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niiza110\財政課\一般\21 公会計制度\統一的な基準\R1年度決算\⑪HP公表\"/>
    </mc:Choice>
  </mc:AlternateContent>
  <bookViews>
    <workbookView xWindow="0" yWindow="0" windowWidth="20490" windowHeight="7530"/>
  </bookViews>
  <sheets>
    <sheet name="連結貸借対照表" sheetId="5" r:id="rId1"/>
    <sheet name="連結行政コスト計算書" sheetId="6" r:id="rId2"/>
    <sheet name="連結純資産変動計算書" sheetId="7" r:id="rId3"/>
    <sheet name="連結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連結行政コスト計算書!$B$1:$P$49</definedName>
    <definedName name="_xlnm.Print_Area" localSheetId="3">連結資金収支計算書!$B$1:$O$71</definedName>
    <definedName name="_xlnm.Print_Area" localSheetId="2">連結純資産変動計算書!$B$1:$S$35</definedName>
    <definedName name="_xlnm.Print_Area" localSheetId="0">連結貸借対照表!$C$1:$AB$71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8" i="5" l="1"/>
  <c r="AD62" i="5"/>
  <c r="AD58" i="5" s="1"/>
  <c r="AD53" i="5"/>
  <c r="AD47" i="5"/>
  <c r="AD46" i="5" s="1"/>
  <c r="AD43" i="5"/>
  <c r="AD32" i="5"/>
  <c r="AE20" i="5"/>
  <c r="AD16" i="5"/>
  <c r="AE14" i="5"/>
  <c r="AE29" i="5" s="1"/>
  <c r="AE69" i="5" s="1"/>
  <c r="Q67" i="8"/>
  <c r="Q66" i="8"/>
  <c r="Q62" i="8"/>
  <c r="Q59" i="8"/>
  <c r="Q58" i="8"/>
  <c r="Q55" i="8"/>
  <c r="Q52" i="8"/>
  <c r="Q50" i="8"/>
  <c r="Q44" i="8"/>
  <c r="Q38" i="8"/>
  <c r="Q36" i="8"/>
  <c r="Q32" i="8"/>
  <c r="Q27" i="8"/>
  <c r="Q22" i="8"/>
  <c r="Q17" i="8"/>
  <c r="X33" i="7"/>
  <c r="U33" i="7"/>
  <c r="X32" i="7"/>
  <c r="U32" i="7" s="1"/>
  <c r="W32" i="7"/>
  <c r="V32" i="7"/>
  <c r="U31" i="7"/>
  <c r="U30" i="7"/>
  <c r="U29" i="7"/>
  <c r="U28" i="7"/>
  <c r="U27" i="7"/>
  <c r="U26" i="7"/>
  <c r="W21" i="7"/>
  <c r="V21" i="7"/>
  <c r="X20" i="7"/>
  <c r="W20" i="7"/>
  <c r="U20" i="7"/>
  <c r="U19" i="7"/>
  <c r="U18" i="7"/>
  <c r="X17" i="7"/>
  <c r="W17" i="7"/>
  <c r="U16" i="7"/>
  <c r="U15" i="7"/>
  <c r="R44" i="6"/>
  <c r="R39" i="6"/>
  <c r="R35" i="6"/>
  <c r="R30" i="6"/>
  <c r="R26" i="6"/>
  <c r="R21" i="6"/>
  <c r="R16" i="6"/>
  <c r="AD15" i="5" l="1"/>
  <c r="AD14" i="5" s="1"/>
  <c r="AD69" i="5" s="1"/>
  <c r="Q16" i="8"/>
  <c r="U17" i="7"/>
  <c r="R15" i="6"/>
  <c r="R14" i="6" s="1"/>
  <c r="R38" i="6" s="1"/>
  <c r="R47" i="6" s="1"/>
  <c r="J19" i="7" l="1"/>
</calcChain>
</file>

<file path=xl/sharedStrings.xml><?xml version="1.0" encoding="utf-8"?>
<sst xmlns="http://schemas.openxmlformats.org/spreadsheetml/2006/main" count="492" uniqueCount="348">
  <si>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</si>
  <si>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</si>
  <si>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</si>
  <si>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</si>
  <si>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</si>
  <si>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</si>
  <si>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</si>
  <si>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</si>
  <si>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</si>
  <si>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</si>
  <si>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</si>
  <si>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</si>
  <si>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</si>
  <si>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</si>
  <si>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</si>
  <si>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</si>
  <si>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</si>
  <si>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</si>
  <si>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</si>
  <si>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</si>
  <si>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</si>
  <si>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</si>
  <si>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</si>
  <si>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</si>
  <si>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</si>
  <si>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</si>
  <si>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</si>
  <si>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</si>
  <si>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</si>
  <si>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</si>
  <si>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</si>
  <si>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</si>
  <si>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</si>
  <si>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</si>
  <si>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</si>
  <si>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</si>
  <si>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</si>
  <si>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</si>
  <si>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</si>
  <si>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</si>
  <si>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</si>
  <si>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</si>
  <si>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</si>
  <si>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</si>
  <si>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</si>
  <si>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</si>
  <si>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</si>
  <si>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</si>
  <si>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</si>
  <si>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</si>
  <si>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</si>
  <si>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</si>
  <si>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</si>
  <si>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</si>
  <si>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</si>
  <si>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</si>
  <si>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</si>
  <si>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</si>
  <si>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</si>
  <si>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</si>
  <si>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</si>
  <si>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</si>
  <si>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</si>
  <si>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</si>
  <si>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</si>
  <si>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</si>
  <si>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</si>
  <si>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</si>
  <si>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</si>
  <si>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</si>
  <si>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</si>
  <si>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</si>
  <si>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</si>
  <si>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</si>
  <si>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</si>
  <si>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</si>
  <si>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</si>
  <si>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</si>
  <si>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</si>
  <si>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</si>
  <si>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</si>
  <si>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</si>
  <si>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</si>
  <si>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</si>
  <si>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</si>
  <si>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</si>
  <si>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</si>
  <si>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</si>
  <si>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</si>
  <si>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</si>
  <si>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</si>
  <si>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</si>
  <si>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</si>
  <si>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</si>
  <si>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</si>
  <si>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</si>
  <si>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</si>
  <si>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</si>
  <si>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</si>
  <si>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</si>
  <si>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</si>
  <si>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</si>
  <si>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</si>
  <si>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</si>
  <si>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</si>
  <si>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</si>
  <si>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</si>
  <si>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</si>
  <si>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</si>
  <si>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</si>
  <si>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</si>
  <si>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</si>
  <si>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</si>
  <si>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</si>
  <si>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</si>
  <si>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</si>
  <si>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</si>
  <si>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</si>
  <si>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</si>
  <si>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</si>
  <si>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</si>
  <si>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</si>
  <si>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</si>
  <si>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</si>
  <si>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</si>
  <si>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</si>
  <si>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</si>
  <si>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</si>
  <si>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</si>
  <si>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</si>
  <si>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</si>
  <si>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1765000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</si>
  <si>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</si>
  <si>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</si>
  <si>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</si>
  <si>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</si>
  <si>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</si>
  <si>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</si>
  <si>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</si>
  <si>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</si>
  <si>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</si>
  <si>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</si>
  <si>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</si>
  <si>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</si>
  <si>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</si>
  <si>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</si>
  <si>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</si>
  <si>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</si>
  <si>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</si>
  <si>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</si>
  <si>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</si>
  <si>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</si>
  <si>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</si>
  <si>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</si>
  <si>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</si>
  <si>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</si>
  <si>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</si>
  <si>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</si>
  <si>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</si>
  <si>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</si>
  <si>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</si>
  <si>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</si>
  <si>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</si>
  <si>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</si>
  <si>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</si>
  <si>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</si>
  <si>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</si>
  <si>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</si>
  <si>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</si>
  <si>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</si>
  <si>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</si>
  <si>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</si>
  <si>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</si>
  <si>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</si>
  <si>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</si>
  <si>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</si>
  <si>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</si>
  <si>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</si>
  <si>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</si>
  <si>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</si>
  <si>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</si>
  <si>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</si>
  <si>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</si>
  <si>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</si>
  <si>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</si>
  <si>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</si>
  <si>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</si>
  <si>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</si>
  <si>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</si>
  <si>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</si>
  <si>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</si>
  <si>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</si>
  <si>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</si>
  <si>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</si>
  <si>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</si>
  <si>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</si>
  <si>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</si>
  <si>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</si>
  <si>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</si>
  <si>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</si>
  <si>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</si>
  <si>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</si>
  <si>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</si>
  <si>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</si>
  <si>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</si>
  <si>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</si>
  <si>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</si>
  <si>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</si>
  <si>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</si>
  <si>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</si>
  <si>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</si>
  <si>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</si>
  <si>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</si>
  <si>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</si>
  <si>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</si>
  <si>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</si>
  <si>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</si>
  <si>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</si>
  <si>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</si>
  <si>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他団体出資等分の増加</t>
  </si>
  <si>
    <t>他団体出資等分の減少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</si>
  <si>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</si>
  <si>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</si>
  <si>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</si>
  <si>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</si>
  <si>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</si>
  <si>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</si>
  <si>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</si>
  <si>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</si>
  <si>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</si>
  <si>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</si>
  <si>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</si>
  <si>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</si>
  <si>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</si>
  <si>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</si>
  <si>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</si>
  <si>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</si>
  <si>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</si>
  <si>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</si>
  <si>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</si>
  <si>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</si>
  <si>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</si>
  <si>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</si>
  <si>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</si>
  <si>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</si>
  <si>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</si>
  <si>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</si>
  <si>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</si>
  <si>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</si>
  <si>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</si>
  <si>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</si>
  <si>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</si>
  <si>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</si>
  <si>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</si>
  <si>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</si>
  <si>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</si>
  <si>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</si>
  <si>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</si>
  <si>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</si>
  <si>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</si>
  <si>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</si>
  <si>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</si>
  <si>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</si>
  <si>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</si>
  <si>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</si>
  <si>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</si>
  <si>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</si>
  <si>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</si>
  <si>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</si>
  <si>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</si>
  <si>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</si>
  <si>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</si>
  <si>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</si>
  <si>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</si>
  <si>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</si>
  <si>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</si>
  <si>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</si>
  <si>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</si>
  <si>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</si>
  <si>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</si>
  <si>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</si>
  <si>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</si>
  <si>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</si>
  <si>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</si>
  <si>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</si>
  <si>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</si>
  <si>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</si>
  <si>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</si>
  <si>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</si>
  <si>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</si>
  <si>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</si>
  <si>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</si>
  <si>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</si>
  <si>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</si>
  <si>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</si>
  <si>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</si>
  <si>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</si>
  <si>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</si>
  <si>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</si>
  <si>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</si>
  <si>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</si>
  <si>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</si>
  <si>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</si>
  <si>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</si>
  <si>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</si>
  <si>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</si>
  <si>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</si>
  <si>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</si>
  <si>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</si>
  <si>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</si>
  <si>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</si>
  <si>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</si>
  <si>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</si>
  <si>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</si>
  <si>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</si>
  <si>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</si>
  <si>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</si>
  <si>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</si>
  <si>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</si>
  <si>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</si>
  <si>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</si>
  <si>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</si>
  <si>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</si>
  <si>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</si>
  <si>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</si>
  <si>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</si>
  <si>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3132000</t>
  </si>
  <si>
    <t>3133000</t>
  </si>
  <si>
    <t>3134000</t>
  </si>
  <si>
    <t>【業務活動収支】</t>
  </si>
  <si>
    <t>【投資活動収支】</t>
  </si>
  <si>
    <t>【財務活動収支】</t>
  </si>
  <si>
    <t>（単位：千円）</t>
  </si>
  <si>
    <t>-</t>
    <phoneticPr fontId="2"/>
  </si>
  <si>
    <t>連結行政コスト計算書</t>
  </si>
  <si>
    <t>自　平成３１年４月１日</t>
    <phoneticPr fontId="6"/>
  </si>
  <si>
    <t>至　令和２年３月３１日</t>
    <phoneticPr fontId="6"/>
  </si>
  <si>
    <t>-</t>
    <phoneticPr fontId="6"/>
  </si>
  <si>
    <t>※</t>
  </si>
  <si>
    <t>連結純資産変動計算書</t>
  </si>
  <si>
    <t>連結資金収支計算書</t>
  </si>
  <si>
    <t>地方債等償還支出</t>
    <phoneticPr fontId="6"/>
  </si>
  <si>
    <t>地方債等発行収入</t>
    <phoneticPr fontId="6"/>
  </si>
  <si>
    <t>連結貸借対照表</t>
  </si>
  <si>
    <t>（令和２年３月３１日現在）</t>
  </si>
  <si>
    <t>地方債等</t>
    <phoneticPr fontId="2"/>
  </si>
  <si>
    <t>1年内償還予定地方債等</t>
    <phoneticPr fontId="2"/>
  </si>
  <si>
    <t>７　連結財務書類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</si>
</sst>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"/>
    <numFmt numFmtId="177" formatCode="&quot;△ &quot;#,##0;#,##0;0"/>
    <numFmt numFmtId="178" formatCode="0;&quot;△ &quot;0"/>
    <numFmt numFmtId="179" formatCode="#,##0_ "/>
    <numFmt numFmtId="180" formatCode="#,##0;[Red]#,##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BIZ UDゴシック"/>
      <family val="3"/>
    </font>
    <font>
      <sz val="6"/>
      <name val="ＭＳ Ｐゴシック"/>
      <family val="3"/>
    </font>
    <font>
      <sz val="10.5"/>
      <name val="BIZ UDゴシック"/>
      <family val="3"/>
      <charset val="128"/>
    </font>
    <font>
      <b/>
      <sz val="14"/>
      <name val="BIZ UDゴシック"/>
      <family val="3"/>
      <charset val="128"/>
    </font>
    <font>
      <b/>
      <sz val="20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sz val="9"/>
      <name val="BIZ UDゴシック"/>
      <family val="3"/>
      <charset val="128"/>
    </font>
    <font>
      <strike/>
      <sz val="11"/>
      <name val="BIZ UDゴシック"/>
      <family val="3"/>
      <charset val="128"/>
    </font>
    <font>
      <sz val="14"/>
      <name val="BIZ UDゴシック"/>
      <family val="3"/>
      <charset val="128"/>
    </font>
    <font>
      <i/>
      <sz val="11"/>
      <name val="BIZ UDゴシック"/>
      <family val="3"/>
      <charset val="128"/>
    </font>
    <font>
      <i/>
      <sz val="10"/>
      <name val="BIZ UDゴシック"/>
      <family val="3"/>
      <charset val="128"/>
    </font>
    <font>
      <i/>
      <sz val="10.5"/>
      <name val="BIZ UDゴシック"/>
      <family val="3"/>
      <charset val="128"/>
    </font>
    <font>
      <sz val="16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15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4" fillId="0" borderId="0" xfId="5" applyFont="1" applyFill="1" applyAlignment="1">
      <alignment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4" fillId="0" borderId="0" xfId="8" applyFont="1" applyFill="1" applyAlignment="1">
      <alignment vertical="center"/>
    </xf>
    <xf numFmtId="0" fontId="5" fillId="2" borderId="0" xfId="4" applyFont="1" applyFill="1">
      <alignment vertical="center"/>
    </xf>
    <xf numFmtId="176" fontId="4" fillId="0" borderId="0" xfId="5" applyNumberFormat="1" applyFont="1" applyFill="1" applyAlignment="1">
      <alignment vertical="center"/>
    </xf>
    <xf numFmtId="49" fontId="9" fillId="0" borderId="0" xfId="5" applyNumberFormat="1" applyFont="1" applyFill="1" applyAlignment="1">
      <alignment vertical="center"/>
    </xf>
    <xf numFmtId="0" fontId="10" fillId="0" borderId="0" xfId="5" applyFont="1" applyFill="1" applyBorder="1" applyAlignment="1"/>
    <xf numFmtId="0" fontId="9" fillId="0" borderId="0" xfId="5" applyFont="1" applyFill="1" applyAlignment="1">
      <alignment vertical="center"/>
    </xf>
    <xf numFmtId="49" fontId="13" fillId="0" borderId="0" xfId="5" applyNumberFormat="1" applyFont="1" applyFill="1" applyAlignment="1">
      <alignment vertical="center"/>
    </xf>
    <xf numFmtId="0" fontId="13" fillId="0" borderId="0" xfId="5" applyFont="1" applyFill="1" applyAlignment="1">
      <alignment vertical="center"/>
    </xf>
    <xf numFmtId="0" fontId="14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0" fontId="14" fillId="0" borderId="0" xfId="5" applyFont="1" applyAlignment="1">
      <alignment horizontal="right" vertical="center"/>
    </xf>
    <xf numFmtId="49" fontId="9" fillId="0" borderId="0" xfId="5" applyNumberFormat="1" applyFont="1" applyFill="1" applyAlignment="1">
      <alignment horizontal="center" vertical="center"/>
    </xf>
    <xf numFmtId="0" fontId="9" fillId="0" borderId="0" xfId="5" applyFont="1" applyFill="1" applyAlignment="1">
      <alignment horizontal="center" vertical="center"/>
    </xf>
    <xf numFmtId="0" fontId="14" fillId="0" borderId="6" xfId="5" applyFont="1" applyFill="1" applyBorder="1" applyAlignment="1">
      <alignment vertical="center"/>
    </xf>
    <xf numFmtId="0" fontId="14" fillId="0" borderId="0" xfId="5" applyFont="1" applyFill="1" applyBorder="1" applyAlignment="1">
      <alignment vertical="center"/>
    </xf>
    <xf numFmtId="38" fontId="14" fillId="0" borderId="0" xfId="6" applyFont="1" applyFill="1" applyBorder="1" applyAlignment="1">
      <alignment vertical="center"/>
    </xf>
    <xf numFmtId="0" fontId="14" fillId="0" borderId="0" xfId="7" applyFont="1" applyFill="1" applyBorder="1" applyAlignment="1">
      <alignment vertical="center"/>
    </xf>
    <xf numFmtId="0" fontId="14" fillId="0" borderId="19" xfId="5" applyFont="1" applyFill="1" applyBorder="1" applyAlignment="1">
      <alignment horizontal="right" vertical="center"/>
    </xf>
    <xf numFmtId="178" fontId="15" fillId="0" borderId="10" xfId="5" applyNumberFormat="1" applyFont="1" applyFill="1" applyBorder="1" applyAlignment="1">
      <alignment horizontal="center" vertical="center"/>
    </xf>
    <xf numFmtId="0" fontId="15" fillId="0" borderId="10" xfId="5" applyFont="1" applyFill="1" applyBorder="1" applyAlignment="1">
      <alignment horizontal="center" vertical="center"/>
    </xf>
    <xf numFmtId="176" fontId="9" fillId="0" borderId="0" xfId="5" applyNumberFormat="1" applyFont="1" applyFill="1" applyAlignment="1">
      <alignment vertical="center"/>
    </xf>
    <xf numFmtId="38" fontId="14" fillId="0" borderId="6" xfId="6" applyFont="1" applyFill="1" applyBorder="1" applyAlignment="1">
      <alignment vertical="center"/>
    </xf>
    <xf numFmtId="176" fontId="14" fillId="2" borderId="19" xfId="5" applyNumberFormat="1" applyFont="1" applyFill="1" applyBorder="1" applyAlignment="1">
      <alignment horizontal="right" vertical="center"/>
    </xf>
    <xf numFmtId="178" fontId="15" fillId="2" borderId="10" xfId="5" applyNumberFormat="1" applyFont="1" applyFill="1" applyBorder="1" applyAlignment="1">
      <alignment horizontal="center" vertical="center"/>
    </xf>
    <xf numFmtId="179" fontId="15" fillId="2" borderId="10" xfId="5" applyNumberFormat="1" applyFont="1" applyFill="1" applyBorder="1" applyAlignment="1">
      <alignment horizontal="center" vertical="center"/>
    </xf>
    <xf numFmtId="38" fontId="16" fillId="0" borderId="0" xfId="6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176" fontId="14" fillId="2" borderId="21" xfId="5" applyNumberFormat="1" applyFont="1" applyFill="1" applyBorder="1" applyAlignment="1">
      <alignment horizontal="right" vertical="center"/>
    </xf>
    <xf numFmtId="179" fontId="15" fillId="2" borderId="22" xfId="5" applyNumberFormat="1" applyFont="1" applyFill="1" applyBorder="1" applyAlignment="1">
      <alignment horizontal="center" vertical="center"/>
    </xf>
    <xf numFmtId="38" fontId="14" fillId="0" borderId="0" xfId="6" applyFont="1" applyFill="1" applyBorder="1" applyAlignment="1">
      <alignment horizontal="center" vertical="center"/>
    </xf>
    <xf numFmtId="0" fontId="14" fillId="2" borderId="19" xfId="5" applyFont="1" applyFill="1" applyBorder="1" applyAlignment="1">
      <alignment horizontal="right" vertical="center"/>
    </xf>
    <xf numFmtId="0" fontId="15" fillId="2" borderId="10" xfId="5" applyFont="1" applyFill="1" applyBorder="1" applyAlignment="1">
      <alignment horizontal="center" vertical="center"/>
    </xf>
    <xf numFmtId="179" fontId="15" fillId="2" borderId="10" xfId="5" applyNumberFormat="1" applyFont="1" applyFill="1" applyBorder="1" applyAlignment="1">
      <alignment horizontal="right" vertical="center"/>
    </xf>
    <xf numFmtId="0" fontId="15" fillId="2" borderId="10" xfId="5" applyFont="1" applyFill="1" applyBorder="1" applyAlignment="1">
      <alignment horizontal="right" vertical="center"/>
    </xf>
    <xf numFmtId="0" fontId="14" fillId="0" borderId="9" xfId="5" applyFont="1" applyFill="1" applyBorder="1" applyAlignment="1">
      <alignment vertical="center"/>
    </xf>
    <xf numFmtId="0" fontId="14" fillId="0" borderId="0" xfId="5" applyFont="1" applyFill="1" applyAlignment="1">
      <alignment vertical="center"/>
    </xf>
    <xf numFmtId="0" fontId="15" fillId="0" borderId="10" xfId="5" applyFont="1" applyFill="1" applyBorder="1" applyAlignment="1">
      <alignment horizontal="right" vertical="center"/>
    </xf>
    <xf numFmtId="176" fontId="14" fillId="2" borderId="27" xfId="5" applyNumberFormat="1" applyFont="1" applyFill="1" applyBorder="1" applyAlignment="1">
      <alignment horizontal="right" vertical="center"/>
    </xf>
    <xf numFmtId="179" fontId="15" fillId="2" borderId="28" xfId="5" applyNumberFormat="1" applyFont="1" applyFill="1" applyBorder="1" applyAlignment="1">
      <alignment horizontal="center" vertical="center"/>
    </xf>
    <xf numFmtId="176" fontId="14" fillId="2" borderId="17" xfId="5" applyNumberFormat="1" applyFont="1" applyFill="1" applyBorder="1" applyAlignment="1">
      <alignment horizontal="right" vertical="center"/>
    </xf>
    <xf numFmtId="178" fontId="15" fillId="2" borderId="18" xfId="5" applyNumberFormat="1" applyFont="1" applyFill="1" applyBorder="1" applyAlignment="1">
      <alignment horizontal="center" vertical="center"/>
    </xf>
    <xf numFmtId="179" fontId="15" fillId="2" borderId="18" xfId="5" applyNumberFormat="1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left" vertical="center"/>
    </xf>
    <xf numFmtId="49" fontId="14" fillId="2" borderId="0" xfId="0" applyNumberFormat="1" applyFont="1" applyFill="1">
      <alignment vertical="center"/>
    </xf>
    <xf numFmtId="0" fontId="14" fillId="2" borderId="0" xfId="0" applyFont="1" applyFill="1">
      <alignment vertical="center"/>
    </xf>
    <xf numFmtId="0" fontId="17" fillId="2" borderId="0" xfId="0" applyFont="1" applyFill="1" applyBorder="1" applyAlignment="1"/>
    <xf numFmtId="0" fontId="14" fillId="2" borderId="0" xfId="0" applyFont="1" applyFill="1" applyBorder="1" applyAlignment="1"/>
    <xf numFmtId="0" fontId="14" fillId="2" borderId="0" xfId="0" applyFont="1" applyFill="1" applyBorder="1" applyAlignment="1">
      <alignment horizontal="right"/>
    </xf>
    <xf numFmtId="38" fontId="14" fillId="2" borderId="6" xfId="1" applyFont="1" applyFill="1" applyBorder="1" applyAlignment="1">
      <alignment vertical="center"/>
    </xf>
    <xf numFmtId="38" fontId="14" fillId="2" borderId="0" xfId="1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176" fontId="14" fillId="2" borderId="19" xfId="0" applyNumberFormat="1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76" fontId="14" fillId="2" borderId="0" xfId="0" applyNumberFormat="1" applyFont="1" applyFill="1">
      <alignment vertical="center"/>
    </xf>
    <xf numFmtId="179" fontId="15" fillId="2" borderId="10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38" fontId="14" fillId="2" borderId="20" xfId="1" applyFont="1" applyFill="1" applyBorder="1" applyAlignment="1">
      <alignment vertical="center"/>
    </xf>
    <xf numFmtId="38" fontId="14" fillId="2" borderId="7" xfId="1" applyFont="1" applyFill="1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177" fontId="14" fillId="2" borderId="21" xfId="0" applyNumberFormat="1" applyFont="1" applyFill="1" applyBorder="1" applyAlignment="1">
      <alignment horizontal="right" vertical="center"/>
    </xf>
    <xf numFmtId="37" fontId="15" fillId="2" borderId="22" xfId="0" applyNumberFormat="1" applyFont="1" applyFill="1" applyBorder="1" applyAlignment="1">
      <alignment horizontal="center" vertical="center"/>
    </xf>
    <xf numFmtId="38" fontId="14" fillId="2" borderId="15" xfId="1" applyFont="1" applyFill="1" applyBorder="1" applyAlignment="1">
      <alignment vertical="center"/>
    </xf>
    <xf numFmtId="38" fontId="14" fillId="2" borderId="16" xfId="1" applyFont="1" applyFill="1" applyBorder="1" applyAlignment="1">
      <alignment vertical="center"/>
    </xf>
    <xf numFmtId="0" fontId="18" fillId="2" borderId="16" xfId="0" applyFont="1" applyFill="1" applyBorder="1" applyAlignment="1">
      <alignment vertical="center"/>
    </xf>
    <xf numFmtId="177" fontId="14" fillId="2" borderId="17" xfId="0" applyNumberFormat="1" applyFont="1" applyFill="1" applyBorder="1" applyAlignment="1">
      <alignment horizontal="right" vertical="center"/>
    </xf>
    <xf numFmtId="179" fontId="15" fillId="2" borderId="18" xfId="0" applyNumberFormat="1" applyFont="1" applyFill="1" applyBorder="1" applyAlignment="1">
      <alignment horizontal="center" vertical="center"/>
    </xf>
    <xf numFmtId="49" fontId="13" fillId="2" borderId="0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38" fontId="13" fillId="2" borderId="2" xfId="1" applyFont="1" applyFill="1" applyBorder="1" applyAlignment="1">
      <alignment vertical="center"/>
    </xf>
    <xf numFmtId="38" fontId="19" fillId="2" borderId="2" xfId="1" applyFont="1" applyFill="1" applyBorder="1" applyAlignment="1">
      <alignment vertical="center"/>
    </xf>
    <xf numFmtId="0" fontId="20" fillId="2" borderId="2" xfId="0" applyFont="1" applyFill="1" applyBorder="1" applyAlignment="1">
      <alignment vertical="center"/>
    </xf>
    <xf numFmtId="0" fontId="9" fillId="2" borderId="0" xfId="0" applyFont="1" applyFill="1" applyAlignment="1">
      <alignment horizontal="left" vertical="center"/>
    </xf>
    <xf numFmtId="38" fontId="19" fillId="2" borderId="0" xfId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14" fillId="2" borderId="0" xfId="0" applyFont="1" applyFill="1" applyAlignment="1"/>
    <xf numFmtId="49" fontId="9" fillId="0" borderId="0" xfId="8" applyNumberFormat="1" applyFont="1" applyFill="1" applyAlignment="1">
      <alignment vertical="center"/>
    </xf>
    <xf numFmtId="0" fontId="17" fillId="0" borderId="0" xfId="8" applyFont="1" applyFill="1" applyBorder="1" applyAlignment="1"/>
    <xf numFmtId="0" fontId="9" fillId="0" borderId="0" xfId="8" applyFont="1" applyFill="1" applyAlignment="1">
      <alignment vertical="center"/>
    </xf>
    <xf numFmtId="0" fontId="17" fillId="0" borderId="0" xfId="8" applyFont="1" applyFill="1" applyBorder="1" applyAlignment="1">
      <alignment horizontal="center"/>
    </xf>
    <xf numFmtId="0" fontId="14" fillId="0" borderId="0" xfId="8" applyFont="1" applyFill="1" applyBorder="1" applyAlignment="1">
      <alignment horizontal="center"/>
    </xf>
    <xf numFmtId="0" fontId="14" fillId="0" borderId="0" xfId="8" applyFont="1" applyFill="1" applyBorder="1" applyAlignment="1"/>
    <xf numFmtId="0" fontId="14" fillId="0" borderId="0" xfId="8" applyFont="1" applyFill="1" applyBorder="1" applyAlignment="1">
      <alignment horizontal="right"/>
    </xf>
    <xf numFmtId="0" fontId="14" fillId="0" borderId="0" xfId="8" applyFont="1" applyFill="1" applyAlignment="1">
      <alignment vertical="center"/>
    </xf>
    <xf numFmtId="0" fontId="14" fillId="0" borderId="2" xfId="8" applyFont="1" applyFill="1" applyBorder="1" applyAlignment="1">
      <alignment vertical="center"/>
    </xf>
    <xf numFmtId="0" fontId="14" fillId="0" borderId="32" xfId="8" applyFont="1" applyFill="1" applyBorder="1" applyAlignment="1">
      <alignment vertical="center"/>
    </xf>
    <xf numFmtId="0" fontId="14" fillId="0" borderId="0" xfId="8" applyFont="1" applyFill="1" applyAlignment="1">
      <alignment horizontal="center" vertical="center"/>
    </xf>
    <xf numFmtId="38" fontId="14" fillId="0" borderId="37" xfId="6" applyFont="1" applyFill="1" applyBorder="1" applyAlignment="1">
      <alignment vertical="center"/>
    </xf>
    <xf numFmtId="38" fontId="14" fillId="0" borderId="4" xfId="6" applyFont="1" applyFill="1" applyBorder="1" applyAlignment="1">
      <alignment vertical="center"/>
    </xf>
    <xf numFmtId="0" fontId="14" fillId="0" borderId="4" xfId="8" applyFont="1" applyFill="1" applyBorder="1" applyAlignment="1">
      <alignment vertical="center"/>
    </xf>
    <xf numFmtId="176" fontId="14" fillId="0" borderId="3" xfId="8" applyNumberFormat="1" applyFont="1" applyFill="1" applyBorder="1" applyAlignment="1">
      <alignment horizontal="right" vertical="center"/>
    </xf>
    <xf numFmtId="180" fontId="15" fillId="0" borderId="4" xfId="8" applyNumberFormat="1" applyFont="1" applyFill="1" applyBorder="1" applyAlignment="1">
      <alignment horizontal="center" vertical="center"/>
    </xf>
    <xf numFmtId="176" fontId="15" fillId="0" borderId="38" xfId="8" applyNumberFormat="1" applyFont="1" applyFill="1" applyBorder="1" applyAlignment="1">
      <alignment horizontal="center" vertical="center"/>
    </xf>
    <xf numFmtId="176" fontId="14" fillId="0" borderId="4" xfId="8" applyNumberFormat="1" applyFont="1" applyFill="1" applyBorder="1" applyAlignment="1">
      <alignment horizontal="right" vertical="center"/>
    </xf>
    <xf numFmtId="176" fontId="15" fillId="0" borderId="5" xfId="8" applyNumberFormat="1" applyFont="1" applyFill="1" applyBorder="1" applyAlignment="1">
      <alignment horizontal="center" vertical="center"/>
    </xf>
    <xf numFmtId="176" fontId="9" fillId="0" borderId="0" xfId="8" applyNumberFormat="1" applyFont="1" applyFill="1" applyAlignment="1">
      <alignment vertical="center"/>
    </xf>
    <xf numFmtId="0" fontId="14" fillId="0" borderId="0" xfId="8" applyFont="1" applyFill="1" applyBorder="1" applyAlignment="1">
      <alignment vertical="center"/>
    </xf>
    <xf numFmtId="176" fontId="14" fillId="0" borderId="19" xfId="8" applyNumberFormat="1" applyFont="1" applyFill="1" applyBorder="1" applyAlignment="1">
      <alignment horizontal="right" vertical="center"/>
    </xf>
    <xf numFmtId="180" fontId="15" fillId="0" borderId="0" xfId="8" applyNumberFormat="1" applyFont="1" applyFill="1" applyBorder="1" applyAlignment="1">
      <alignment horizontal="center" vertical="center"/>
    </xf>
    <xf numFmtId="176" fontId="15" fillId="0" borderId="9" xfId="8" applyNumberFormat="1" applyFont="1" applyFill="1" applyBorder="1" applyAlignment="1">
      <alignment horizontal="center" vertical="center"/>
    </xf>
    <xf numFmtId="176" fontId="14" fillId="0" borderId="0" xfId="8" applyNumberFormat="1" applyFont="1" applyFill="1" applyBorder="1" applyAlignment="1">
      <alignment horizontal="right" vertical="center"/>
    </xf>
    <xf numFmtId="176" fontId="15" fillId="0" borderId="8" xfId="8" applyNumberFormat="1" applyFont="1" applyFill="1" applyBorder="1" applyAlignment="1">
      <alignment horizontal="center" vertical="center"/>
    </xf>
    <xf numFmtId="0" fontId="14" fillId="0" borderId="6" xfId="8" applyFont="1" applyFill="1" applyBorder="1" applyAlignment="1">
      <alignment vertical="center"/>
    </xf>
    <xf numFmtId="176" fontId="15" fillId="0" borderId="10" xfId="8" applyNumberFormat="1" applyFont="1" applyFill="1" applyBorder="1" applyAlignment="1">
      <alignment horizontal="center" vertical="center"/>
    </xf>
    <xf numFmtId="0" fontId="14" fillId="0" borderId="6" xfId="9" applyFont="1" applyFill="1" applyBorder="1" applyAlignment="1">
      <alignment horizontal="left" vertical="center"/>
    </xf>
    <xf numFmtId="0" fontId="14" fillId="0" borderId="0" xfId="9" applyFont="1" applyFill="1" applyBorder="1" applyAlignment="1">
      <alignment horizontal="left" vertical="center"/>
    </xf>
    <xf numFmtId="38" fontId="14" fillId="0" borderId="11" xfId="6" applyFont="1" applyFill="1" applyBorder="1" applyAlignment="1">
      <alignment vertical="center"/>
    </xf>
    <xf numFmtId="0" fontId="14" fillId="0" borderId="12" xfId="9" applyFont="1" applyFill="1" applyBorder="1" applyAlignment="1">
      <alignment vertical="center"/>
    </xf>
    <xf numFmtId="49" fontId="14" fillId="0" borderId="12" xfId="8" applyNumberFormat="1" applyFont="1" applyFill="1" applyBorder="1" applyAlignment="1">
      <alignment vertical="center"/>
    </xf>
    <xf numFmtId="176" fontId="14" fillId="0" borderId="23" xfId="8" applyNumberFormat="1" applyFont="1" applyFill="1" applyBorder="1" applyAlignment="1">
      <alignment horizontal="right" vertical="center"/>
    </xf>
    <xf numFmtId="180" fontId="15" fillId="0" borderId="12" xfId="8" applyNumberFormat="1" applyFont="1" applyFill="1" applyBorder="1" applyAlignment="1">
      <alignment horizontal="center" vertical="center"/>
    </xf>
    <xf numFmtId="176" fontId="15" fillId="0" borderId="13" xfId="8" applyNumberFormat="1" applyFont="1" applyFill="1" applyBorder="1" applyAlignment="1">
      <alignment horizontal="center" vertical="center"/>
    </xf>
    <xf numFmtId="176" fontId="14" fillId="0" borderId="12" xfId="8" applyNumberFormat="1" applyFont="1" applyFill="1" applyBorder="1" applyAlignment="1">
      <alignment horizontal="right" vertical="center"/>
    </xf>
    <xf numFmtId="176" fontId="15" fillId="0" borderId="14" xfId="8" applyNumberFormat="1" applyFont="1" applyFill="1" applyBorder="1" applyAlignment="1">
      <alignment horizontal="center" vertical="center"/>
    </xf>
    <xf numFmtId="38" fontId="14" fillId="0" borderId="20" xfId="6" applyFont="1" applyFill="1" applyBorder="1" applyAlignment="1">
      <alignment vertical="center"/>
    </xf>
    <xf numFmtId="0" fontId="14" fillId="0" borderId="7" xfId="9" applyFont="1" applyFill="1" applyBorder="1" applyAlignment="1">
      <alignment vertical="center"/>
    </xf>
    <xf numFmtId="0" fontId="14" fillId="0" borderId="45" xfId="9" applyFont="1" applyFill="1" applyBorder="1" applyAlignment="1">
      <alignment vertical="center"/>
    </xf>
    <xf numFmtId="0" fontId="14" fillId="0" borderId="7" xfId="8" applyFont="1" applyFill="1" applyBorder="1" applyAlignment="1">
      <alignment vertical="center"/>
    </xf>
    <xf numFmtId="176" fontId="14" fillId="0" borderId="21" xfId="8" applyNumberFormat="1" applyFont="1" applyFill="1" applyBorder="1" applyAlignment="1">
      <alignment horizontal="right" vertical="center"/>
    </xf>
    <xf numFmtId="180" fontId="15" fillId="0" borderId="46" xfId="8" applyNumberFormat="1" applyFont="1" applyFill="1" applyBorder="1" applyAlignment="1">
      <alignment horizontal="center" vertical="center"/>
    </xf>
    <xf numFmtId="176" fontId="15" fillId="0" borderId="46" xfId="8" applyNumberFormat="1" applyFont="1" applyFill="1" applyBorder="1" applyAlignment="1">
      <alignment horizontal="center" vertical="center"/>
    </xf>
    <xf numFmtId="176" fontId="14" fillId="0" borderId="7" xfId="8" applyNumberFormat="1" applyFont="1" applyFill="1" applyBorder="1" applyAlignment="1">
      <alignment horizontal="right" vertical="center"/>
    </xf>
    <xf numFmtId="176" fontId="15" fillId="0" borderId="22" xfId="8" applyNumberFormat="1" applyFont="1" applyFill="1" applyBorder="1" applyAlignment="1">
      <alignment horizontal="center" vertical="center"/>
    </xf>
    <xf numFmtId="0" fontId="14" fillId="0" borderId="0" xfId="9" applyFont="1" applyFill="1" applyBorder="1" applyAlignment="1">
      <alignment vertical="center"/>
    </xf>
    <xf numFmtId="180" fontId="15" fillId="0" borderId="9" xfId="8" applyNumberFormat="1" applyFont="1" applyFill="1" applyBorder="1" applyAlignment="1">
      <alignment horizontal="center" vertical="center"/>
    </xf>
    <xf numFmtId="0" fontId="14" fillId="0" borderId="12" xfId="9" applyFont="1" applyFill="1" applyBorder="1" applyAlignment="1">
      <alignment horizontal="left" vertical="center"/>
    </xf>
    <xf numFmtId="0" fontId="14" fillId="0" borderId="12" xfId="8" applyFont="1" applyFill="1" applyBorder="1" applyAlignment="1">
      <alignment vertical="center"/>
    </xf>
    <xf numFmtId="38" fontId="13" fillId="0" borderId="0" xfId="6" applyFont="1" applyFill="1" applyBorder="1" applyAlignment="1">
      <alignment vertical="center"/>
    </xf>
    <xf numFmtId="38" fontId="14" fillId="0" borderId="24" xfId="6" applyFont="1" applyFill="1" applyBorder="1" applyAlignment="1">
      <alignment vertical="center"/>
    </xf>
    <xf numFmtId="0" fontId="14" fillId="0" borderId="25" xfId="9" applyFont="1" applyFill="1" applyBorder="1" applyAlignment="1">
      <alignment vertical="center"/>
    </xf>
    <xf numFmtId="0" fontId="14" fillId="0" borderId="25" xfId="9" applyFont="1" applyFill="1" applyBorder="1" applyAlignment="1">
      <alignment horizontal="left" vertical="center"/>
    </xf>
    <xf numFmtId="0" fontId="16" fillId="0" borderId="25" xfId="9" applyFont="1" applyFill="1" applyBorder="1" applyAlignment="1">
      <alignment horizontal="left" vertical="center"/>
    </xf>
    <xf numFmtId="0" fontId="14" fillId="0" borderId="25" xfId="8" applyFont="1" applyFill="1" applyBorder="1" applyAlignment="1">
      <alignment vertical="center"/>
    </xf>
    <xf numFmtId="176" fontId="14" fillId="0" borderId="27" xfId="8" applyNumberFormat="1" applyFont="1" applyFill="1" applyBorder="1" applyAlignment="1">
      <alignment horizontal="right" vertical="center"/>
    </xf>
    <xf numFmtId="180" fontId="15" fillId="0" borderId="25" xfId="8" applyNumberFormat="1" applyFont="1" applyFill="1" applyBorder="1" applyAlignment="1">
      <alignment horizontal="center" vertical="center"/>
    </xf>
    <xf numFmtId="176" fontId="15" fillId="0" borderId="26" xfId="8" applyNumberFormat="1" applyFont="1" applyFill="1" applyBorder="1" applyAlignment="1">
      <alignment horizontal="center" vertical="center"/>
    </xf>
    <xf numFmtId="176" fontId="14" fillId="0" borderId="25" xfId="8" applyNumberFormat="1" applyFont="1" applyFill="1" applyBorder="1" applyAlignment="1">
      <alignment horizontal="right" vertical="center"/>
    </xf>
    <xf numFmtId="176" fontId="15" fillId="0" borderId="28" xfId="6" applyNumberFormat="1" applyFont="1" applyFill="1" applyBorder="1" applyAlignment="1">
      <alignment horizontal="center" vertical="center"/>
    </xf>
    <xf numFmtId="38" fontId="14" fillId="0" borderId="33" xfId="6" applyFont="1" applyFill="1" applyBorder="1" applyAlignment="1">
      <alignment vertical="center"/>
    </xf>
    <xf numFmtId="0" fontId="14" fillId="0" borderId="34" xfId="9" applyFont="1" applyFill="1" applyBorder="1" applyAlignment="1">
      <alignment vertical="center"/>
    </xf>
    <xf numFmtId="0" fontId="14" fillId="0" borderId="34" xfId="9" applyFont="1" applyFill="1" applyBorder="1" applyAlignment="1">
      <alignment horizontal="left" vertical="center"/>
    </xf>
    <xf numFmtId="0" fontId="14" fillId="0" borderId="34" xfId="8" applyFont="1" applyFill="1" applyBorder="1" applyAlignment="1">
      <alignment vertical="center"/>
    </xf>
    <xf numFmtId="176" fontId="14" fillId="0" borderId="36" xfId="8" applyNumberFormat="1" applyFont="1" applyFill="1" applyBorder="1" applyAlignment="1">
      <alignment horizontal="right" vertical="center"/>
    </xf>
    <xf numFmtId="180" fontId="15" fillId="0" borderId="34" xfId="8" applyNumberFormat="1" applyFont="1" applyFill="1" applyBorder="1" applyAlignment="1">
      <alignment horizontal="center" vertical="center"/>
    </xf>
    <xf numFmtId="176" fontId="15" fillId="0" borderId="35" xfId="8" applyNumberFormat="1" applyFont="1" applyFill="1" applyBorder="1" applyAlignment="1">
      <alignment horizontal="center" vertical="center"/>
    </xf>
    <xf numFmtId="176" fontId="14" fillId="0" borderId="34" xfId="8" applyNumberFormat="1" applyFont="1" applyFill="1" applyBorder="1" applyAlignment="1">
      <alignment horizontal="right" vertical="center"/>
    </xf>
    <xf numFmtId="176" fontId="15" fillId="0" borderId="52" xfId="6" applyNumberFormat="1" applyFont="1" applyFill="1" applyBorder="1" applyAlignment="1">
      <alignment horizontal="center" vertical="center"/>
    </xf>
    <xf numFmtId="0" fontId="14" fillId="0" borderId="2" xfId="8" applyFont="1" applyFill="1" applyBorder="1" applyAlignment="1">
      <alignment vertical="top" wrapText="1"/>
    </xf>
    <xf numFmtId="0" fontId="14" fillId="0" borderId="2" xfId="8" applyFont="1" applyFill="1" applyBorder="1" applyAlignment="1">
      <alignment vertical="top"/>
    </xf>
    <xf numFmtId="0" fontId="14" fillId="0" borderId="0" xfId="8" applyFont="1" applyFill="1" applyBorder="1" applyAlignment="1">
      <alignment vertical="top"/>
    </xf>
    <xf numFmtId="0" fontId="9" fillId="0" borderId="0" xfId="8" applyFont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4" fillId="0" borderId="0" xfId="8" applyFont="1"/>
    <xf numFmtId="49" fontId="9" fillId="2" borderId="0" xfId="3" applyNumberFormat="1" applyFont="1" applyFill="1" applyAlignment="1">
      <alignment vertical="center"/>
    </xf>
    <xf numFmtId="0" fontId="21" fillId="2" borderId="0" xfId="3" applyFont="1" applyFill="1" applyAlignment="1">
      <alignment vertical="center"/>
    </xf>
    <xf numFmtId="0" fontId="14" fillId="2" borderId="0" xfId="0" applyFont="1" applyFill="1" applyBorder="1">
      <alignment vertical="center"/>
    </xf>
    <xf numFmtId="49" fontId="13" fillId="2" borderId="0" xfId="3" applyNumberFormat="1" applyFont="1" applyFill="1" applyBorder="1" applyAlignment="1">
      <alignment vertical="center"/>
    </xf>
    <xf numFmtId="0" fontId="13" fillId="2" borderId="0" xfId="3" applyFont="1" applyFill="1" applyBorder="1" applyAlignment="1">
      <alignment vertical="center"/>
    </xf>
    <xf numFmtId="0" fontId="14" fillId="2" borderId="0" xfId="3" applyFont="1" applyFill="1" applyBorder="1" applyAlignment="1">
      <alignment vertical="center"/>
    </xf>
    <xf numFmtId="0" fontId="14" fillId="2" borderId="0" xfId="3" applyFont="1" applyFill="1" applyBorder="1" applyAlignment="1">
      <alignment horizontal="right" vertical="center"/>
    </xf>
    <xf numFmtId="49" fontId="9" fillId="2" borderId="0" xfId="3" applyNumberFormat="1" applyFont="1" applyFill="1" applyAlignment="1">
      <alignment horizontal="center" vertical="center"/>
    </xf>
    <xf numFmtId="0" fontId="9" fillId="2" borderId="0" xfId="3" applyFont="1" applyFill="1" applyAlignment="1">
      <alignment horizontal="center" vertical="center"/>
    </xf>
    <xf numFmtId="38" fontId="14" fillId="2" borderId="1" xfId="6" applyFont="1" applyFill="1" applyBorder="1" applyAlignment="1">
      <alignment vertical="center"/>
    </xf>
    <xf numFmtId="0" fontId="14" fillId="2" borderId="2" xfId="9" applyFont="1" applyFill="1" applyBorder="1" applyAlignment="1">
      <alignment vertical="center"/>
    </xf>
    <xf numFmtId="0" fontId="14" fillId="2" borderId="2" xfId="9" applyFont="1" applyFill="1" applyBorder="1" applyAlignment="1">
      <alignment horizontal="left" vertical="center"/>
    </xf>
    <xf numFmtId="0" fontId="14" fillId="2" borderId="2" xfId="3" applyFont="1" applyFill="1" applyBorder="1" applyAlignment="1">
      <alignment vertical="center"/>
    </xf>
    <xf numFmtId="0" fontId="14" fillId="2" borderId="30" xfId="3" applyFont="1" applyFill="1" applyBorder="1" applyAlignment="1">
      <alignment vertical="center"/>
    </xf>
    <xf numFmtId="0" fontId="14" fillId="2" borderId="31" xfId="3" applyFont="1" applyFill="1" applyBorder="1" applyAlignment="1">
      <alignment vertical="center"/>
    </xf>
    <xf numFmtId="0" fontId="15" fillId="2" borderId="32" xfId="3" applyFont="1" applyFill="1" applyBorder="1" applyAlignment="1">
      <alignment vertical="center"/>
    </xf>
    <xf numFmtId="176" fontId="14" fillId="2" borderId="0" xfId="0" applyNumberFormat="1" applyFont="1" applyFill="1" applyBorder="1">
      <alignment vertical="center"/>
    </xf>
    <xf numFmtId="0" fontId="9" fillId="2" borderId="0" xfId="3" applyFont="1" applyFill="1" applyAlignment="1">
      <alignment vertical="center"/>
    </xf>
    <xf numFmtId="38" fontId="14" fillId="2" borderId="6" xfId="6" applyFont="1" applyFill="1" applyBorder="1" applyAlignment="1">
      <alignment vertical="center"/>
    </xf>
    <xf numFmtId="0" fontId="14" fillId="2" borderId="0" xfId="9" applyFont="1" applyFill="1" applyBorder="1" applyAlignment="1">
      <alignment vertical="center"/>
    </xf>
    <xf numFmtId="0" fontId="14" fillId="2" borderId="0" xfId="9" applyFont="1" applyFill="1" applyBorder="1" applyAlignment="1">
      <alignment horizontal="left" vertical="center"/>
    </xf>
    <xf numFmtId="0" fontId="14" fillId="2" borderId="9" xfId="3" applyFont="1" applyFill="1" applyBorder="1" applyAlignment="1">
      <alignment vertical="center"/>
    </xf>
    <xf numFmtId="176" fontId="14" fillId="2" borderId="19" xfId="3" applyNumberFormat="1" applyFont="1" applyFill="1" applyBorder="1" applyAlignment="1">
      <alignment horizontal="right" vertical="center"/>
    </xf>
    <xf numFmtId="179" fontId="15" fillId="2" borderId="10" xfId="3" applyNumberFormat="1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vertical="center"/>
    </xf>
    <xf numFmtId="0" fontId="14" fillId="2" borderId="6" xfId="7" applyFont="1" applyFill="1" applyBorder="1" applyAlignment="1">
      <alignment vertical="center"/>
    </xf>
    <xf numFmtId="0" fontId="14" fillId="2" borderId="0" xfId="7" applyFont="1" applyFill="1" applyBorder="1" applyAlignment="1">
      <alignment vertical="center"/>
    </xf>
    <xf numFmtId="178" fontId="15" fillId="2" borderId="10" xfId="3" applyNumberFormat="1" applyFont="1" applyFill="1" applyBorder="1" applyAlignment="1">
      <alignment horizontal="center" vertical="center"/>
    </xf>
    <xf numFmtId="38" fontId="14" fillId="2" borderId="0" xfId="6" applyFont="1" applyFill="1" applyBorder="1" applyAlignment="1">
      <alignment vertical="center"/>
    </xf>
    <xf numFmtId="0" fontId="14" fillId="2" borderId="20" xfId="3" applyFont="1" applyFill="1" applyBorder="1" applyAlignment="1">
      <alignment vertical="center"/>
    </xf>
    <xf numFmtId="0" fontId="14" fillId="2" borderId="7" xfId="3" applyFont="1" applyFill="1" applyBorder="1" applyAlignment="1">
      <alignment vertical="center"/>
    </xf>
    <xf numFmtId="38" fontId="14" fillId="2" borderId="7" xfId="6" applyFont="1" applyFill="1" applyBorder="1" applyAlignment="1">
      <alignment vertical="center"/>
    </xf>
    <xf numFmtId="0" fontId="14" fillId="2" borderId="7" xfId="7" applyFont="1" applyFill="1" applyBorder="1" applyAlignment="1">
      <alignment vertical="center"/>
    </xf>
    <xf numFmtId="0" fontId="14" fillId="2" borderId="46" xfId="3" applyFont="1" applyFill="1" applyBorder="1" applyAlignment="1">
      <alignment vertical="center"/>
    </xf>
    <xf numFmtId="176" fontId="14" fillId="2" borderId="21" xfId="3" applyNumberFormat="1" applyFont="1" applyFill="1" applyBorder="1" applyAlignment="1">
      <alignment horizontal="right" vertical="center"/>
    </xf>
    <xf numFmtId="179" fontId="15" fillId="2" borderId="22" xfId="3" applyNumberFormat="1" applyFont="1" applyFill="1" applyBorder="1" applyAlignment="1">
      <alignment horizontal="center" vertical="center"/>
    </xf>
    <xf numFmtId="176" fontId="14" fillId="2" borderId="19" xfId="3" applyNumberFormat="1" applyFont="1" applyFill="1" applyBorder="1" applyAlignment="1">
      <alignment horizontal="center" vertical="center"/>
    </xf>
    <xf numFmtId="0" fontId="15" fillId="2" borderId="10" xfId="3" applyFont="1" applyFill="1" applyBorder="1" applyAlignment="1">
      <alignment horizontal="center" vertical="center"/>
    </xf>
    <xf numFmtId="0" fontId="14" fillId="2" borderId="0" xfId="3" applyFont="1" applyFill="1" applyBorder="1" applyAlignment="1">
      <alignment horizontal="left" vertical="center"/>
    </xf>
    <xf numFmtId="0" fontId="14" fillId="2" borderId="7" xfId="3" applyFont="1" applyFill="1" applyBorder="1" applyAlignment="1">
      <alignment horizontal="left" vertical="center"/>
    </xf>
    <xf numFmtId="176" fontId="14" fillId="2" borderId="23" xfId="3" applyNumberFormat="1" applyFont="1" applyFill="1" applyBorder="1" applyAlignment="1">
      <alignment horizontal="right" vertical="center"/>
    </xf>
    <xf numFmtId="176" fontId="14" fillId="2" borderId="17" xfId="3" applyNumberFormat="1" applyFont="1" applyFill="1" applyBorder="1" applyAlignment="1">
      <alignment horizontal="right" vertical="center"/>
    </xf>
    <xf numFmtId="179" fontId="15" fillId="2" borderId="18" xfId="3" applyNumberFormat="1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left" vertical="center"/>
    </xf>
    <xf numFmtId="176" fontId="14" fillId="2" borderId="0" xfId="3" applyNumberFormat="1" applyFont="1" applyFill="1" applyBorder="1" applyAlignment="1">
      <alignment horizontal="right" vertical="center"/>
    </xf>
    <xf numFmtId="179" fontId="15" fillId="2" borderId="2" xfId="3" applyNumberFormat="1" applyFont="1" applyFill="1" applyBorder="1" applyAlignment="1">
      <alignment horizontal="center" vertical="center"/>
    </xf>
    <xf numFmtId="0" fontId="14" fillId="2" borderId="37" xfId="3" applyFont="1" applyFill="1" applyBorder="1" applyAlignment="1">
      <alignment horizontal="left" vertical="center"/>
    </xf>
    <xf numFmtId="0" fontId="14" fillId="2" borderId="4" xfId="3" applyFont="1" applyFill="1" applyBorder="1" applyAlignment="1">
      <alignment horizontal="left" vertical="center"/>
    </xf>
    <xf numFmtId="176" fontId="14" fillId="2" borderId="3" xfId="3" applyNumberFormat="1" applyFont="1" applyFill="1" applyBorder="1" applyAlignment="1">
      <alignment horizontal="right" vertical="center"/>
    </xf>
    <xf numFmtId="179" fontId="15" fillId="2" borderId="5" xfId="3" applyNumberFormat="1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left" vertical="center"/>
    </xf>
    <xf numFmtId="0" fontId="14" fillId="2" borderId="12" xfId="3" applyFont="1" applyFill="1" applyBorder="1" applyAlignment="1">
      <alignment horizontal="left" vertical="center"/>
    </xf>
    <xf numFmtId="0" fontId="14" fillId="2" borderId="24" xfId="3" applyFont="1" applyFill="1" applyBorder="1" applyAlignment="1">
      <alignment horizontal="left" vertical="center"/>
    </xf>
    <xf numFmtId="0" fontId="14" fillId="2" borderId="25" xfId="3" applyFont="1" applyFill="1" applyBorder="1" applyAlignment="1">
      <alignment horizontal="left" vertical="center"/>
    </xf>
    <xf numFmtId="176" fontId="14" fillId="2" borderId="27" xfId="3" applyNumberFormat="1" applyFont="1" applyFill="1" applyBorder="1" applyAlignment="1">
      <alignment horizontal="right" vertical="center"/>
    </xf>
    <xf numFmtId="179" fontId="15" fillId="2" borderId="28" xfId="3" applyNumberFormat="1" applyFont="1" applyFill="1" applyBorder="1" applyAlignment="1">
      <alignment horizontal="center" vertical="center"/>
    </xf>
    <xf numFmtId="0" fontId="14" fillId="2" borderId="15" xfId="3" applyFont="1" applyFill="1" applyBorder="1" applyAlignment="1">
      <alignment vertical="center"/>
    </xf>
    <xf numFmtId="0" fontId="14" fillId="2" borderId="16" xfId="3" applyFont="1" applyFill="1" applyBorder="1" applyAlignment="1">
      <alignment vertical="center"/>
    </xf>
    <xf numFmtId="38" fontId="14" fillId="2" borderId="16" xfId="6" applyFont="1" applyFill="1" applyBorder="1" applyAlignment="1">
      <alignment vertical="center"/>
    </xf>
    <xf numFmtId="0" fontId="14" fillId="2" borderId="16" xfId="7" applyFont="1" applyFill="1" applyBorder="1" applyAlignment="1">
      <alignment vertical="center"/>
    </xf>
    <xf numFmtId="38" fontId="13" fillId="2" borderId="0" xfId="6" applyFont="1" applyFill="1" applyBorder="1" applyAlignment="1">
      <alignment vertical="center"/>
    </xf>
    <xf numFmtId="0" fontId="13" fillId="2" borderId="0" xfId="7" applyFont="1" applyFill="1" applyBorder="1" applyAlignment="1">
      <alignment vertical="center"/>
    </xf>
    <xf numFmtId="0" fontId="13" fillId="2" borderId="0" xfId="9" applyFont="1" applyFill="1" applyBorder="1" applyAlignment="1">
      <alignment horizontal="left" vertical="center"/>
    </xf>
    <xf numFmtId="0" fontId="9" fillId="2" borderId="0" xfId="3" applyFont="1" applyFill="1" applyBorder="1" applyAlignment="1">
      <alignment vertical="center"/>
    </xf>
    <xf numFmtId="0" fontId="9" fillId="2" borderId="0" xfId="3" applyFont="1" applyFill="1" applyAlignment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7" fillId="0" borderId="0" xfId="5" applyFont="1" applyFill="1" applyBorder="1" applyAlignment="1">
      <alignment vertical="center"/>
    </xf>
    <xf numFmtId="0" fontId="11" fillId="0" borderId="0" xfId="5" applyFont="1" applyFill="1" applyBorder="1" applyAlignment="1">
      <alignment horizontal="center"/>
    </xf>
    <xf numFmtId="0" fontId="12" fillId="0" borderId="0" xfId="5" applyFont="1" applyAlignment="1">
      <alignment horizontal="center" vertical="center"/>
    </xf>
    <xf numFmtId="0" fontId="14" fillId="0" borderId="15" xfId="5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vertical="center"/>
    </xf>
    <xf numFmtId="0" fontId="14" fillId="0" borderId="17" xfId="5" applyFont="1" applyFill="1" applyBorder="1" applyAlignment="1">
      <alignment horizontal="center" vertical="center"/>
    </xf>
    <xf numFmtId="0" fontId="14" fillId="0" borderId="18" xfId="5" applyFont="1" applyFill="1" applyBorder="1" applyAlignment="1">
      <alignment horizontal="center" vertical="center"/>
    </xf>
    <xf numFmtId="38" fontId="14" fillId="0" borderId="20" xfId="6" applyFont="1" applyFill="1" applyBorder="1" applyAlignment="1">
      <alignment horizontal="center" vertical="center"/>
    </xf>
    <xf numFmtId="38" fontId="14" fillId="0" borderId="7" xfId="6" applyFont="1" applyFill="1" applyBorder="1" applyAlignment="1">
      <alignment horizontal="center" vertical="center"/>
    </xf>
    <xf numFmtId="38" fontId="14" fillId="0" borderId="6" xfId="6" applyFont="1" applyFill="1" applyBorder="1" applyAlignment="1">
      <alignment horizontal="center" vertical="center"/>
    </xf>
    <xf numFmtId="38" fontId="14" fillId="0" borderId="0" xfId="6" applyFont="1" applyFill="1" applyBorder="1" applyAlignment="1">
      <alignment horizontal="center" vertical="center"/>
    </xf>
    <xf numFmtId="0" fontId="14" fillId="0" borderId="24" xfId="5" applyFont="1" applyFill="1" applyBorder="1" applyAlignment="1">
      <alignment horizontal="center" vertical="center"/>
    </xf>
    <xf numFmtId="0" fontId="14" fillId="0" borderId="25" xfId="5" applyFont="1" applyFill="1" applyBorder="1" applyAlignment="1">
      <alignment horizontal="center" vertical="center"/>
    </xf>
    <xf numFmtId="0" fontId="14" fillId="0" borderId="26" xfId="5" applyFont="1" applyFill="1" applyBorder="1" applyAlignment="1">
      <alignment horizontal="center" vertical="center"/>
    </xf>
    <xf numFmtId="38" fontId="14" fillId="0" borderId="15" xfId="6" applyFont="1" applyFill="1" applyBorder="1" applyAlignment="1">
      <alignment horizontal="center" vertical="center"/>
    </xf>
    <xf numFmtId="38" fontId="14" fillId="0" borderId="16" xfId="6" applyFont="1" applyFill="1" applyBorder="1" applyAlignment="1">
      <alignment horizontal="center" vertical="center"/>
    </xf>
    <xf numFmtId="38" fontId="14" fillId="0" borderId="29" xfId="6" applyFont="1" applyFill="1" applyBorder="1" applyAlignment="1">
      <alignment horizontal="center" vertical="center"/>
    </xf>
    <xf numFmtId="0" fontId="14" fillId="0" borderId="29" xfId="5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11" fillId="0" borderId="0" xfId="8" applyFont="1" applyFill="1" applyBorder="1" applyAlignment="1">
      <alignment horizontal="center"/>
    </xf>
    <xf numFmtId="0" fontId="12" fillId="0" borderId="0" xfId="8" applyFont="1" applyFill="1" applyBorder="1" applyAlignment="1">
      <alignment horizontal="center"/>
    </xf>
    <xf numFmtId="0" fontId="14" fillId="0" borderId="1" xfId="8" applyFont="1" applyFill="1" applyBorder="1" applyAlignment="1">
      <alignment horizontal="center" vertical="center"/>
    </xf>
    <xf numFmtId="0" fontId="14" fillId="0" borderId="2" xfId="8" applyFont="1" applyFill="1" applyBorder="1" applyAlignment="1">
      <alignment horizontal="center" vertical="center"/>
    </xf>
    <xf numFmtId="0" fontId="14" fillId="0" borderId="30" xfId="8" applyFont="1" applyFill="1" applyBorder="1" applyAlignment="1">
      <alignment horizontal="center" vertical="center"/>
    </xf>
    <xf numFmtId="0" fontId="14" fillId="0" borderId="33" xfId="8" applyFont="1" applyFill="1" applyBorder="1" applyAlignment="1">
      <alignment horizontal="center" vertical="center"/>
    </xf>
    <xf numFmtId="0" fontId="14" fillId="0" borderId="34" xfId="8" applyFont="1" applyFill="1" applyBorder="1" applyAlignment="1">
      <alignment horizontal="center" vertical="center"/>
    </xf>
    <xf numFmtId="0" fontId="14" fillId="0" borderId="35" xfId="8" applyFont="1" applyFill="1" applyBorder="1" applyAlignment="1">
      <alignment horizontal="center" vertical="center"/>
    </xf>
    <xf numFmtId="0" fontId="14" fillId="0" borderId="31" xfId="8" applyFont="1" applyFill="1" applyBorder="1" applyAlignment="1">
      <alignment horizontal="center" vertical="center"/>
    </xf>
    <xf numFmtId="0" fontId="14" fillId="0" borderId="36" xfId="8" applyFont="1" applyFill="1" applyBorder="1" applyAlignment="1">
      <alignment horizontal="center" vertical="center"/>
    </xf>
    <xf numFmtId="0" fontId="14" fillId="0" borderId="27" xfId="8" applyFont="1" applyFill="1" applyBorder="1" applyAlignment="1">
      <alignment horizontal="center" vertical="center" wrapText="1"/>
    </xf>
    <xf numFmtId="0" fontId="14" fillId="0" borderId="26" xfId="8" applyFont="1" applyBorder="1" applyAlignment="1">
      <alignment horizontal="center" vertical="center" wrapText="1"/>
    </xf>
    <xf numFmtId="0" fontId="14" fillId="0" borderId="28" xfId="8" applyFont="1" applyFill="1" applyBorder="1" applyAlignment="1">
      <alignment horizontal="center" vertical="center" wrapText="1"/>
    </xf>
    <xf numFmtId="176" fontId="14" fillId="0" borderId="41" xfId="8" applyNumberFormat="1" applyFont="1" applyFill="1" applyBorder="1" applyAlignment="1">
      <alignment horizontal="right" vertical="center"/>
    </xf>
    <xf numFmtId="176" fontId="14" fillId="0" borderId="42" xfId="8" applyNumberFormat="1" applyFont="1" applyFill="1" applyBorder="1" applyAlignment="1">
      <alignment horizontal="right" vertical="center"/>
    </xf>
    <xf numFmtId="176" fontId="14" fillId="0" borderId="41" xfId="8" applyNumberFormat="1" applyFont="1" applyFill="1" applyBorder="1" applyAlignment="1">
      <alignment horizontal="center" vertical="center"/>
    </xf>
    <xf numFmtId="176" fontId="14" fillId="0" borderId="50" xfId="8" applyNumberFormat="1" applyFont="1" applyFill="1" applyBorder="1" applyAlignment="1">
      <alignment horizontal="center" vertical="center"/>
    </xf>
    <xf numFmtId="180" fontId="14" fillId="0" borderId="39" xfId="8" applyNumberFormat="1" applyFont="1" applyFill="1" applyBorder="1" applyAlignment="1">
      <alignment horizontal="right" vertical="center"/>
    </xf>
    <xf numFmtId="0" fontId="14" fillId="0" borderId="40" xfId="8" applyFont="1" applyBorder="1" applyAlignment="1">
      <alignment horizontal="right" vertical="center"/>
    </xf>
    <xf numFmtId="180" fontId="14" fillId="0" borderId="41" xfId="8" applyNumberFormat="1" applyFont="1" applyFill="1" applyBorder="1" applyAlignment="1">
      <alignment horizontal="center" vertical="center"/>
    </xf>
    <xf numFmtId="180" fontId="14" fillId="0" borderId="42" xfId="8" applyNumberFormat="1" applyFont="1" applyFill="1" applyBorder="1" applyAlignment="1">
      <alignment horizontal="center" vertical="center"/>
    </xf>
    <xf numFmtId="180" fontId="14" fillId="0" borderId="43" xfId="8" applyNumberFormat="1" applyFont="1" applyFill="1" applyBorder="1" applyAlignment="1">
      <alignment horizontal="center" vertical="center"/>
    </xf>
    <xf numFmtId="180" fontId="14" fillId="0" borderId="44" xfId="8" applyNumberFormat="1" applyFont="1" applyFill="1" applyBorder="1" applyAlignment="1">
      <alignment horizontal="center" vertical="center"/>
    </xf>
    <xf numFmtId="180" fontId="14" fillId="0" borderId="47" xfId="8" applyNumberFormat="1" applyFont="1" applyFill="1" applyBorder="1" applyAlignment="1">
      <alignment horizontal="center" vertical="center"/>
    </xf>
    <xf numFmtId="180" fontId="14" fillId="0" borderId="48" xfId="8" applyNumberFormat="1" applyFont="1" applyFill="1" applyBorder="1" applyAlignment="1">
      <alignment horizontal="center" vertical="center"/>
    </xf>
    <xf numFmtId="176" fontId="14" fillId="0" borderId="39" xfId="8" applyNumberFormat="1" applyFont="1" applyFill="1" applyBorder="1" applyAlignment="1">
      <alignment horizontal="center" vertical="center"/>
    </xf>
    <xf numFmtId="176" fontId="14" fillId="0" borderId="49" xfId="8" applyNumberFormat="1" applyFont="1" applyFill="1" applyBorder="1" applyAlignment="1">
      <alignment horizontal="center" vertical="center"/>
    </xf>
    <xf numFmtId="180" fontId="14" fillId="0" borderId="50" xfId="8" applyNumberFormat="1" applyFont="1" applyFill="1" applyBorder="1" applyAlignment="1">
      <alignment horizontal="center" vertical="center"/>
    </xf>
    <xf numFmtId="176" fontId="14" fillId="0" borderId="43" xfId="8" applyNumberFormat="1" applyFont="1" applyFill="1" applyBorder="1" applyAlignment="1">
      <alignment horizontal="center" vertical="center"/>
    </xf>
    <xf numFmtId="176" fontId="14" fillId="0" borderId="51" xfId="8" applyNumberFormat="1" applyFont="1" applyFill="1" applyBorder="1" applyAlignment="1">
      <alignment horizontal="center" vertical="center"/>
    </xf>
    <xf numFmtId="0" fontId="14" fillId="2" borderId="20" xfId="3" applyFont="1" applyFill="1" applyBorder="1" applyAlignment="1">
      <alignment horizontal="left" vertical="center"/>
    </xf>
    <xf numFmtId="0" fontId="14" fillId="2" borderId="7" xfId="3" applyFont="1" applyFill="1" applyBorder="1" applyAlignment="1">
      <alignment horizontal="left" vertical="center"/>
    </xf>
    <xf numFmtId="0" fontId="14" fillId="2" borderId="46" xfId="3" applyFont="1" applyFill="1" applyBorder="1" applyAlignment="1">
      <alignment horizontal="left" vertical="center"/>
    </xf>
    <xf numFmtId="0" fontId="14" fillId="2" borderId="6" xfId="3" applyFont="1" applyFill="1" applyBorder="1" applyAlignment="1">
      <alignment horizontal="left" vertical="center"/>
    </xf>
    <xf numFmtId="0" fontId="14" fillId="2" borderId="0" xfId="3" applyFont="1" applyFill="1" applyBorder="1" applyAlignment="1">
      <alignment horizontal="left" vertical="center"/>
    </xf>
    <xf numFmtId="0" fontId="14" fillId="2" borderId="9" xfId="3" applyFont="1" applyFill="1" applyBorder="1" applyAlignment="1">
      <alignment horizontal="left" vertical="center"/>
    </xf>
    <xf numFmtId="0" fontId="14" fillId="2" borderId="15" xfId="3" applyFont="1" applyFill="1" applyBorder="1" applyAlignment="1">
      <alignment horizontal="left" vertical="center"/>
    </xf>
    <xf numFmtId="0" fontId="14" fillId="2" borderId="16" xfId="3" applyFont="1" applyFill="1" applyBorder="1" applyAlignment="1">
      <alignment horizontal="left" vertical="center"/>
    </xf>
    <xf numFmtId="0" fontId="14" fillId="2" borderId="29" xfId="3" applyFont="1" applyFill="1" applyBorder="1" applyAlignment="1">
      <alignment horizontal="left" vertical="center"/>
    </xf>
    <xf numFmtId="0" fontId="11" fillId="2" borderId="0" xfId="3" applyFont="1" applyFill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vertical="center"/>
    </xf>
    <xf numFmtId="0" fontId="14" fillId="2" borderId="30" xfId="3" applyFont="1" applyFill="1" applyBorder="1" applyAlignment="1">
      <alignment vertical="center"/>
    </xf>
    <xf numFmtId="0" fontId="14" fillId="2" borderId="33" xfId="3" applyFont="1" applyFill="1" applyBorder="1" applyAlignment="1">
      <alignment vertical="center"/>
    </xf>
    <xf numFmtId="0" fontId="14" fillId="2" borderId="34" xfId="3" applyFont="1" applyFill="1" applyBorder="1" applyAlignment="1">
      <alignment vertical="center"/>
    </xf>
    <xf numFmtId="0" fontId="14" fillId="2" borderId="35" xfId="3" applyFont="1" applyFill="1" applyBorder="1" applyAlignment="1">
      <alignment vertical="center"/>
    </xf>
    <xf numFmtId="0" fontId="14" fillId="2" borderId="31" xfId="3" applyFont="1" applyFill="1" applyBorder="1" applyAlignment="1">
      <alignment horizontal="center" vertical="center"/>
    </xf>
    <xf numFmtId="0" fontId="14" fillId="2" borderId="32" xfId="3" applyFont="1" applyFill="1" applyBorder="1" applyAlignment="1">
      <alignment horizontal="center" vertical="center"/>
    </xf>
    <xf numFmtId="0" fontId="14" fillId="2" borderId="36" xfId="3" applyFont="1" applyFill="1" applyBorder="1" applyAlignment="1">
      <alignment horizontal="center" vertical="center"/>
    </xf>
    <xf numFmtId="0" fontId="14" fillId="2" borderId="52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left" vertical="center"/>
    </xf>
    <xf numFmtId="0" fontId="14" fillId="2" borderId="12" xfId="3" applyFont="1" applyFill="1" applyBorder="1" applyAlignment="1">
      <alignment horizontal="left" vertical="center"/>
    </xf>
    <xf numFmtId="0" fontId="14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2:AM79"/>
  <sheetViews>
    <sheetView showGridLines="0" tabSelected="1" topLeftCell="C1" zoomScale="85" zoomScaleNormal="85" zoomScaleSheetLayoutView="85" workbookViewId="0">
      <selection activeCell="D9" sqref="D9:AA9"/>
    </sheetView>
  </sheetViews>
  <sheetFormatPr defaultRowHeight="12.75"/>
  <cols>
    <col min="1" max="2" width="0" style="7" hidden="1" customWidth="1"/>
    <col min="3" max="3" width="0.625" style="8" customWidth="1"/>
    <col min="4" max="14" width="2.125" style="8" customWidth="1"/>
    <col min="15" max="15" width="6" style="8" customWidth="1"/>
    <col min="16" max="16" width="22.375" style="8" customWidth="1"/>
    <col min="17" max="17" width="3.375" style="8" bestFit="1" customWidth="1"/>
    <col min="18" max="19" width="2.125" style="8" customWidth="1"/>
    <col min="20" max="24" width="3.875" style="8" customWidth="1"/>
    <col min="25" max="25" width="3.125" style="8" customWidth="1"/>
    <col min="26" max="26" width="24.125" style="8" bestFit="1" customWidth="1"/>
    <col min="27" max="27" width="3.125" style="8" customWidth="1"/>
    <col min="28" max="28" width="0.625" style="8" customWidth="1"/>
    <col min="29" max="29" width="9" style="8"/>
    <col min="30" max="31" width="0" style="8" hidden="1" customWidth="1"/>
    <col min="32" max="16384" width="9" style="8"/>
  </cols>
  <sheetData>
    <row r="2" spans="1:39">
      <c r="D2" s="235" t="s">
        <v>347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</row>
    <row r="3" spans="1:39"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</row>
    <row r="8" spans="1:39" s="6" customFormat="1" ht="13.5">
      <c r="A8" s="1"/>
      <c r="B8" s="2"/>
      <c r="C8" s="2"/>
      <c r="D8" s="2"/>
      <c r="E8" s="2"/>
      <c r="F8" s="2"/>
      <c r="G8" s="2"/>
      <c r="H8" s="2"/>
      <c r="I8" s="3"/>
      <c r="J8" s="3"/>
      <c r="K8" s="3"/>
      <c r="L8" s="3"/>
      <c r="M8" s="3"/>
      <c r="N8" s="3"/>
      <c r="O8" s="4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39" s="19" customFormat="1" ht="23.25" customHeight="1">
      <c r="A9" s="17"/>
      <c r="B9" s="17"/>
      <c r="C9" s="18"/>
      <c r="D9" s="236" t="s">
        <v>343</v>
      </c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</row>
    <row r="10" spans="1:39" s="19" customFormat="1" ht="21" customHeight="1">
      <c r="A10" s="17"/>
      <c r="B10" s="17"/>
      <c r="D10" s="237" t="s">
        <v>344</v>
      </c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</row>
    <row r="11" spans="1:39" s="21" customFormat="1" ht="16.5" customHeight="1" thickBot="1">
      <c r="A11" s="20"/>
      <c r="B11" s="20"/>
      <c r="D11" s="2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4" t="s">
        <v>332</v>
      </c>
      <c r="AB11" s="23"/>
    </row>
    <row r="12" spans="1:39" s="26" customFormat="1" ht="14.25" customHeight="1" thickBot="1">
      <c r="A12" s="25" t="s">
        <v>314</v>
      </c>
      <c r="B12" s="25" t="s">
        <v>315</v>
      </c>
      <c r="D12" s="238" t="s">
        <v>0</v>
      </c>
      <c r="E12" s="239"/>
      <c r="F12" s="239"/>
      <c r="G12" s="239"/>
      <c r="H12" s="239"/>
      <c r="I12" s="239"/>
      <c r="J12" s="239"/>
      <c r="K12" s="240"/>
      <c r="L12" s="240"/>
      <c r="M12" s="240"/>
      <c r="N12" s="240"/>
      <c r="O12" s="240"/>
      <c r="P12" s="241" t="s">
        <v>316</v>
      </c>
      <c r="Q12" s="242"/>
      <c r="R12" s="239" t="s">
        <v>0</v>
      </c>
      <c r="S12" s="239"/>
      <c r="T12" s="239"/>
      <c r="U12" s="239"/>
      <c r="V12" s="239"/>
      <c r="W12" s="239"/>
      <c r="X12" s="239"/>
      <c r="Y12" s="239"/>
      <c r="Z12" s="241" t="s">
        <v>316</v>
      </c>
      <c r="AA12" s="242"/>
    </row>
    <row r="13" spans="1:39" s="19" customFormat="1" ht="14.65" customHeight="1">
      <c r="A13" s="17"/>
      <c r="B13" s="17"/>
      <c r="D13" s="27" t="s">
        <v>317</v>
      </c>
      <c r="E13" s="28"/>
      <c r="F13" s="29"/>
      <c r="G13" s="30"/>
      <c r="H13" s="30"/>
      <c r="I13" s="30"/>
      <c r="J13" s="30"/>
      <c r="K13" s="28"/>
      <c r="L13" s="28"/>
      <c r="M13" s="28"/>
      <c r="N13" s="28"/>
      <c r="O13" s="28"/>
      <c r="P13" s="31"/>
      <c r="Q13" s="32"/>
      <c r="R13" s="29" t="s">
        <v>318</v>
      </c>
      <c r="S13" s="29"/>
      <c r="T13" s="29"/>
      <c r="U13" s="29"/>
      <c r="V13" s="29"/>
      <c r="W13" s="29"/>
      <c r="X13" s="29"/>
      <c r="Y13" s="28"/>
      <c r="Z13" s="31"/>
      <c r="AA13" s="33"/>
      <c r="AL13" s="34"/>
      <c r="AM13" s="34"/>
    </row>
    <row r="14" spans="1:39" s="19" customFormat="1" ht="14.65" customHeight="1">
      <c r="A14" s="17" t="s">
        <v>3</v>
      </c>
      <c r="B14" s="17" t="s">
        <v>99</v>
      </c>
      <c r="D14" s="35"/>
      <c r="E14" s="29" t="s">
        <v>4</v>
      </c>
      <c r="F14" s="29"/>
      <c r="G14" s="29"/>
      <c r="H14" s="29"/>
      <c r="I14" s="29"/>
      <c r="J14" s="29"/>
      <c r="K14" s="28"/>
      <c r="L14" s="28"/>
      <c r="M14" s="28"/>
      <c r="N14" s="28"/>
      <c r="O14" s="28"/>
      <c r="P14" s="36">
        <v>164095032</v>
      </c>
      <c r="Q14" s="37" t="s">
        <v>338</v>
      </c>
      <c r="R14" s="29"/>
      <c r="S14" s="29" t="s">
        <v>100</v>
      </c>
      <c r="T14" s="29"/>
      <c r="U14" s="29"/>
      <c r="V14" s="29"/>
      <c r="W14" s="29"/>
      <c r="X14" s="29"/>
      <c r="Y14" s="28"/>
      <c r="Z14" s="36">
        <v>63490632</v>
      </c>
      <c r="AA14" s="38" t="s">
        <v>338</v>
      </c>
      <c r="AD14" s="19">
        <f>IF(AND(AD15="-",AD43="-",AD46="-"),"-",SUM(AD15,AD43,AD46))</f>
        <v>164095032448</v>
      </c>
      <c r="AE14" s="19">
        <f>IF(COUNTIF(AE15:AE19,"-")=COUNTA(AE15:AE19),"-",SUM(AE15:AE19))</f>
        <v>63490632204</v>
      </c>
      <c r="AL14" s="34"/>
      <c r="AM14" s="34"/>
    </row>
    <row r="15" spans="1:39" s="19" customFormat="1" ht="14.65" customHeight="1">
      <c r="A15" s="17" t="s">
        <v>5</v>
      </c>
      <c r="B15" s="17" t="s">
        <v>101</v>
      </c>
      <c r="D15" s="35"/>
      <c r="E15" s="29"/>
      <c r="F15" s="29" t="s">
        <v>6</v>
      </c>
      <c r="G15" s="29"/>
      <c r="H15" s="29"/>
      <c r="I15" s="29"/>
      <c r="J15" s="29"/>
      <c r="K15" s="28"/>
      <c r="L15" s="28"/>
      <c r="M15" s="28"/>
      <c r="N15" s="28"/>
      <c r="O15" s="28"/>
      <c r="P15" s="36">
        <v>158940470</v>
      </c>
      <c r="Q15" s="37" t="s">
        <v>338</v>
      </c>
      <c r="R15" s="29"/>
      <c r="S15" s="29"/>
      <c r="T15" s="29" t="s">
        <v>345</v>
      </c>
      <c r="U15" s="29"/>
      <c r="V15" s="29"/>
      <c r="W15" s="29"/>
      <c r="X15" s="29"/>
      <c r="Y15" s="28"/>
      <c r="Z15" s="36">
        <v>51259626</v>
      </c>
      <c r="AA15" s="38"/>
      <c r="AD15" s="19">
        <f>IF(AND(AD16="-",AD32="-",COUNTIF(AD41:AD42,"-")=COUNTA(AD41:AD42)),"-",SUM(AD16,AD32,AD41:AD42))</f>
        <v>158940470276</v>
      </c>
      <c r="AE15" s="19">
        <v>51259625907</v>
      </c>
      <c r="AL15" s="34"/>
      <c r="AM15" s="34"/>
    </row>
    <row r="16" spans="1:39" s="19" customFormat="1" ht="14.65" customHeight="1">
      <c r="A16" s="17" t="s">
        <v>7</v>
      </c>
      <c r="B16" s="17" t="s">
        <v>102</v>
      </c>
      <c r="D16" s="35"/>
      <c r="E16" s="29"/>
      <c r="F16" s="29"/>
      <c r="G16" s="29" t="s">
        <v>8</v>
      </c>
      <c r="H16" s="29"/>
      <c r="I16" s="29"/>
      <c r="J16" s="29"/>
      <c r="K16" s="28"/>
      <c r="L16" s="28"/>
      <c r="M16" s="28"/>
      <c r="N16" s="28"/>
      <c r="O16" s="28"/>
      <c r="P16" s="36">
        <v>91411383</v>
      </c>
      <c r="Q16" s="37"/>
      <c r="R16" s="29"/>
      <c r="S16" s="29"/>
      <c r="T16" s="29" t="s">
        <v>103</v>
      </c>
      <c r="U16" s="29"/>
      <c r="V16" s="29"/>
      <c r="W16" s="29"/>
      <c r="X16" s="29"/>
      <c r="Y16" s="28"/>
      <c r="Z16" s="36">
        <v>648223</v>
      </c>
      <c r="AA16" s="38"/>
      <c r="AD16" s="19">
        <f>IF(COUNTIF(AD17:AD31,"-")=COUNTA(AD17:AD31),"-",SUM(AD17:AD31))</f>
        <v>91411382525</v>
      </c>
      <c r="AE16" s="19">
        <v>648222592</v>
      </c>
      <c r="AL16" s="34"/>
      <c r="AM16" s="34"/>
    </row>
    <row r="17" spans="1:39" s="19" customFormat="1" ht="14.65" customHeight="1">
      <c r="A17" s="17" t="s">
        <v>9</v>
      </c>
      <c r="B17" s="17" t="s">
        <v>104</v>
      </c>
      <c r="D17" s="35"/>
      <c r="E17" s="29"/>
      <c r="F17" s="29"/>
      <c r="G17" s="29"/>
      <c r="H17" s="29" t="s">
        <v>10</v>
      </c>
      <c r="I17" s="29"/>
      <c r="J17" s="29"/>
      <c r="K17" s="28"/>
      <c r="L17" s="28"/>
      <c r="M17" s="28"/>
      <c r="N17" s="28"/>
      <c r="O17" s="28"/>
      <c r="P17" s="36">
        <v>54684732</v>
      </c>
      <c r="Q17" s="37"/>
      <c r="R17" s="29"/>
      <c r="S17" s="29"/>
      <c r="T17" s="29" t="s">
        <v>105</v>
      </c>
      <c r="U17" s="29"/>
      <c r="V17" s="29"/>
      <c r="W17" s="29"/>
      <c r="X17" s="29"/>
      <c r="Y17" s="28"/>
      <c r="Z17" s="36">
        <v>5961158</v>
      </c>
      <c r="AA17" s="38"/>
      <c r="AD17" s="19">
        <v>54684731858</v>
      </c>
      <c r="AE17" s="19">
        <v>5961157512</v>
      </c>
      <c r="AL17" s="34"/>
      <c r="AM17" s="34"/>
    </row>
    <row r="18" spans="1:39" s="19" customFormat="1" ht="14.65" customHeight="1">
      <c r="A18" s="17" t="s">
        <v>12</v>
      </c>
      <c r="B18" s="17" t="s">
        <v>106</v>
      </c>
      <c r="D18" s="35"/>
      <c r="E18" s="29"/>
      <c r="F18" s="29"/>
      <c r="G18" s="29"/>
      <c r="H18" s="29" t="s">
        <v>13</v>
      </c>
      <c r="I18" s="29"/>
      <c r="J18" s="29"/>
      <c r="K18" s="28"/>
      <c r="L18" s="28"/>
      <c r="M18" s="28"/>
      <c r="N18" s="28"/>
      <c r="O18" s="28"/>
      <c r="P18" s="36" t="s">
        <v>333</v>
      </c>
      <c r="Q18" s="37"/>
      <c r="R18" s="29"/>
      <c r="S18" s="29"/>
      <c r="T18" s="29" t="s">
        <v>107</v>
      </c>
      <c r="U18" s="29"/>
      <c r="V18" s="29"/>
      <c r="W18" s="29"/>
      <c r="X18" s="29"/>
      <c r="Y18" s="28"/>
      <c r="Z18" s="36">
        <v>6870</v>
      </c>
      <c r="AA18" s="38"/>
      <c r="AD18" s="19" t="s">
        <v>11</v>
      </c>
      <c r="AE18" s="19">
        <v>6870000</v>
      </c>
      <c r="AL18" s="34"/>
      <c r="AM18" s="34"/>
    </row>
    <row r="19" spans="1:39" s="19" customFormat="1" ht="14.65" customHeight="1">
      <c r="A19" s="17" t="s">
        <v>14</v>
      </c>
      <c r="B19" s="17" t="s">
        <v>108</v>
      </c>
      <c r="D19" s="35"/>
      <c r="E19" s="29"/>
      <c r="F19" s="29"/>
      <c r="G19" s="29"/>
      <c r="H19" s="29" t="s">
        <v>15</v>
      </c>
      <c r="I19" s="29"/>
      <c r="J19" s="29"/>
      <c r="K19" s="28"/>
      <c r="L19" s="28"/>
      <c r="M19" s="28"/>
      <c r="N19" s="28"/>
      <c r="O19" s="28"/>
      <c r="P19" s="36">
        <v>69301368</v>
      </c>
      <c r="Q19" s="37"/>
      <c r="R19" s="29"/>
      <c r="S19" s="29"/>
      <c r="T19" s="29" t="s">
        <v>35</v>
      </c>
      <c r="U19" s="29"/>
      <c r="V19" s="29"/>
      <c r="W19" s="29"/>
      <c r="X19" s="29"/>
      <c r="Y19" s="28"/>
      <c r="Z19" s="36">
        <v>5614756</v>
      </c>
      <c r="AA19" s="38"/>
      <c r="AD19" s="19">
        <v>69301367516</v>
      </c>
      <c r="AE19" s="19">
        <v>5614756193</v>
      </c>
      <c r="AL19" s="34"/>
      <c r="AM19" s="34"/>
    </row>
    <row r="20" spans="1:39" s="19" customFormat="1" ht="14.65" customHeight="1">
      <c r="A20" s="17" t="s">
        <v>16</v>
      </c>
      <c r="B20" s="17" t="s">
        <v>109</v>
      </c>
      <c r="D20" s="35"/>
      <c r="E20" s="29"/>
      <c r="F20" s="29"/>
      <c r="G20" s="29"/>
      <c r="H20" s="29" t="s">
        <v>17</v>
      </c>
      <c r="I20" s="29"/>
      <c r="J20" s="29"/>
      <c r="K20" s="28"/>
      <c r="L20" s="28"/>
      <c r="M20" s="28"/>
      <c r="N20" s="28"/>
      <c r="O20" s="28"/>
      <c r="P20" s="36">
        <v>-37653782</v>
      </c>
      <c r="Q20" s="37"/>
      <c r="R20" s="29"/>
      <c r="S20" s="29" t="s">
        <v>110</v>
      </c>
      <c r="T20" s="29"/>
      <c r="U20" s="29"/>
      <c r="V20" s="29"/>
      <c r="W20" s="29"/>
      <c r="X20" s="29"/>
      <c r="Y20" s="28"/>
      <c r="Z20" s="36">
        <v>5662660</v>
      </c>
      <c r="AA20" s="38" t="s">
        <v>338</v>
      </c>
      <c r="AD20" s="19">
        <v>-37653782043</v>
      </c>
      <c r="AE20" s="19">
        <f>IF(COUNTIF(AE21:AE28,"-")=COUNTA(AE21:AE28),"-",SUM(AE21:AE28))</f>
        <v>5662660042</v>
      </c>
      <c r="AL20" s="34"/>
      <c r="AM20" s="34"/>
    </row>
    <row r="21" spans="1:39" s="19" customFormat="1" ht="14.65" customHeight="1">
      <c r="A21" s="17" t="s">
        <v>18</v>
      </c>
      <c r="B21" s="17" t="s">
        <v>111</v>
      </c>
      <c r="D21" s="35"/>
      <c r="E21" s="29"/>
      <c r="F21" s="29"/>
      <c r="G21" s="29"/>
      <c r="H21" s="29" t="s">
        <v>19</v>
      </c>
      <c r="I21" s="29"/>
      <c r="J21" s="29"/>
      <c r="K21" s="28"/>
      <c r="L21" s="28"/>
      <c r="M21" s="28"/>
      <c r="N21" s="28"/>
      <c r="O21" s="28"/>
      <c r="P21" s="36">
        <v>9339904</v>
      </c>
      <c r="Q21" s="37"/>
      <c r="R21" s="29"/>
      <c r="S21" s="29"/>
      <c r="T21" s="29" t="s">
        <v>346</v>
      </c>
      <c r="U21" s="29"/>
      <c r="V21" s="29"/>
      <c r="W21" s="29"/>
      <c r="X21" s="29"/>
      <c r="Y21" s="28"/>
      <c r="Z21" s="36">
        <v>4488859</v>
      </c>
      <c r="AA21" s="38"/>
      <c r="AD21" s="19">
        <v>9339904253</v>
      </c>
      <c r="AE21" s="19">
        <v>4488858717</v>
      </c>
      <c r="AL21" s="34"/>
      <c r="AM21" s="34"/>
    </row>
    <row r="22" spans="1:39" s="19" customFormat="1" ht="14.65" customHeight="1">
      <c r="A22" s="17" t="s">
        <v>20</v>
      </c>
      <c r="B22" s="17" t="s">
        <v>112</v>
      </c>
      <c r="D22" s="35"/>
      <c r="E22" s="29"/>
      <c r="F22" s="29"/>
      <c r="G22" s="29"/>
      <c r="H22" s="29" t="s">
        <v>21</v>
      </c>
      <c r="I22" s="29"/>
      <c r="J22" s="29"/>
      <c r="K22" s="28"/>
      <c r="L22" s="28"/>
      <c r="M22" s="28"/>
      <c r="N22" s="28"/>
      <c r="O22" s="28"/>
      <c r="P22" s="36">
        <v>-5767936</v>
      </c>
      <c r="Q22" s="37"/>
      <c r="R22" s="29"/>
      <c r="S22" s="29"/>
      <c r="T22" s="29" t="s">
        <v>113</v>
      </c>
      <c r="U22" s="29"/>
      <c r="V22" s="29"/>
      <c r="W22" s="29"/>
      <c r="X22" s="29"/>
      <c r="Y22" s="28"/>
      <c r="Z22" s="36">
        <v>533444</v>
      </c>
      <c r="AA22" s="38"/>
      <c r="AD22" s="19">
        <v>-5767936466</v>
      </c>
      <c r="AE22" s="19">
        <v>533443843</v>
      </c>
      <c r="AL22" s="34"/>
      <c r="AM22" s="34"/>
    </row>
    <row r="23" spans="1:39" s="19" customFormat="1" ht="14.65" customHeight="1">
      <c r="A23" s="17" t="s">
        <v>22</v>
      </c>
      <c r="B23" s="17" t="s">
        <v>114</v>
      </c>
      <c r="D23" s="35"/>
      <c r="E23" s="29"/>
      <c r="F23" s="29"/>
      <c r="G23" s="29"/>
      <c r="H23" s="29" t="s">
        <v>23</v>
      </c>
      <c r="I23" s="39"/>
      <c r="J23" s="39"/>
      <c r="K23" s="40"/>
      <c r="L23" s="40"/>
      <c r="M23" s="40"/>
      <c r="N23" s="40"/>
      <c r="O23" s="40"/>
      <c r="P23" s="36">
        <v>1375</v>
      </c>
      <c r="Q23" s="37"/>
      <c r="R23" s="29"/>
      <c r="S23" s="29"/>
      <c r="T23" s="29" t="s">
        <v>115</v>
      </c>
      <c r="U23" s="29"/>
      <c r="V23" s="29"/>
      <c r="W23" s="29"/>
      <c r="X23" s="29"/>
      <c r="Y23" s="28"/>
      <c r="Z23" s="36" t="s">
        <v>333</v>
      </c>
      <c r="AA23" s="38"/>
      <c r="AD23" s="19">
        <v>1374703</v>
      </c>
      <c r="AE23" s="19" t="s">
        <v>11</v>
      </c>
      <c r="AL23" s="34"/>
      <c r="AM23" s="34"/>
    </row>
    <row r="24" spans="1:39" s="19" customFormat="1" ht="14.65" customHeight="1">
      <c r="A24" s="17" t="s">
        <v>24</v>
      </c>
      <c r="B24" s="17" t="s">
        <v>116</v>
      </c>
      <c r="D24" s="35"/>
      <c r="E24" s="29"/>
      <c r="F24" s="29"/>
      <c r="G24" s="29"/>
      <c r="H24" s="29" t="s">
        <v>25</v>
      </c>
      <c r="I24" s="39"/>
      <c r="J24" s="39"/>
      <c r="K24" s="40"/>
      <c r="L24" s="40"/>
      <c r="M24" s="40"/>
      <c r="N24" s="40"/>
      <c r="O24" s="40"/>
      <c r="P24" s="36">
        <v>-344</v>
      </c>
      <c r="Q24" s="37"/>
      <c r="R24" s="28"/>
      <c r="S24" s="29"/>
      <c r="T24" s="29" t="s">
        <v>117</v>
      </c>
      <c r="U24" s="29"/>
      <c r="V24" s="29"/>
      <c r="W24" s="29"/>
      <c r="X24" s="29"/>
      <c r="Y24" s="28"/>
      <c r="Z24" s="36" t="s">
        <v>333</v>
      </c>
      <c r="AA24" s="38"/>
      <c r="AD24" s="19">
        <v>-343676</v>
      </c>
      <c r="AE24" s="19" t="s">
        <v>11</v>
      </c>
      <c r="AL24" s="34"/>
      <c r="AM24" s="34"/>
    </row>
    <row r="25" spans="1:39" s="19" customFormat="1" ht="14.65" customHeight="1">
      <c r="A25" s="17" t="s">
        <v>26</v>
      </c>
      <c r="B25" s="17" t="s">
        <v>118</v>
      </c>
      <c r="D25" s="35"/>
      <c r="E25" s="29"/>
      <c r="F25" s="29"/>
      <c r="G25" s="29"/>
      <c r="H25" s="29" t="s">
        <v>27</v>
      </c>
      <c r="I25" s="39"/>
      <c r="J25" s="39"/>
      <c r="K25" s="40"/>
      <c r="L25" s="40"/>
      <c r="M25" s="40"/>
      <c r="N25" s="40"/>
      <c r="O25" s="40"/>
      <c r="P25" s="36" t="s">
        <v>333</v>
      </c>
      <c r="Q25" s="37"/>
      <c r="R25" s="28"/>
      <c r="S25" s="29"/>
      <c r="T25" s="29" t="s">
        <v>119</v>
      </c>
      <c r="U25" s="29"/>
      <c r="V25" s="29"/>
      <c r="W25" s="29"/>
      <c r="X25" s="29"/>
      <c r="Y25" s="28"/>
      <c r="Z25" s="36">
        <v>648</v>
      </c>
      <c r="AA25" s="38"/>
      <c r="AD25" s="19" t="s">
        <v>11</v>
      </c>
      <c r="AE25" s="19">
        <v>647982</v>
      </c>
      <c r="AL25" s="34"/>
      <c r="AM25" s="34"/>
    </row>
    <row r="26" spans="1:39" s="19" customFormat="1" ht="14.65" customHeight="1">
      <c r="A26" s="17" t="s">
        <v>28</v>
      </c>
      <c r="B26" s="17" t="s">
        <v>120</v>
      </c>
      <c r="D26" s="35"/>
      <c r="E26" s="29"/>
      <c r="F26" s="29"/>
      <c r="G26" s="29"/>
      <c r="H26" s="29" t="s">
        <v>29</v>
      </c>
      <c r="I26" s="39"/>
      <c r="J26" s="39"/>
      <c r="K26" s="40"/>
      <c r="L26" s="40"/>
      <c r="M26" s="40"/>
      <c r="N26" s="40"/>
      <c r="O26" s="40"/>
      <c r="P26" s="36" t="s">
        <v>333</v>
      </c>
      <c r="Q26" s="37"/>
      <c r="R26" s="29"/>
      <c r="S26" s="29"/>
      <c r="T26" s="29" t="s">
        <v>121</v>
      </c>
      <c r="U26" s="29"/>
      <c r="V26" s="29"/>
      <c r="W26" s="29"/>
      <c r="X26" s="29"/>
      <c r="Y26" s="28"/>
      <c r="Z26" s="36">
        <v>568794</v>
      </c>
      <c r="AA26" s="38"/>
      <c r="AD26" s="19" t="s">
        <v>11</v>
      </c>
      <c r="AE26" s="19">
        <v>568793989</v>
      </c>
      <c r="AL26" s="34"/>
      <c r="AM26" s="34"/>
    </row>
    <row r="27" spans="1:39" s="19" customFormat="1" ht="14.65" customHeight="1">
      <c r="A27" s="17" t="s">
        <v>30</v>
      </c>
      <c r="B27" s="17" t="s">
        <v>122</v>
      </c>
      <c r="D27" s="35"/>
      <c r="E27" s="29"/>
      <c r="F27" s="29"/>
      <c r="G27" s="29"/>
      <c r="H27" s="29" t="s">
        <v>31</v>
      </c>
      <c r="I27" s="39"/>
      <c r="J27" s="39"/>
      <c r="K27" s="40"/>
      <c r="L27" s="40"/>
      <c r="M27" s="40"/>
      <c r="N27" s="40"/>
      <c r="O27" s="40"/>
      <c r="P27" s="36" t="s">
        <v>333</v>
      </c>
      <c r="Q27" s="37"/>
      <c r="R27" s="29"/>
      <c r="S27" s="29"/>
      <c r="T27" s="29" t="s">
        <v>123</v>
      </c>
      <c r="U27" s="29"/>
      <c r="V27" s="29"/>
      <c r="W27" s="29"/>
      <c r="X27" s="29"/>
      <c r="Y27" s="28"/>
      <c r="Z27" s="36">
        <v>65220</v>
      </c>
      <c r="AA27" s="38"/>
      <c r="AD27" s="19" t="s">
        <v>11</v>
      </c>
      <c r="AE27" s="19">
        <v>65219663</v>
      </c>
      <c r="AL27" s="34"/>
      <c r="AM27" s="34"/>
    </row>
    <row r="28" spans="1:39" s="19" customFormat="1" ht="14.65" customHeight="1">
      <c r="A28" s="17" t="s">
        <v>32</v>
      </c>
      <c r="B28" s="17" t="s">
        <v>124</v>
      </c>
      <c r="D28" s="35"/>
      <c r="E28" s="29"/>
      <c r="F28" s="29"/>
      <c r="G28" s="29"/>
      <c r="H28" s="29" t="s">
        <v>33</v>
      </c>
      <c r="I28" s="39"/>
      <c r="J28" s="39"/>
      <c r="K28" s="40"/>
      <c r="L28" s="40"/>
      <c r="M28" s="40"/>
      <c r="N28" s="40"/>
      <c r="O28" s="40"/>
      <c r="P28" s="36" t="s">
        <v>333</v>
      </c>
      <c r="Q28" s="37"/>
      <c r="R28" s="29"/>
      <c r="S28" s="29"/>
      <c r="T28" s="29" t="s">
        <v>35</v>
      </c>
      <c r="U28" s="29"/>
      <c r="V28" s="29"/>
      <c r="W28" s="29"/>
      <c r="X28" s="29"/>
      <c r="Y28" s="28"/>
      <c r="Z28" s="36">
        <v>5696</v>
      </c>
      <c r="AA28" s="38"/>
      <c r="AD28" s="19" t="s">
        <v>11</v>
      </c>
      <c r="AE28" s="19">
        <v>5695848</v>
      </c>
      <c r="AL28" s="34"/>
      <c r="AM28" s="34"/>
    </row>
    <row r="29" spans="1:39" s="19" customFormat="1" ht="14.65" customHeight="1">
      <c r="A29" s="17" t="s">
        <v>34</v>
      </c>
      <c r="B29" s="17" t="s">
        <v>97</v>
      </c>
      <c r="D29" s="35"/>
      <c r="E29" s="29"/>
      <c r="F29" s="29"/>
      <c r="G29" s="29"/>
      <c r="H29" s="29" t="s">
        <v>35</v>
      </c>
      <c r="I29" s="29"/>
      <c r="J29" s="29"/>
      <c r="K29" s="28"/>
      <c r="L29" s="28"/>
      <c r="M29" s="28"/>
      <c r="N29" s="28"/>
      <c r="O29" s="28"/>
      <c r="P29" s="36" t="s">
        <v>333</v>
      </c>
      <c r="Q29" s="37"/>
      <c r="R29" s="243" t="s">
        <v>98</v>
      </c>
      <c r="S29" s="244"/>
      <c r="T29" s="244"/>
      <c r="U29" s="244"/>
      <c r="V29" s="244"/>
      <c r="W29" s="244"/>
      <c r="X29" s="244"/>
      <c r="Y29" s="244"/>
      <c r="Z29" s="41">
        <v>69153292</v>
      </c>
      <c r="AA29" s="42"/>
      <c r="AD29" s="19" t="s">
        <v>11</v>
      </c>
      <c r="AE29" s="19">
        <f>IF(AND(AE14="-",AE20="-"),"-",SUM(AE14,AE20))</f>
        <v>69153292246</v>
      </c>
      <c r="AL29" s="34"/>
      <c r="AM29" s="34"/>
    </row>
    <row r="30" spans="1:39" s="19" customFormat="1" ht="14.65" customHeight="1">
      <c r="A30" s="17" t="s">
        <v>36</v>
      </c>
      <c r="B30" s="17"/>
      <c r="D30" s="35"/>
      <c r="E30" s="29"/>
      <c r="F30" s="29"/>
      <c r="G30" s="29"/>
      <c r="H30" s="29" t="s">
        <v>37</v>
      </c>
      <c r="I30" s="29"/>
      <c r="J30" s="29"/>
      <c r="K30" s="28"/>
      <c r="L30" s="28"/>
      <c r="M30" s="28"/>
      <c r="N30" s="28"/>
      <c r="O30" s="28"/>
      <c r="P30" s="36" t="s">
        <v>333</v>
      </c>
      <c r="Q30" s="37"/>
      <c r="R30" s="29" t="s">
        <v>319</v>
      </c>
      <c r="S30" s="43"/>
      <c r="T30" s="43"/>
      <c r="U30" s="43"/>
      <c r="V30" s="43"/>
      <c r="W30" s="43"/>
      <c r="X30" s="43"/>
      <c r="Y30" s="43"/>
      <c r="Z30" s="44"/>
      <c r="AA30" s="45"/>
      <c r="AD30" s="19" t="s">
        <v>11</v>
      </c>
      <c r="AL30" s="34"/>
      <c r="AM30" s="34"/>
    </row>
    <row r="31" spans="1:39" s="19" customFormat="1" ht="14.65" customHeight="1">
      <c r="A31" s="17" t="s">
        <v>38</v>
      </c>
      <c r="B31" s="17" t="s">
        <v>127</v>
      </c>
      <c r="D31" s="35"/>
      <c r="E31" s="29"/>
      <c r="F31" s="29"/>
      <c r="G31" s="29"/>
      <c r="H31" s="29" t="s">
        <v>39</v>
      </c>
      <c r="I31" s="29"/>
      <c r="J31" s="29"/>
      <c r="K31" s="28"/>
      <c r="L31" s="28"/>
      <c r="M31" s="28"/>
      <c r="N31" s="28"/>
      <c r="O31" s="28"/>
      <c r="P31" s="36">
        <v>1506066</v>
      </c>
      <c r="Q31" s="37"/>
      <c r="R31" s="29"/>
      <c r="S31" s="29" t="s">
        <v>128</v>
      </c>
      <c r="T31" s="29"/>
      <c r="U31" s="29"/>
      <c r="V31" s="29"/>
      <c r="W31" s="29"/>
      <c r="X31" s="29"/>
      <c r="Y31" s="28"/>
      <c r="Z31" s="36">
        <v>168042936</v>
      </c>
      <c r="AA31" s="38"/>
      <c r="AD31" s="19">
        <v>1506066380</v>
      </c>
      <c r="AE31" s="19">
        <v>168042935961</v>
      </c>
      <c r="AL31" s="34"/>
      <c r="AM31" s="34"/>
    </row>
    <row r="32" spans="1:39" s="19" customFormat="1" ht="14.65" customHeight="1">
      <c r="A32" s="17" t="s">
        <v>40</v>
      </c>
      <c r="B32" s="17" t="s">
        <v>129</v>
      </c>
      <c r="D32" s="35"/>
      <c r="E32" s="29"/>
      <c r="F32" s="29"/>
      <c r="G32" s="29" t="s">
        <v>41</v>
      </c>
      <c r="H32" s="29"/>
      <c r="I32" s="29"/>
      <c r="J32" s="29"/>
      <c r="K32" s="28"/>
      <c r="L32" s="28"/>
      <c r="M32" s="28"/>
      <c r="N32" s="28"/>
      <c r="O32" s="28"/>
      <c r="P32" s="36">
        <v>65166768</v>
      </c>
      <c r="Q32" s="37" t="s">
        <v>338</v>
      </c>
      <c r="R32" s="29"/>
      <c r="S32" s="28" t="s">
        <v>130</v>
      </c>
      <c r="T32" s="29"/>
      <c r="U32" s="29"/>
      <c r="V32" s="29"/>
      <c r="W32" s="29"/>
      <c r="X32" s="29"/>
      <c r="Y32" s="28"/>
      <c r="Z32" s="36">
        <v>-63025395</v>
      </c>
      <c r="AA32" s="38"/>
      <c r="AD32" s="19">
        <f>IF(COUNTIF(AD33:AD40,"-")=COUNTA(AD33:AD40),"-",SUM(AD33:AD40))</f>
        <v>65166767968</v>
      </c>
      <c r="AE32" s="19">
        <v>-63025395358</v>
      </c>
      <c r="AL32" s="34"/>
      <c r="AM32" s="34"/>
    </row>
    <row r="33" spans="1:39" s="19" customFormat="1" ht="14.65" customHeight="1">
      <c r="A33" s="17" t="s">
        <v>42</v>
      </c>
      <c r="B33" s="17" t="s">
        <v>131</v>
      </c>
      <c r="D33" s="35"/>
      <c r="E33" s="29"/>
      <c r="F33" s="29"/>
      <c r="G33" s="29"/>
      <c r="H33" s="29" t="s">
        <v>10</v>
      </c>
      <c r="I33" s="29"/>
      <c r="J33" s="29"/>
      <c r="K33" s="28"/>
      <c r="L33" s="28"/>
      <c r="M33" s="28"/>
      <c r="N33" s="28"/>
      <c r="O33" s="28"/>
      <c r="P33" s="36">
        <v>45740236</v>
      </c>
      <c r="Q33" s="37"/>
      <c r="R33" s="29"/>
      <c r="S33" s="29" t="s">
        <v>132</v>
      </c>
      <c r="T33" s="29"/>
      <c r="U33" s="29"/>
      <c r="V33" s="29"/>
      <c r="W33" s="29"/>
      <c r="X33" s="29"/>
      <c r="Y33" s="28"/>
      <c r="Z33" s="36">
        <v>-3533</v>
      </c>
      <c r="AA33" s="38"/>
      <c r="AD33" s="19">
        <v>45740235828</v>
      </c>
      <c r="AE33" s="19">
        <v>-3532770</v>
      </c>
      <c r="AL33" s="34"/>
      <c r="AM33" s="34"/>
    </row>
    <row r="34" spans="1:39" s="19" customFormat="1" ht="14.65" customHeight="1">
      <c r="A34" s="17" t="s">
        <v>43</v>
      </c>
      <c r="B34" s="17"/>
      <c r="D34" s="35"/>
      <c r="E34" s="29"/>
      <c r="F34" s="29"/>
      <c r="G34" s="29"/>
      <c r="H34" s="29" t="s">
        <v>15</v>
      </c>
      <c r="I34" s="29"/>
      <c r="J34" s="29"/>
      <c r="K34" s="28"/>
      <c r="L34" s="28"/>
      <c r="M34" s="28"/>
      <c r="N34" s="28"/>
      <c r="O34" s="28"/>
      <c r="P34" s="36">
        <v>881522</v>
      </c>
      <c r="Q34" s="37"/>
      <c r="R34" s="35"/>
      <c r="S34" s="29"/>
      <c r="T34" s="29"/>
      <c r="U34" s="29"/>
      <c r="V34" s="29"/>
      <c r="W34" s="29"/>
      <c r="X34" s="29"/>
      <c r="Y34" s="28"/>
      <c r="Z34" s="36"/>
      <c r="AA34" s="46"/>
      <c r="AD34" s="19">
        <v>881521688</v>
      </c>
      <c r="AL34" s="34"/>
      <c r="AM34" s="34"/>
    </row>
    <row r="35" spans="1:39" s="19" customFormat="1" ht="14.65" customHeight="1">
      <c r="A35" s="17" t="s">
        <v>44</v>
      </c>
      <c r="B35" s="17"/>
      <c r="D35" s="35"/>
      <c r="E35" s="29"/>
      <c r="F35" s="29"/>
      <c r="G35" s="29"/>
      <c r="H35" s="29" t="s">
        <v>17</v>
      </c>
      <c r="I35" s="29"/>
      <c r="J35" s="29"/>
      <c r="K35" s="28"/>
      <c r="L35" s="28"/>
      <c r="M35" s="28"/>
      <c r="N35" s="28"/>
      <c r="O35" s="28"/>
      <c r="P35" s="36">
        <v>-556333</v>
      </c>
      <c r="Q35" s="37"/>
      <c r="R35" s="245"/>
      <c r="S35" s="246"/>
      <c r="T35" s="246"/>
      <c r="U35" s="246"/>
      <c r="V35" s="246"/>
      <c r="W35" s="246"/>
      <c r="X35" s="246"/>
      <c r="Y35" s="246"/>
      <c r="Z35" s="36"/>
      <c r="AA35" s="38"/>
      <c r="AD35" s="19">
        <v>-556333465</v>
      </c>
      <c r="AL35" s="34"/>
      <c r="AM35" s="34"/>
    </row>
    <row r="36" spans="1:39" s="19" customFormat="1" ht="14.65" customHeight="1">
      <c r="A36" s="17" t="s">
        <v>45</v>
      </c>
      <c r="B36" s="17"/>
      <c r="D36" s="35"/>
      <c r="E36" s="29"/>
      <c r="F36" s="29"/>
      <c r="G36" s="29"/>
      <c r="H36" s="29" t="s">
        <v>19</v>
      </c>
      <c r="I36" s="29"/>
      <c r="J36" s="29"/>
      <c r="K36" s="28"/>
      <c r="L36" s="28"/>
      <c r="M36" s="28"/>
      <c r="N36" s="28"/>
      <c r="O36" s="28"/>
      <c r="P36" s="36">
        <v>51953771</v>
      </c>
      <c r="Q36" s="37"/>
      <c r="R36" s="29"/>
      <c r="S36" s="43"/>
      <c r="T36" s="43"/>
      <c r="U36" s="43"/>
      <c r="V36" s="43"/>
      <c r="W36" s="43"/>
      <c r="X36" s="43"/>
      <c r="Y36" s="43"/>
      <c r="Z36" s="44"/>
      <c r="AA36" s="47"/>
      <c r="AD36" s="19">
        <v>51953771142</v>
      </c>
      <c r="AL36" s="34"/>
      <c r="AM36" s="34"/>
    </row>
    <row r="37" spans="1:39" s="19" customFormat="1" ht="14.65" customHeight="1">
      <c r="A37" s="17" t="s">
        <v>46</v>
      </c>
      <c r="B37" s="17"/>
      <c r="D37" s="35"/>
      <c r="E37" s="29"/>
      <c r="F37" s="29"/>
      <c r="G37" s="29"/>
      <c r="H37" s="29" t="s">
        <v>21</v>
      </c>
      <c r="I37" s="29"/>
      <c r="J37" s="29"/>
      <c r="K37" s="28"/>
      <c r="L37" s="28"/>
      <c r="M37" s="28"/>
      <c r="N37" s="28"/>
      <c r="O37" s="28"/>
      <c r="P37" s="36">
        <v>-35044448</v>
      </c>
      <c r="Q37" s="37"/>
      <c r="R37" s="29"/>
      <c r="S37" s="29"/>
      <c r="T37" s="29"/>
      <c r="U37" s="29"/>
      <c r="V37" s="29"/>
      <c r="W37" s="29"/>
      <c r="X37" s="29"/>
      <c r="Y37" s="28"/>
      <c r="Z37" s="36"/>
      <c r="AA37" s="46"/>
      <c r="AD37" s="19">
        <v>-35044448423</v>
      </c>
      <c r="AL37" s="34"/>
      <c r="AM37" s="34"/>
    </row>
    <row r="38" spans="1:39" s="19" customFormat="1" ht="14.65" customHeight="1">
      <c r="A38" s="17" t="s">
        <v>47</v>
      </c>
      <c r="B38" s="17"/>
      <c r="D38" s="35"/>
      <c r="E38" s="29"/>
      <c r="F38" s="29"/>
      <c r="G38" s="29"/>
      <c r="H38" s="29" t="s">
        <v>35</v>
      </c>
      <c r="I38" s="29"/>
      <c r="J38" s="29"/>
      <c r="K38" s="28"/>
      <c r="L38" s="28"/>
      <c r="M38" s="28"/>
      <c r="N38" s="28"/>
      <c r="O38" s="28"/>
      <c r="P38" s="36" t="s">
        <v>333</v>
      </c>
      <c r="Q38" s="37"/>
      <c r="R38" s="27"/>
      <c r="S38" s="28"/>
      <c r="T38" s="28"/>
      <c r="U38" s="28"/>
      <c r="V38" s="28"/>
      <c r="W38" s="28"/>
      <c r="X38" s="28"/>
      <c r="Y38" s="48"/>
      <c r="Z38" s="36"/>
      <c r="AA38" s="46"/>
      <c r="AD38" s="19" t="s">
        <v>11</v>
      </c>
      <c r="AL38" s="34"/>
      <c r="AM38" s="34"/>
    </row>
    <row r="39" spans="1:39" s="19" customFormat="1" ht="14.65" customHeight="1">
      <c r="A39" s="17" t="s">
        <v>48</v>
      </c>
      <c r="B39" s="17"/>
      <c r="D39" s="35"/>
      <c r="E39" s="29"/>
      <c r="F39" s="29"/>
      <c r="G39" s="29"/>
      <c r="H39" s="29" t="s">
        <v>37</v>
      </c>
      <c r="I39" s="29"/>
      <c r="J39" s="29"/>
      <c r="K39" s="28"/>
      <c r="L39" s="28"/>
      <c r="M39" s="28"/>
      <c r="N39" s="28"/>
      <c r="O39" s="28"/>
      <c r="P39" s="36" t="s">
        <v>333</v>
      </c>
      <c r="Q39" s="37"/>
      <c r="R39" s="28"/>
      <c r="S39" s="28"/>
      <c r="T39" s="28"/>
      <c r="U39" s="28"/>
      <c r="V39" s="28"/>
      <c r="W39" s="28"/>
      <c r="X39" s="28"/>
      <c r="Y39" s="28"/>
      <c r="Z39" s="36"/>
      <c r="AA39" s="46"/>
      <c r="AD39" s="19" t="s">
        <v>11</v>
      </c>
      <c r="AL39" s="34"/>
      <c r="AM39" s="34"/>
    </row>
    <row r="40" spans="1:39" s="19" customFormat="1" ht="14.65" customHeight="1">
      <c r="A40" s="17" t="s">
        <v>49</v>
      </c>
      <c r="B40" s="17"/>
      <c r="D40" s="35"/>
      <c r="E40" s="29"/>
      <c r="F40" s="29"/>
      <c r="G40" s="29"/>
      <c r="H40" s="29" t="s">
        <v>39</v>
      </c>
      <c r="I40" s="29"/>
      <c r="J40" s="29"/>
      <c r="K40" s="28"/>
      <c r="L40" s="28"/>
      <c r="M40" s="28"/>
      <c r="N40" s="28"/>
      <c r="O40" s="28"/>
      <c r="P40" s="36">
        <v>2192021</v>
      </c>
      <c r="Q40" s="37"/>
      <c r="R40" s="49"/>
      <c r="S40" s="49"/>
      <c r="T40" s="49"/>
      <c r="U40" s="49"/>
      <c r="V40" s="49"/>
      <c r="W40" s="49"/>
      <c r="X40" s="49"/>
      <c r="Y40" s="49"/>
      <c r="Z40" s="31"/>
      <c r="AA40" s="50"/>
      <c r="AD40" s="19">
        <v>2192021198</v>
      </c>
      <c r="AL40" s="34"/>
      <c r="AM40" s="34"/>
    </row>
    <row r="41" spans="1:39" s="19" customFormat="1" ht="14.65" customHeight="1">
      <c r="A41" s="17" t="s">
        <v>50</v>
      </c>
      <c r="B41" s="17"/>
      <c r="D41" s="35"/>
      <c r="E41" s="29"/>
      <c r="F41" s="29"/>
      <c r="G41" s="29" t="s">
        <v>51</v>
      </c>
      <c r="H41" s="39"/>
      <c r="I41" s="39"/>
      <c r="J41" s="39"/>
      <c r="K41" s="40"/>
      <c r="L41" s="40"/>
      <c r="M41" s="40"/>
      <c r="N41" s="40"/>
      <c r="O41" s="40"/>
      <c r="P41" s="36">
        <v>12823888</v>
      </c>
      <c r="Q41" s="37"/>
      <c r="R41" s="49"/>
      <c r="S41" s="49"/>
      <c r="T41" s="49"/>
      <c r="U41" s="49"/>
      <c r="V41" s="49"/>
      <c r="W41" s="49"/>
      <c r="X41" s="49"/>
      <c r="Y41" s="49"/>
      <c r="Z41" s="31"/>
      <c r="AA41" s="50"/>
      <c r="AD41" s="19">
        <v>12823888220</v>
      </c>
      <c r="AL41" s="34"/>
      <c r="AM41" s="34"/>
    </row>
    <row r="42" spans="1:39" s="19" customFormat="1" ht="14.65" customHeight="1">
      <c r="A42" s="17" t="s">
        <v>52</v>
      </c>
      <c r="B42" s="17"/>
      <c r="D42" s="35"/>
      <c r="E42" s="29"/>
      <c r="F42" s="29"/>
      <c r="G42" s="29" t="s">
        <v>53</v>
      </c>
      <c r="H42" s="39"/>
      <c r="I42" s="39"/>
      <c r="J42" s="39"/>
      <c r="K42" s="40"/>
      <c r="L42" s="40"/>
      <c r="M42" s="40"/>
      <c r="N42" s="40"/>
      <c r="O42" s="40"/>
      <c r="P42" s="36">
        <v>-10461568</v>
      </c>
      <c r="Q42" s="37"/>
      <c r="R42" s="49"/>
      <c r="S42" s="49"/>
      <c r="T42" s="49"/>
      <c r="U42" s="49"/>
      <c r="V42" s="49"/>
      <c r="W42" s="49"/>
      <c r="X42" s="49"/>
      <c r="Y42" s="49"/>
      <c r="Z42" s="31"/>
      <c r="AA42" s="50"/>
      <c r="AD42" s="19">
        <v>-10461568437</v>
      </c>
      <c r="AL42" s="34"/>
      <c r="AM42" s="34"/>
    </row>
    <row r="43" spans="1:39" s="19" customFormat="1" ht="14.65" customHeight="1">
      <c r="A43" s="17" t="s">
        <v>54</v>
      </c>
      <c r="B43" s="17"/>
      <c r="D43" s="35"/>
      <c r="E43" s="29"/>
      <c r="F43" s="29" t="s">
        <v>55</v>
      </c>
      <c r="G43" s="29"/>
      <c r="H43" s="39"/>
      <c r="I43" s="39"/>
      <c r="J43" s="39"/>
      <c r="K43" s="40"/>
      <c r="L43" s="40"/>
      <c r="M43" s="40"/>
      <c r="N43" s="40"/>
      <c r="O43" s="40"/>
      <c r="P43" s="36">
        <v>10944</v>
      </c>
      <c r="Q43" s="37"/>
      <c r="R43" s="49"/>
      <c r="S43" s="49"/>
      <c r="T43" s="49"/>
      <c r="U43" s="49"/>
      <c r="V43" s="49"/>
      <c r="W43" s="49"/>
      <c r="X43" s="49"/>
      <c r="Y43" s="49"/>
      <c r="Z43" s="31"/>
      <c r="AA43" s="50"/>
      <c r="AD43" s="19">
        <f>IF(COUNTIF(AD44:AD45,"-")=COUNTA(AD44:AD45),"-",SUM(AD44:AD45))</f>
        <v>10943589</v>
      </c>
      <c r="AL43" s="34"/>
      <c r="AM43" s="34"/>
    </row>
    <row r="44" spans="1:39" s="19" customFormat="1" ht="14.65" customHeight="1">
      <c r="A44" s="17" t="s">
        <v>56</v>
      </c>
      <c r="B44" s="17"/>
      <c r="D44" s="35"/>
      <c r="E44" s="29"/>
      <c r="F44" s="29"/>
      <c r="G44" s="29" t="s">
        <v>57</v>
      </c>
      <c r="H44" s="29"/>
      <c r="I44" s="29"/>
      <c r="J44" s="29"/>
      <c r="K44" s="28"/>
      <c r="L44" s="28"/>
      <c r="M44" s="28"/>
      <c r="N44" s="28"/>
      <c r="O44" s="28"/>
      <c r="P44" s="36">
        <v>9615</v>
      </c>
      <c r="Q44" s="37"/>
      <c r="R44" s="49"/>
      <c r="S44" s="49"/>
      <c r="T44" s="49"/>
      <c r="U44" s="49"/>
      <c r="V44" s="49"/>
      <c r="W44" s="49"/>
      <c r="X44" s="49"/>
      <c r="Y44" s="49"/>
      <c r="Z44" s="31"/>
      <c r="AA44" s="50"/>
      <c r="AD44" s="19">
        <v>9614723</v>
      </c>
      <c r="AL44" s="34"/>
      <c r="AM44" s="34"/>
    </row>
    <row r="45" spans="1:39" s="19" customFormat="1" ht="14.65" customHeight="1">
      <c r="A45" s="17" t="s">
        <v>58</v>
      </c>
      <c r="B45" s="17"/>
      <c r="D45" s="35"/>
      <c r="E45" s="29"/>
      <c r="F45" s="29"/>
      <c r="G45" s="29" t="s">
        <v>35</v>
      </c>
      <c r="H45" s="29"/>
      <c r="I45" s="29"/>
      <c r="J45" s="29"/>
      <c r="K45" s="28"/>
      <c r="L45" s="28"/>
      <c r="M45" s="28"/>
      <c r="N45" s="28"/>
      <c r="O45" s="28"/>
      <c r="P45" s="36">
        <v>1329</v>
      </c>
      <c r="Q45" s="37"/>
      <c r="R45" s="49"/>
      <c r="S45" s="49"/>
      <c r="T45" s="49"/>
      <c r="U45" s="49"/>
      <c r="V45" s="49"/>
      <c r="W45" s="49"/>
      <c r="X45" s="49"/>
      <c r="Y45" s="49"/>
      <c r="Z45" s="31"/>
      <c r="AA45" s="50"/>
      <c r="AD45" s="19">
        <v>1328866</v>
      </c>
      <c r="AL45" s="34"/>
      <c r="AM45" s="34"/>
    </row>
    <row r="46" spans="1:39" s="19" customFormat="1" ht="14.65" customHeight="1">
      <c r="A46" s="17" t="s">
        <v>59</v>
      </c>
      <c r="B46" s="17"/>
      <c r="D46" s="35"/>
      <c r="E46" s="29"/>
      <c r="F46" s="29" t="s">
        <v>60</v>
      </c>
      <c r="G46" s="29"/>
      <c r="H46" s="29"/>
      <c r="I46" s="29"/>
      <c r="J46" s="29"/>
      <c r="K46" s="29"/>
      <c r="L46" s="28"/>
      <c r="M46" s="28"/>
      <c r="N46" s="28"/>
      <c r="O46" s="28"/>
      <c r="P46" s="36">
        <v>5143619</v>
      </c>
      <c r="Q46" s="37"/>
      <c r="R46" s="49"/>
      <c r="S46" s="49"/>
      <c r="T46" s="49"/>
      <c r="U46" s="49"/>
      <c r="V46" s="49"/>
      <c r="W46" s="49"/>
      <c r="X46" s="49"/>
      <c r="Y46" s="49"/>
      <c r="Z46" s="31"/>
      <c r="AA46" s="50"/>
      <c r="AD46" s="19">
        <f>IF(COUNTIF(AD47:AD57,"-")=COUNTA(AD47:AD57),"-",SUM(AD47,AD51:AD53,AD56:AD57))</f>
        <v>5143618583</v>
      </c>
      <c r="AL46" s="34"/>
      <c r="AM46" s="34"/>
    </row>
    <row r="47" spans="1:39" s="19" customFormat="1" ht="14.65" customHeight="1">
      <c r="A47" s="17" t="s">
        <v>61</v>
      </c>
      <c r="B47" s="17"/>
      <c r="D47" s="35"/>
      <c r="E47" s="29"/>
      <c r="F47" s="29"/>
      <c r="G47" s="29" t="s">
        <v>62</v>
      </c>
      <c r="H47" s="29"/>
      <c r="I47" s="29"/>
      <c r="J47" s="29"/>
      <c r="K47" s="29"/>
      <c r="L47" s="28"/>
      <c r="M47" s="28"/>
      <c r="N47" s="28"/>
      <c r="O47" s="28"/>
      <c r="P47" s="36">
        <v>15812</v>
      </c>
      <c r="Q47" s="37"/>
      <c r="R47" s="49"/>
      <c r="S47" s="49"/>
      <c r="T47" s="49"/>
      <c r="U47" s="49"/>
      <c r="V47" s="49"/>
      <c r="W47" s="49"/>
      <c r="X47" s="49"/>
      <c r="Y47" s="49"/>
      <c r="Z47" s="31"/>
      <c r="AA47" s="50"/>
      <c r="AD47" s="19">
        <f>IF(COUNTIF(AD48:AD50,"-")=COUNTA(AD48:AD50),"-",SUM(AD48:AD50))</f>
        <v>15812000</v>
      </c>
      <c r="AL47" s="34"/>
      <c r="AM47" s="34"/>
    </row>
    <row r="48" spans="1:39" s="19" customFormat="1" ht="14.65" customHeight="1">
      <c r="A48" s="17" t="s">
        <v>63</v>
      </c>
      <c r="B48" s="17"/>
      <c r="D48" s="35"/>
      <c r="E48" s="29"/>
      <c r="F48" s="29"/>
      <c r="G48" s="29"/>
      <c r="H48" s="29" t="s">
        <v>64</v>
      </c>
      <c r="I48" s="29"/>
      <c r="J48" s="29"/>
      <c r="K48" s="29"/>
      <c r="L48" s="28"/>
      <c r="M48" s="28"/>
      <c r="N48" s="28"/>
      <c r="O48" s="28"/>
      <c r="P48" s="36" t="s">
        <v>333</v>
      </c>
      <c r="Q48" s="37"/>
      <c r="R48" s="49"/>
      <c r="S48" s="49"/>
      <c r="T48" s="49"/>
      <c r="U48" s="49"/>
      <c r="V48" s="49"/>
      <c r="W48" s="49"/>
      <c r="X48" s="49"/>
      <c r="Y48" s="49"/>
      <c r="Z48" s="31"/>
      <c r="AA48" s="50"/>
      <c r="AD48" s="19" t="s">
        <v>11</v>
      </c>
      <c r="AL48" s="34"/>
      <c r="AM48" s="34"/>
    </row>
    <row r="49" spans="1:39" s="19" customFormat="1" ht="14.65" customHeight="1">
      <c r="A49" s="17" t="s">
        <v>65</v>
      </c>
      <c r="B49" s="17"/>
      <c r="D49" s="35"/>
      <c r="E49" s="29"/>
      <c r="F49" s="29"/>
      <c r="G49" s="29"/>
      <c r="H49" s="29" t="s">
        <v>66</v>
      </c>
      <c r="I49" s="29"/>
      <c r="J49" s="29"/>
      <c r="K49" s="29"/>
      <c r="L49" s="28"/>
      <c r="M49" s="28"/>
      <c r="N49" s="28"/>
      <c r="O49" s="28"/>
      <c r="P49" s="36">
        <v>15812</v>
      </c>
      <c r="Q49" s="37"/>
      <c r="R49" s="49"/>
      <c r="S49" s="49"/>
      <c r="T49" s="49"/>
      <c r="U49" s="49"/>
      <c r="V49" s="49"/>
      <c r="W49" s="49"/>
      <c r="X49" s="49"/>
      <c r="Y49" s="49"/>
      <c r="Z49" s="31"/>
      <c r="AA49" s="50"/>
      <c r="AD49" s="19">
        <v>15812000</v>
      </c>
      <c r="AL49" s="34"/>
      <c r="AM49" s="34"/>
    </row>
    <row r="50" spans="1:39" s="19" customFormat="1" ht="14.65" customHeight="1">
      <c r="A50" s="17" t="s">
        <v>67</v>
      </c>
      <c r="B50" s="17"/>
      <c r="D50" s="35"/>
      <c r="E50" s="29"/>
      <c r="F50" s="29"/>
      <c r="G50" s="29"/>
      <c r="H50" s="29" t="s">
        <v>35</v>
      </c>
      <c r="I50" s="29"/>
      <c r="J50" s="29"/>
      <c r="K50" s="29"/>
      <c r="L50" s="28"/>
      <c r="M50" s="28"/>
      <c r="N50" s="28"/>
      <c r="O50" s="28"/>
      <c r="P50" s="36">
        <v>0</v>
      </c>
      <c r="Q50" s="37"/>
      <c r="R50" s="49"/>
      <c r="S50" s="49"/>
      <c r="T50" s="49"/>
      <c r="U50" s="49"/>
      <c r="V50" s="49"/>
      <c r="W50" s="49"/>
      <c r="X50" s="49"/>
      <c r="Y50" s="49"/>
      <c r="Z50" s="31"/>
      <c r="AA50" s="50"/>
      <c r="AD50" s="19">
        <v>0</v>
      </c>
      <c r="AL50" s="34"/>
      <c r="AM50" s="34"/>
    </row>
    <row r="51" spans="1:39" s="19" customFormat="1" ht="14.65" customHeight="1">
      <c r="A51" s="17" t="s">
        <v>68</v>
      </c>
      <c r="B51" s="17"/>
      <c r="D51" s="35"/>
      <c r="E51" s="29"/>
      <c r="F51" s="29"/>
      <c r="G51" s="29" t="s">
        <v>69</v>
      </c>
      <c r="H51" s="29"/>
      <c r="I51" s="29"/>
      <c r="J51" s="29"/>
      <c r="K51" s="28"/>
      <c r="L51" s="28"/>
      <c r="M51" s="28"/>
      <c r="N51" s="28"/>
      <c r="O51" s="28"/>
      <c r="P51" s="36">
        <v>1528934</v>
      </c>
      <c r="Q51" s="37"/>
      <c r="R51" s="49"/>
      <c r="S51" s="49"/>
      <c r="T51" s="49"/>
      <c r="U51" s="49"/>
      <c r="V51" s="49"/>
      <c r="W51" s="49"/>
      <c r="X51" s="49"/>
      <c r="Y51" s="49"/>
      <c r="Z51" s="31"/>
      <c r="AA51" s="50"/>
      <c r="AD51" s="19">
        <v>1528933786</v>
      </c>
      <c r="AL51" s="34"/>
      <c r="AM51" s="34"/>
    </row>
    <row r="52" spans="1:39" s="19" customFormat="1" ht="14.65" customHeight="1">
      <c r="A52" s="17" t="s">
        <v>70</v>
      </c>
      <c r="B52" s="17"/>
      <c r="D52" s="35"/>
      <c r="E52" s="29"/>
      <c r="F52" s="29"/>
      <c r="G52" s="29" t="s">
        <v>71</v>
      </c>
      <c r="H52" s="29"/>
      <c r="I52" s="29"/>
      <c r="J52" s="29"/>
      <c r="K52" s="28"/>
      <c r="L52" s="28"/>
      <c r="M52" s="28"/>
      <c r="N52" s="28"/>
      <c r="O52" s="28"/>
      <c r="P52" s="36">
        <v>29337</v>
      </c>
      <c r="Q52" s="37"/>
      <c r="R52" s="49"/>
      <c r="S52" s="49"/>
      <c r="T52" s="49"/>
      <c r="U52" s="49"/>
      <c r="V52" s="49"/>
      <c r="W52" s="49"/>
      <c r="X52" s="49"/>
      <c r="Y52" s="49"/>
      <c r="Z52" s="31"/>
      <c r="AA52" s="50"/>
      <c r="AD52" s="19">
        <v>29336600</v>
      </c>
      <c r="AL52" s="34"/>
      <c r="AM52" s="34"/>
    </row>
    <row r="53" spans="1:39" s="19" customFormat="1" ht="14.65" customHeight="1">
      <c r="A53" s="17" t="s">
        <v>72</v>
      </c>
      <c r="B53" s="17"/>
      <c r="D53" s="35"/>
      <c r="E53" s="29"/>
      <c r="F53" s="29"/>
      <c r="G53" s="29" t="s">
        <v>73</v>
      </c>
      <c r="H53" s="29"/>
      <c r="I53" s="29"/>
      <c r="J53" s="29"/>
      <c r="K53" s="28"/>
      <c r="L53" s="28"/>
      <c r="M53" s="28"/>
      <c r="N53" s="28"/>
      <c r="O53" s="28"/>
      <c r="P53" s="36">
        <v>3722712</v>
      </c>
      <c r="Q53" s="37"/>
      <c r="R53" s="49"/>
      <c r="S53" s="49"/>
      <c r="T53" s="49"/>
      <c r="U53" s="49"/>
      <c r="V53" s="49"/>
      <c r="W53" s="49"/>
      <c r="X53" s="49"/>
      <c r="Y53" s="49"/>
      <c r="Z53" s="31"/>
      <c r="AA53" s="50"/>
      <c r="AD53" s="19">
        <f>IF(COUNTIF(AD54:AD55,"-")=COUNTA(AD54:AD55),"-",SUM(AD54:AD55))</f>
        <v>3722712102</v>
      </c>
      <c r="AL53" s="34"/>
      <c r="AM53" s="34"/>
    </row>
    <row r="54" spans="1:39" s="19" customFormat="1" ht="14.65" customHeight="1">
      <c r="A54" s="17" t="s">
        <v>74</v>
      </c>
      <c r="B54" s="17"/>
      <c r="D54" s="35"/>
      <c r="E54" s="29"/>
      <c r="F54" s="29"/>
      <c r="G54" s="29"/>
      <c r="H54" s="29" t="s">
        <v>75</v>
      </c>
      <c r="I54" s="29"/>
      <c r="J54" s="29"/>
      <c r="K54" s="28"/>
      <c r="L54" s="28"/>
      <c r="M54" s="28"/>
      <c r="N54" s="28"/>
      <c r="O54" s="28"/>
      <c r="P54" s="36" t="s">
        <v>333</v>
      </c>
      <c r="Q54" s="37"/>
      <c r="R54" s="49"/>
      <c r="S54" s="49"/>
      <c r="T54" s="49"/>
      <c r="U54" s="49"/>
      <c r="V54" s="49"/>
      <c r="W54" s="49"/>
      <c r="X54" s="49"/>
      <c r="Y54" s="49"/>
      <c r="Z54" s="31"/>
      <c r="AA54" s="50"/>
      <c r="AD54" s="19" t="s">
        <v>11</v>
      </c>
      <c r="AL54" s="34"/>
      <c r="AM54" s="34"/>
    </row>
    <row r="55" spans="1:39" s="19" customFormat="1" ht="14.65" customHeight="1">
      <c r="A55" s="17" t="s">
        <v>76</v>
      </c>
      <c r="B55" s="17"/>
      <c r="D55" s="35"/>
      <c r="E55" s="28"/>
      <c r="F55" s="29"/>
      <c r="G55" s="29"/>
      <c r="H55" s="29" t="s">
        <v>35</v>
      </c>
      <c r="I55" s="29"/>
      <c r="J55" s="29"/>
      <c r="K55" s="28"/>
      <c r="L55" s="28"/>
      <c r="M55" s="28"/>
      <c r="N55" s="28"/>
      <c r="O55" s="28"/>
      <c r="P55" s="36">
        <v>3722712</v>
      </c>
      <c r="Q55" s="37"/>
      <c r="R55" s="49"/>
      <c r="S55" s="49"/>
      <c r="T55" s="49"/>
      <c r="U55" s="49"/>
      <c r="V55" s="49"/>
      <c r="W55" s="49"/>
      <c r="X55" s="49"/>
      <c r="Y55" s="49"/>
      <c r="Z55" s="31"/>
      <c r="AA55" s="50"/>
      <c r="AD55" s="19">
        <v>3722712102</v>
      </c>
      <c r="AL55" s="34"/>
      <c r="AM55" s="34"/>
    </row>
    <row r="56" spans="1:39" s="19" customFormat="1" ht="14.65" customHeight="1">
      <c r="A56" s="17" t="s">
        <v>77</v>
      </c>
      <c r="B56" s="17"/>
      <c r="D56" s="35"/>
      <c r="E56" s="28"/>
      <c r="F56" s="29"/>
      <c r="G56" s="29" t="s">
        <v>35</v>
      </c>
      <c r="H56" s="29"/>
      <c r="I56" s="29"/>
      <c r="J56" s="29"/>
      <c r="K56" s="28"/>
      <c r="L56" s="28"/>
      <c r="M56" s="28"/>
      <c r="N56" s="28"/>
      <c r="O56" s="28"/>
      <c r="P56" s="36" t="s">
        <v>333</v>
      </c>
      <c r="Q56" s="37"/>
      <c r="R56" s="49"/>
      <c r="S56" s="49"/>
      <c r="T56" s="49"/>
      <c r="U56" s="49"/>
      <c r="V56" s="49"/>
      <c r="W56" s="49"/>
      <c r="X56" s="49"/>
      <c r="Y56" s="49"/>
      <c r="Z56" s="31"/>
      <c r="AA56" s="50"/>
      <c r="AD56" s="19" t="s">
        <v>11</v>
      </c>
      <c r="AL56" s="34"/>
      <c r="AM56" s="34"/>
    </row>
    <row r="57" spans="1:39" s="19" customFormat="1" ht="14.65" customHeight="1">
      <c r="A57" s="17" t="s">
        <v>78</v>
      </c>
      <c r="B57" s="17"/>
      <c r="D57" s="35"/>
      <c r="E57" s="28"/>
      <c r="F57" s="29"/>
      <c r="G57" s="29" t="s">
        <v>79</v>
      </c>
      <c r="H57" s="29"/>
      <c r="I57" s="29"/>
      <c r="J57" s="29"/>
      <c r="K57" s="28"/>
      <c r="L57" s="28"/>
      <c r="M57" s="28"/>
      <c r="N57" s="28"/>
      <c r="O57" s="28"/>
      <c r="P57" s="36">
        <v>-153176</v>
      </c>
      <c r="Q57" s="37"/>
      <c r="R57" s="49"/>
      <c r="S57" s="49"/>
      <c r="T57" s="49"/>
      <c r="U57" s="49"/>
      <c r="V57" s="49"/>
      <c r="W57" s="49"/>
      <c r="X57" s="49"/>
      <c r="Y57" s="49"/>
      <c r="Z57" s="31"/>
      <c r="AA57" s="50"/>
      <c r="AD57" s="19">
        <v>-153175905</v>
      </c>
      <c r="AL57" s="34"/>
      <c r="AM57" s="34"/>
    </row>
    <row r="58" spans="1:39" s="19" customFormat="1" ht="14.65" customHeight="1">
      <c r="A58" s="17" t="s">
        <v>80</v>
      </c>
      <c r="B58" s="17"/>
      <c r="D58" s="35"/>
      <c r="E58" s="28" t="s">
        <v>81</v>
      </c>
      <c r="F58" s="29"/>
      <c r="G58" s="30"/>
      <c r="H58" s="30"/>
      <c r="I58" s="30"/>
      <c r="J58" s="28"/>
      <c r="K58" s="28"/>
      <c r="L58" s="28"/>
      <c r="M58" s="28"/>
      <c r="N58" s="28"/>
      <c r="O58" s="28"/>
      <c r="P58" s="36">
        <v>10072268</v>
      </c>
      <c r="Q58" s="37" t="s">
        <v>338</v>
      </c>
      <c r="R58" s="49"/>
      <c r="S58" s="49"/>
      <c r="T58" s="49"/>
      <c r="U58" s="49"/>
      <c r="V58" s="49"/>
      <c r="W58" s="49"/>
      <c r="X58" s="49"/>
      <c r="Y58" s="49"/>
      <c r="Z58" s="31"/>
      <c r="AA58" s="50"/>
      <c r="AD58" s="19">
        <f>IF(COUNTIF(AD59:AD67,"-")=COUNTA(AD59:AD67),"-",SUM(AD59:AD62,AD65:AD67))</f>
        <v>10072267631</v>
      </c>
      <c r="AL58" s="34"/>
      <c r="AM58" s="34"/>
    </row>
    <row r="59" spans="1:39" s="19" customFormat="1" ht="14.65" customHeight="1">
      <c r="A59" s="17" t="s">
        <v>82</v>
      </c>
      <c r="B59" s="17"/>
      <c r="D59" s="35"/>
      <c r="E59" s="28"/>
      <c r="F59" s="29" t="s">
        <v>83</v>
      </c>
      <c r="G59" s="30"/>
      <c r="H59" s="30"/>
      <c r="I59" s="30"/>
      <c r="J59" s="28"/>
      <c r="K59" s="28"/>
      <c r="L59" s="28"/>
      <c r="M59" s="28"/>
      <c r="N59" s="28"/>
      <c r="O59" s="28"/>
      <c r="P59" s="36">
        <v>5175091</v>
      </c>
      <c r="Q59" s="37"/>
      <c r="R59" s="49"/>
      <c r="S59" s="49"/>
      <c r="T59" s="49"/>
      <c r="U59" s="49"/>
      <c r="V59" s="49"/>
      <c r="W59" s="49"/>
      <c r="X59" s="49"/>
      <c r="Y59" s="49"/>
      <c r="Z59" s="31"/>
      <c r="AA59" s="50"/>
      <c r="AD59" s="19">
        <v>5175090629</v>
      </c>
      <c r="AL59" s="34"/>
      <c r="AM59" s="34"/>
    </row>
    <row r="60" spans="1:39" s="19" customFormat="1" ht="14.65" customHeight="1">
      <c r="A60" s="17" t="s">
        <v>84</v>
      </c>
      <c r="B60" s="17"/>
      <c r="D60" s="35"/>
      <c r="E60" s="28"/>
      <c r="F60" s="29" t="s">
        <v>85</v>
      </c>
      <c r="G60" s="29"/>
      <c r="H60" s="39"/>
      <c r="I60" s="29"/>
      <c r="J60" s="29"/>
      <c r="K60" s="28"/>
      <c r="L60" s="28"/>
      <c r="M60" s="28"/>
      <c r="N60" s="28"/>
      <c r="O60" s="28"/>
      <c r="P60" s="36">
        <v>872959</v>
      </c>
      <c r="Q60" s="37"/>
      <c r="R60" s="49"/>
      <c r="S60" s="49"/>
      <c r="T60" s="49"/>
      <c r="U60" s="49"/>
      <c r="V60" s="49"/>
      <c r="W60" s="49"/>
      <c r="X60" s="49"/>
      <c r="Y60" s="49"/>
      <c r="Z60" s="31"/>
      <c r="AA60" s="50"/>
      <c r="AD60" s="19">
        <v>872958517</v>
      </c>
      <c r="AL60" s="34"/>
      <c r="AM60" s="34"/>
    </row>
    <row r="61" spans="1:39" s="19" customFormat="1" ht="14.65" customHeight="1">
      <c r="A61" s="17">
        <v>1500000</v>
      </c>
      <c r="B61" s="17"/>
      <c r="D61" s="35"/>
      <c r="E61" s="28"/>
      <c r="F61" s="29" t="s">
        <v>86</v>
      </c>
      <c r="G61" s="29"/>
      <c r="H61" s="29"/>
      <c r="I61" s="29"/>
      <c r="J61" s="29"/>
      <c r="K61" s="28"/>
      <c r="L61" s="28"/>
      <c r="M61" s="28"/>
      <c r="N61" s="28"/>
      <c r="O61" s="28"/>
      <c r="P61" s="36">
        <v>11542</v>
      </c>
      <c r="Q61" s="37"/>
      <c r="R61" s="49"/>
      <c r="S61" s="49"/>
      <c r="T61" s="49"/>
      <c r="U61" s="49"/>
      <c r="V61" s="49"/>
      <c r="W61" s="49"/>
      <c r="X61" s="49"/>
      <c r="Y61" s="49"/>
      <c r="Z61" s="31"/>
      <c r="AA61" s="50"/>
      <c r="AD61" s="19">
        <v>11541700</v>
      </c>
      <c r="AL61" s="34"/>
      <c r="AM61" s="34"/>
    </row>
    <row r="62" spans="1:39" s="19" customFormat="1" ht="14.65" customHeight="1">
      <c r="A62" s="17" t="s">
        <v>87</v>
      </c>
      <c r="B62" s="17"/>
      <c r="D62" s="35"/>
      <c r="E62" s="29"/>
      <c r="F62" s="29" t="s">
        <v>73</v>
      </c>
      <c r="G62" s="29"/>
      <c r="H62" s="39"/>
      <c r="I62" s="29"/>
      <c r="J62" s="29"/>
      <c r="K62" s="28"/>
      <c r="L62" s="28"/>
      <c r="M62" s="28"/>
      <c r="N62" s="28"/>
      <c r="O62" s="28"/>
      <c r="P62" s="36">
        <v>3936362</v>
      </c>
      <c r="Q62" s="37"/>
      <c r="R62" s="49"/>
      <c r="S62" s="49"/>
      <c r="T62" s="49"/>
      <c r="U62" s="49"/>
      <c r="V62" s="49"/>
      <c r="W62" s="49"/>
      <c r="X62" s="49"/>
      <c r="Y62" s="49"/>
      <c r="Z62" s="31"/>
      <c r="AA62" s="50"/>
      <c r="AD62" s="19">
        <f>IF(COUNTIF(AD63:AD64,"-")=COUNTA(AD63:AD64),"-",SUM(AD63:AD64))</f>
        <v>3936361813</v>
      </c>
      <c r="AL62" s="34"/>
      <c r="AM62" s="34"/>
    </row>
    <row r="63" spans="1:39" s="19" customFormat="1" ht="14.65" customHeight="1">
      <c r="A63" s="17" t="s">
        <v>88</v>
      </c>
      <c r="B63" s="17"/>
      <c r="D63" s="35"/>
      <c r="E63" s="29"/>
      <c r="F63" s="29"/>
      <c r="G63" s="29" t="s">
        <v>89</v>
      </c>
      <c r="H63" s="29"/>
      <c r="I63" s="29"/>
      <c r="J63" s="29"/>
      <c r="K63" s="28"/>
      <c r="L63" s="28"/>
      <c r="M63" s="28"/>
      <c r="N63" s="28"/>
      <c r="O63" s="28"/>
      <c r="P63" s="36">
        <v>3936362</v>
      </c>
      <c r="Q63" s="37"/>
      <c r="R63" s="49"/>
      <c r="S63" s="49"/>
      <c r="T63" s="49"/>
      <c r="U63" s="49"/>
      <c r="V63" s="49"/>
      <c r="W63" s="49"/>
      <c r="X63" s="49"/>
      <c r="Y63" s="49"/>
      <c r="Z63" s="31"/>
      <c r="AA63" s="50"/>
      <c r="AD63" s="19">
        <v>3936361813</v>
      </c>
      <c r="AL63" s="34"/>
      <c r="AM63" s="34"/>
    </row>
    <row r="64" spans="1:39" s="19" customFormat="1" ht="14.65" customHeight="1">
      <c r="A64" s="17" t="s">
        <v>90</v>
      </c>
      <c r="B64" s="17"/>
      <c r="D64" s="35"/>
      <c r="E64" s="29"/>
      <c r="F64" s="29"/>
      <c r="G64" s="29" t="s">
        <v>75</v>
      </c>
      <c r="H64" s="29"/>
      <c r="I64" s="29"/>
      <c r="J64" s="29"/>
      <c r="K64" s="28"/>
      <c r="L64" s="28"/>
      <c r="M64" s="28"/>
      <c r="N64" s="28"/>
      <c r="O64" s="28"/>
      <c r="P64" s="36" t="s">
        <v>333</v>
      </c>
      <c r="Q64" s="37"/>
      <c r="R64" s="49"/>
      <c r="S64" s="49"/>
      <c r="T64" s="49"/>
      <c r="U64" s="49"/>
      <c r="V64" s="49"/>
      <c r="W64" s="49"/>
      <c r="X64" s="49"/>
      <c r="Y64" s="49"/>
      <c r="Z64" s="31"/>
      <c r="AA64" s="50"/>
      <c r="AD64" s="19" t="s">
        <v>11</v>
      </c>
      <c r="AL64" s="34"/>
      <c r="AM64" s="34"/>
    </row>
    <row r="65" spans="1:39" s="19" customFormat="1" ht="14.65" customHeight="1">
      <c r="A65" s="17" t="s">
        <v>91</v>
      </c>
      <c r="B65" s="17"/>
      <c r="D65" s="35"/>
      <c r="E65" s="29"/>
      <c r="F65" s="29" t="s">
        <v>92</v>
      </c>
      <c r="G65" s="29"/>
      <c r="H65" s="29"/>
      <c r="I65" s="29"/>
      <c r="J65" s="29"/>
      <c r="K65" s="28"/>
      <c r="L65" s="28"/>
      <c r="M65" s="28"/>
      <c r="N65" s="28"/>
      <c r="O65" s="28"/>
      <c r="P65" s="36">
        <v>612</v>
      </c>
      <c r="Q65" s="37"/>
      <c r="R65" s="49"/>
      <c r="S65" s="49"/>
      <c r="T65" s="49"/>
      <c r="U65" s="49"/>
      <c r="V65" s="49"/>
      <c r="W65" s="49"/>
      <c r="X65" s="49"/>
      <c r="Y65" s="49"/>
      <c r="Z65" s="31"/>
      <c r="AA65" s="50"/>
      <c r="AD65" s="19">
        <v>611890</v>
      </c>
      <c r="AL65" s="34"/>
      <c r="AM65" s="34"/>
    </row>
    <row r="66" spans="1:39" s="19" customFormat="1" ht="14.65" customHeight="1">
      <c r="A66" s="17" t="s">
        <v>93</v>
      </c>
      <c r="B66" s="17"/>
      <c r="D66" s="35"/>
      <c r="E66" s="29"/>
      <c r="F66" s="29" t="s">
        <v>35</v>
      </c>
      <c r="G66" s="29"/>
      <c r="H66" s="39"/>
      <c r="I66" s="29"/>
      <c r="J66" s="29"/>
      <c r="K66" s="28"/>
      <c r="L66" s="28"/>
      <c r="M66" s="28"/>
      <c r="N66" s="28"/>
      <c r="O66" s="28"/>
      <c r="P66" s="36">
        <v>77712</v>
      </c>
      <c r="Q66" s="37"/>
      <c r="R66" s="49"/>
      <c r="S66" s="49"/>
      <c r="T66" s="49"/>
      <c r="U66" s="49"/>
      <c r="V66" s="49"/>
      <c r="W66" s="49"/>
      <c r="X66" s="49"/>
      <c r="Y66" s="49"/>
      <c r="Z66" s="31"/>
      <c r="AA66" s="50"/>
      <c r="AD66" s="19">
        <v>77712000</v>
      </c>
      <c r="AL66" s="34"/>
      <c r="AM66" s="34"/>
    </row>
    <row r="67" spans="1:39" s="19" customFormat="1" ht="14.65" customHeight="1">
      <c r="A67" s="17" t="s">
        <v>94</v>
      </c>
      <c r="B67" s="17"/>
      <c r="D67" s="35"/>
      <c r="E67" s="29"/>
      <c r="F67" s="49" t="s">
        <v>79</v>
      </c>
      <c r="G67" s="29"/>
      <c r="H67" s="29"/>
      <c r="I67" s="29"/>
      <c r="J67" s="29"/>
      <c r="K67" s="28"/>
      <c r="L67" s="28"/>
      <c r="M67" s="28"/>
      <c r="N67" s="28"/>
      <c r="O67" s="28"/>
      <c r="P67" s="36">
        <v>-2009</v>
      </c>
      <c r="Q67" s="37"/>
      <c r="R67" s="49"/>
      <c r="S67" s="49"/>
      <c r="T67" s="49"/>
      <c r="U67" s="49"/>
      <c r="V67" s="49"/>
      <c r="W67" s="49"/>
      <c r="X67" s="49"/>
      <c r="Y67" s="49"/>
      <c r="Z67" s="31"/>
      <c r="AA67" s="50"/>
      <c r="AD67" s="19">
        <v>-2008918</v>
      </c>
      <c r="AL67" s="34"/>
      <c r="AM67" s="34"/>
    </row>
    <row r="68" spans="1:39" s="19" customFormat="1" ht="14.65" customHeight="1" thickBot="1">
      <c r="A68" s="17">
        <v>1565000</v>
      </c>
      <c r="B68" s="17" t="s">
        <v>125</v>
      </c>
      <c r="D68" s="35"/>
      <c r="E68" s="29" t="s">
        <v>95</v>
      </c>
      <c r="F68" s="29"/>
      <c r="G68" s="29"/>
      <c r="H68" s="29"/>
      <c r="I68" s="29"/>
      <c r="J68" s="29"/>
      <c r="K68" s="28"/>
      <c r="L68" s="28"/>
      <c r="M68" s="28"/>
      <c r="N68" s="28"/>
      <c r="O68" s="28"/>
      <c r="P68" s="36" t="s">
        <v>333</v>
      </c>
      <c r="Q68" s="37"/>
      <c r="R68" s="247" t="s">
        <v>126</v>
      </c>
      <c r="S68" s="248"/>
      <c r="T68" s="248"/>
      <c r="U68" s="248"/>
      <c r="V68" s="248"/>
      <c r="W68" s="248"/>
      <c r="X68" s="248"/>
      <c r="Y68" s="249"/>
      <c r="Z68" s="51">
        <v>105014008</v>
      </c>
      <c r="AA68" s="52"/>
      <c r="AD68" s="19" t="s">
        <v>11</v>
      </c>
      <c r="AE68" s="19">
        <f>IF(AND(AE31="-",AE32="-",AE33="-"),"-",SUM(AE31,AE32,AE33))</f>
        <v>105014007833</v>
      </c>
      <c r="AL68" s="34"/>
      <c r="AM68" s="34"/>
    </row>
    <row r="69" spans="1:39" s="19" customFormat="1" ht="14.65" customHeight="1" thickBot="1">
      <c r="A69" s="17" t="s">
        <v>1</v>
      </c>
      <c r="B69" s="17" t="s">
        <v>96</v>
      </c>
      <c r="D69" s="250" t="s">
        <v>2</v>
      </c>
      <c r="E69" s="251"/>
      <c r="F69" s="251"/>
      <c r="G69" s="251"/>
      <c r="H69" s="251"/>
      <c r="I69" s="251"/>
      <c r="J69" s="251"/>
      <c r="K69" s="251"/>
      <c r="L69" s="251"/>
      <c r="M69" s="251"/>
      <c r="N69" s="251"/>
      <c r="O69" s="252"/>
      <c r="P69" s="53">
        <v>174167300</v>
      </c>
      <c r="Q69" s="54"/>
      <c r="R69" s="238" t="s">
        <v>320</v>
      </c>
      <c r="S69" s="239"/>
      <c r="T69" s="239"/>
      <c r="U69" s="239"/>
      <c r="V69" s="239"/>
      <c r="W69" s="239"/>
      <c r="X69" s="239"/>
      <c r="Y69" s="253"/>
      <c r="Z69" s="53">
        <v>174167300</v>
      </c>
      <c r="AA69" s="55"/>
      <c r="AD69" s="19">
        <f>IF(AND(AD14="-",AD58="-",AD68="-"),"-",SUM(AD14,AD58,AD68))</f>
        <v>174167300079</v>
      </c>
      <c r="AE69" s="19">
        <f>IF(AND(AE29="-",AE68="-"),"-",SUM(AE29,AE68))</f>
        <v>174167300079</v>
      </c>
      <c r="AL69" s="34"/>
      <c r="AM69" s="34"/>
    </row>
    <row r="70" spans="1:39" s="19" customFormat="1" ht="14.65" customHeight="1">
      <c r="A70" s="17"/>
      <c r="B70" s="17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Z70" s="28"/>
      <c r="AA70" s="28"/>
      <c r="AL70" s="34"/>
      <c r="AM70" s="34"/>
    </row>
    <row r="71" spans="1:39" s="19" customFormat="1" ht="14.65" customHeight="1">
      <c r="A71" s="17"/>
      <c r="B71" s="17"/>
      <c r="D71" s="57"/>
      <c r="E71" s="58" t="s">
        <v>321</v>
      </c>
      <c r="F71" s="57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Z71" s="56"/>
      <c r="AA71" s="56"/>
      <c r="AL71" s="34"/>
      <c r="AM71" s="34"/>
    </row>
    <row r="72" spans="1:39" s="19" customFormat="1" ht="14.65" customHeight="1">
      <c r="A72" s="17"/>
      <c r="B72" s="17"/>
      <c r="AL72" s="34"/>
      <c r="AM72" s="34"/>
    </row>
    <row r="73" spans="1:39" ht="14.65" customHeight="1">
      <c r="AL73" s="16"/>
      <c r="AM73" s="16"/>
    </row>
    <row r="74" spans="1:39" ht="14.65" customHeight="1">
      <c r="AL74" s="16"/>
      <c r="AM74" s="16"/>
    </row>
    <row r="75" spans="1:39" ht="14.65" customHeight="1">
      <c r="AL75" s="16"/>
      <c r="AM75" s="16"/>
    </row>
    <row r="76" spans="1:39" ht="16.5" customHeight="1">
      <c r="AL76" s="16"/>
      <c r="AM76" s="16"/>
    </row>
    <row r="77" spans="1:39" ht="14.65" customHeight="1">
      <c r="AL77" s="16"/>
      <c r="AM77" s="16"/>
    </row>
    <row r="78" spans="1:39" ht="9.75" customHeight="1"/>
    <row r="79" spans="1:39" ht="14.65" customHeight="1"/>
  </sheetData>
  <mergeCells count="12">
    <mergeCell ref="R29:Y29"/>
    <mergeCell ref="R35:Y35"/>
    <mergeCell ref="R68:Y68"/>
    <mergeCell ref="D69:O69"/>
    <mergeCell ref="R69:Y69"/>
    <mergeCell ref="D2:AA3"/>
    <mergeCell ref="D9:AA9"/>
    <mergeCell ref="D10:AA10"/>
    <mergeCell ref="D12:O12"/>
    <mergeCell ref="P12:Q12"/>
    <mergeCell ref="R12:Y12"/>
    <mergeCell ref="Z12:AA12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8:AL50"/>
  <sheetViews>
    <sheetView topLeftCell="B7" zoomScale="85" zoomScaleNormal="85" zoomScaleSheetLayoutView="100" workbookViewId="0">
      <selection activeCell="N32" sqref="N32"/>
    </sheetView>
  </sheetViews>
  <sheetFormatPr defaultRowHeight="13.5"/>
  <cols>
    <col min="1" max="1" width="0" style="11" hidden="1" customWidth="1"/>
    <col min="2" max="2" width="15.875" style="6" customWidth="1"/>
    <col min="3" max="3" width="1.25" style="12" customWidth="1"/>
    <col min="4" max="12" width="2.125" style="12" customWidth="1"/>
    <col min="13" max="13" width="18.375" style="12" customWidth="1"/>
    <col min="14" max="14" width="21.625" style="12" bestFit="1" customWidth="1"/>
    <col min="15" max="15" width="2.5" style="12" customWidth="1"/>
    <col min="16" max="16" width="0.625" style="12" customWidth="1"/>
    <col min="17" max="17" width="9" style="6"/>
    <col min="18" max="18" width="0" style="6" hidden="1" customWidth="1"/>
    <col min="19" max="16384" width="9" style="6"/>
  </cols>
  <sheetData>
    <row r="8" spans="1:38">
      <c r="A8" s="1"/>
      <c r="C8" s="9"/>
      <c r="D8" s="9"/>
      <c r="E8" s="9"/>
      <c r="F8" s="9"/>
      <c r="G8" s="9"/>
      <c r="H8" s="9"/>
      <c r="I8" s="9"/>
      <c r="J8" s="3"/>
      <c r="K8" s="3"/>
      <c r="L8" s="3"/>
      <c r="M8" s="3"/>
      <c r="N8" s="3"/>
      <c r="O8" s="3"/>
      <c r="P8" s="10"/>
    </row>
    <row r="9" spans="1:38" s="60" customFormat="1" ht="23.25">
      <c r="A9" s="59"/>
      <c r="C9" s="254" t="s">
        <v>334</v>
      </c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61"/>
    </row>
    <row r="10" spans="1:38" s="60" customFormat="1" ht="16.5">
      <c r="A10" s="59"/>
      <c r="C10" s="255" t="s">
        <v>335</v>
      </c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61"/>
    </row>
    <row r="11" spans="1:38" s="60" customFormat="1" ht="16.5">
      <c r="A11" s="59"/>
      <c r="C11" s="255" t="s">
        <v>336</v>
      </c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61"/>
    </row>
    <row r="12" spans="1:38" s="60" customFormat="1" ht="17.25" thickBot="1">
      <c r="A12" s="59"/>
      <c r="C12" s="62"/>
      <c r="D12" s="61"/>
      <c r="E12" s="61"/>
      <c r="F12" s="61"/>
      <c r="G12" s="61"/>
      <c r="H12" s="61"/>
      <c r="I12" s="61"/>
      <c r="J12" s="61"/>
      <c r="K12" s="61"/>
      <c r="L12" s="61"/>
      <c r="M12" s="63"/>
      <c r="N12" s="61"/>
      <c r="O12" s="63" t="s">
        <v>332</v>
      </c>
      <c r="P12" s="61"/>
    </row>
    <row r="13" spans="1:38" s="60" customFormat="1" ht="17.25" thickBot="1">
      <c r="A13" s="59" t="s">
        <v>314</v>
      </c>
      <c r="C13" s="256" t="s">
        <v>0</v>
      </c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8" t="s">
        <v>316</v>
      </c>
      <c r="O13" s="259"/>
      <c r="P13" s="61"/>
    </row>
    <row r="14" spans="1:38" s="60" customFormat="1">
      <c r="A14" s="59" t="s">
        <v>135</v>
      </c>
      <c r="C14" s="64"/>
      <c r="D14" s="65" t="s">
        <v>136</v>
      </c>
      <c r="E14" s="65"/>
      <c r="F14" s="66"/>
      <c r="G14" s="65"/>
      <c r="H14" s="65"/>
      <c r="I14" s="65"/>
      <c r="J14" s="65"/>
      <c r="K14" s="66"/>
      <c r="L14" s="66"/>
      <c r="M14" s="66"/>
      <c r="N14" s="67">
        <v>87335005</v>
      </c>
      <c r="O14" s="68" t="s">
        <v>338</v>
      </c>
      <c r="P14" s="69"/>
      <c r="R14" s="60">
        <f>IF(AND(R15="-",R30="-"),"-",SUM(R15,R30))</f>
        <v>87335005229</v>
      </c>
      <c r="AL14" s="70"/>
    </row>
    <row r="15" spans="1:38" s="60" customFormat="1">
      <c r="A15" s="59" t="s">
        <v>137</v>
      </c>
      <c r="C15" s="64"/>
      <c r="D15" s="65"/>
      <c r="E15" s="65" t="s">
        <v>138</v>
      </c>
      <c r="F15" s="65"/>
      <c r="G15" s="65"/>
      <c r="H15" s="65"/>
      <c r="I15" s="65"/>
      <c r="J15" s="65"/>
      <c r="K15" s="66"/>
      <c r="L15" s="66"/>
      <c r="M15" s="66"/>
      <c r="N15" s="67">
        <v>27729016</v>
      </c>
      <c r="O15" s="71" t="s">
        <v>338</v>
      </c>
      <c r="P15" s="69"/>
      <c r="R15" s="60">
        <f>IF(COUNTIF(R16:R29,"-")=COUNTA(R16:R29),"-",SUM(R16,R21,R26))</f>
        <v>27729015533</v>
      </c>
      <c r="AL15" s="70"/>
    </row>
    <row r="16" spans="1:38" s="60" customFormat="1">
      <c r="A16" s="59" t="s">
        <v>139</v>
      </c>
      <c r="C16" s="64"/>
      <c r="D16" s="65"/>
      <c r="E16" s="65"/>
      <c r="F16" s="65" t="s">
        <v>140</v>
      </c>
      <c r="G16" s="65"/>
      <c r="H16" s="65"/>
      <c r="I16" s="65"/>
      <c r="J16" s="65"/>
      <c r="K16" s="66"/>
      <c r="L16" s="66"/>
      <c r="M16" s="66"/>
      <c r="N16" s="67">
        <v>8963502</v>
      </c>
      <c r="O16" s="71" t="s">
        <v>338</v>
      </c>
      <c r="P16" s="69"/>
      <c r="R16" s="60">
        <f>IF(COUNTIF(R17:R20,"-")=COUNTA(R17:R20),"-",SUM(R17:R20))</f>
        <v>8963502359</v>
      </c>
      <c r="AL16" s="70"/>
    </row>
    <row r="17" spans="1:38" s="60" customFormat="1">
      <c r="A17" s="59" t="s">
        <v>141</v>
      </c>
      <c r="C17" s="64"/>
      <c r="D17" s="65"/>
      <c r="E17" s="65"/>
      <c r="F17" s="65"/>
      <c r="G17" s="65" t="s">
        <v>142</v>
      </c>
      <c r="H17" s="65"/>
      <c r="I17" s="65"/>
      <c r="J17" s="65"/>
      <c r="K17" s="66"/>
      <c r="L17" s="66"/>
      <c r="M17" s="66"/>
      <c r="N17" s="67">
        <v>7331033</v>
      </c>
      <c r="O17" s="71"/>
      <c r="P17" s="69"/>
      <c r="R17" s="60">
        <v>7331033267</v>
      </c>
      <c r="AL17" s="70"/>
    </row>
    <row r="18" spans="1:38" s="60" customFormat="1">
      <c r="A18" s="59" t="s">
        <v>143</v>
      </c>
      <c r="C18" s="64"/>
      <c r="D18" s="65"/>
      <c r="E18" s="65"/>
      <c r="F18" s="65"/>
      <c r="G18" s="65" t="s">
        <v>144</v>
      </c>
      <c r="H18" s="65"/>
      <c r="I18" s="65"/>
      <c r="J18" s="65"/>
      <c r="K18" s="66"/>
      <c r="L18" s="66"/>
      <c r="M18" s="66"/>
      <c r="N18" s="67">
        <v>563096</v>
      </c>
      <c r="O18" s="71"/>
      <c r="P18" s="69"/>
      <c r="R18" s="60">
        <v>563095524</v>
      </c>
      <c r="AL18" s="70"/>
    </row>
    <row r="19" spans="1:38" s="60" customFormat="1">
      <c r="A19" s="59" t="s">
        <v>145</v>
      </c>
      <c r="C19" s="64"/>
      <c r="D19" s="65"/>
      <c r="E19" s="65"/>
      <c r="F19" s="65"/>
      <c r="G19" s="65" t="s">
        <v>146</v>
      </c>
      <c r="H19" s="65"/>
      <c r="I19" s="65"/>
      <c r="J19" s="65"/>
      <c r="K19" s="66"/>
      <c r="L19" s="66"/>
      <c r="M19" s="66"/>
      <c r="N19" s="67">
        <v>36977</v>
      </c>
      <c r="O19" s="71"/>
      <c r="P19" s="69"/>
      <c r="R19" s="60">
        <v>36976563</v>
      </c>
      <c r="AL19" s="70"/>
    </row>
    <row r="20" spans="1:38" s="60" customFormat="1">
      <c r="A20" s="59" t="s">
        <v>147</v>
      </c>
      <c r="C20" s="64"/>
      <c r="D20" s="65"/>
      <c r="E20" s="65"/>
      <c r="F20" s="65"/>
      <c r="G20" s="65" t="s">
        <v>35</v>
      </c>
      <c r="H20" s="65"/>
      <c r="I20" s="65"/>
      <c r="J20" s="65"/>
      <c r="K20" s="66"/>
      <c r="L20" s="66"/>
      <c r="M20" s="66"/>
      <c r="N20" s="67">
        <v>1032397</v>
      </c>
      <c r="O20" s="71"/>
      <c r="P20" s="69"/>
      <c r="R20" s="60">
        <v>1032397005</v>
      </c>
      <c r="AL20" s="70"/>
    </row>
    <row r="21" spans="1:38" s="60" customFormat="1">
      <c r="A21" s="59" t="s">
        <v>148</v>
      </c>
      <c r="C21" s="64"/>
      <c r="D21" s="65"/>
      <c r="E21" s="65"/>
      <c r="F21" s="65" t="s">
        <v>149</v>
      </c>
      <c r="G21" s="65"/>
      <c r="H21" s="65"/>
      <c r="I21" s="65"/>
      <c r="J21" s="65"/>
      <c r="K21" s="66"/>
      <c r="L21" s="66"/>
      <c r="M21" s="66"/>
      <c r="N21" s="67">
        <v>16815841</v>
      </c>
      <c r="O21" s="71"/>
      <c r="P21" s="69"/>
      <c r="R21" s="60">
        <f>IF(COUNTIF(R22:R25,"-")=COUNTA(R22:R25),"-",SUM(R22:R25))</f>
        <v>16815840523</v>
      </c>
      <c r="AL21" s="70"/>
    </row>
    <row r="22" spans="1:38" s="60" customFormat="1">
      <c r="A22" s="59" t="s">
        <v>150</v>
      </c>
      <c r="C22" s="64"/>
      <c r="D22" s="65"/>
      <c r="E22" s="65"/>
      <c r="F22" s="65"/>
      <c r="G22" s="65" t="s">
        <v>151</v>
      </c>
      <c r="H22" s="65"/>
      <c r="I22" s="65"/>
      <c r="J22" s="65"/>
      <c r="K22" s="66"/>
      <c r="L22" s="66"/>
      <c r="M22" s="66"/>
      <c r="N22" s="67">
        <v>12472440</v>
      </c>
      <c r="O22" s="71"/>
      <c r="P22" s="69"/>
      <c r="R22" s="60">
        <v>12472440274</v>
      </c>
      <c r="AL22" s="70"/>
    </row>
    <row r="23" spans="1:38" s="60" customFormat="1">
      <c r="A23" s="59" t="s">
        <v>152</v>
      </c>
      <c r="C23" s="64"/>
      <c r="D23" s="65"/>
      <c r="E23" s="65"/>
      <c r="F23" s="65"/>
      <c r="G23" s="65" t="s">
        <v>153</v>
      </c>
      <c r="H23" s="65"/>
      <c r="I23" s="65"/>
      <c r="J23" s="65"/>
      <c r="K23" s="66"/>
      <c r="L23" s="66"/>
      <c r="M23" s="66"/>
      <c r="N23" s="67">
        <v>467319</v>
      </c>
      <c r="O23" s="71"/>
      <c r="P23" s="69"/>
      <c r="R23" s="60">
        <v>467318587</v>
      </c>
      <c r="AL23" s="70"/>
    </row>
    <row r="24" spans="1:38" s="60" customFormat="1">
      <c r="A24" s="59" t="s">
        <v>154</v>
      </c>
      <c r="C24" s="64"/>
      <c r="D24" s="65"/>
      <c r="E24" s="65"/>
      <c r="F24" s="65"/>
      <c r="G24" s="65" t="s">
        <v>155</v>
      </c>
      <c r="H24" s="65"/>
      <c r="I24" s="65"/>
      <c r="J24" s="65"/>
      <c r="K24" s="66"/>
      <c r="L24" s="66"/>
      <c r="M24" s="66"/>
      <c r="N24" s="67">
        <v>2928142</v>
      </c>
      <c r="O24" s="71"/>
      <c r="P24" s="69"/>
      <c r="R24" s="60">
        <v>2928141953</v>
      </c>
      <c r="AL24" s="70"/>
    </row>
    <row r="25" spans="1:38" s="60" customFormat="1">
      <c r="A25" s="59" t="s">
        <v>156</v>
      </c>
      <c r="C25" s="64"/>
      <c r="D25" s="65"/>
      <c r="E25" s="65"/>
      <c r="F25" s="65"/>
      <c r="G25" s="65" t="s">
        <v>35</v>
      </c>
      <c r="H25" s="65"/>
      <c r="I25" s="65"/>
      <c r="J25" s="65"/>
      <c r="K25" s="66"/>
      <c r="L25" s="66"/>
      <c r="M25" s="66"/>
      <c r="N25" s="67">
        <v>947940</v>
      </c>
      <c r="O25" s="71"/>
      <c r="P25" s="69"/>
      <c r="R25" s="60">
        <v>947939709</v>
      </c>
      <c r="AL25" s="70"/>
    </row>
    <row r="26" spans="1:38" s="60" customFormat="1">
      <c r="A26" s="59" t="s">
        <v>157</v>
      </c>
      <c r="C26" s="64"/>
      <c r="D26" s="65"/>
      <c r="E26" s="65"/>
      <c r="F26" s="65" t="s">
        <v>158</v>
      </c>
      <c r="G26" s="65"/>
      <c r="H26" s="65"/>
      <c r="I26" s="65"/>
      <c r="J26" s="65"/>
      <c r="K26" s="66"/>
      <c r="L26" s="66"/>
      <c r="M26" s="66"/>
      <c r="N26" s="67">
        <v>1949673</v>
      </c>
      <c r="O26" s="71"/>
      <c r="P26" s="69"/>
      <c r="R26" s="60">
        <f>IF(COUNTIF(R27:R29,"-")=COUNTA(R27:R29),"-",SUM(R27:R29))</f>
        <v>1949672651</v>
      </c>
      <c r="AL26" s="70"/>
    </row>
    <row r="27" spans="1:38" s="60" customFormat="1">
      <c r="A27" s="59" t="s">
        <v>159</v>
      </c>
      <c r="C27" s="64"/>
      <c r="D27" s="65"/>
      <c r="E27" s="65"/>
      <c r="F27" s="66"/>
      <c r="G27" s="66" t="s">
        <v>160</v>
      </c>
      <c r="H27" s="66"/>
      <c r="I27" s="65"/>
      <c r="J27" s="65"/>
      <c r="K27" s="66"/>
      <c r="L27" s="66"/>
      <c r="M27" s="66"/>
      <c r="N27" s="67">
        <v>369795</v>
      </c>
      <c r="O27" s="71"/>
      <c r="P27" s="69"/>
      <c r="R27" s="60">
        <v>369794533</v>
      </c>
      <c r="AL27" s="70"/>
    </row>
    <row r="28" spans="1:38" s="60" customFormat="1">
      <c r="A28" s="59" t="s">
        <v>161</v>
      </c>
      <c r="C28" s="64"/>
      <c r="D28" s="65"/>
      <c r="E28" s="65"/>
      <c r="F28" s="66"/>
      <c r="G28" s="65" t="s">
        <v>162</v>
      </c>
      <c r="H28" s="65"/>
      <c r="I28" s="65"/>
      <c r="J28" s="65"/>
      <c r="K28" s="66"/>
      <c r="L28" s="66"/>
      <c r="M28" s="66"/>
      <c r="N28" s="67">
        <v>154894</v>
      </c>
      <c r="O28" s="71"/>
      <c r="P28" s="69"/>
      <c r="R28" s="60">
        <v>154894151</v>
      </c>
      <c r="AL28" s="70"/>
    </row>
    <row r="29" spans="1:38" s="60" customFormat="1">
      <c r="A29" s="59" t="s">
        <v>163</v>
      </c>
      <c r="C29" s="64"/>
      <c r="D29" s="65"/>
      <c r="E29" s="65"/>
      <c r="F29" s="66"/>
      <c r="G29" s="65" t="s">
        <v>35</v>
      </c>
      <c r="H29" s="65"/>
      <c r="I29" s="65"/>
      <c r="J29" s="65"/>
      <c r="K29" s="66"/>
      <c r="L29" s="66"/>
      <c r="M29" s="66"/>
      <c r="N29" s="67">
        <v>1424984</v>
      </c>
      <c r="O29" s="71"/>
      <c r="P29" s="69"/>
      <c r="R29" s="60">
        <v>1424983967</v>
      </c>
      <c r="AL29" s="70"/>
    </row>
    <row r="30" spans="1:38" s="60" customFormat="1">
      <c r="A30" s="59" t="s">
        <v>164</v>
      </c>
      <c r="C30" s="64"/>
      <c r="D30" s="65"/>
      <c r="E30" s="66" t="s">
        <v>165</v>
      </c>
      <c r="F30" s="66"/>
      <c r="G30" s="65"/>
      <c r="H30" s="65"/>
      <c r="I30" s="65"/>
      <c r="J30" s="65"/>
      <c r="K30" s="66"/>
      <c r="L30" s="66"/>
      <c r="M30" s="66"/>
      <c r="N30" s="67">
        <v>59605990</v>
      </c>
      <c r="O30" s="71"/>
      <c r="P30" s="69"/>
      <c r="R30" s="60">
        <f>IF(COUNTIF(R31:R34,"-")=COUNTA(R31:R34),"-",SUM(R31:R34))</f>
        <v>59605989696</v>
      </c>
      <c r="AL30" s="70"/>
    </row>
    <row r="31" spans="1:38" s="60" customFormat="1">
      <c r="A31" s="59" t="s">
        <v>166</v>
      </c>
      <c r="C31" s="64"/>
      <c r="D31" s="65"/>
      <c r="E31" s="65"/>
      <c r="F31" s="65" t="s">
        <v>167</v>
      </c>
      <c r="G31" s="65"/>
      <c r="H31" s="65"/>
      <c r="I31" s="65"/>
      <c r="J31" s="65"/>
      <c r="K31" s="66"/>
      <c r="L31" s="66"/>
      <c r="M31" s="66"/>
      <c r="N31" s="67">
        <v>31257642</v>
      </c>
      <c r="O31" s="71"/>
      <c r="P31" s="69"/>
      <c r="R31" s="60">
        <v>31257641686</v>
      </c>
      <c r="AL31" s="70"/>
    </row>
    <row r="32" spans="1:38" s="60" customFormat="1">
      <c r="A32" s="59" t="s">
        <v>168</v>
      </c>
      <c r="C32" s="64"/>
      <c r="D32" s="65"/>
      <c r="E32" s="65"/>
      <c r="F32" s="65" t="s">
        <v>169</v>
      </c>
      <c r="G32" s="65"/>
      <c r="H32" s="65"/>
      <c r="I32" s="65"/>
      <c r="J32" s="65"/>
      <c r="K32" s="66"/>
      <c r="L32" s="66"/>
      <c r="M32" s="66"/>
      <c r="N32" s="67">
        <v>26322413</v>
      </c>
      <c r="O32" s="71"/>
      <c r="P32" s="69"/>
      <c r="R32" s="60">
        <v>26322413240</v>
      </c>
      <c r="AL32" s="70"/>
    </row>
    <row r="33" spans="1:38" s="60" customFormat="1">
      <c r="A33" s="59" t="s">
        <v>170</v>
      </c>
      <c r="C33" s="64"/>
      <c r="D33" s="65"/>
      <c r="E33" s="65"/>
      <c r="F33" s="65" t="s">
        <v>171</v>
      </c>
      <c r="G33" s="65"/>
      <c r="H33" s="65"/>
      <c r="I33" s="65"/>
      <c r="J33" s="65"/>
      <c r="K33" s="66"/>
      <c r="L33" s="66"/>
      <c r="M33" s="66"/>
      <c r="N33" s="67">
        <v>866834</v>
      </c>
      <c r="O33" s="71"/>
      <c r="P33" s="69"/>
      <c r="R33" s="60">
        <v>866834000</v>
      </c>
      <c r="AL33" s="70"/>
    </row>
    <row r="34" spans="1:38" s="60" customFormat="1">
      <c r="A34" s="59" t="s">
        <v>172</v>
      </c>
      <c r="C34" s="64"/>
      <c r="D34" s="65"/>
      <c r="E34" s="65"/>
      <c r="F34" s="65" t="s">
        <v>35</v>
      </c>
      <c r="G34" s="65"/>
      <c r="H34" s="65"/>
      <c r="I34" s="65"/>
      <c r="J34" s="65"/>
      <c r="K34" s="66"/>
      <c r="L34" s="66"/>
      <c r="M34" s="66"/>
      <c r="N34" s="67">
        <v>1159101</v>
      </c>
      <c r="O34" s="71"/>
      <c r="P34" s="69"/>
      <c r="R34" s="60">
        <v>1159100770</v>
      </c>
      <c r="AL34" s="70"/>
    </row>
    <row r="35" spans="1:38" s="60" customFormat="1">
      <c r="A35" s="59" t="s">
        <v>173</v>
      </c>
      <c r="C35" s="64"/>
      <c r="D35" s="65" t="s">
        <v>174</v>
      </c>
      <c r="E35" s="65"/>
      <c r="F35" s="65"/>
      <c r="G35" s="65"/>
      <c r="H35" s="65"/>
      <c r="I35" s="65"/>
      <c r="J35" s="65"/>
      <c r="K35" s="66"/>
      <c r="L35" s="66"/>
      <c r="M35" s="66"/>
      <c r="N35" s="67">
        <v>4895775</v>
      </c>
      <c r="O35" s="71"/>
      <c r="P35" s="69"/>
      <c r="R35" s="60">
        <f>IF(COUNTIF(R36:R37,"-")=COUNTA(R36:R37),"-",SUM(R36:R37))</f>
        <v>4895775202</v>
      </c>
      <c r="AL35" s="70"/>
    </row>
    <row r="36" spans="1:38" s="60" customFormat="1">
      <c r="A36" s="59" t="s">
        <v>175</v>
      </c>
      <c r="C36" s="64"/>
      <c r="D36" s="65"/>
      <c r="E36" s="65" t="s">
        <v>176</v>
      </c>
      <c r="F36" s="65"/>
      <c r="G36" s="65"/>
      <c r="H36" s="65"/>
      <c r="I36" s="65"/>
      <c r="J36" s="65"/>
      <c r="K36" s="72"/>
      <c r="L36" s="72"/>
      <c r="M36" s="72"/>
      <c r="N36" s="67">
        <v>2928319</v>
      </c>
      <c r="O36" s="71"/>
      <c r="P36" s="69"/>
      <c r="R36" s="60">
        <v>2928318885</v>
      </c>
      <c r="AL36" s="70"/>
    </row>
    <row r="37" spans="1:38" s="60" customFormat="1">
      <c r="A37" s="59" t="s">
        <v>177</v>
      </c>
      <c r="C37" s="64"/>
      <c r="D37" s="65"/>
      <c r="E37" s="65" t="s">
        <v>35</v>
      </c>
      <c r="F37" s="65"/>
      <c r="G37" s="66"/>
      <c r="H37" s="65"/>
      <c r="I37" s="65"/>
      <c r="J37" s="65"/>
      <c r="K37" s="72"/>
      <c r="L37" s="72"/>
      <c r="M37" s="72"/>
      <c r="N37" s="67">
        <v>1967456</v>
      </c>
      <c r="O37" s="71"/>
      <c r="P37" s="69"/>
      <c r="R37" s="60">
        <v>1967456317</v>
      </c>
      <c r="AL37" s="70"/>
    </row>
    <row r="38" spans="1:38" s="60" customFormat="1">
      <c r="A38" s="59" t="s">
        <v>133</v>
      </c>
      <c r="C38" s="73" t="s">
        <v>134</v>
      </c>
      <c r="D38" s="74"/>
      <c r="E38" s="74"/>
      <c r="F38" s="74"/>
      <c r="G38" s="74"/>
      <c r="H38" s="74"/>
      <c r="I38" s="74"/>
      <c r="J38" s="74"/>
      <c r="K38" s="75"/>
      <c r="L38" s="75"/>
      <c r="M38" s="75"/>
      <c r="N38" s="76">
        <v>-82439230</v>
      </c>
      <c r="O38" s="77"/>
      <c r="P38" s="69"/>
      <c r="R38" s="60">
        <f>IF(COUNTIF(R14:R35,"-")=COUNTA(R14:R35),"-",SUM(R35)-SUM(R14))</f>
        <v>-82439230027</v>
      </c>
      <c r="AL38" s="70"/>
    </row>
    <row r="39" spans="1:38" s="60" customFormat="1">
      <c r="A39" s="59" t="s">
        <v>180</v>
      </c>
      <c r="C39" s="64"/>
      <c r="D39" s="65" t="s">
        <v>181</v>
      </c>
      <c r="E39" s="65"/>
      <c r="F39" s="66"/>
      <c r="G39" s="65"/>
      <c r="H39" s="65"/>
      <c r="I39" s="65"/>
      <c r="J39" s="65"/>
      <c r="K39" s="66"/>
      <c r="L39" s="66"/>
      <c r="M39" s="66"/>
      <c r="N39" s="67">
        <v>25721</v>
      </c>
      <c r="O39" s="68" t="s">
        <v>338</v>
      </c>
      <c r="P39" s="69"/>
      <c r="R39" s="60">
        <f>IF(COUNTIF(R40:R43,"-")=COUNTA(R40:R43),"-",SUM(R40:R43))</f>
        <v>25720631</v>
      </c>
      <c r="AL39" s="70"/>
    </row>
    <row r="40" spans="1:38" s="60" customFormat="1">
      <c r="A40" s="59" t="s">
        <v>182</v>
      </c>
      <c r="C40" s="64"/>
      <c r="D40" s="65"/>
      <c r="E40" s="66" t="s">
        <v>183</v>
      </c>
      <c r="F40" s="66"/>
      <c r="G40" s="65"/>
      <c r="H40" s="65"/>
      <c r="I40" s="65"/>
      <c r="J40" s="65"/>
      <c r="K40" s="66"/>
      <c r="L40" s="66"/>
      <c r="M40" s="66"/>
      <c r="N40" s="67">
        <v>14724</v>
      </c>
      <c r="O40" s="71"/>
      <c r="P40" s="69"/>
      <c r="R40" s="60">
        <v>14724400</v>
      </c>
      <c r="AL40" s="70"/>
    </row>
    <row r="41" spans="1:38" s="60" customFormat="1">
      <c r="A41" s="59" t="s">
        <v>184</v>
      </c>
      <c r="C41" s="64"/>
      <c r="D41" s="65"/>
      <c r="E41" s="66" t="s">
        <v>185</v>
      </c>
      <c r="F41" s="66"/>
      <c r="G41" s="65"/>
      <c r="H41" s="65"/>
      <c r="I41" s="65"/>
      <c r="J41" s="65"/>
      <c r="K41" s="66"/>
      <c r="L41" s="66"/>
      <c r="M41" s="66"/>
      <c r="N41" s="67">
        <v>9405</v>
      </c>
      <c r="O41" s="71"/>
      <c r="P41" s="69"/>
      <c r="R41" s="60">
        <v>9404760</v>
      </c>
      <c r="AL41" s="70"/>
    </row>
    <row r="42" spans="1:38" s="60" customFormat="1">
      <c r="A42" s="59" t="s">
        <v>186</v>
      </c>
      <c r="C42" s="64"/>
      <c r="D42" s="65"/>
      <c r="E42" s="65" t="s">
        <v>187</v>
      </c>
      <c r="F42" s="65"/>
      <c r="G42" s="65"/>
      <c r="H42" s="65"/>
      <c r="I42" s="65"/>
      <c r="J42" s="65"/>
      <c r="K42" s="66"/>
      <c r="L42" s="66"/>
      <c r="M42" s="66"/>
      <c r="N42" s="67" t="s">
        <v>337</v>
      </c>
      <c r="O42" s="71"/>
      <c r="P42" s="69"/>
      <c r="R42" s="60" t="s">
        <v>11</v>
      </c>
      <c r="AL42" s="70"/>
    </row>
    <row r="43" spans="1:38" s="60" customFormat="1">
      <c r="A43" s="59" t="s">
        <v>188</v>
      </c>
      <c r="C43" s="64"/>
      <c r="D43" s="65"/>
      <c r="E43" s="65" t="s">
        <v>35</v>
      </c>
      <c r="F43" s="65"/>
      <c r="G43" s="65"/>
      <c r="H43" s="65"/>
      <c r="I43" s="65"/>
      <c r="J43" s="65"/>
      <c r="K43" s="66"/>
      <c r="L43" s="66"/>
      <c r="M43" s="66"/>
      <c r="N43" s="67">
        <v>1591</v>
      </c>
      <c r="O43" s="71"/>
      <c r="P43" s="69"/>
      <c r="R43" s="60">
        <v>1591471</v>
      </c>
      <c r="AL43" s="70"/>
    </row>
    <row r="44" spans="1:38" s="60" customFormat="1">
      <c r="A44" s="59" t="s">
        <v>189</v>
      </c>
      <c r="C44" s="64"/>
      <c r="D44" s="65" t="s">
        <v>190</v>
      </c>
      <c r="E44" s="65"/>
      <c r="F44" s="65"/>
      <c r="G44" s="65"/>
      <c r="H44" s="65"/>
      <c r="I44" s="65"/>
      <c r="J44" s="65"/>
      <c r="K44" s="72"/>
      <c r="L44" s="72"/>
      <c r="M44" s="72"/>
      <c r="N44" s="67">
        <v>8541</v>
      </c>
      <c r="O44" s="68"/>
      <c r="P44" s="69"/>
      <c r="R44" s="60">
        <f>IF(COUNTIF(R45:R46,"-")=COUNTA(R45:R46),"-",SUM(R45:R46))</f>
        <v>8540674</v>
      </c>
      <c r="AL44" s="70"/>
    </row>
    <row r="45" spans="1:38" s="60" customFormat="1">
      <c r="A45" s="59" t="s">
        <v>191</v>
      </c>
      <c r="C45" s="64"/>
      <c r="D45" s="65"/>
      <c r="E45" s="65" t="s">
        <v>192</v>
      </c>
      <c r="F45" s="65"/>
      <c r="G45" s="65"/>
      <c r="H45" s="65"/>
      <c r="I45" s="65"/>
      <c r="J45" s="65"/>
      <c r="K45" s="72"/>
      <c r="L45" s="72"/>
      <c r="M45" s="72"/>
      <c r="N45" s="67">
        <v>190</v>
      </c>
      <c r="O45" s="71"/>
      <c r="P45" s="69"/>
      <c r="R45" s="60">
        <v>189999</v>
      </c>
      <c r="AL45" s="70"/>
    </row>
    <row r="46" spans="1:38" s="60" customFormat="1" ht="14.25" thickBot="1">
      <c r="A46" s="59" t="s">
        <v>193</v>
      </c>
      <c r="C46" s="64"/>
      <c r="D46" s="65"/>
      <c r="E46" s="65" t="s">
        <v>35</v>
      </c>
      <c r="F46" s="65"/>
      <c r="G46" s="65"/>
      <c r="H46" s="65"/>
      <c r="I46" s="65"/>
      <c r="J46" s="65"/>
      <c r="K46" s="72"/>
      <c r="L46" s="72"/>
      <c r="M46" s="72"/>
      <c r="N46" s="67">
        <v>8351</v>
      </c>
      <c r="O46" s="71"/>
      <c r="P46" s="69"/>
      <c r="R46" s="60">
        <v>8350675</v>
      </c>
      <c r="AL46" s="70"/>
    </row>
    <row r="47" spans="1:38" s="60" customFormat="1" ht="14.25" thickBot="1">
      <c r="A47" s="59" t="s">
        <v>178</v>
      </c>
      <c r="C47" s="78" t="s">
        <v>179</v>
      </c>
      <c r="D47" s="79"/>
      <c r="E47" s="79"/>
      <c r="F47" s="79"/>
      <c r="G47" s="79"/>
      <c r="H47" s="79"/>
      <c r="I47" s="79"/>
      <c r="J47" s="79"/>
      <c r="K47" s="80"/>
      <c r="L47" s="80"/>
      <c r="M47" s="80"/>
      <c r="N47" s="81">
        <v>-82456410</v>
      </c>
      <c r="O47" s="82"/>
      <c r="P47" s="69"/>
      <c r="R47" s="60">
        <f>IF(COUNTIF(R38:R46,"-")=COUNTA(R38:R46),"-",SUM(R38,R44)-SUM(R39))</f>
        <v>-82456409984</v>
      </c>
      <c r="AL47" s="70"/>
    </row>
    <row r="48" spans="1:38" s="84" customFormat="1" ht="3.75" customHeight="1">
      <c r="A48" s="83"/>
      <c r="C48" s="85"/>
      <c r="D48" s="85"/>
      <c r="E48" s="86"/>
      <c r="F48" s="86"/>
      <c r="G48" s="86"/>
      <c r="H48" s="86"/>
      <c r="I48" s="86"/>
      <c r="J48" s="87"/>
      <c r="K48" s="87"/>
      <c r="L48" s="87"/>
    </row>
    <row r="49" spans="1:16" s="84" customFormat="1" ht="15.6" customHeight="1">
      <c r="A49" s="83"/>
      <c r="C49" s="88"/>
      <c r="D49" s="88" t="s">
        <v>321</v>
      </c>
      <c r="E49" s="89"/>
      <c r="F49" s="89"/>
      <c r="G49" s="89"/>
      <c r="H49" s="89"/>
      <c r="I49" s="89"/>
      <c r="J49" s="90"/>
      <c r="K49" s="90"/>
      <c r="L49" s="90"/>
    </row>
    <row r="50" spans="1:16" s="60" customFormat="1">
      <c r="A50" s="59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</row>
  </sheetData>
  <mergeCells count="5">
    <mergeCell ref="C9:O9"/>
    <mergeCell ref="C10:O10"/>
    <mergeCell ref="C11:O11"/>
    <mergeCell ref="C13:M13"/>
    <mergeCell ref="N13:O13"/>
  </mergeCells>
  <phoneticPr fontId="6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9:X35"/>
  <sheetViews>
    <sheetView showGridLines="0" topLeftCell="B16" zoomScale="85" zoomScaleNormal="85" zoomScaleSheetLayoutView="100" workbookViewId="0">
      <selection activeCell="K13" sqref="K13:L14"/>
    </sheetView>
  </sheetViews>
  <sheetFormatPr defaultRowHeight="12.75"/>
  <cols>
    <col min="1" max="1" width="0" style="13" hidden="1" customWidth="1"/>
    <col min="2" max="2" width="1.125" style="14" customWidth="1"/>
    <col min="3" max="3" width="1.625" style="14" customWidth="1"/>
    <col min="4" max="9" width="2" style="14" customWidth="1"/>
    <col min="10" max="10" width="15.375" style="14" customWidth="1"/>
    <col min="11" max="11" width="21.625" style="14" bestFit="1" customWidth="1"/>
    <col min="12" max="12" width="3" style="14" bestFit="1" customWidth="1"/>
    <col min="13" max="13" width="21.625" style="14" bestFit="1" customWidth="1"/>
    <col min="14" max="14" width="3" style="14" bestFit="1" customWidth="1"/>
    <col min="15" max="15" width="21.625" style="14" bestFit="1" customWidth="1"/>
    <col min="16" max="16" width="3" style="14" bestFit="1" customWidth="1"/>
    <col min="17" max="17" width="21.625" style="14" customWidth="1"/>
    <col min="18" max="18" width="3" style="14" customWidth="1"/>
    <col min="19" max="19" width="1" style="14" customWidth="1"/>
    <col min="20" max="20" width="9" style="14"/>
    <col min="21" max="24" width="0" style="14" hidden="1" customWidth="1"/>
    <col min="25" max="16384" width="9" style="14"/>
  </cols>
  <sheetData>
    <row r="9" spans="1:24" s="94" customFormat="1" ht="23.25">
      <c r="A9" s="92"/>
      <c r="B9" s="93"/>
      <c r="C9" s="260" t="s">
        <v>339</v>
      </c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260"/>
    </row>
    <row r="10" spans="1:24" s="94" customFormat="1" ht="16.5">
      <c r="A10" s="92"/>
      <c r="B10" s="95"/>
      <c r="C10" s="261" t="s">
        <v>335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</row>
    <row r="11" spans="1:24" s="94" customFormat="1" ht="16.5">
      <c r="A11" s="92"/>
      <c r="B11" s="95"/>
      <c r="C11" s="261" t="s">
        <v>336</v>
      </c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</row>
    <row r="12" spans="1:24" s="94" customFormat="1" ht="15.75" customHeight="1" thickBot="1">
      <c r="A12" s="92"/>
      <c r="B12" s="96"/>
      <c r="C12" s="97"/>
      <c r="D12" s="97"/>
      <c r="E12" s="97"/>
      <c r="F12" s="97"/>
      <c r="G12" s="97"/>
      <c r="H12" s="97"/>
      <c r="I12" s="97"/>
      <c r="J12" s="98"/>
      <c r="K12" s="97"/>
      <c r="L12" s="98"/>
      <c r="M12" s="97"/>
      <c r="N12" s="97"/>
      <c r="O12" s="97"/>
      <c r="P12" s="97"/>
      <c r="Q12" s="97"/>
      <c r="R12" s="98" t="s">
        <v>332</v>
      </c>
    </row>
    <row r="13" spans="1:24" s="94" customFormat="1" ht="12.75" customHeight="1">
      <c r="A13" s="92"/>
      <c r="B13" s="99"/>
      <c r="C13" s="262" t="s">
        <v>0</v>
      </c>
      <c r="D13" s="263"/>
      <c r="E13" s="263"/>
      <c r="F13" s="263"/>
      <c r="G13" s="263"/>
      <c r="H13" s="263"/>
      <c r="I13" s="263"/>
      <c r="J13" s="264"/>
      <c r="K13" s="268" t="s">
        <v>322</v>
      </c>
      <c r="L13" s="263"/>
      <c r="M13" s="100"/>
      <c r="N13" s="100"/>
      <c r="O13" s="100"/>
      <c r="P13" s="100"/>
      <c r="Q13" s="100"/>
      <c r="R13" s="101"/>
    </row>
    <row r="14" spans="1:24" s="94" customFormat="1" ht="29.25" customHeight="1" thickBot="1">
      <c r="A14" s="92" t="s">
        <v>314</v>
      </c>
      <c r="B14" s="99"/>
      <c r="C14" s="265"/>
      <c r="D14" s="266"/>
      <c r="E14" s="266"/>
      <c r="F14" s="266"/>
      <c r="G14" s="266"/>
      <c r="H14" s="266"/>
      <c r="I14" s="266"/>
      <c r="J14" s="267"/>
      <c r="K14" s="269"/>
      <c r="L14" s="266"/>
      <c r="M14" s="270" t="s">
        <v>323</v>
      </c>
      <c r="N14" s="271"/>
      <c r="O14" s="270" t="s">
        <v>324</v>
      </c>
      <c r="P14" s="271"/>
      <c r="Q14" s="270" t="s">
        <v>132</v>
      </c>
      <c r="R14" s="272"/>
    </row>
    <row r="15" spans="1:24" s="94" customFormat="1" ht="15.95" customHeight="1">
      <c r="A15" s="92" t="s">
        <v>194</v>
      </c>
      <c r="B15" s="102"/>
      <c r="C15" s="103" t="s">
        <v>195</v>
      </c>
      <c r="D15" s="104"/>
      <c r="E15" s="104"/>
      <c r="F15" s="104"/>
      <c r="G15" s="104"/>
      <c r="H15" s="104"/>
      <c r="I15" s="104"/>
      <c r="J15" s="105"/>
      <c r="K15" s="106">
        <v>105388734</v>
      </c>
      <c r="L15" s="107"/>
      <c r="M15" s="106">
        <v>164455026</v>
      </c>
      <c r="N15" s="108"/>
      <c r="O15" s="106">
        <v>-59066292</v>
      </c>
      <c r="P15" s="108"/>
      <c r="Q15" s="109" t="s">
        <v>337</v>
      </c>
      <c r="R15" s="110"/>
      <c r="U15" s="111">
        <f t="shared" ref="U15:U20" si="0">IF(COUNTIF(V15:X15,"-")=COUNTA(V15:X15),"-",SUM(V15:X15))</f>
        <v>105388734145</v>
      </c>
      <c r="V15" s="111">
        <v>164455026379</v>
      </c>
      <c r="W15" s="111">
        <v>-59066292234</v>
      </c>
      <c r="X15" s="111" t="s">
        <v>337</v>
      </c>
    </row>
    <row r="16" spans="1:24" s="94" customFormat="1" ht="15.95" customHeight="1">
      <c r="A16" s="92" t="s">
        <v>196</v>
      </c>
      <c r="B16" s="102"/>
      <c r="C16" s="35"/>
      <c r="D16" s="29" t="s">
        <v>197</v>
      </c>
      <c r="E16" s="29"/>
      <c r="F16" s="29"/>
      <c r="G16" s="29"/>
      <c r="H16" s="29"/>
      <c r="I16" s="29"/>
      <c r="J16" s="112"/>
      <c r="K16" s="113">
        <v>-82456410</v>
      </c>
      <c r="L16" s="114"/>
      <c r="M16" s="277"/>
      <c r="N16" s="278"/>
      <c r="O16" s="113">
        <v>-82456410</v>
      </c>
      <c r="P16" s="115"/>
      <c r="Q16" s="116">
        <v>0</v>
      </c>
      <c r="R16" s="117"/>
      <c r="U16" s="111">
        <f t="shared" si="0"/>
        <v>-82456409984</v>
      </c>
      <c r="V16" s="111" t="s">
        <v>11</v>
      </c>
      <c r="W16" s="111">
        <v>-82456409984</v>
      </c>
      <c r="X16" s="111">
        <v>0</v>
      </c>
    </row>
    <row r="17" spans="1:24" s="94" customFormat="1" ht="15.95" customHeight="1">
      <c r="A17" s="92" t="s">
        <v>198</v>
      </c>
      <c r="B17" s="99"/>
      <c r="C17" s="118"/>
      <c r="D17" s="112" t="s">
        <v>199</v>
      </c>
      <c r="E17" s="112"/>
      <c r="F17" s="112"/>
      <c r="G17" s="112"/>
      <c r="H17" s="112"/>
      <c r="I17" s="112"/>
      <c r="J17" s="112"/>
      <c r="K17" s="113">
        <v>82599225</v>
      </c>
      <c r="L17" s="114" t="s">
        <v>338</v>
      </c>
      <c r="M17" s="279"/>
      <c r="N17" s="280"/>
      <c r="O17" s="113">
        <v>82599225</v>
      </c>
      <c r="P17" s="115" t="s">
        <v>338</v>
      </c>
      <c r="Q17" s="116">
        <v>0</v>
      </c>
      <c r="R17" s="119"/>
      <c r="U17" s="111">
        <f t="shared" si="0"/>
        <v>82599224660</v>
      </c>
      <c r="V17" s="111" t="s">
        <v>11</v>
      </c>
      <c r="W17" s="111">
        <f>IF(COUNTIF(W18:W19,"-")=COUNTA(W18:W19),"-",SUM(W18:W19))</f>
        <v>82599224660</v>
      </c>
      <c r="X17" s="111">
        <f>IF(COUNTIF(X18:X19,"-")=COUNTA(X18:X19),"-",SUM(X18:X19))</f>
        <v>0</v>
      </c>
    </row>
    <row r="18" spans="1:24" s="94" customFormat="1" ht="15.95" customHeight="1">
      <c r="A18" s="92" t="s">
        <v>200</v>
      </c>
      <c r="B18" s="99"/>
      <c r="C18" s="120"/>
      <c r="D18" s="112"/>
      <c r="E18" s="121" t="s">
        <v>201</v>
      </c>
      <c r="F18" s="121"/>
      <c r="G18" s="121"/>
      <c r="H18" s="121"/>
      <c r="I18" s="121"/>
      <c r="J18" s="112"/>
      <c r="K18" s="113">
        <v>64138785</v>
      </c>
      <c r="L18" s="114"/>
      <c r="M18" s="279"/>
      <c r="N18" s="280"/>
      <c r="O18" s="113">
        <v>64138785</v>
      </c>
      <c r="P18" s="115"/>
      <c r="Q18" s="116">
        <v>0</v>
      </c>
      <c r="R18" s="119"/>
      <c r="U18" s="111">
        <f t="shared" si="0"/>
        <v>64138785357</v>
      </c>
      <c r="V18" s="111" t="s">
        <v>11</v>
      </c>
      <c r="W18" s="111">
        <v>64138785357</v>
      </c>
      <c r="X18" s="111">
        <v>0</v>
      </c>
    </row>
    <row r="19" spans="1:24" s="94" customFormat="1" ht="15.95" customHeight="1">
      <c r="A19" s="92" t="s">
        <v>202</v>
      </c>
      <c r="B19" s="99"/>
      <c r="C19" s="122"/>
      <c r="D19" s="123"/>
      <c r="E19" s="123" t="s">
        <v>203</v>
      </c>
      <c r="F19" s="123"/>
      <c r="G19" s="123"/>
      <c r="H19" s="123"/>
      <c r="I19" s="123"/>
      <c r="J19" s="124">
        <f ca="1">9:27</f>
        <v>0</v>
      </c>
      <c r="K19" s="125">
        <v>18460439</v>
      </c>
      <c r="L19" s="126"/>
      <c r="M19" s="281"/>
      <c r="N19" s="282"/>
      <c r="O19" s="125">
        <v>18460439</v>
      </c>
      <c r="P19" s="127"/>
      <c r="Q19" s="128">
        <v>0</v>
      </c>
      <c r="R19" s="129"/>
      <c r="U19" s="111">
        <f t="shared" si="0"/>
        <v>18460439303</v>
      </c>
      <c r="V19" s="111" t="s">
        <v>11</v>
      </c>
      <c r="W19" s="111">
        <v>18460439303</v>
      </c>
      <c r="X19" s="111">
        <v>0</v>
      </c>
    </row>
    <row r="20" spans="1:24" s="94" customFormat="1" ht="15.95" customHeight="1">
      <c r="A20" s="92" t="s">
        <v>204</v>
      </c>
      <c r="B20" s="99"/>
      <c r="C20" s="130"/>
      <c r="D20" s="131" t="s">
        <v>205</v>
      </c>
      <c r="E20" s="132"/>
      <c r="F20" s="131"/>
      <c r="G20" s="131"/>
      <c r="H20" s="131"/>
      <c r="I20" s="131"/>
      <c r="J20" s="133"/>
      <c r="K20" s="134">
        <v>142815</v>
      </c>
      <c r="L20" s="135"/>
      <c r="M20" s="283"/>
      <c r="N20" s="284"/>
      <c r="O20" s="134">
        <v>142815</v>
      </c>
      <c r="P20" s="136"/>
      <c r="Q20" s="137">
        <v>0</v>
      </c>
      <c r="R20" s="138"/>
      <c r="U20" s="111">
        <f t="shared" si="0"/>
        <v>142814676</v>
      </c>
      <c r="V20" s="111" t="s">
        <v>11</v>
      </c>
      <c r="W20" s="111">
        <f>IF(COUNTIF(W16:W17,"-")=COUNTA(W16:W17),"-",SUM(W16:W17))</f>
        <v>142814676</v>
      </c>
      <c r="X20" s="111">
        <f>IF(COUNTIF(X16:X17,"-")=COUNTA(X16:X17),"-",SUM(X16:X17))</f>
        <v>0</v>
      </c>
    </row>
    <row r="21" spans="1:24" s="94" customFormat="1" ht="15.95" customHeight="1">
      <c r="A21" s="92" t="s">
        <v>206</v>
      </c>
      <c r="B21" s="99"/>
      <c r="C21" s="35"/>
      <c r="D21" s="139" t="s">
        <v>325</v>
      </c>
      <c r="E21" s="139"/>
      <c r="F21" s="139"/>
      <c r="G21" s="121"/>
      <c r="H21" s="121"/>
      <c r="I21" s="121"/>
      <c r="J21" s="112"/>
      <c r="K21" s="273"/>
      <c r="L21" s="274"/>
      <c r="M21" s="113">
        <v>4101918</v>
      </c>
      <c r="N21" s="115" t="s">
        <v>338</v>
      </c>
      <c r="O21" s="113">
        <v>-4101918</v>
      </c>
      <c r="P21" s="115" t="s">
        <v>338</v>
      </c>
      <c r="Q21" s="285"/>
      <c r="R21" s="286"/>
      <c r="U21" s="111">
        <v>0</v>
      </c>
      <c r="V21" s="111">
        <f>IF(COUNTA(V22:V25)=COUNTIF(V22:V25,"-"),"-",SUM(V22,V24,V23,V25))</f>
        <v>4101917800</v>
      </c>
      <c r="W21" s="111">
        <f>IF(COUNTA(W22:W25)=COUNTIF(W22:W25,"-"),"-",SUM(W22,W24,W23,W25))</f>
        <v>-4101917800</v>
      </c>
      <c r="X21" s="111" t="s">
        <v>11</v>
      </c>
    </row>
    <row r="22" spans="1:24" s="94" customFormat="1" ht="15.95" customHeight="1">
      <c r="A22" s="92" t="s">
        <v>207</v>
      </c>
      <c r="B22" s="99"/>
      <c r="C22" s="35"/>
      <c r="D22" s="139"/>
      <c r="E22" s="139" t="s">
        <v>208</v>
      </c>
      <c r="F22" s="121"/>
      <c r="G22" s="121"/>
      <c r="H22" s="121"/>
      <c r="I22" s="121"/>
      <c r="J22" s="112"/>
      <c r="K22" s="273"/>
      <c r="L22" s="274"/>
      <c r="M22" s="113">
        <v>6958365</v>
      </c>
      <c r="N22" s="115"/>
      <c r="O22" s="113">
        <v>-6958365</v>
      </c>
      <c r="P22" s="115"/>
      <c r="Q22" s="275"/>
      <c r="R22" s="276"/>
      <c r="U22" s="111">
        <v>0</v>
      </c>
      <c r="V22" s="111">
        <v>6958364592</v>
      </c>
      <c r="W22" s="111">
        <v>-6958364592</v>
      </c>
      <c r="X22" s="111" t="s">
        <v>11</v>
      </c>
    </row>
    <row r="23" spans="1:24" s="94" customFormat="1" ht="15.95" customHeight="1">
      <c r="A23" s="92" t="s">
        <v>209</v>
      </c>
      <c r="B23" s="99"/>
      <c r="C23" s="35"/>
      <c r="D23" s="139"/>
      <c r="E23" s="139" t="s">
        <v>210</v>
      </c>
      <c r="F23" s="139"/>
      <c r="G23" s="121"/>
      <c r="H23" s="121"/>
      <c r="I23" s="121"/>
      <c r="J23" s="112"/>
      <c r="K23" s="273"/>
      <c r="L23" s="274"/>
      <c r="M23" s="113">
        <v>-3363185</v>
      </c>
      <c r="N23" s="115"/>
      <c r="O23" s="113">
        <v>3363185</v>
      </c>
      <c r="P23" s="115"/>
      <c r="Q23" s="275"/>
      <c r="R23" s="276"/>
      <c r="U23" s="111">
        <v>0</v>
      </c>
      <c r="V23" s="111">
        <v>-3363184895</v>
      </c>
      <c r="W23" s="111">
        <v>3363184895</v>
      </c>
      <c r="X23" s="111" t="s">
        <v>11</v>
      </c>
    </row>
    <row r="24" spans="1:24" s="94" customFormat="1" ht="15.95" customHeight="1">
      <c r="A24" s="92" t="s">
        <v>211</v>
      </c>
      <c r="B24" s="99"/>
      <c r="C24" s="35"/>
      <c r="D24" s="139"/>
      <c r="E24" s="139" t="s">
        <v>212</v>
      </c>
      <c r="F24" s="139"/>
      <c r="G24" s="121"/>
      <c r="H24" s="121"/>
      <c r="I24" s="121"/>
      <c r="J24" s="112"/>
      <c r="K24" s="273"/>
      <c r="L24" s="274"/>
      <c r="M24" s="113">
        <v>3879647</v>
      </c>
      <c r="N24" s="115"/>
      <c r="O24" s="113">
        <v>-3879647</v>
      </c>
      <c r="P24" s="115"/>
      <c r="Q24" s="275"/>
      <c r="R24" s="276"/>
      <c r="U24" s="111">
        <v>0</v>
      </c>
      <c r="V24" s="111">
        <v>3879646570</v>
      </c>
      <c r="W24" s="111">
        <v>-3879646570</v>
      </c>
      <c r="X24" s="111" t="s">
        <v>11</v>
      </c>
    </row>
    <row r="25" spans="1:24" s="94" customFormat="1" ht="15.95" customHeight="1">
      <c r="A25" s="92" t="s">
        <v>213</v>
      </c>
      <c r="B25" s="99"/>
      <c r="C25" s="35"/>
      <c r="D25" s="139"/>
      <c r="E25" s="139" t="s">
        <v>214</v>
      </c>
      <c r="F25" s="139"/>
      <c r="G25" s="121"/>
      <c r="H25" s="30"/>
      <c r="I25" s="121"/>
      <c r="J25" s="112"/>
      <c r="K25" s="273"/>
      <c r="L25" s="274"/>
      <c r="M25" s="113">
        <v>-3372908</v>
      </c>
      <c r="N25" s="115"/>
      <c r="O25" s="113">
        <v>3372908</v>
      </c>
      <c r="P25" s="115"/>
      <c r="Q25" s="275"/>
      <c r="R25" s="276"/>
      <c r="U25" s="111">
        <v>0</v>
      </c>
      <c r="V25" s="111">
        <v>-3372908467</v>
      </c>
      <c r="W25" s="111">
        <v>3372908467</v>
      </c>
      <c r="X25" s="111" t="s">
        <v>11</v>
      </c>
    </row>
    <row r="26" spans="1:24" s="94" customFormat="1" ht="15.95" customHeight="1">
      <c r="A26" s="92" t="s">
        <v>215</v>
      </c>
      <c r="B26" s="99"/>
      <c r="C26" s="35"/>
      <c r="D26" s="139" t="s">
        <v>216</v>
      </c>
      <c r="E26" s="121"/>
      <c r="F26" s="121"/>
      <c r="G26" s="121"/>
      <c r="H26" s="121"/>
      <c r="I26" s="121"/>
      <c r="J26" s="112"/>
      <c r="K26" s="113" t="s">
        <v>11</v>
      </c>
      <c r="L26" s="114"/>
      <c r="M26" s="113" t="s">
        <v>337</v>
      </c>
      <c r="N26" s="115"/>
      <c r="O26" s="279"/>
      <c r="P26" s="280"/>
      <c r="Q26" s="279"/>
      <c r="R26" s="287"/>
      <c r="U26" s="111" t="str">
        <f t="shared" ref="U26:U33" si="1">IF(COUNTIF(V26:X26,"-")=COUNTA(V26:X26),"-",SUM(V26:X26))</f>
        <v>-</v>
      </c>
      <c r="V26" s="111" t="s">
        <v>337</v>
      </c>
      <c r="W26" s="111" t="s">
        <v>11</v>
      </c>
      <c r="X26" s="111" t="s">
        <v>11</v>
      </c>
    </row>
    <row r="27" spans="1:24" s="94" customFormat="1" ht="15.95" customHeight="1">
      <c r="A27" s="92" t="s">
        <v>217</v>
      </c>
      <c r="B27" s="99"/>
      <c r="C27" s="35"/>
      <c r="D27" s="139" t="s">
        <v>218</v>
      </c>
      <c r="E27" s="139"/>
      <c r="F27" s="121"/>
      <c r="G27" s="121"/>
      <c r="H27" s="121"/>
      <c r="I27" s="121"/>
      <c r="J27" s="112"/>
      <c r="K27" s="113">
        <v>-514008</v>
      </c>
      <c r="L27" s="114"/>
      <c r="M27" s="113">
        <v>-514008</v>
      </c>
      <c r="N27" s="115"/>
      <c r="O27" s="279"/>
      <c r="P27" s="280"/>
      <c r="Q27" s="279"/>
      <c r="R27" s="287"/>
      <c r="U27" s="111">
        <f t="shared" si="1"/>
        <v>-514008218</v>
      </c>
      <c r="V27" s="111">
        <v>-514008218</v>
      </c>
      <c r="W27" s="111" t="s">
        <v>11</v>
      </c>
      <c r="X27" s="111" t="s">
        <v>11</v>
      </c>
    </row>
    <row r="28" spans="1:24" s="94" customFormat="1" ht="15.95" customHeight="1">
      <c r="A28" s="92" t="s">
        <v>326</v>
      </c>
      <c r="B28" s="99"/>
      <c r="C28" s="35"/>
      <c r="D28" s="139" t="s">
        <v>219</v>
      </c>
      <c r="E28" s="139"/>
      <c r="F28" s="121"/>
      <c r="G28" s="121"/>
      <c r="H28" s="121"/>
      <c r="I28" s="121"/>
      <c r="J28" s="112"/>
      <c r="K28" s="113" t="s">
        <v>11</v>
      </c>
      <c r="L28" s="140"/>
      <c r="M28" s="279"/>
      <c r="N28" s="280"/>
      <c r="O28" s="279"/>
      <c r="P28" s="280"/>
      <c r="Q28" s="116" t="s">
        <v>337</v>
      </c>
      <c r="R28" s="119"/>
      <c r="U28" s="111" t="str">
        <f t="shared" si="1"/>
        <v>-</v>
      </c>
      <c r="V28" s="111" t="s">
        <v>11</v>
      </c>
      <c r="W28" s="111" t="s">
        <v>11</v>
      </c>
      <c r="X28" s="111" t="s">
        <v>337</v>
      </c>
    </row>
    <row r="29" spans="1:24" s="94" customFormat="1" ht="15.95" customHeight="1">
      <c r="A29" s="92" t="s">
        <v>327</v>
      </c>
      <c r="B29" s="99"/>
      <c r="C29" s="35"/>
      <c r="D29" s="139" t="s">
        <v>220</v>
      </c>
      <c r="E29" s="139"/>
      <c r="F29" s="121"/>
      <c r="G29" s="121"/>
      <c r="H29" s="121"/>
      <c r="I29" s="121"/>
      <c r="J29" s="112"/>
      <c r="K29" s="113" t="s">
        <v>11</v>
      </c>
      <c r="L29" s="140"/>
      <c r="M29" s="279"/>
      <c r="N29" s="280"/>
      <c r="O29" s="279"/>
      <c r="P29" s="280"/>
      <c r="Q29" s="116" t="s">
        <v>337</v>
      </c>
      <c r="R29" s="119"/>
      <c r="U29" s="111" t="str">
        <f t="shared" si="1"/>
        <v>-</v>
      </c>
      <c r="V29" s="111" t="s">
        <v>11</v>
      </c>
      <c r="W29" s="111" t="s">
        <v>11</v>
      </c>
      <c r="X29" s="111" t="s">
        <v>337</v>
      </c>
    </row>
    <row r="30" spans="1:24" s="94" customFormat="1" ht="15.95" customHeight="1">
      <c r="A30" s="92" t="s">
        <v>328</v>
      </c>
      <c r="B30" s="99"/>
      <c r="C30" s="35"/>
      <c r="D30" s="139" t="s">
        <v>221</v>
      </c>
      <c r="E30" s="139"/>
      <c r="F30" s="121"/>
      <c r="G30" s="121"/>
      <c r="H30" s="121"/>
      <c r="I30" s="121"/>
      <c r="J30" s="112"/>
      <c r="K30" s="113">
        <v>-3533</v>
      </c>
      <c r="L30" s="114"/>
      <c r="M30" s="279"/>
      <c r="N30" s="280"/>
      <c r="O30" s="279"/>
      <c r="P30" s="280"/>
      <c r="Q30" s="116">
        <v>-3533</v>
      </c>
      <c r="R30" s="119"/>
      <c r="U30" s="111">
        <f t="shared" si="1"/>
        <v>-3532770</v>
      </c>
      <c r="V30" s="111" t="s">
        <v>11</v>
      </c>
      <c r="W30" s="111" t="s">
        <v>11</v>
      </c>
      <c r="X30" s="111">
        <v>-3532770</v>
      </c>
    </row>
    <row r="31" spans="1:24" s="94" customFormat="1" ht="15.95" customHeight="1">
      <c r="A31" s="92" t="s">
        <v>222</v>
      </c>
      <c r="B31" s="99"/>
      <c r="C31" s="122"/>
      <c r="D31" s="123" t="s">
        <v>35</v>
      </c>
      <c r="E31" s="123"/>
      <c r="F31" s="123"/>
      <c r="G31" s="141"/>
      <c r="H31" s="141"/>
      <c r="I31" s="141"/>
      <c r="J31" s="142"/>
      <c r="K31" s="125" t="s">
        <v>11</v>
      </c>
      <c r="L31" s="126"/>
      <c r="M31" s="125" t="s">
        <v>337</v>
      </c>
      <c r="N31" s="127"/>
      <c r="O31" s="125" t="s">
        <v>337</v>
      </c>
      <c r="P31" s="127"/>
      <c r="Q31" s="288"/>
      <c r="R31" s="289"/>
      <c r="S31" s="143"/>
      <c r="U31" s="111" t="str">
        <f t="shared" si="1"/>
        <v>-</v>
      </c>
      <c r="V31" s="111" t="s">
        <v>337</v>
      </c>
      <c r="W31" s="111" t="s">
        <v>337</v>
      </c>
      <c r="X31" s="111" t="s">
        <v>11</v>
      </c>
    </row>
    <row r="32" spans="1:24" s="94" customFormat="1" ht="15.95" customHeight="1" thickBot="1">
      <c r="A32" s="92" t="s">
        <v>223</v>
      </c>
      <c r="B32" s="99"/>
      <c r="C32" s="144"/>
      <c r="D32" s="145" t="s">
        <v>224</v>
      </c>
      <c r="E32" s="145"/>
      <c r="F32" s="146"/>
      <c r="G32" s="146"/>
      <c r="H32" s="147"/>
      <c r="I32" s="146"/>
      <c r="J32" s="148"/>
      <c r="K32" s="149">
        <v>-374726</v>
      </c>
      <c r="L32" s="150"/>
      <c r="M32" s="149">
        <v>3587910</v>
      </c>
      <c r="N32" s="151"/>
      <c r="O32" s="149">
        <v>-3959103</v>
      </c>
      <c r="P32" s="151"/>
      <c r="Q32" s="152">
        <v>-3533</v>
      </c>
      <c r="R32" s="153"/>
      <c r="S32" s="143"/>
      <c r="U32" s="111">
        <f t="shared" si="1"/>
        <v>-374726312</v>
      </c>
      <c r="V32" s="111">
        <f>IF(AND(V21="-",COUNTIF(V26:V27,"-")=COUNTA(V26:V27),V31="-"),"-",SUM(V21,V26:V27,V31))</f>
        <v>3587909582</v>
      </c>
      <c r="W32" s="111">
        <f>IF(AND(W20="-",W21="-",COUNTIF(W26:W27,"-")=COUNTA(W26:W27),W31="-"),"-",SUM(W20,W21,W26:W27,W31))</f>
        <v>-3959103124</v>
      </c>
      <c r="X32" s="111">
        <f>IF(AND(X20="-",COUNTIF(X28:X30,"-")=COUNTA(X28:X30)),"-",SUM(X20,X28:X30))</f>
        <v>-3532770</v>
      </c>
    </row>
    <row r="33" spans="1:24" s="94" customFormat="1" ht="15.95" customHeight="1" thickBot="1">
      <c r="A33" s="92" t="s">
        <v>225</v>
      </c>
      <c r="B33" s="99"/>
      <c r="C33" s="154" t="s">
        <v>226</v>
      </c>
      <c r="D33" s="155"/>
      <c r="E33" s="155"/>
      <c r="F33" s="155"/>
      <c r="G33" s="156"/>
      <c r="H33" s="156"/>
      <c r="I33" s="156"/>
      <c r="J33" s="157"/>
      <c r="K33" s="158">
        <v>105014008</v>
      </c>
      <c r="L33" s="159"/>
      <c r="M33" s="158">
        <v>168042936</v>
      </c>
      <c r="N33" s="160"/>
      <c r="O33" s="158">
        <v>-63025395</v>
      </c>
      <c r="P33" s="160"/>
      <c r="Q33" s="161">
        <v>-3533</v>
      </c>
      <c r="R33" s="162"/>
      <c r="S33" s="143"/>
      <c r="U33" s="111">
        <f t="shared" si="1"/>
        <v>105014007833</v>
      </c>
      <c r="V33" s="111">
        <v>168042935961</v>
      </c>
      <c r="W33" s="111">
        <v>-63025395358</v>
      </c>
      <c r="X33" s="111">
        <f>IF(AND(X15="-",X32="-"),"-",SUM(X15,X32))</f>
        <v>-3532770</v>
      </c>
    </row>
    <row r="34" spans="1:24" s="94" customFormat="1" ht="6.75" customHeight="1">
      <c r="A34" s="92"/>
      <c r="B34" s="99"/>
      <c r="C34" s="163"/>
      <c r="D34" s="164"/>
      <c r="E34" s="164"/>
      <c r="F34" s="164"/>
      <c r="G34" s="164"/>
      <c r="H34" s="164"/>
      <c r="I34" s="164"/>
      <c r="J34" s="164"/>
      <c r="K34" s="99"/>
      <c r="L34" s="99"/>
      <c r="M34" s="99"/>
      <c r="N34" s="99"/>
      <c r="O34" s="99"/>
      <c r="P34" s="99"/>
      <c r="Q34" s="99"/>
      <c r="R34" s="29"/>
      <c r="S34" s="143"/>
    </row>
    <row r="35" spans="1:24" s="94" customFormat="1" ht="15.6" customHeight="1">
      <c r="A35" s="92"/>
      <c r="B35" s="99"/>
      <c r="C35" s="165"/>
      <c r="D35" s="166" t="s">
        <v>321</v>
      </c>
      <c r="F35" s="167"/>
      <c r="G35" s="168"/>
      <c r="H35" s="167"/>
      <c r="I35" s="167"/>
      <c r="J35" s="165"/>
      <c r="K35" s="99"/>
      <c r="L35" s="99"/>
      <c r="M35" s="99"/>
      <c r="N35" s="99"/>
      <c r="O35" s="99"/>
      <c r="P35" s="99"/>
      <c r="Q35" s="99"/>
      <c r="R35" s="29"/>
      <c r="S35" s="143"/>
    </row>
  </sheetData>
  <mergeCells count="34">
    <mergeCell ref="Q31:R31"/>
    <mergeCell ref="M28:N28"/>
    <mergeCell ref="O28:P28"/>
    <mergeCell ref="M29:N29"/>
    <mergeCell ref="O29:P29"/>
    <mergeCell ref="M30:N30"/>
    <mergeCell ref="O30:P30"/>
    <mergeCell ref="K25:L25"/>
    <mergeCell ref="Q25:R25"/>
    <mergeCell ref="O26:P26"/>
    <mergeCell ref="Q26:R26"/>
    <mergeCell ref="O27:P27"/>
    <mergeCell ref="Q27:R27"/>
    <mergeCell ref="K24:L24"/>
    <mergeCell ref="Q24:R24"/>
    <mergeCell ref="M16:N16"/>
    <mergeCell ref="M17:N17"/>
    <mergeCell ref="M18:N18"/>
    <mergeCell ref="M19:N19"/>
    <mergeCell ref="M20:N20"/>
    <mergeCell ref="K21:L21"/>
    <mergeCell ref="Q21:R21"/>
    <mergeCell ref="K22:L22"/>
    <mergeCell ref="Q22:R22"/>
    <mergeCell ref="K23:L23"/>
    <mergeCell ref="Q23:R23"/>
    <mergeCell ref="C9:R9"/>
    <mergeCell ref="C10:R10"/>
    <mergeCell ref="C11:R11"/>
    <mergeCell ref="C13:J14"/>
    <mergeCell ref="K13:L14"/>
    <mergeCell ref="M14:N14"/>
    <mergeCell ref="O14:P14"/>
    <mergeCell ref="Q14:R14"/>
  </mergeCells>
  <phoneticPr fontId="6"/>
  <pageMargins left="0.70866141732283472" right="0.70866141732283472" top="0.39370078740157477" bottom="0.39370078740157477" header="0.51181102362204722" footer="0.51181102362204722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8:AL69"/>
  <sheetViews>
    <sheetView topLeftCell="B1" zoomScale="85" zoomScaleNormal="85" zoomScaleSheetLayoutView="95" workbookViewId="0">
      <selection activeCell="H55" sqref="H55"/>
    </sheetView>
  </sheetViews>
  <sheetFormatPr defaultRowHeight="13.5"/>
  <cols>
    <col min="1" max="1" width="4.625" style="1" hidden="1" customWidth="1"/>
    <col min="2" max="2" width="21.2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10" customWidth="1"/>
    <col min="16" max="16" width="9" style="6"/>
    <col min="17" max="17" width="0" style="6" hidden="1" customWidth="1"/>
    <col min="18" max="16384" width="9" style="6"/>
  </cols>
  <sheetData>
    <row r="8" spans="1:38" s="10" customFormat="1">
      <c r="A8" s="1"/>
      <c r="B8" s="15"/>
      <c r="C8" s="15"/>
      <c r="D8" s="9"/>
      <c r="E8" s="9"/>
      <c r="F8" s="9"/>
      <c r="G8" s="9"/>
      <c r="H8" s="9"/>
      <c r="I8" s="3"/>
      <c r="J8" s="3"/>
      <c r="K8" s="3"/>
      <c r="L8" s="3"/>
      <c r="M8" s="3"/>
      <c r="N8" s="3"/>
    </row>
    <row r="9" spans="1:38" s="171" customFormat="1" ht="23.25">
      <c r="A9" s="169"/>
      <c r="B9" s="170"/>
      <c r="C9" s="299" t="s">
        <v>340</v>
      </c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</row>
    <row r="10" spans="1:38" s="171" customFormat="1" ht="14.25">
      <c r="A10" s="172"/>
      <c r="B10" s="173"/>
      <c r="C10" s="300" t="s">
        <v>335</v>
      </c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</row>
    <row r="11" spans="1:38" s="171" customFormat="1" ht="14.25">
      <c r="A11" s="172"/>
      <c r="B11" s="173"/>
      <c r="C11" s="300" t="s">
        <v>336</v>
      </c>
      <c r="D11" s="300"/>
      <c r="E11" s="300"/>
      <c r="F11" s="300"/>
      <c r="G11" s="300"/>
      <c r="H11" s="300"/>
      <c r="I11" s="300"/>
      <c r="J11" s="300"/>
      <c r="K11" s="300"/>
      <c r="L11" s="300"/>
      <c r="M11" s="300"/>
      <c r="N11" s="300"/>
    </row>
    <row r="12" spans="1:38" s="171" customFormat="1" ht="14.25" thickBot="1">
      <c r="A12" s="172"/>
      <c r="B12" s="173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5" t="s">
        <v>332</v>
      </c>
    </row>
    <row r="13" spans="1:38" s="171" customFormat="1">
      <c r="A13" s="172"/>
      <c r="B13" s="173"/>
      <c r="C13" s="301" t="s">
        <v>0</v>
      </c>
      <c r="D13" s="302"/>
      <c r="E13" s="302"/>
      <c r="F13" s="302"/>
      <c r="G13" s="302"/>
      <c r="H13" s="302"/>
      <c r="I13" s="302"/>
      <c r="J13" s="303"/>
      <c r="K13" s="303"/>
      <c r="L13" s="304"/>
      <c r="M13" s="308" t="s">
        <v>316</v>
      </c>
      <c r="N13" s="309"/>
    </row>
    <row r="14" spans="1:38" s="171" customFormat="1" ht="14.25" thickBot="1">
      <c r="A14" s="172" t="s">
        <v>314</v>
      </c>
      <c r="B14" s="173"/>
      <c r="C14" s="305"/>
      <c r="D14" s="306"/>
      <c r="E14" s="306"/>
      <c r="F14" s="306"/>
      <c r="G14" s="306"/>
      <c r="H14" s="306"/>
      <c r="I14" s="306"/>
      <c r="J14" s="306"/>
      <c r="K14" s="306"/>
      <c r="L14" s="307"/>
      <c r="M14" s="310"/>
      <c r="N14" s="311"/>
    </row>
    <row r="15" spans="1:38" s="171" customFormat="1">
      <c r="A15" s="176"/>
      <c r="B15" s="177"/>
      <c r="C15" s="178" t="s">
        <v>329</v>
      </c>
      <c r="D15" s="179"/>
      <c r="E15" s="179"/>
      <c r="F15" s="180"/>
      <c r="G15" s="180"/>
      <c r="H15" s="181"/>
      <c r="I15" s="180"/>
      <c r="J15" s="181"/>
      <c r="K15" s="181"/>
      <c r="L15" s="182"/>
      <c r="M15" s="183"/>
      <c r="N15" s="184"/>
      <c r="AL15" s="185"/>
    </row>
    <row r="16" spans="1:38" s="171" customFormat="1">
      <c r="A16" s="169" t="s">
        <v>229</v>
      </c>
      <c r="B16" s="186"/>
      <c r="C16" s="187"/>
      <c r="D16" s="188" t="s">
        <v>230</v>
      </c>
      <c r="E16" s="188"/>
      <c r="F16" s="189"/>
      <c r="G16" s="189"/>
      <c r="H16" s="174"/>
      <c r="I16" s="189"/>
      <c r="J16" s="174"/>
      <c r="K16" s="174"/>
      <c r="L16" s="190"/>
      <c r="M16" s="191">
        <v>83996063</v>
      </c>
      <c r="N16" s="192"/>
      <c r="Q16" s="171">
        <f>IF(AND(Q17="-",Q22="-"),"-",SUM(Q17,Q22))</f>
        <v>83996062817</v>
      </c>
      <c r="AL16" s="185"/>
    </row>
    <row r="17" spans="1:38" s="171" customFormat="1">
      <c r="A17" s="169" t="s">
        <v>231</v>
      </c>
      <c r="B17" s="186"/>
      <c r="C17" s="187"/>
      <c r="D17" s="188"/>
      <c r="E17" s="188" t="s">
        <v>232</v>
      </c>
      <c r="F17" s="189"/>
      <c r="G17" s="189"/>
      <c r="H17" s="189"/>
      <c r="I17" s="189"/>
      <c r="J17" s="174"/>
      <c r="K17" s="174"/>
      <c r="L17" s="190"/>
      <c r="M17" s="191">
        <v>24384587</v>
      </c>
      <c r="N17" s="192"/>
      <c r="Q17" s="171">
        <f>IF(COUNTIF(Q18:Q21,"-")=COUNTA(Q18:Q21),"-",SUM(Q18:Q21))</f>
        <v>24384586768</v>
      </c>
      <c r="AL17" s="185"/>
    </row>
    <row r="18" spans="1:38" s="171" customFormat="1">
      <c r="A18" s="169" t="s">
        <v>233</v>
      </c>
      <c r="B18" s="186"/>
      <c r="C18" s="187"/>
      <c r="D18" s="188"/>
      <c r="E18" s="188"/>
      <c r="F18" s="189" t="s">
        <v>234</v>
      </c>
      <c r="G18" s="189"/>
      <c r="H18" s="189"/>
      <c r="I18" s="189"/>
      <c r="J18" s="174"/>
      <c r="K18" s="174"/>
      <c r="L18" s="190"/>
      <c r="M18" s="191">
        <v>8904033</v>
      </c>
      <c r="N18" s="192"/>
      <c r="Q18" s="171">
        <v>8904033087</v>
      </c>
      <c r="AL18" s="185"/>
    </row>
    <row r="19" spans="1:38" s="171" customFormat="1">
      <c r="A19" s="169" t="s">
        <v>235</v>
      </c>
      <c r="B19" s="186"/>
      <c r="C19" s="187"/>
      <c r="D19" s="188"/>
      <c r="E19" s="188"/>
      <c r="F19" s="189" t="s">
        <v>236</v>
      </c>
      <c r="G19" s="189"/>
      <c r="H19" s="189"/>
      <c r="I19" s="189"/>
      <c r="J19" s="174"/>
      <c r="K19" s="174"/>
      <c r="L19" s="190"/>
      <c r="M19" s="191">
        <v>13957512</v>
      </c>
      <c r="N19" s="192"/>
      <c r="Q19" s="171">
        <v>13957511765</v>
      </c>
      <c r="AL19" s="185"/>
    </row>
    <row r="20" spans="1:38" s="171" customFormat="1">
      <c r="A20" s="169" t="s">
        <v>237</v>
      </c>
      <c r="B20" s="186"/>
      <c r="C20" s="193"/>
      <c r="D20" s="174"/>
      <c r="E20" s="174"/>
      <c r="F20" s="174" t="s">
        <v>238</v>
      </c>
      <c r="G20" s="174"/>
      <c r="H20" s="174"/>
      <c r="I20" s="174"/>
      <c r="J20" s="174"/>
      <c r="K20" s="174"/>
      <c r="L20" s="190"/>
      <c r="M20" s="191">
        <v>369794</v>
      </c>
      <c r="N20" s="192"/>
      <c r="Q20" s="171">
        <v>369793532</v>
      </c>
      <c r="AL20" s="185"/>
    </row>
    <row r="21" spans="1:38" s="171" customFormat="1">
      <c r="A21" s="169" t="s">
        <v>239</v>
      </c>
      <c r="B21" s="186"/>
      <c r="C21" s="194"/>
      <c r="D21" s="195"/>
      <c r="E21" s="174"/>
      <c r="F21" s="195" t="s">
        <v>240</v>
      </c>
      <c r="G21" s="195"/>
      <c r="H21" s="195"/>
      <c r="I21" s="195"/>
      <c r="J21" s="174"/>
      <c r="K21" s="174"/>
      <c r="L21" s="190"/>
      <c r="M21" s="191">
        <v>1153248</v>
      </c>
      <c r="N21" s="192"/>
      <c r="Q21" s="171">
        <v>1153248384</v>
      </c>
      <c r="AL21" s="185"/>
    </row>
    <row r="22" spans="1:38" s="171" customFormat="1">
      <c r="A22" s="169" t="s">
        <v>241</v>
      </c>
      <c r="B22" s="186"/>
      <c r="C22" s="193"/>
      <c r="D22" s="195"/>
      <c r="E22" s="174" t="s">
        <v>242</v>
      </c>
      <c r="F22" s="195"/>
      <c r="G22" s="195"/>
      <c r="H22" s="195"/>
      <c r="I22" s="195"/>
      <c r="J22" s="174"/>
      <c r="K22" s="174"/>
      <c r="L22" s="190"/>
      <c r="M22" s="191">
        <v>59611476</v>
      </c>
      <c r="N22" s="192"/>
      <c r="Q22" s="171">
        <f>IF(COUNTIF(Q23:Q26,"-")=COUNTA(Q23:Q26),"-",SUM(Q23:Q26))</f>
        <v>59611476049</v>
      </c>
      <c r="AL22" s="185"/>
    </row>
    <row r="23" spans="1:38" s="171" customFormat="1">
      <c r="A23" s="169" t="s">
        <v>243</v>
      </c>
      <c r="B23" s="186"/>
      <c r="C23" s="193"/>
      <c r="D23" s="195"/>
      <c r="E23" s="195"/>
      <c r="F23" s="174" t="s">
        <v>244</v>
      </c>
      <c r="G23" s="195"/>
      <c r="H23" s="195"/>
      <c r="I23" s="195"/>
      <c r="J23" s="174"/>
      <c r="K23" s="174"/>
      <c r="L23" s="190"/>
      <c r="M23" s="191">
        <v>31258216</v>
      </c>
      <c r="N23" s="192"/>
      <c r="Q23" s="171">
        <v>31258216139</v>
      </c>
      <c r="AL23" s="185"/>
    </row>
    <row r="24" spans="1:38" s="171" customFormat="1">
      <c r="A24" s="169" t="s">
        <v>245</v>
      </c>
      <c r="B24" s="186"/>
      <c r="C24" s="193"/>
      <c r="D24" s="195"/>
      <c r="E24" s="195"/>
      <c r="F24" s="174" t="s">
        <v>246</v>
      </c>
      <c r="G24" s="195"/>
      <c r="H24" s="195"/>
      <c r="I24" s="195"/>
      <c r="J24" s="174"/>
      <c r="K24" s="174"/>
      <c r="L24" s="190"/>
      <c r="M24" s="191">
        <v>26322413</v>
      </c>
      <c r="N24" s="192"/>
      <c r="Q24" s="171">
        <v>26322413240</v>
      </c>
      <c r="AL24" s="185"/>
    </row>
    <row r="25" spans="1:38" s="171" customFormat="1">
      <c r="A25" s="169" t="s">
        <v>247</v>
      </c>
      <c r="B25" s="186"/>
      <c r="C25" s="193"/>
      <c r="D25" s="174"/>
      <c r="E25" s="195"/>
      <c r="F25" s="174" t="s">
        <v>248</v>
      </c>
      <c r="G25" s="195"/>
      <c r="H25" s="195"/>
      <c r="I25" s="195"/>
      <c r="J25" s="174"/>
      <c r="K25" s="174"/>
      <c r="L25" s="190"/>
      <c r="M25" s="191">
        <v>866834</v>
      </c>
      <c r="N25" s="196"/>
      <c r="Q25" s="171">
        <v>866834000</v>
      </c>
      <c r="AL25" s="185"/>
    </row>
    <row r="26" spans="1:38" s="171" customFormat="1">
      <c r="A26" s="169" t="s">
        <v>249</v>
      </c>
      <c r="B26" s="186"/>
      <c r="C26" s="193"/>
      <c r="D26" s="174"/>
      <c r="E26" s="197"/>
      <c r="F26" s="195" t="s">
        <v>240</v>
      </c>
      <c r="G26" s="174"/>
      <c r="H26" s="195"/>
      <c r="I26" s="195"/>
      <c r="J26" s="174"/>
      <c r="K26" s="174"/>
      <c r="L26" s="190"/>
      <c r="M26" s="191">
        <v>1164013</v>
      </c>
      <c r="N26" s="192"/>
      <c r="Q26" s="171">
        <v>1164012670</v>
      </c>
      <c r="AL26" s="185"/>
    </row>
    <row r="27" spans="1:38" s="171" customFormat="1">
      <c r="A27" s="169" t="s">
        <v>250</v>
      </c>
      <c r="B27" s="186"/>
      <c r="C27" s="193"/>
      <c r="D27" s="174" t="s">
        <v>251</v>
      </c>
      <c r="E27" s="197"/>
      <c r="F27" s="195"/>
      <c r="G27" s="195"/>
      <c r="H27" s="195"/>
      <c r="I27" s="195"/>
      <c r="J27" s="174"/>
      <c r="K27" s="174"/>
      <c r="L27" s="190"/>
      <c r="M27" s="191">
        <v>86592979</v>
      </c>
      <c r="N27" s="192"/>
      <c r="Q27" s="171">
        <f>IF(COUNTIF(Q28:Q31,"-")=COUNTA(Q28:Q31),"-",SUM(Q28:Q31))</f>
        <v>86592979319</v>
      </c>
      <c r="AL27" s="185"/>
    </row>
    <row r="28" spans="1:38" s="171" customFormat="1">
      <c r="A28" s="169" t="s">
        <v>252</v>
      </c>
      <c r="B28" s="186"/>
      <c r="C28" s="193"/>
      <c r="D28" s="174"/>
      <c r="E28" s="197" t="s">
        <v>253</v>
      </c>
      <c r="F28" s="195"/>
      <c r="G28" s="195"/>
      <c r="H28" s="195"/>
      <c r="I28" s="195"/>
      <c r="J28" s="174"/>
      <c r="K28" s="174"/>
      <c r="L28" s="190"/>
      <c r="M28" s="191">
        <v>64166940</v>
      </c>
      <c r="N28" s="192"/>
      <c r="Q28" s="171">
        <v>64166940147</v>
      </c>
      <c r="AL28" s="185"/>
    </row>
    <row r="29" spans="1:38" s="171" customFormat="1">
      <c r="A29" s="169" t="s">
        <v>254</v>
      </c>
      <c r="B29" s="186"/>
      <c r="C29" s="193"/>
      <c r="D29" s="174"/>
      <c r="E29" s="197" t="s">
        <v>255</v>
      </c>
      <c r="F29" s="195"/>
      <c r="G29" s="195"/>
      <c r="H29" s="195"/>
      <c r="I29" s="195"/>
      <c r="J29" s="174"/>
      <c r="K29" s="174"/>
      <c r="L29" s="190"/>
      <c r="M29" s="191">
        <v>17948374</v>
      </c>
      <c r="N29" s="192"/>
      <c r="Q29" s="171">
        <v>17948373936</v>
      </c>
      <c r="AL29" s="185"/>
    </row>
    <row r="30" spans="1:38" s="171" customFormat="1">
      <c r="A30" s="169" t="s">
        <v>256</v>
      </c>
      <c r="B30" s="186"/>
      <c r="C30" s="193"/>
      <c r="D30" s="174"/>
      <c r="E30" s="197" t="s">
        <v>257</v>
      </c>
      <c r="F30" s="195"/>
      <c r="G30" s="195"/>
      <c r="H30" s="195"/>
      <c r="I30" s="195"/>
      <c r="J30" s="174"/>
      <c r="K30" s="174"/>
      <c r="L30" s="190"/>
      <c r="M30" s="191">
        <v>2970394</v>
      </c>
      <c r="N30" s="192"/>
      <c r="Q30" s="171">
        <v>2970393858</v>
      </c>
      <c r="AL30" s="185"/>
    </row>
    <row r="31" spans="1:38" s="171" customFormat="1">
      <c r="A31" s="169" t="s">
        <v>258</v>
      </c>
      <c r="B31" s="186"/>
      <c r="C31" s="193"/>
      <c r="D31" s="174"/>
      <c r="E31" s="197" t="s">
        <v>259</v>
      </c>
      <c r="F31" s="195"/>
      <c r="G31" s="195"/>
      <c r="H31" s="195"/>
      <c r="I31" s="197"/>
      <c r="J31" s="174"/>
      <c r="K31" s="174"/>
      <c r="L31" s="190"/>
      <c r="M31" s="191">
        <v>1507271</v>
      </c>
      <c r="N31" s="192"/>
      <c r="Q31" s="171">
        <v>1507271378</v>
      </c>
      <c r="AL31" s="185"/>
    </row>
    <row r="32" spans="1:38" s="171" customFormat="1">
      <c r="A32" s="169" t="s">
        <v>260</v>
      </c>
      <c r="B32" s="186"/>
      <c r="C32" s="193"/>
      <c r="D32" s="174" t="s">
        <v>261</v>
      </c>
      <c r="E32" s="197"/>
      <c r="F32" s="195"/>
      <c r="G32" s="195"/>
      <c r="H32" s="195"/>
      <c r="I32" s="197"/>
      <c r="J32" s="174"/>
      <c r="K32" s="174"/>
      <c r="L32" s="190"/>
      <c r="M32" s="191">
        <v>15838</v>
      </c>
      <c r="N32" s="192"/>
      <c r="Q32" s="171">
        <f>IF(COUNTIF(Q33:Q34,"-")=COUNTA(Q33:Q34),"-",SUM(Q33:Q34))</f>
        <v>15838271</v>
      </c>
      <c r="AL32" s="185"/>
    </row>
    <row r="33" spans="1:38" s="171" customFormat="1">
      <c r="A33" s="169" t="s">
        <v>262</v>
      </c>
      <c r="B33" s="186"/>
      <c r="C33" s="193"/>
      <c r="D33" s="174"/>
      <c r="E33" s="197" t="s">
        <v>263</v>
      </c>
      <c r="F33" s="195"/>
      <c r="G33" s="195"/>
      <c r="H33" s="195"/>
      <c r="I33" s="195"/>
      <c r="J33" s="174"/>
      <c r="K33" s="174"/>
      <c r="L33" s="190"/>
      <c r="M33" s="191">
        <v>14724</v>
      </c>
      <c r="N33" s="192"/>
      <c r="Q33" s="171">
        <v>14724400</v>
      </c>
      <c r="AL33" s="185"/>
    </row>
    <row r="34" spans="1:38" s="171" customFormat="1">
      <c r="A34" s="169" t="s">
        <v>264</v>
      </c>
      <c r="B34" s="186"/>
      <c r="C34" s="193"/>
      <c r="D34" s="174"/>
      <c r="E34" s="197" t="s">
        <v>240</v>
      </c>
      <c r="F34" s="195"/>
      <c r="G34" s="195"/>
      <c r="H34" s="195"/>
      <c r="I34" s="195"/>
      <c r="J34" s="174"/>
      <c r="K34" s="174"/>
      <c r="L34" s="190"/>
      <c r="M34" s="191">
        <v>1114</v>
      </c>
      <c r="N34" s="192"/>
      <c r="Q34" s="171">
        <v>1113871</v>
      </c>
      <c r="AL34" s="185"/>
    </row>
    <row r="35" spans="1:38" s="171" customFormat="1">
      <c r="A35" s="169" t="s">
        <v>265</v>
      </c>
      <c r="B35" s="186"/>
      <c r="C35" s="193"/>
      <c r="D35" s="174" t="s">
        <v>266</v>
      </c>
      <c r="E35" s="197"/>
      <c r="F35" s="195"/>
      <c r="G35" s="195"/>
      <c r="H35" s="195"/>
      <c r="I35" s="195"/>
      <c r="J35" s="174"/>
      <c r="K35" s="174"/>
      <c r="L35" s="190"/>
      <c r="M35" s="191">
        <v>9237</v>
      </c>
      <c r="N35" s="192"/>
      <c r="Q35" s="171">
        <v>9237242</v>
      </c>
      <c r="AL35" s="185"/>
    </row>
    <row r="36" spans="1:38" s="171" customFormat="1">
      <c r="A36" s="169" t="s">
        <v>227</v>
      </c>
      <c r="B36" s="186"/>
      <c r="C36" s="198" t="s">
        <v>228</v>
      </c>
      <c r="D36" s="199"/>
      <c r="E36" s="200"/>
      <c r="F36" s="201"/>
      <c r="G36" s="201"/>
      <c r="H36" s="201"/>
      <c r="I36" s="201"/>
      <c r="J36" s="199"/>
      <c r="K36" s="199"/>
      <c r="L36" s="202"/>
      <c r="M36" s="203">
        <v>2590315</v>
      </c>
      <c r="N36" s="204"/>
      <c r="Q36" s="171">
        <f>IF(COUNTIF(Q16:Q35,"-")=COUNTA(Q16:Q35),"-",SUM(Q27,Q35)-SUM(Q16,Q32))</f>
        <v>2590315473</v>
      </c>
      <c r="AL36" s="185"/>
    </row>
    <row r="37" spans="1:38" s="171" customFormat="1">
      <c r="A37" s="169"/>
      <c r="B37" s="186"/>
      <c r="C37" s="193" t="s">
        <v>330</v>
      </c>
      <c r="D37" s="174"/>
      <c r="E37" s="197"/>
      <c r="F37" s="195"/>
      <c r="G37" s="195"/>
      <c r="H37" s="195"/>
      <c r="I37" s="197"/>
      <c r="J37" s="174"/>
      <c r="K37" s="174"/>
      <c r="L37" s="190"/>
      <c r="M37" s="205"/>
      <c r="N37" s="206"/>
      <c r="AL37" s="185"/>
    </row>
    <row r="38" spans="1:38" s="171" customFormat="1">
      <c r="A38" s="169" t="s">
        <v>269</v>
      </c>
      <c r="B38" s="186"/>
      <c r="C38" s="193"/>
      <c r="D38" s="174" t="s">
        <v>270</v>
      </c>
      <c r="E38" s="197"/>
      <c r="F38" s="195"/>
      <c r="G38" s="195"/>
      <c r="H38" s="195"/>
      <c r="I38" s="195"/>
      <c r="J38" s="174"/>
      <c r="K38" s="174"/>
      <c r="L38" s="190"/>
      <c r="M38" s="191">
        <v>9307740</v>
      </c>
      <c r="N38" s="192"/>
      <c r="Q38" s="171">
        <f>IF(COUNTIF(Q39:Q43,"-")=COUNTA(Q39:Q43),"-",SUM(Q39:Q43))</f>
        <v>9307739502</v>
      </c>
      <c r="AL38" s="185"/>
    </row>
    <row r="39" spans="1:38" s="171" customFormat="1">
      <c r="A39" s="169" t="s">
        <v>271</v>
      </c>
      <c r="B39" s="186"/>
      <c r="C39" s="193"/>
      <c r="D39" s="174"/>
      <c r="E39" s="197" t="s">
        <v>272</v>
      </c>
      <c r="F39" s="195"/>
      <c r="G39" s="195"/>
      <c r="H39" s="195"/>
      <c r="I39" s="195"/>
      <c r="J39" s="174"/>
      <c r="K39" s="174"/>
      <c r="L39" s="190"/>
      <c r="M39" s="191">
        <v>5509180</v>
      </c>
      <c r="N39" s="192"/>
      <c r="Q39" s="171">
        <v>5509179517</v>
      </c>
      <c r="AL39" s="185"/>
    </row>
    <row r="40" spans="1:38" s="171" customFormat="1">
      <c r="A40" s="169" t="s">
        <v>273</v>
      </c>
      <c r="B40" s="186"/>
      <c r="C40" s="193"/>
      <c r="D40" s="174"/>
      <c r="E40" s="197" t="s">
        <v>274</v>
      </c>
      <c r="F40" s="195"/>
      <c r="G40" s="195"/>
      <c r="H40" s="195"/>
      <c r="I40" s="195"/>
      <c r="J40" s="174"/>
      <c r="K40" s="174"/>
      <c r="L40" s="190"/>
      <c r="M40" s="191">
        <v>3736802</v>
      </c>
      <c r="N40" s="192"/>
      <c r="Q40" s="171">
        <v>3736801693</v>
      </c>
      <c r="AL40" s="185"/>
    </row>
    <row r="41" spans="1:38" s="171" customFormat="1">
      <c r="A41" s="169" t="s">
        <v>275</v>
      </c>
      <c r="B41" s="186"/>
      <c r="C41" s="193"/>
      <c r="D41" s="174"/>
      <c r="E41" s="197" t="s">
        <v>276</v>
      </c>
      <c r="F41" s="195"/>
      <c r="G41" s="195"/>
      <c r="H41" s="195"/>
      <c r="I41" s="195"/>
      <c r="J41" s="174"/>
      <c r="K41" s="174"/>
      <c r="L41" s="190"/>
      <c r="M41" s="191" t="s">
        <v>337</v>
      </c>
      <c r="N41" s="192"/>
      <c r="Q41" s="171" t="s">
        <v>11</v>
      </c>
      <c r="AL41" s="185"/>
    </row>
    <row r="42" spans="1:38" s="171" customFormat="1">
      <c r="A42" s="169" t="s">
        <v>277</v>
      </c>
      <c r="B42" s="186"/>
      <c r="C42" s="193"/>
      <c r="D42" s="174"/>
      <c r="E42" s="197" t="s">
        <v>278</v>
      </c>
      <c r="F42" s="195"/>
      <c r="G42" s="195"/>
      <c r="H42" s="195"/>
      <c r="I42" s="195"/>
      <c r="J42" s="174"/>
      <c r="K42" s="174"/>
      <c r="L42" s="190"/>
      <c r="M42" s="191">
        <v>61750</v>
      </c>
      <c r="N42" s="192"/>
      <c r="Q42" s="171">
        <v>61750000</v>
      </c>
      <c r="AL42" s="185"/>
    </row>
    <row r="43" spans="1:38" s="171" customFormat="1">
      <c r="A43" s="169" t="s">
        <v>279</v>
      </c>
      <c r="B43" s="186"/>
      <c r="C43" s="193"/>
      <c r="D43" s="174"/>
      <c r="E43" s="197" t="s">
        <v>240</v>
      </c>
      <c r="F43" s="195"/>
      <c r="G43" s="195"/>
      <c r="H43" s="195"/>
      <c r="I43" s="195"/>
      <c r="J43" s="174"/>
      <c r="K43" s="174"/>
      <c r="L43" s="190"/>
      <c r="M43" s="191">
        <v>8</v>
      </c>
      <c r="N43" s="192"/>
      <c r="Q43" s="171">
        <v>8292</v>
      </c>
      <c r="AL43" s="185"/>
    </row>
    <row r="44" spans="1:38" s="171" customFormat="1">
      <c r="A44" s="169" t="s">
        <v>280</v>
      </c>
      <c r="B44" s="186"/>
      <c r="C44" s="193"/>
      <c r="D44" s="174" t="s">
        <v>281</v>
      </c>
      <c r="E44" s="197"/>
      <c r="F44" s="195"/>
      <c r="G44" s="195"/>
      <c r="H44" s="195"/>
      <c r="I44" s="197"/>
      <c r="J44" s="174"/>
      <c r="K44" s="174"/>
      <c r="L44" s="190"/>
      <c r="M44" s="191">
        <v>4284850</v>
      </c>
      <c r="N44" s="192" t="s">
        <v>338</v>
      </c>
      <c r="Q44" s="171">
        <f>IF(COUNTIF(Q45:Q49,"-")=COUNTA(Q45:Q49),"-",SUM(Q45:Q49))</f>
        <v>4284849867</v>
      </c>
      <c r="AL44" s="185"/>
    </row>
    <row r="45" spans="1:38" s="171" customFormat="1">
      <c r="A45" s="169" t="s">
        <v>282</v>
      </c>
      <c r="B45" s="186"/>
      <c r="C45" s="193"/>
      <c r="D45" s="174"/>
      <c r="E45" s="197" t="s">
        <v>255</v>
      </c>
      <c r="F45" s="195"/>
      <c r="G45" s="195"/>
      <c r="H45" s="195"/>
      <c r="I45" s="197"/>
      <c r="J45" s="174"/>
      <c r="K45" s="174"/>
      <c r="L45" s="190"/>
      <c r="M45" s="191">
        <v>758567</v>
      </c>
      <c r="N45" s="192"/>
      <c r="Q45" s="171">
        <v>758566600</v>
      </c>
      <c r="AL45" s="185"/>
    </row>
    <row r="46" spans="1:38" s="171" customFormat="1">
      <c r="A46" s="169" t="s">
        <v>283</v>
      </c>
      <c r="B46" s="186"/>
      <c r="C46" s="193"/>
      <c r="D46" s="174"/>
      <c r="E46" s="197" t="s">
        <v>284</v>
      </c>
      <c r="F46" s="195"/>
      <c r="G46" s="195"/>
      <c r="H46" s="195"/>
      <c r="I46" s="197"/>
      <c r="J46" s="174"/>
      <c r="K46" s="174"/>
      <c r="L46" s="190"/>
      <c r="M46" s="191">
        <v>3304251</v>
      </c>
      <c r="N46" s="192"/>
      <c r="Q46" s="171">
        <v>3304250867</v>
      </c>
      <c r="AL46" s="185"/>
    </row>
    <row r="47" spans="1:38" s="171" customFormat="1">
      <c r="A47" s="169" t="s">
        <v>285</v>
      </c>
      <c r="B47" s="186"/>
      <c r="C47" s="193"/>
      <c r="D47" s="174"/>
      <c r="E47" s="197" t="s">
        <v>286</v>
      </c>
      <c r="F47" s="195"/>
      <c r="G47" s="174"/>
      <c r="H47" s="195"/>
      <c r="I47" s="195"/>
      <c r="J47" s="174"/>
      <c r="K47" s="174"/>
      <c r="L47" s="190"/>
      <c r="M47" s="191">
        <v>68658</v>
      </c>
      <c r="N47" s="192"/>
      <c r="Q47" s="171">
        <v>68657600</v>
      </c>
      <c r="AL47" s="185"/>
    </row>
    <row r="48" spans="1:38" s="171" customFormat="1">
      <c r="A48" s="169" t="s">
        <v>287</v>
      </c>
      <c r="B48" s="186"/>
      <c r="C48" s="193"/>
      <c r="D48" s="174"/>
      <c r="E48" s="197" t="s">
        <v>288</v>
      </c>
      <c r="F48" s="195"/>
      <c r="G48" s="174"/>
      <c r="H48" s="195"/>
      <c r="I48" s="195"/>
      <c r="J48" s="174"/>
      <c r="K48" s="174"/>
      <c r="L48" s="190"/>
      <c r="M48" s="191">
        <v>153375</v>
      </c>
      <c r="N48" s="192"/>
      <c r="Q48" s="171">
        <v>153374800</v>
      </c>
      <c r="AL48" s="185"/>
    </row>
    <row r="49" spans="1:38" s="171" customFormat="1">
      <c r="A49" s="169" t="s">
        <v>289</v>
      </c>
      <c r="B49" s="186"/>
      <c r="C49" s="193"/>
      <c r="D49" s="174"/>
      <c r="E49" s="197" t="s">
        <v>259</v>
      </c>
      <c r="F49" s="195"/>
      <c r="G49" s="195"/>
      <c r="H49" s="195"/>
      <c r="I49" s="195"/>
      <c r="J49" s="174"/>
      <c r="K49" s="174"/>
      <c r="L49" s="190"/>
      <c r="M49" s="191" t="s">
        <v>337</v>
      </c>
      <c r="N49" s="192"/>
      <c r="Q49" s="171" t="s">
        <v>11</v>
      </c>
      <c r="AL49" s="185"/>
    </row>
    <row r="50" spans="1:38" s="171" customFormat="1">
      <c r="A50" s="169" t="s">
        <v>267</v>
      </c>
      <c r="B50" s="186"/>
      <c r="C50" s="198" t="s">
        <v>268</v>
      </c>
      <c r="D50" s="199"/>
      <c r="E50" s="200"/>
      <c r="F50" s="201"/>
      <c r="G50" s="201"/>
      <c r="H50" s="201"/>
      <c r="I50" s="201"/>
      <c r="J50" s="199"/>
      <c r="K50" s="199"/>
      <c r="L50" s="202"/>
      <c r="M50" s="203">
        <v>-5022890</v>
      </c>
      <c r="N50" s="204"/>
      <c r="Q50" s="171">
        <f>IF(AND(Q38="-",Q44="-"),"-",SUM(Q44)-SUM(Q38))</f>
        <v>-5022889635</v>
      </c>
      <c r="AL50" s="185"/>
    </row>
    <row r="51" spans="1:38" s="171" customFormat="1">
      <c r="A51" s="169"/>
      <c r="B51" s="186"/>
      <c r="C51" s="193" t="s">
        <v>331</v>
      </c>
      <c r="D51" s="174"/>
      <c r="E51" s="197"/>
      <c r="F51" s="195"/>
      <c r="G51" s="195"/>
      <c r="H51" s="195"/>
      <c r="I51" s="195"/>
      <c r="J51" s="174"/>
      <c r="K51" s="174"/>
      <c r="L51" s="190"/>
      <c r="M51" s="205"/>
      <c r="N51" s="206"/>
      <c r="AL51" s="185"/>
    </row>
    <row r="52" spans="1:38" s="171" customFormat="1">
      <c r="A52" s="169" t="s">
        <v>292</v>
      </c>
      <c r="B52" s="186"/>
      <c r="C52" s="193"/>
      <c r="D52" s="174" t="s">
        <v>293</v>
      </c>
      <c r="E52" s="197"/>
      <c r="F52" s="195"/>
      <c r="G52" s="195"/>
      <c r="H52" s="195"/>
      <c r="I52" s="195"/>
      <c r="J52" s="174"/>
      <c r="K52" s="174"/>
      <c r="L52" s="190"/>
      <c r="M52" s="191">
        <v>4841415</v>
      </c>
      <c r="N52" s="192"/>
      <c r="Q52" s="171">
        <f>IF(COUNTIF(Q53:Q54,"-")=COUNTA(Q53:Q54),"-",SUM(Q53:Q54))</f>
        <v>4841415311</v>
      </c>
      <c r="AL52" s="185"/>
    </row>
    <row r="53" spans="1:38" s="171" customFormat="1">
      <c r="A53" s="169" t="s">
        <v>294</v>
      </c>
      <c r="B53" s="186"/>
      <c r="C53" s="193"/>
      <c r="D53" s="174"/>
      <c r="E53" s="197" t="s">
        <v>341</v>
      </c>
      <c r="F53" s="195"/>
      <c r="G53" s="195"/>
      <c r="H53" s="195"/>
      <c r="I53" s="195"/>
      <c r="J53" s="174"/>
      <c r="K53" s="174"/>
      <c r="L53" s="190"/>
      <c r="M53" s="191">
        <v>4552151</v>
      </c>
      <c r="N53" s="192"/>
      <c r="Q53" s="171">
        <v>4552150955</v>
      </c>
      <c r="AL53" s="185"/>
    </row>
    <row r="54" spans="1:38" s="171" customFormat="1">
      <c r="A54" s="169" t="s">
        <v>295</v>
      </c>
      <c r="B54" s="186"/>
      <c r="C54" s="193"/>
      <c r="D54" s="174"/>
      <c r="E54" s="197" t="s">
        <v>240</v>
      </c>
      <c r="F54" s="195"/>
      <c r="G54" s="195"/>
      <c r="H54" s="195"/>
      <c r="I54" s="195"/>
      <c r="J54" s="174"/>
      <c r="K54" s="174"/>
      <c r="L54" s="190"/>
      <c r="M54" s="191">
        <v>289264</v>
      </c>
      <c r="N54" s="192"/>
      <c r="Q54" s="171">
        <v>289264356</v>
      </c>
      <c r="AL54" s="185"/>
    </row>
    <row r="55" spans="1:38" s="171" customFormat="1">
      <c r="A55" s="169" t="s">
        <v>296</v>
      </c>
      <c r="B55" s="186"/>
      <c r="C55" s="193"/>
      <c r="D55" s="174" t="s">
        <v>297</v>
      </c>
      <c r="E55" s="197"/>
      <c r="F55" s="195"/>
      <c r="G55" s="195"/>
      <c r="H55" s="195"/>
      <c r="I55" s="195"/>
      <c r="J55" s="174"/>
      <c r="K55" s="174"/>
      <c r="L55" s="190"/>
      <c r="M55" s="191">
        <v>6203500</v>
      </c>
      <c r="N55" s="192"/>
      <c r="Q55" s="171">
        <f>IF(COUNTIF(Q56:Q57,"-")=COUNTA(Q56:Q57),"-",SUM(Q56:Q57))</f>
        <v>6203500000</v>
      </c>
      <c r="AL55" s="185"/>
    </row>
    <row r="56" spans="1:38" s="171" customFormat="1">
      <c r="A56" s="169" t="s">
        <v>298</v>
      </c>
      <c r="B56" s="186"/>
      <c r="C56" s="193"/>
      <c r="D56" s="174"/>
      <c r="E56" s="197" t="s">
        <v>342</v>
      </c>
      <c r="F56" s="195"/>
      <c r="G56" s="195"/>
      <c r="H56" s="195"/>
      <c r="I56" s="189"/>
      <c r="J56" s="174"/>
      <c r="K56" s="174"/>
      <c r="L56" s="190"/>
      <c r="M56" s="191">
        <v>6203500</v>
      </c>
      <c r="N56" s="192"/>
      <c r="Q56" s="171">
        <v>6203500000</v>
      </c>
      <c r="AL56" s="185"/>
    </row>
    <row r="57" spans="1:38" s="171" customFormat="1">
      <c r="A57" s="169" t="s">
        <v>299</v>
      </c>
      <c r="B57" s="186"/>
      <c r="C57" s="193"/>
      <c r="D57" s="174"/>
      <c r="E57" s="197" t="s">
        <v>259</v>
      </c>
      <c r="F57" s="195"/>
      <c r="G57" s="195"/>
      <c r="H57" s="195"/>
      <c r="I57" s="207"/>
      <c r="J57" s="174"/>
      <c r="K57" s="174"/>
      <c r="L57" s="190"/>
      <c r="M57" s="191" t="s">
        <v>337</v>
      </c>
      <c r="N57" s="192"/>
      <c r="Q57" s="171" t="s">
        <v>11</v>
      </c>
      <c r="AL57" s="185"/>
    </row>
    <row r="58" spans="1:38" s="171" customFormat="1">
      <c r="A58" s="169" t="s">
        <v>290</v>
      </c>
      <c r="B58" s="186"/>
      <c r="C58" s="198" t="s">
        <v>291</v>
      </c>
      <c r="D58" s="199"/>
      <c r="E58" s="200"/>
      <c r="F58" s="201"/>
      <c r="G58" s="201"/>
      <c r="H58" s="201"/>
      <c r="I58" s="208"/>
      <c r="J58" s="199"/>
      <c r="K58" s="199"/>
      <c r="L58" s="202"/>
      <c r="M58" s="203">
        <v>1362085</v>
      </c>
      <c r="N58" s="204"/>
      <c r="Q58" s="171">
        <f>IF(AND(Q52="-",Q55="-"),"-",SUM(Q55)-SUM(Q52))</f>
        <v>1362084689</v>
      </c>
      <c r="AL58" s="185"/>
    </row>
    <row r="59" spans="1:38" s="171" customFormat="1">
      <c r="A59" s="169" t="s">
        <v>300</v>
      </c>
      <c r="B59" s="186"/>
      <c r="C59" s="312" t="s">
        <v>301</v>
      </c>
      <c r="D59" s="313"/>
      <c r="E59" s="313"/>
      <c r="F59" s="313"/>
      <c r="G59" s="313"/>
      <c r="H59" s="313"/>
      <c r="I59" s="313"/>
      <c r="J59" s="313"/>
      <c r="K59" s="313"/>
      <c r="L59" s="314"/>
      <c r="M59" s="203">
        <v>-1070489</v>
      </c>
      <c r="N59" s="204" t="s">
        <v>338</v>
      </c>
      <c r="Q59" s="171">
        <f>IF(AND(Q36="-",Q50="-",Q58="-"),"-",SUM(Q36,Q50,Q58))</f>
        <v>-1070489473</v>
      </c>
      <c r="AL59" s="185"/>
    </row>
    <row r="60" spans="1:38" s="171" customFormat="1">
      <c r="A60" s="169" t="s">
        <v>302</v>
      </c>
      <c r="B60" s="186"/>
      <c r="C60" s="290" t="s">
        <v>303</v>
      </c>
      <c r="D60" s="291"/>
      <c r="E60" s="291"/>
      <c r="F60" s="291"/>
      <c r="G60" s="291"/>
      <c r="H60" s="291"/>
      <c r="I60" s="291"/>
      <c r="J60" s="291"/>
      <c r="K60" s="291"/>
      <c r="L60" s="292"/>
      <c r="M60" s="203">
        <v>6181856</v>
      </c>
      <c r="N60" s="204"/>
      <c r="Q60" s="171">
        <v>6181856203</v>
      </c>
      <c r="AL60" s="185"/>
    </row>
    <row r="61" spans="1:38" s="171" customFormat="1" ht="14.25" thickBot="1">
      <c r="A61" s="169">
        <v>4435000</v>
      </c>
      <c r="B61" s="186"/>
      <c r="C61" s="293" t="s">
        <v>221</v>
      </c>
      <c r="D61" s="294"/>
      <c r="E61" s="294"/>
      <c r="F61" s="294"/>
      <c r="G61" s="294"/>
      <c r="H61" s="294"/>
      <c r="I61" s="294"/>
      <c r="J61" s="294"/>
      <c r="K61" s="294"/>
      <c r="L61" s="295"/>
      <c r="M61" s="209">
        <v>-1481</v>
      </c>
      <c r="N61" s="204"/>
      <c r="Q61" s="171">
        <v>-1480788</v>
      </c>
      <c r="AL61" s="185"/>
    </row>
    <row r="62" spans="1:38" s="171" customFormat="1" ht="14.25" thickBot="1">
      <c r="A62" s="169" t="s">
        <v>304</v>
      </c>
      <c r="B62" s="186"/>
      <c r="C62" s="296" t="s">
        <v>305</v>
      </c>
      <c r="D62" s="297"/>
      <c r="E62" s="297"/>
      <c r="F62" s="297"/>
      <c r="G62" s="297"/>
      <c r="H62" s="297"/>
      <c r="I62" s="297"/>
      <c r="J62" s="297"/>
      <c r="K62" s="297"/>
      <c r="L62" s="298"/>
      <c r="M62" s="210">
        <v>5109886</v>
      </c>
      <c r="N62" s="211"/>
      <c r="Q62" s="171">
        <f>IF(COUNTIF(Q59:Q61,"-")=COUNTA(Q59:Q61),"-",SUM(Q59:Q61))</f>
        <v>5109885942</v>
      </c>
      <c r="AL62" s="185"/>
    </row>
    <row r="63" spans="1:38" s="171" customFormat="1" ht="14.25" thickBot="1">
      <c r="A63" s="169"/>
      <c r="B63" s="186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3"/>
      <c r="N63" s="214"/>
      <c r="AL63" s="185"/>
    </row>
    <row r="64" spans="1:38" s="171" customFormat="1">
      <c r="A64" s="169" t="s">
        <v>306</v>
      </c>
      <c r="B64" s="186"/>
      <c r="C64" s="215" t="s">
        <v>307</v>
      </c>
      <c r="D64" s="216"/>
      <c r="E64" s="216"/>
      <c r="F64" s="216"/>
      <c r="G64" s="216"/>
      <c r="H64" s="216"/>
      <c r="I64" s="216"/>
      <c r="J64" s="216"/>
      <c r="K64" s="216"/>
      <c r="L64" s="216"/>
      <c r="M64" s="217">
        <v>69905</v>
      </c>
      <c r="N64" s="218"/>
      <c r="Q64" s="171">
        <v>69904823</v>
      </c>
      <c r="AL64" s="185"/>
    </row>
    <row r="65" spans="1:38" s="171" customFormat="1">
      <c r="A65" s="169" t="s">
        <v>308</v>
      </c>
      <c r="B65" s="186"/>
      <c r="C65" s="219" t="s">
        <v>309</v>
      </c>
      <c r="D65" s="220"/>
      <c r="E65" s="220"/>
      <c r="F65" s="220"/>
      <c r="G65" s="220"/>
      <c r="H65" s="220"/>
      <c r="I65" s="220"/>
      <c r="J65" s="220"/>
      <c r="K65" s="220"/>
      <c r="L65" s="220"/>
      <c r="M65" s="203">
        <v>-4700</v>
      </c>
      <c r="N65" s="204"/>
      <c r="Q65" s="171">
        <v>-4700136</v>
      </c>
      <c r="AL65" s="185"/>
    </row>
    <row r="66" spans="1:38" s="171" customFormat="1" ht="14.25" thickBot="1">
      <c r="A66" s="169" t="s">
        <v>310</v>
      </c>
      <c r="B66" s="186"/>
      <c r="C66" s="221" t="s">
        <v>311</v>
      </c>
      <c r="D66" s="222"/>
      <c r="E66" s="222"/>
      <c r="F66" s="222"/>
      <c r="G66" s="222"/>
      <c r="H66" s="222"/>
      <c r="I66" s="222"/>
      <c r="J66" s="222"/>
      <c r="K66" s="222"/>
      <c r="L66" s="222"/>
      <c r="M66" s="223">
        <v>65205</v>
      </c>
      <c r="N66" s="224"/>
      <c r="Q66" s="171">
        <f>IF(COUNTIF(Q64:Q65,"-")=COUNTA(Q64:Q65),"-",SUM(Q64:Q65))</f>
        <v>65204687</v>
      </c>
      <c r="AL66" s="185"/>
    </row>
    <row r="67" spans="1:38" s="171" customFormat="1" ht="14.25" thickBot="1">
      <c r="A67" s="169" t="s">
        <v>312</v>
      </c>
      <c r="B67" s="186"/>
      <c r="C67" s="225" t="s">
        <v>313</v>
      </c>
      <c r="D67" s="226"/>
      <c r="E67" s="227"/>
      <c r="F67" s="228"/>
      <c r="G67" s="228"/>
      <c r="H67" s="228"/>
      <c r="I67" s="228"/>
      <c r="J67" s="226"/>
      <c r="K67" s="226"/>
      <c r="L67" s="226"/>
      <c r="M67" s="210">
        <v>5175091</v>
      </c>
      <c r="N67" s="211"/>
      <c r="Q67" s="171">
        <f>IF(AND(Q62="-",Q66="-"),"-",SUM(Q62,Q66))</f>
        <v>5175090629</v>
      </c>
      <c r="AL67" s="185"/>
    </row>
    <row r="68" spans="1:38" s="171" customFormat="1" ht="6.75" customHeight="1">
      <c r="A68" s="169"/>
      <c r="B68" s="186"/>
      <c r="C68" s="173"/>
      <c r="D68" s="173"/>
      <c r="E68" s="229"/>
      <c r="F68" s="230"/>
      <c r="G68" s="230"/>
      <c r="H68" s="230"/>
      <c r="I68" s="231"/>
      <c r="J68" s="232"/>
      <c r="K68" s="232"/>
      <c r="L68" s="232"/>
      <c r="M68" s="186"/>
      <c r="N68" s="186"/>
    </row>
    <row r="69" spans="1:38" s="171" customFormat="1">
      <c r="A69" s="169"/>
      <c r="B69" s="186"/>
      <c r="C69" s="173"/>
      <c r="D69" s="233" t="s">
        <v>321</v>
      </c>
      <c r="E69" s="229"/>
      <c r="F69" s="230"/>
      <c r="G69" s="230"/>
      <c r="H69" s="230"/>
      <c r="I69" s="234"/>
      <c r="J69" s="232"/>
      <c r="K69" s="232"/>
      <c r="L69" s="232"/>
      <c r="M69" s="186"/>
      <c r="N69" s="186"/>
    </row>
  </sheetData>
  <mergeCells count="9">
    <mergeCell ref="C60:L60"/>
    <mergeCell ref="C61:L61"/>
    <mergeCell ref="C62:L62"/>
    <mergeCell ref="C9:N9"/>
    <mergeCell ref="C10:N10"/>
    <mergeCell ref="C11:N11"/>
    <mergeCell ref="C13:L14"/>
    <mergeCell ref="M13:N14"/>
    <mergeCell ref="C59:L59"/>
  </mergeCells>
  <phoneticPr fontId="6"/>
  <pageMargins left="0.7" right="0.7" top="0.39370078740157477" bottom="0.39370078740157477" header="0.51181102362204722" footer="0.51181102362204722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連結貸借対照表</vt:lpstr>
      <vt:lpstr>連結行政コスト計算書</vt:lpstr>
      <vt:lpstr>連結純資産変動計算書</vt:lpstr>
      <vt:lpstr>連結資金収支計算書</vt:lpstr>
      <vt:lpstr>連結行政コスト計算書!Print_Area</vt:lpstr>
      <vt:lpstr>連結資金収支計算書!Print_Area</vt:lpstr>
      <vt:lpstr>連結純資産変動計算書!Print_Area</vt:lpstr>
      <vt:lpstr>連結貸借対照表!Print_Area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皆川 智史</dc:creator>
  <cp:lastModifiedBy> </cp:lastModifiedBy>
  <cp:lastPrinted>2021-03-30T05:09:20Z</cp:lastPrinted>
  <dcterms:created xsi:type="dcterms:W3CDTF">2021-03-23T07:42:02Z</dcterms:created>
  <dcterms:modified xsi:type="dcterms:W3CDTF">2021-04-02T01:17:43Z</dcterms:modified>
</cp:coreProperties>
</file>