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Y:\企画課\２ 基本構想・基本計画\Ｆ 政策評価委員会\04 会議\05 会議資料・当日の運営等\★令和６年度第１回（R060829）\02 会議資料\送付用\"/>
    </mc:Choice>
  </mc:AlternateContent>
  <bookViews>
    <workbookView xWindow="0" yWindow="0" windowWidth="19200" windowHeight="6285"/>
  </bookViews>
  <sheets>
    <sheet name="目次" sheetId="1" r:id="rId1"/>
    <sheet name="事務事業評価シート" sheetId="2" r:id="rId2"/>
    <sheet name="事務事業評価シート(2)" sheetId="3" r:id="rId3"/>
    <sheet name="事務事業評価シート(3)" sheetId="4" r:id="rId4"/>
    <sheet name="事務事業評価シート(4)" sheetId="5" r:id="rId5"/>
    <sheet name="事務事業評価シート(5)" sheetId="6" r:id="rId6"/>
    <sheet name="事務事業評価シート(6)" sheetId="7" r:id="rId7"/>
    <sheet name="事務事業評価シート(7)" sheetId="8" r:id="rId8"/>
    <sheet name="事務事業評価シート(8)" sheetId="9" r:id="rId9"/>
    <sheet name="事務事業評価シート(9)" sheetId="10" r:id="rId10"/>
    <sheet name="事務事業評価シート(10)" sheetId="11" r:id="rId11"/>
    <sheet name="事務事業評価シート(11)" sheetId="12" r:id="rId12"/>
    <sheet name="事務事業評価シート(12)" sheetId="13" r:id="rId13"/>
    <sheet name="事務事業評価シート(13)" sheetId="14" r:id="rId14"/>
    <sheet name="事務事業評価シート(14)" sheetId="15" r:id="rId15"/>
    <sheet name="事務事業評価シート(15)" sheetId="16" r:id="rId16"/>
    <sheet name="事務事業評価シート(16)" sheetId="17" r:id="rId17"/>
    <sheet name="事務事業評価シート(17)" sheetId="18" r:id="rId18"/>
    <sheet name="事務事業評価シート(18)" sheetId="19" r:id="rId19"/>
    <sheet name="事務事業評価シート(19)" sheetId="20" r:id="rId20"/>
    <sheet name="事務事業評価シート(20)" sheetId="21" r:id="rId21"/>
    <sheet name="事務事業評価シート(21)" sheetId="22" r:id="rId22"/>
    <sheet name="事務事業評価シート(22)" sheetId="23" r:id="rId23"/>
    <sheet name="事務事業評価シート(23)" sheetId="24" r:id="rId24"/>
    <sheet name="事務事業評価シート(24)" sheetId="25" r:id="rId25"/>
    <sheet name="事務事業評価シート(25)" sheetId="26" r:id="rId26"/>
    <sheet name="事務事業評価シート(26)" sheetId="27" r:id="rId27"/>
    <sheet name="事務事業評価シート(27)" sheetId="28" r:id="rId28"/>
    <sheet name="事務事業評価シート(28)" sheetId="29" r:id="rId29"/>
    <sheet name="事務事業評価シート(29)" sheetId="30" r:id="rId30"/>
    <sheet name="事務事業評価シート(30)" sheetId="31" r:id="rId31"/>
    <sheet name="事務事業評価シート(31)" sheetId="32" r:id="rId32"/>
    <sheet name="事務事業評価シート(32)" sheetId="33" r:id="rId33"/>
    <sheet name="事務事業評価シート(33)" sheetId="34" r:id="rId34"/>
    <sheet name="事務事業評価シート(34)" sheetId="35" r:id="rId35"/>
    <sheet name="事務事業評価シート(35)" sheetId="36" r:id="rId36"/>
    <sheet name="事務事業評価シート(36)" sheetId="37" r:id="rId37"/>
    <sheet name="事務事業評価シート(37)" sheetId="38" r:id="rId38"/>
    <sheet name="事務事業評価シート(38)" sheetId="39" r:id="rId39"/>
    <sheet name="事務事業評価シート(39)" sheetId="40" r:id="rId40"/>
    <sheet name="事務事業評価シート(40)" sheetId="41" r:id="rId41"/>
    <sheet name="事務事業評価シート(41)" sheetId="42" r:id="rId42"/>
    <sheet name="事務事業評価シート(42)" sheetId="43" r:id="rId43"/>
    <sheet name="事務事業評価シート(43)" sheetId="44" r:id="rId44"/>
    <sheet name="事務事業評価シート(44)" sheetId="45" r:id="rId45"/>
    <sheet name="事務事業評価シート(45)" sheetId="46" r:id="rId46"/>
    <sheet name="事務事業評価シート(46)" sheetId="47" r:id="rId47"/>
    <sheet name="事務事業評価シート(47)" sheetId="48" r:id="rId48"/>
    <sheet name="事務事業評価シート(48)" sheetId="49" r:id="rId49"/>
    <sheet name="事務事業評価シート(49)" sheetId="50" r:id="rId50"/>
    <sheet name="事務事業評価シート(50)" sheetId="51" r:id="rId51"/>
    <sheet name="事務事業評価シート(51)" sheetId="52" r:id="rId52"/>
    <sheet name="事務事業評価シート(52)" sheetId="53" r:id="rId53"/>
    <sheet name="事務事業評価シート(53)" sheetId="54" r:id="rId54"/>
    <sheet name="事務事業評価シート(54)" sheetId="55" r:id="rId55"/>
    <sheet name="事務事業評価シート(55)" sheetId="56" r:id="rId56"/>
    <sheet name="事務事業評価シート(56)" sheetId="57" r:id="rId57"/>
    <sheet name="事務事業評価シート(57)" sheetId="58" r:id="rId58"/>
    <sheet name="事務事業評価シート(58)" sheetId="59" r:id="rId59"/>
    <sheet name="事務事業評価シート(59)" sheetId="60" r:id="rId60"/>
    <sheet name="事務事業評価シート(60)" sheetId="61" r:id="rId61"/>
    <sheet name="事務事業評価シート(61)" sheetId="62" r:id="rId62"/>
    <sheet name="事務事業評価シート(62)" sheetId="63" r:id="rId63"/>
    <sheet name="事務事業評価シート(63)" sheetId="64" r:id="rId64"/>
    <sheet name="事務事業評価シート(64)" sheetId="65" r:id="rId65"/>
    <sheet name="事務事業評価シート(65)" sheetId="66" r:id="rId66"/>
    <sheet name="事務事業評価シート(66)" sheetId="67" r:id="rId67"/>
    <sheet name="事務事業評価シート(67)" sheetId="68" r:id="rId68"/>
    <sheet name="事務事業評価シート(68)" sheetId="69" r:id="rId69"/>
    <sheet name="事務事業評価シート(69)" sheetId="70" r:id="rId70"/>
    <sheet name="事務事業評価シート(70)" sheetId="71" r:id="rId71"/>
    <sheet name="事務事業評価シート(71)" sheetId="72" r:id="rId72"/>
    <sheet name="事務事業評価シート(72)" sheetId="73" r:id="rId73"/>
    <sheet name="事務事業評価シート(73)" sheetId="74" r:id="rId74"/>
    <sheet name="事務事業評価シート(74)" sheetId="75" r:id="rId75"/>
    <sheet name="事務事業評価シート(75)" sheetId="76" r:id="rId76"/>
    <sheet name="事務事業評価シート(76)" sheetId="77" r:id="rId77"/>
    <sheet name="事務事業評価シート(77)" sheetId="78" r:id="rId78"/>
    <sheet name="事務事業評価シート(78)" sheetId="79" r:id="rId79"/>
    <sheet name="事務事業評価シート(79)" sheetId="80" r:id="rId80"/>
    <sheet name="事務事業評価シート(80)" sheetId="81" r:id="rId81"/>
    <sheet name="事務事業評価シート(81)" sheetId="82" r:id="rId82"/>
    <sheet name="事務事業評価シート(82)" sheetId="83" r:id="rId83"/>
    <sheet name="事務事業評価シート(83)" sheetId="84" r:id="rId84"/>
    <sheet name="事務事業評価シート(84)" sheetId="85" r:id="rId85"/>
    <sheet name="事務事業評価シート(85)" sheetId="86" r:id="rId86"/>
    <sheet name="事務事業評価シート(86)" sheetId="87" r:id="rId87"/>
    <sheet name="事務事業評価シート(87)" sheetId="88" r:id="rId88"/>
    <sheet name="事務事業評価シート(88)" sheetId="89" r:id="rId89"/>
    <sheet name="事務事業評価シート(89)" sheetId="90" r:id="rId90"/>
    <sheet name="事務事業評価シート(90)" sheetId="91" r:id="rId91"/>
    <sheet name="事務事業評価シート(91)" sheetId="92" r:id="rId92"/>
    <sheet name="事務事業評価シート(92)" sheetId="93" r:id="rId93"/>
    <sheet name="事務事業評価シート(93)" sheetId="94" r:id="rId94"/>
    <sheet name="事務事業評価シート(94)" sheetId="95" r:id="rId95"/>
    <sheet name="事務事業評価シート(95)" sheetId="96" r:id="rId96"/>
    <sheet name="事務事業評価シート(96)" sheetId="97" r:id="rId97"/>
    <sheet name="事務事業評価シート(97)" sheetId="98" r:id="rId98"/>
    <sheet name="事務事業評価シート(98)" sheetId="99" r:id="rId99"/>
    <sheet name="事務事業評価シート(99)" sheetId="100" r:id="rId100"/>
    <sheet name="事務事業評価シート(100)" sheetId="101" r:id="rId101"/>
    <sheet name="事務事業評価シート(101)" sheetId="102" r:id="rId102"/>
    <sheet name="事務事業評価シート(102)" sheetId="103" r:id="rId103"/>
    <sheet name="事務事業評価シート(103)" sheetId="104" r:id="rId104"/>
    <sheet name="事務事業評価シート(104)" sheetId="105" r:id="rId105"/>
    <sheet name="事務事業評価シート(105)" sheetId="106" r:id="rId106"/>
    <sheet name="事務事業評価シート(106)" sheetId="107" r:id="rId107"/>
    <sheet name="事務事業評価シート(107)" sheetId="108" r:id="rId108"/>
    <sheet name="事務事業評価シート(108)" sheetId="109" r:id="rId109"/>
    <sheet name="事務事業評価シート(109)" sheetId="110" r:id="rId110"/>
    <sheet name="事務事業評価シート(110)" sheetId="111" r:id="rId111"/>
    <sheet name="事務事業評価シート(111)" sheetId="112" r:id="rId112"/>
    <sheet name="事務事業評価シート(112)" sheetId="113" r:id="rId113"/>
    <sheet name="事務事業評価シート(113)" sheetId="114" r:id="rId114"/>
    <sheet name="事務事業評価シート(114)" sheetId="115" r:id="rId115"/>
    <sheet name="事務事業評価シート(115)" sheetId="116" r:id="rId116"/>
    <sheet name="事務事業評価シート(116)" sheetId="117" r:id="rId117"/>
    <sheet name="事務事業評価シート(117)" sheetId="118" r:id="rId118"/>
    <sheet name="事務事業評価シート(118)" sheetId="119" r:id="rId119"/>
    <sheet name="事務事業評価シート(119)" sheetId="120" r:id="rId120"/>
    <sheet name="事務事業評価シート(120)" sheetId="121" r:id="rId121"/>
    <sheet name="事務事業評価シート(121)" sheetId="122" r:id="rId122"/>
    <sheet name="事務事業評価シート(122)" sheetId="123" r:id="rId123"/>
    <sheet name="事務事業評価シート(123)" sheetId="124" r:id="rId124"/>
    <sheet name="事務事業評価シート(124)" sheetId="125" r:id="rId125"/>
    <sheet name="事務事業評価シート(125)" sheetId="126" r:id="rId126"/>
    <sheet name="事務事業評価シート(126)" sheetId="127" r:id="rId127"/>
    <sheet name="事務事業評価シート(127)" sheetId="128" r:id="rId128"/>
    <sheet name="事務事業評価シート(128)" sheetId="129" r:id="rId129"/>
    <sheet name="事務事業評価シート(129)" sheetId="130" r:id="rId130"/>
    <sheet name="事務事業評価シート(130)" sheetId="131" r:id="rId131"/>
    <sheet name="事務事業評価シート(131)" sheetId="132" r:id="rId132"/>
    <sheet name="事務事業評価シート(132)" sheetId="133" r:id="rId133"/>
    <sheet name="事務事業評価シート(133)" sheetId="134" r:id="rId134"/>
    <sheet name="事務事業評価シート(134)" sheetId="135" r:id="rId135"/>
    <sheet name="事務事業評価シート(135)" sheetId="136" r:id="rId136"/>
    <sheet name="事務事業評価シート(136)" sheetId="137" r:id="rId137"/>
    <sheet name="事務事業評価シート(137)" sheetId="138" r:id="rId138"/>
    <sheet name="事務事業評価シート(138)" sheetId="139" r:id="rId139"/>
    <sheet name="事務事業評価シート(139)" sheetId="140" r:id="rId140"/>
    <sheet name="事務事業評価シート(140)" sheetId="141" r:id="rId141"/>
    <sheet name="事務事業評価シート(141)" sheetId="142" r:id="rId142"/>
    <sheet name="事務事業評価シート(142)" sheetId="143" r:id="rId143"/>
    <sheet name="事務事業評価シート(143)" sheetId="144" r:id="rId144"/>
    <sheet name="事務事業評価シート(144)" sheetId="145" r:id="rId145"/>
    <sheet name="事務事業評価シート(145)" sheetId="146" r:id="rId146"/>
    <sheet name="事務事業評価シート(146)" sheetId="147" r:id="rId147"/>
    <sheet name="事務事業評価シート(147)" sheetId="148" r:id="rId148"/>
    <sheet name="事務事業評価シート(148)" sheetId="149" r:id="rId149"/>
    <sheet name="事務事業評価シート(149)" sheetId="150" r:id="rId150"/>
    <sheet name="事務事業評価シート(150)" sheetId="151" r:id="rId151"/>
    <sheet name="事務事業評価シート(151)" sheetId="152" r:id="rId152"/>
    <sheet name="事務事業評価シート(152)" sheetId="153" r:id="rId153"/>
    <sheet name="事務事業評価シート(153)" sheetId="154" r:id="rId154"/>
    <sheet name="事務事業評価シート(154)" sheetId="155" r:id="rId155"/>
    <sheet name="事務事業評価シート(155)" sheetId="156" r:id="rId156"/>
    <sheet name="事務事業評価シート(156)" sheetId="157" r:id="rId157"/>
    <sheet name="事務事業評価シート(157)" sheetId="158" r:id="rId158"/>
    <sheet name="事務事業評価シート(158)" sheetId="159" r:id="rId159"/>
    <sheet name="事務事業評価シート(159)" sheetId="160" r:id="rId160"/>
    <sheet name="事務事業評価シート(160)" sheetId="161" r:id="rId161"/>
    <sheet name="事務事業評価シート(161)" sheetId="162" r:id="rId162"/>
    <sheet name="事務事業評価シート(162)" sheetId="163" r:id="rId163"/>
    <sheet name="事務事業評価シート(163)" sheetId="164" r:id="rId164"/>
    <sheet name="事務事業評価シート(164)" sheetId="165" r:id="rId165"/>
    <sheet name="事務事業評価シート(165)" sheetId="166" r:id="rId166"/>
    <sheet name="事務事業評価シート(166)" sheetId="167" r:id="rId167"/>
    <sheet name="事務事業評価シート(167)" sheetId="168" r:id="rId168"/>
    <sheet name="事務事業評価シート(168)" sheetId="169" r:id="rId169"/>
    <sheet name="事務事業評価シート(169)" sheetId="170" r:id="rId170"/>
    <sheet name="事務事業評価シート(170)" sheetId="171" r:id="rId171"/>
    <sheet name="事務事業評価シート(171)" sheetId="172" r:id="rId172"/>
    <sheet name="事務事業評価シート(172)" sheetId="173" r:id="rId173"/>
    <sheet name="事務事業評価シート(173)" sheetId="174" r:id="rId174"/>
    <sheet name="事務事業評価シート(174)" sheetId="175" r:id="rId175"/>
    <sheet name="事務事業評価シート(175)" sheetId="176" r:id="rId176"/>
    <sheet name="事務事業評価シート(176)" sheetId="177" r:id="rId177"/>
    <sheet name="事務事業評価シート(177)" sheetId="178" r:id="rId178"/>
    <sheet name="事務事業評価シート(178)" sheetId="179" r:id="rId179"/>
    <sheet name="事務事業評価シート(179)" sheetId="180" r:id="rId180"/>
    <sheet name="事務事業評価シート(180)" sheetId="181" r:id="rId181"/>
    <sheet name="事務事業評価シート(181)" sheetId="182" r:id="rId182"/>
    <sheet name="事務事業評価シート(182)" sheetId="183" r:id="rId183"/>
    <sheet name="事務事業評価シート(183)" sheetId="184" r:id="rId184"/>
    <sheet name="事務事業評価シート(184)" sheetId="185" r:id="rId185"/>
    <sheet name="事務事業評価シート(185)" sheetId="186" r:id="rId186"/>
    <sheet name="事務事業評価シート(186)" sheetId="187" r:id="rId187"/>
    <sheet name="事務事業評価シート(187)" sheetId="188" r:id="rId188"/>
    <sheet name="事務事業評価シート(188)" sheetId="189" r:id="rId189"/>
    <sheet name="事務事業評価シート(189)" sheetId="190" r:id="rId190"/>
    <sheet name="事務事業評価シート(190)" sheetId="191" r:id="rId191"/>
    <sheet name="事務事業評価シート(191)" sheetId="192" r:id="rId192"/>
    <sheet name="事務事業評価シート(192)" sheetId="193" r:id="rId193"/>
    <sheet name="事務事業評価シート(193)" sheetId="194" r:id="rId194"/>
    <sheet name="事務事業評価シート(194)" sheetId="195" r:id="rId195"/>
    <sheet name="事務事業評価シート(195)" sheetId="196" r:id="rId196"/>
    <sheet name="事務事業評価シート(196)" sheetId="197" r:id="rId197"/>
    <sheet name="事務事業評価シート(197)" sheetId="198" r:id="rId198"/>
    <sheet name="事務事業評価シート(198)" sheetId="199" r:id="rId199"/>
    <sheet name="事務事業評価シート(199)" sheetId="200" r:id="rId200"/>
    <sheet name="事務事業評価シート(200)" sheetId="201" r:id="rId201"/>
    <sheet name="事務事業評価シート(201)" sheetId="202" r:id="rId202"/>
    <sheet name="事務事業評価シート(202)" sheetId="203" r:id="rId203"/>
    <sheet name="事務事業評価シート(203)" sheetId="204" r:id="rId204"/>
    <sheet name="事務事業評価シート(204)" sheetId="205" r:id="rId205"/>
    <sheet name="事務事業評価シート(205)" sheetId="206" r:id="rId206"/>
    <sheet name="事務事業評価シート(206)" sheetId="207" r:id="rId207"/>
  </sheets>
  <definedNames>
    <definedName name="_xlnm._FilterDatabase" localSheetId="0" hidden="1">目次!$B$1:$N$207</definedName>
    <definedName name="_xlnm.Print_Area" localSheetId="1">事務事業評価シート!$A$1:$X$36</definedName>
    <definedName name="_xlnm.Print_Area" localSheetId="10">'事務事業評価シート(10)'!$A$1:$X$36</definedName>
    <definedName name="_xlnm.Print_Area" localSheetId="100">'事務事業評価シート(100)'!$A$1:$X$36</definedName>
    <definedName name="_xlnm.Print_Area" localSheetId="101">'事務事業評価シート(101)'!$A$1:$X$36</definedName>
    <definedName name="_xlnm.Print_Area" localSheetId="102">'事務事業評価シート(102)'!$A$1:$X$36</definedName>
    <definedName name="_xlnm.Print_Area" localSheetId="103">'事務事業評価シート(103)'!$A$1:$X$36</definedName>
    <definedName name="_xlnm.Print_Area" localSheetId="104">'事務事業評価シート(104)'!$A$1:$X$36</definedName>
    <definedName name="_xlnm.Print_Area" localSheetId="105">'事務事業評価シート(105)'!$A$1:$X$36</definedName>
    <definedName name="_xlnm.Print_Area" localSheetId="106">'事務事業評価シート(106)'!$A$1:$X$36</definedName>
    <definedName name="_xlnm.Print_Area" localSheetId="107">'事務事業評価シート(107)'!$A$1:$X$36</definedName>
    <definedName name="_xlnm.Print_Area" localSheetId="108">'事務事業評価シート(108)'!$A$1:$X$36</definedName>
    <definedName name="_xlnm.Print_Area" localSheetId="109">'事務事業評価シート(109)'!$A$1:$X$36</definedName>
    <definedName name="_xlnm.Print_Area" localSheetId="11">'事務事業評価シート(11)'!$A$1:$X$36</definedName>
    <definedName name="_xlnm.Print_Area" localSheetId="110">'事務事業評価シート(110)'!$A$1:$X$36</definedName>
    <definedName name="_xlnm.Print_Area" localSheetId="111">'事務事業評価シート(111)'!$A$1:$X$36</definedName>
    <definedName name="_xlnm.Print_Area" localSheetId="112">'事務事業評価シート(112)'!$A$1:$X$36</definedName>
    <definedName name="_xlnm.Print_Area" localSheetId="113">'事務事業評価シート(113)'!$A$1:$X$36</definedName>
    <definedName name="_xlnm.Print_Area" localSheetId="114">'事務事業評価シート(114)'!$A$1:$X$36</definedName>
    <definedName name="_xlnm.Print_Area" localSheetId="115">'事務事業評価シート(115)'!$A$1:$X$36</definedName>
    <definedName name="_xlnm.Print_Area" localSheetId="116">'事務事業評価シート(116)'!$A$1:$X$36</definedName>
    <definedName name="_xlnm.Print_Area" localSheetId="117">'事務事業評価シート(117)'!$A$1:$X$36</definedName>
    <definedName name="_xlnm.Print_Area" localSheetId="118">'事務事業評価シート(118)'!$A$1:$X$36</definedName>
    <definedName name="_xlnm.Print_Area" localSheetId="119">'事務事業評価シート(119)'!$A$1:$X$36</definedName>
    <definedName name="_xlnm.Print_Area" localSheetId="12">'事務事業評価シート(12)'!$A$1:$X$36</definedName>
    <definedName name="_xlnm.Print_Area" localSheetId="120">'事務事業評価シート(120)'!$A$1:$X$36</definedName>
    <definedName name="_xlnm.Print_Area" localSheetId="121">'事務事業評価シート(121)'!$A$1:$X$36</definedName>
    <definedName name="_xlnm.Print_Area" localSheetId="122">'事務事業評価シート(122)'!$A$1:$X$36</definedName>
    <definedName name="_xlnm.Print_Area" localSheetId="123">'事務事業評価シート(123)'!$A$1:$X$36</definedName>
    <definedName name="_xlnm.Print_Area" localSheetId="124">'事務事業評価シート(124)'!$A$1:$X$36</definedName>
    <definedName name="_xlnm.Print_Area" localSheetId="125">'事務事業評価シート(125)'!$A$1:$X$36</definedName>
    <definedName name="_xlnm.Print_Area" localSheetId="126">'事務事業評価シート(126)'!$A$1:$X$36</definedName>
    <definedName name="_xlnm.Print_Area" localSheetId="127">'事務事業評価シート(127)'!$A$1:$X$36</definedName>
    <definedName name="_xlnm.Print_Area" localSheetId="128">'事務事業評価シート(128)'!$A$1:$X$36</definedName>
    <definedName name="_xlnm.Print_Area" localSheetId="129">'事務事業評価シート(129)'!$A$1:$X$36</definedName>
    <definedName name="_xlnm.Print_Area" localSheetId="13">'事務事業評価シート(13)'!$A$1:$X$36</definedName>
    <definedName name="_xlnm.Print_Area" localSheetId="130">'事務事業評価シート(130)'!$A$1:$X$36</definedName>
    <definedName name="_xlnm.Print_Area" localSheetId="131">'事務事業評価シート(131)'!$A$1:$X$36</definedName>
    <definedName name="_xlnm.Print_Area" localSheetId="132">'事務事業評価シート(132)'!$A$1:$X$36</definedName>
    <definedName name="_xlnm.Print_Area" localSheetId="133">'事務事業評価シート(133)'!$A$1:$X$36</definedName>
    <definedName name="_xlnm.Print_Area" localSheetId="134">'事務事業評価シート(134)'!$A$1:$X$36</definedName>
    <definedName name="_xlnm.Print_Area" localSheetId="135">'事務事業評価シート(135)'!$A$1:$X$36</definedName>
    <definedName name="_xlnm.Print_Area" localSheetId="136">'事務事業評価シート(136)'!$A$1:$X$36</definedName>
    <definedName name="_xlnm.Print_Area" localSheetId="137">'事務事業評価シート(137)'!$A$1:$X$36</definedName>
    <definedName name="_xlnm.Print_Area" localSheetId="138">'事務事業評価シート(138)'!$A$1:$X$36</definedName>
    <definedName name="_xlnm.Print_Area" localSheetId="139">'事務事業評価シート(139)'!$A$1:$X$36</definedName>
    <definedName name="_xlnm.Print_Area" localSheetId="14">'事務事業評価シート(14)'!$A$1:$X$36</definedName>
    <definedName name="_xlnm.Print_Area" localSheetId="140">'事務事業評価シート(140)'!$A$1:$X$36</definedName>
    <definedName name="_xlnm.Print_Area" localSheetId="141">'事務事業評価シート(141)'!$A$1:$X$36</definedName>
    <definedName name="_xlnm.Print_Area" localSheetId="142">'事務事業評価シート(142)'!$A$1:$X$36</definedName>
    <definedName name="_xlnm.Print_Area" localSheetId="143">'事務事業評価シート(143)'!$A$1:$X$36</definedName>
    <definedName name="_xlnm.Print_Area" localSheetId="144">'事務事業評価シート(144)'!$A$1:$X$36</definedName>
    <definedName name="_xlnm.Print_Area" localSheetId="145">'事務事業評価シート(145)'!$A$1:$X$36</definedName>
    <definedName name="_xlnm.Print_Area" localSheetId="146">'事務事業評価シート(146)'!$A$1:$X$36</definedName>
    <definedName name="_xlnm.Print_Area" localSheetId="147">'事務事業評価シート(147)'!$A$1:$X$36</definedName>
    <definedName name="_xlnm.Print_Area" localSheetId="148">'事務事業評価シート(148)'!$A$1:$X$36</definedName>
    <definedName name="_xlnm.Print_Area" localSheetId="149">'事務事業評価シート(149)'!$A$1:$X$36</definedName>
    <definedName name="_xlnm.Print_Area" localSheetId="15">'事務事業評価シート(15)'!$A$1:$X$36</definedName>
    <definedName name="_xlnm.Print_Area" localSheetId="150">'事務事業評価シート(150)'!$A$1:$X$36</definedName>
    <definedName name="_xlnm.Print_Area" localSheetId="151">'事務事業評価シート(151)'!$A$1:$X$36</definedName>
    <definedName name="_xlnm.Print_Area" localSheetId="152">'事務事業評価シート(152)'!$A$1:$X$36</definedName>
    <definedName name="_xlnm.Print_Area" localSheetId="153">'事務事業評価シート(153)'!$A$1:$X$36</definedName>
    <definedName name="_xlnm.Print_Area" localSheetId="154">'事務事業評価シート(154)'!$A$1:$X$36</definedName>
    <definedName name="_xlnm.Print_Area" localSheetId="155">'事務事業評価シート(155)'!$A$1:$X$36</definedName>
    <definedName name="_xlnm.Print_Area" localSheetId="156">'事務事業評価シート(156)'!$A$1:$X$36</definedName>
    <definedName name="_xlnm.Print_Area" localSheetId="157">'事務事業評価シート(157)'!$A$1:$X$36</definedName>
    <definedName name="_xlnm.Print_Area" localSheetId="158">'事務事業評価シート(158)'!$A$1:$X$36</definedName>
    <definedName name="_xlnm.Print_Area" localSheetId="159">'事務事業評価シート(159)'!$A$1:$X$36</definedName>
    <definedName name="_xlnm.Print_Area" localSheetId="16">'事務事業評価シート(16)'!$A$1:$X$36</definedName>
    <definedName name="_xlnm.Print_Area" localSheetId="160">'事務事業評価シート(160)'!$A$1:$X$36</definedName>
    <definedName name="_xlnm.Print_Area" localSheetId="161">'事務事業評価シート(161)'!$A$1:$X$36</definedName>
    <definedName name="_xlnm.Print_Area" localSheetId="162">'事務事業評価シート(162)'!$A$1:$X$36</definedName>
    <definedName name="_xlnm.Print_Area" localSheetId="163">'事務事業評価シート(163)'!$A$1:$X$36</definedName>
    <definedName name="_xlnm.Print_Area" localSheetId="164">'事務事業評価シート(164)'!$A$1:$X$36</definedName>
    <definedName name="_xlnm.Print_Area" localSheetId="165">'事務事業評価シート(165)'!$A$1:$X$36</definedName>
    <definedName name="_xlnm.Print_Area" localSheetId="166">'事務事業評価シート(166)'!$A$1:$X$36</definedName>
    <definedName name="_xlnm.Print_Area" localSheetId="167">'事務事業評価シート(167)'!$A$1:$X$36</definedName>
    <definedName name="_xlnm.Print_Area" localSheetId="168">'事務事業評価シート(168)'!$A$1:$X$36</definedName>
    <definedName name="_xlnm.Print_Area" localSheetId="169">'事務事業評価シート(169)'!$A$1:$X$36</definedName>
    <definedName name="_xlnm.Print_Area" localSheetId="17">'事務事業評価シート(17)'!$A$1:$X$36</definedName>
    <definedName name="_xlnm.Print_Area" localSheetId="170">'事務事業評価シート(170)'!$A$1:$X$36</definedName>
    <definedName name="_xlnm.Print_Area" localSheetId="171">'事務事業評価シート(171)'!$A$1:$X$36</definedName>
    <definedName name="_xlnm.Print_Area" localSheetId="172">'事務事業評価シート(172)'!$A$1:$X$36</definedName>
    <definedName name="_xlnm.Print_Area" localSheetId="173">'事務事業評価シート(173)'!$A$1:$X$36</definedName>
    <definedName name="_xlnm.Print_Area" localSheetId="174">'事務事業評価シート(174)'!$A$1:$X$36</definedName>
    <definedName name="_xlnm.Print_Area" localSheetId="175">'事務事業評価シート(175)'!$A$1:$X$36</definedName>
    <definedName name="_xlnm.Print_Area" localSheetId="176">'事務事業評価シート(176)'!$A$1:$X$36</definedName>
    <definedName name="_xlnm.Print_Area" localSheetId="177">'事務事業評価シート(177)'!$A$1:$X$36</definedName>
    <definedName name="_xlnm.Print_Area" localSheetId="178">'事務事業評価シート(178)'!$A$1:$X$36</definedName>
    <definedName name="_xlnm.Print_Area" localSheetId="179">'事務事業評価シート(179)'!$A$1:$X$36</definedName>
    <definedName name="_xlnm.Print_Area" localSheetId="18">'事務事業評価シート(18)'!$A$1:$X$36</definedName>
    <definedName name="_xlnm.Print_Area" localSheetId="180">'事務事業評価シート(180)'!$A$1:$X$36</definedName>
    <definedName name="_xlnm.Print_Area" localSheetId="181">'事務事業評価シート(181)'!$A$1:$X$36</definedName>
    <definedName name="_xlnm.Print_Area" localSheetId="182">'事務事業評価シート(182)'!$A$1:$X$36</definedName>
    <definedName name="_xlnm.Print_Area" localSheetId="183">'事務事業評価シート(183)'!$A$1:$X$36</definedName>
    <definedName name="_xlnm.Print_Area" localSheetId="184">'事務事業評価シート(184)'!$A$1:$X$36</definedName>
    <definedName name="_xlnm.Print_Area" localSheetId="185">'事務事業評価シート(185)'!$A$1:$X$36</definedName>
    <definedName name="_xlnm.Print_Area" localSheetId="186">'事務事業評価シート(186)'!$A$1:$X$36</definedName>
    <definedName name="_xlnm.Print_Area" localSheetId="187">'事務事業評価シート(187)'!$A$1:$X$36</definedName>
    <definedName name="_xlnm.Print_Area" localSheetId="188">'事務事業評価シート(188)'!$A$1:$X$36</definedName>
    <definedName name="_xlnm.Print_Area" localSheetId="189">'事務事業評価シート(189)'!$A$1:$X$36</definedName>
    <definedName name="_xlnm.Print_Area" localSheetId="19">'事務事業評価シート(19)'!$A$1:$X$36</definedName>
    <definedName name="_xlnm.Print_Area" localSheetId="190">'事務事業評価シート(190)'!$A$1:$X$36</definedName>
    <definedName name="_xlnm.Print_Area" localSheetId="191">'事務事業評価シート(191)'!$A$1:$X$36</definedName>
    <definedName name="_xlnm.Print_Area" localSheetId="192">'事務事業評価シート(192)'!$A$1:$X$36</definedName>
    <definedName name="_xlnm.Print_Area" localSheetId="193">'事務事業評価シート(193)'!$A$1:$X$36</definedName>
    <definedName name="_xlnm.Print_Area" localSheetId="194">'事務事業評価シート(194)'!$A$1:$X$36</definedName>
    <definedName name="_xlnm.Print_Area" localSheetId="195">'事務事業評価シート(195)'!$A$1:$X$36</definedName>
    <definedName name="_xlnm.Print_Area" localSheetId="196">'事務事業評価シート(196)'!$A$1:$X$36</definedName>
    <definedName name="_xlnm.Print_Area" localSheetId="197">'事務事業評価シート(197)'!$A$1:$X$36</definedName>
    <definedName name="_xlnm.Print_Area" localSheetId="198">'事務事業評価シート(198)'!$A$1:$X$36</definedName>
    <definedName name="_xlnm.Print_Area" localSheetId="199">'事務事業評価シート(199)'!$A$1:$X$36</definedName>
    <definedName name="_xlnm.Print_Area" localSheetId="2">'事務事業評価シート(2)'!$A$1:$X$36</definedName>
    <definedName name="_xlnm.Print_Area" localSheetId="20">'事務事業評価シート(20)'!$A$1:$X$36</definedName>
    <definedName name="_xlnm.Print_Area" localSheetId="200">'事務事業評価シート(200)'!$A$1:$X$36</definedName>
    <definedName name="_xlnm.Print_Area" localSheetId="201">'事務事業評価シート(201)'!$A$1:$X$36</definedName>
    <definedName name="_xlnm.Print_Area" localSheetId="202">'事務事業評価シート(202)'!$A$1:$X$36</definedName>
    <definedName name="_xlnm.Print_Area" localSheetId="203">'事務事業評価シート(203)'!$A$1:$X$36</definedName>
    <definedName name="_xlnm.Print_Area" localSheetId="204">'事務事業評価シート(204)'!$A$1:$X$36</definedName>
    <definedName name="_xlnm.Print_Area" localSheetId="205">'事務事業評価シート(205)'!$A$1:$X$36</definedName>
    <definedName name="_xlnm.Print_Area" localSheetId="206">'事務事業評価シート(206)'!$A$1:$X$36</definedName>
    <definedName name="_xlnm.Print_Area" localSheetId="21">'事務事業評価シート(21)'!$A$1:$X$36</definedName>
    <definedName name="_xlnm.Print_Area" localSheetId="22">'事務事業評価シート(22)'!$A$1:$X$36</definedName>
    <definedName name="_xlnm.Print_Area" localSheetId="23">'事務事業評価シート(23)'!$A$1:$X$36</definedName>
    <definedName name="_xlnm.Print_Area" localSheetId="24">'事務事業評価シート(24)'!$A$1:$X$36</definedName>
    <definedName name="_xlnm.Print_Area" localSheetId="25">'事務事業評価シート(25)'!$A$1:$X$36</definedName>
    <definedName name="_xlnm.Print_Area" localSheetId="26">'事務事業評価シート(26)'!$A$1:$X$36</definedName>
    <definedName name="_xlnm.Print_Area" localSheetId="27">'事務事業評価シート(27)'!$A$1:$X$36</definedName>
    <definedName name="_xlnm.Print_Area" localSheetId="28">'事務事業評価シート(28)'!$A$1:$X$36</definedName>
    <definedName name="_xlnm.Print_Area" localSheetId="29">'事務事業評価シート(29)'!$A$1:$X$36</definedName>
    <definedName name="_xlnm.Print_Area" localSheetId="3">'事務事業評価シート(3)'!$A$1:$X$36</definedName>
    <definedName name="_xlnm.Print_Area" localSheetId="30">'事務事業評価シート(30)'!$A$1:$X$36</definedName>
    <definedName name="_xlnm.Print_Area" localSheetId="31">'事務事業評価シート(31)'!$A$1:$X$36</definedName>
    <definedName name="_xlnm.Print_Area" localSheetId="32">'事務事業評価シート(32)'!$A$1:$X$36</definedName>
    <definedName name="_xlnm.Print_Area" localSheetId="33">'事務事業評価シート(33)'!$A$1:$X$36</definedName>
    <definedName name="_xlnm.Print_Area" localSheetId="34">'事務事業評価シート(34)'!$A$1:$X$36</definedName>
    <definedName name="_xlnm.Print_Area" localSheetId="35">'事務事業評価シート(35)'!$A$1:$X$36</definedName>
    <definedName name="_xlnm.Print_Area" localSheetId="36">'事務事業評価シート(36)'!$A$1:$X$36</definedName>
    <definedName name="_xlnm.Print_Area" localSheetId="37">'事務事業評価シート(37)'!$A$1:$X$36</definedName>
    <definedName name="_xlnm.Print_Area" localSheetId="38">'事務事業評価シート(38)'!$A$1:$X$36</definedName>
    <definedName name="_xlnm.Print_Area" localSheetId="39">'事務事業評価シート(39)'!$A$1:$X$36</definedName>
    <definedName name="_xlnm.Print_Area" localSheetId="4">'事務事業評価シート(4)'!$A$1:$X$36</definedName>
    <definedName name="_xlnm.Print_Area" localSheetId="40">'事務事業評価シート(40)'!$A$1:$X$36</definedName>
    <definedName name="_xlnm.Print_Area" localSheetId="41">'事務事業評価シート(41)'!$A$1:$X$36</definedName>
    <definedName name="_xlnm.Print_Area" localSheetId="42">'事務事業評価シート(42)'!$A$1:$X$36</definedName>
    <definedName name="_xlnm.Print_Area" localSheetId="43">'事務事業評価シート(43)'!$A$1:$X$36</definedName>
    <definedName name="_xlnm.Print_Area" localSheetId="44">'事務事業評価シート(44)'!$A$1:$X$36</definedName>
    <definedName name="_xlnm.Print_Area" localSheetId="45">'事務事業評価シート(45)'!$A$1:$X$36</definedName>
    <definedName name="_xlnm.Print_Area" localSheetId="46">'事務事業評価シート(46)'!$A$1:$X$36</definedName>
    <definedName name="_xlnm.Print_Area" localSheetId="47">'事務事業評価シート(47)'!$A$1:$X$36</definedName>
    <definedName name="_xlnm.Print_Area" localSheetId="48">'事務事業評価シート(48)'!$A$1:$X$36</definedName>
    <definedName name="_xlnm.Print_Area" localSheetId="49">'事務事業評価シート(49)'!$A$1:$X$36</definedName>
    <definedName name="_xlnm.Print_Area" localSheetId="5">'事務事業評価シート(5)'!$A$1:$X$36</definedName>
    <definedName name="_xlnm.Print_Area" localSheetId="50">'事務事業評価シート(50)'!$A$1:$X$36</definedName>
    <definedName name="_xlnm.Print_Area" localSheetId="51">'事務事業評価シート(51)'!$A$1:$X$36</definedName>
    <definedName name="_xlnm.Print_Area" localSheetId="52">'事務事業評価シート(52)'!$A$1:$X$36</definedName>
    <definedName name="_xlnm.Print_Area" localSheetId="53">'事務事業評価シート(53)'!$A$1:$X$36</definedName>
    <definedName name="_xlnm.Print_Area" localSheetId="54">'事務事業評価シート(54)'!$A$1:$X$36</definedName>
    <definedName name="_xlnm.Print_Area" localSheetId="55">'事務事業評価シート(55)'!$A$1:$X$36</definedName>
    <definedName name="_xlnm.Print_Area" localSheetId="56">'事務事業評価シート(56)'!$A$1:$X$36</definedName>
    <definedName name="_xlnm.Print_Area" localSheetId="57">'事務事業評価シート(57)'!$A$1:$X$36</definedName>
    <definedName name="_xlnm.Print_Area" localSheetId="58">'事務事業評価シート(58)'!$A$1:$X$36</definedName>
    <definedName name="_xlnm.Print_Area" localSheetId="59">'事務事業評価シート(59)'!$A$1:$X$36</definedName>
    <definedName name="_xlnm.Print_Area" localSheetId="6">'事務事業評価シート(6)'!$A$1:$X$36</definedName>
    <definedName name="_xlnm.Print_Area" localSheetId="60">'事務事業評価シート(60)'!$A$1:$X$36</definedName>
    <definedName name="_xlnm.Print_Area" localSheetId="61">'事務事業評価シート(61)'!$A$1:$X$36</definedName>
    <definedName name="_xlnm.Print_Area" localSheetId="62">'事務事業評価シート(62)'!$A$1:$X$36</definedName>
    <definedName name="_xlnm.Print_Area" localSheetId="63">'事務事業評価シート(63)'!$A$1:$X$36</definedName>
    <definedName name="_xlnm.Print_Area" localSheetId="64">'事務事業評価シート(64)'!$A$1:$X$36</definedName>
    <definedName name="_xlnm.Print_Area" localSheetId="65">'事務事業評価シート(65)'!$A$1:$X$36</definedName>
    <definedName name="_xlnm.Print_Area" localSheetId="66">'事務事業評価シート(66)'!$A$1:$X$36</definedName>
    <definedName name="_xlnm.Print_Area" localSheetId="67">'事務事業評価シート(67)'!$A$1:$X$36</definedName>
    <definedName name="_xlnm.Print_Area" localSheetId="68">'事務事業評価シート(68)'!$A$1:$X$36</definedName>
    <definedName name="_xlnm.Print_Area" localSheetId="69">'事務事業評価シート(69)'!$A$1:$X$36</definedName>
    <definedName name="_xlnm.Print_Area" localSheetId="7">'事務事業評価シート(7)'!$A$1:$X$36</definedName>
    <definedName name="_xlnm.Print_Area" localSheetId="70">'事務事業評価シート(70)'!$A$1:$X$36</definedName>
    <definedName name="_xlnm.Print_Area" localSheetId="71">'事務事業評価シート(71)'!$A$1:$X$36</definedName>
    <definedName name="_xlnm.Print_Area" localSheetId="72">'事務事業評価シート(72)'!$A$1:$X$36</definedName>
    <definedName name="_xlnm.Print_Area" localSheetId="73">'事務事業評価シート(73)'!$A$1:$X$36</definedName>
    <definedName name="_xlnm.Print_Area" localSheetId="74">'事務事業評価シート(74)'!$A$1:$X$36</definedName>
    <definedName name="_xlnm.Print_Area" localSheetId="75">'事務事業評価シート(75)'!$A$1:$X$36</definedName>
    <definedName name="_xlnm.Print_Area" localSheetId="76">'事務事業評価シート(76)'!$A$1:$X$36</definedName>
    <definedName name="_xlnm.Print_Area" localSheetId="77">'事務事業評価シート(77)'!$A$1:$X$36</definedName>
    <definedName name="_xlnm.Print_Area" localSheetId="78">'事務事業評価シート(78)'!$A$1:$X$36</definedName>
    <definedName name="_xlnm.Print_Area" localSheetId="79">'事務事業評価シート(79)'!$A$1:$X$36</definedName>
    <definedName name="_xlnm.Print_Area" localSheetId="8">'事務事業評価シート(8)'!$A$1:$X$36</definedName>
    <definedName name="_xlnm.Print_Area" localSheetId="80">'事務事業評価シート(80)'!$A$1:$X$36</definedName>
    <definedName name="_xlnm.Print_Area" localSheetId="81">'事務事業評価シート(81)'!$A$1:$X$36</definedName>
    <definedName name="_xlnm.Print_Area" localSheetId="82">'事務事業評価シート(82)'!$A$1:$X$36</definedName>
    <definedName name="_xlnm.Print_Area" localSheetId="83">'事務事業評価シート(83)'!$A$1:$X$36</definedName>
    <definedName name="_xlnm.Print_Area" localSheetId="84">'事務事業評価シート(84)'!$A$1:$X$36</definedName>
    <definedName name="_xlnm.Print_Area" localSheetId="85">'事務事業評価シート(85)'!$A$1:$X$36</definedName>
    <definedName name="_xlnm.Print_Area" localSheetId="86">'事務事業評価シート(86)'!$A$1:$X$36</definedName>
    <definedName name="_xlnm.Print_Area" localSheetId="87">'事務事業評価シート(87)'!$A$1:$X$36</definedName>
    <definedName name="_xlnm.Print_Area" localSheetId="88">'事務事業評価シート(88)'!$A$1:$X$36</definedName>
    <definedName name="_xlnm.Print_Area" localSheetId="89">'事務事業評価シート(89)'!$A$1:$X$36</definedName>
    <definedName name="_xlnm.Print_Area" localSheetId="9">'事務事業評価シート(9)'!$A$1:$X$36</definedName>
    <definedName name="_xlnm.Print_Area" localSheetId="90">'事務事業評価シート(90)'!$A$1:$X$36</definedName>
    <definedName name="_xlnm.Print_Area" localSheetId="91">'事務事業評価シート(91)'!$A$1:$X$36</definedName>
    <definedName name="_xlnm.Print_Area" localSheetId="92">'事務事業評価シート(92)'!$A$1:$X$36</definedName>
    <definedName name="_xlnm.Print_Area" localSheetId="93">'事務事業評価シート(93)'!$A$1:$X$36</definedName>
    <definedName name="_xlnm.Print_Area" localSheetId="94">'事務事業評価シート(94)'!$A$1:$X$36</definedName>
    <definedName name="_xlnm.Print_Area" localSheetId="95">'事務事業評価シート(95)'!$A$1:$X$36</definedName>
    <definedName name="_xlnm.Print_Area" localSheetId="96">'事務事業評価シート(96)'!$A$1:$X$36</definedName>
    <definedName name="_xlnm.Print_Area" localSheetId="97">'事務事業評価シート(97)'!$A$1:$X$36</definedName>
    <definedName name="_xlnm.Print_Area" localSheetId="98">'事務事業評価シート(98)'!$A$1:$X$36</definedName>
    <definedName name="_xlnm.Print_Area" localSheetId="99">'事務事業評価シート(99)'!$A$1:$X$36</definedName>
    <definedName name="_xlnm.Print_Area" localSheetId="0">目次!$A$1:$N$207</definedName>
    <definedName name="sName">GET&gt;WORKBOOK(1)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1" i="207" l="1"/>
  <c r="T4" i="207"/>
  <c r="T6" i="207"/>
  <c r="E7" i="207"/>
  <c r="E8" i="207"/>
  <c r="T8" i="207"/>
  <c r="E9" i="207"/>
  <c r="T10" i="207"/>
  <c r="T12" i="207"/>
  <c r="E16" i="207"/>
  <c r="T19" i="207"/>
  <c r="E26" i="207"/>
  <c r="T26" i="207"/>
  <c r="B33" i="207"/>
  <c r="D33" i="207"/>
  <c r="B34" i="207"/>
  <c r="D34" i="207"/>
  <c r="B35" i="207"/>
  <c r="D35" i="207"/>
  <c r="B36" i="207"/>
  <c r="D36" i="207"/>
  <c r="A39" i="207"/>
  <c r="A1" i="207" s="1"/>
  <c r="E41" i="207"/>
  <c r="E4" i="207" s="1"/>
  <c r="E42" i="207"/>
  <c r="E5" i="207" s="1"/>
  <c r="E43" i="207"/>
  <c r="E6" i="207" s="1"/>
  <c r="E51" i="207"/>
  <c r="E14" i="207" s="1"/>
  <c r="E52" i="207"/>
  <c r="E15" i="207" s="1"/>
  <c r="AE56" i="207"/>
  <c r="AB56" i="207" s="1"/>
  <c r="AI56" i="207"/>
  <c r="AB60" i="207"/>
  <c r="AC60" i="207"/>
  <c r="AD60" i="207"/>
  <c r="AE60" i="207"/>
  <c r="AA60" i="207" s="1"/>
  <c r="AF60" i="207"/>
  <c r="AG60" i="207"/>
  <c r="AH60" i="207"/>
  <c r="AI60" i="207"/>
  <c r="AA61" i="207"/>
  <c r="AB61" i="207"/>
  <c r="AC61" i="207"/>
  <c r="AD61" i="207"/>
  <c r="AE61" i="207"/>
  <c r="AF61" i="207"/>
  <c r="AG61" i="207"/>
  <c r="AH61" i="207"/>
  <c r="AI61" i="207"/>
  <c r="AE76" i="207"/>
  <c r="AI76" i="207" s="1"/>
  <c r="Y1" i="206"/>
  <c r="T4" i="206"/>
  <c r="T6" i="206"/>
  <c r="E7" i="206"/>
  <c r="E8" i="206"/>
  <c r="T8" i="206"/>
  <c r="E9" i="206"/>
  <c r="T10" i="206"/>
  <c r="T12" i="206"/>
  <c r="E16" i="206"/>
  <c r="T19" i="206"/>
  <c r="E26" i="206"/>
  <c r="T26" i="206"/>
  <c r="B33" i="206"/>
  <c r="D33" i="206"/>
  <c r="B34" i="206"/>
  <c r="D34" i="206"/>
  <c r="B35" i="206"/>
  <c r="D35" i="206"/>
  <c r="B36" i="206"/>
  <c r="D36" i="206"/>
  <c r="A39" i="206"/>
  <c r="A1" i="206" s="1"/>
  <c r="E41" i="206"/>
  <c r="E4" i="206" s="1"/>
  <c r="E42" i="206"/>
  <c r="E5" i="206" s="1"/>
  <c r="E43" i="206"/>
  <c r="E6" i="206" s="1"/>
  <c r="E51" i="206"/>
  <c r="E14" i="206" s="1"/>
  <c r="E52" i="206"/>
  <c r="E15" i="206" s="1"/>
  <c r="AA56" i="206"/>
  <c r="AE56" i="206"/>
  <c r="AI56" i="206"/>
  <c r="AB60" i="206"/>
  <c r="AC60" i="206"/>
  <c r="AD60" i="206"/>
  <c r="AE60" i="206"/>
  <c r="AA60" i="206" s="1"/>
  <c r="H59" i="206" s="1"/>
  <c r="AF60" i="206"/>
  <c r="AG60" i="206"/>
  <c r="AH60" i="206"/>
  <c r="AI60" i="206"/>
  <c r="AA61" i="206"/>
  <c r="AB61" i="206"/>
  <c r="AC61" i="206"/>
  <c r="AD61" i="206"/>
  <c r="AE61" i="206"/>
  <c r="AF61" i="206"/>
  <c r="AG61" i="206"/>
  <c r="AH61" i="206"/>
  <c r="AI61" i="206"/>
  <c r="AB76" i="206"/>
  <c r="AC76" i="206"/>
  <c r="AD76" i="206"/>
  <c r="AE76" i="206"/>
  <c r="AA76" i="206" s="1"/>
  <c r="I71" i="206" s="1"/>
  <c r="I34" i="206" s="1"/>
  <c r="AF76" i="206"/>
  <c r="AG76" i="206"/>
  <c r="AH76" i="206"/>
  <c r="AI76" i="206"/>
  <c r="Y1" i="205"/>
  <c r="E4" i="205"/>
  <c r="T4" i="205"/>
  <c r="T6" i="205"/>
  <c r="E7" i="205"/>
  <c r="E8" i="205"/>
  <c r="T8" i="205"/>
  <c r="E9" i="205"/>
  <c r="T10" i="205"/>
  <c r="T12" i="205"/>
  <c r="E16" i="205"/>
  <c r="T19" i="205"/>
  <c r="F22" i="205"/>
  <c r="E26" i="205"/>
  <c r="T26" i="205"/>
  <c r="B33" i="205"/>
  <c r="D33" i="205"/>
  <c r="B34" i="205"/>
  <c r="D34" i="205"/>
  <c r="B35" i="205"/>
  <c r="D35" i="205"/>
  <c r="B36" i="205"/>
  <c r="D36" i="205"/>
  <c r="A39" i="205"/>
  <c r="A1" i="205" s="1"/>
  <c r="E41" i="205"/>
  <c r="E42" i="205"/>
  <c r="E5" i="205" s="1"/>
  <c r="E43" i="205"/>
  <c r="E6" i="205" s="1"/>
  <c r="E51" i="205"/>
  <c r="E14" i="205" s="1"/>
  <c r="E52" i="205"/>
  <c r="E15" i="205" s="1"/>
  <c r="AB56" i="205"/>
  <c r="AC56" i="205"/>
  <c r="AD56" i="205"/>
  <c r="E60" i="205" s="1"/>
  <c r="AE56" i="205"/>
  <c r="AA56" i="205" s="1"/>
  <c r="AF56" i="205"/>
  <c r="AG56" i="205"/>
  <c r="AH56" i="205"/>
  <c r="AI56" i="205"/>
  <c r="H59" i="205"/>
  <c r="AB60" i="205"/>
  <c r="AC60" i="205"/>
  <c r="AD60" i="205"/>
  <c r="AE60" i="205"/>
  <c r="AA60" i="205" s="1"/>
  <c r="AF60" i="205"/>
  <c r="AG60" i="205"/>
  <c r="AH60" i="205"/>
  <c r="AI60" i="205"/>
  <c r="AA61" i="205"/>
  <c r="AB61" i="205"/>
  <c r="AC61" i="205"/>
  <c r="AD61" i="205"/>
  <c r="AE61" i="205"/>
  <c r="AF61" i="205"/>
  <c r="AG61" i="205"/>
  <c r="AH61" i="205"/>
  <c r="AI61" i="205"/>
  <c r="I71" i="205"/>
  <c r="I34" i="205" s="1"/>
  <c r="AB76" i="205"/>
  <c r="AC76" i="205"/>
  <c r="AD76" i="205"/>
  <c r="G72" i="205" s="1"/>
  <c r="G35" i="205" s="1"/>
  <c r="AE76" i="205"/>
  <c r="AA76" i="205" s="1"/>
  <c r="AF76" i="205"/>
  <c r="AG76" i="205"/>
  <c r="AH76" i="205"/>
  <c r="AI76" i="205"/>
  <c r="Y1" i="204"/>
  <c r="T4" i="204"/>
  <c r="T6" i="204"/>
  <c r="E7" i="204"/>
  <c r="E8" i="204"/>
  <c r="T8" i="204"/>
  <c r="E9" i="204"/>
  <c r="T10" i="204"/>
  <c r="T12" i="204"/>
  <c r="E16" i="204"/>
  <c r="T19" i="204"/>
  <c r="E26" i="204"/>
  <c r="T26" i="204"/>
  <c r="B33" i="204"/>
  <c r="D33" i="204"/>
  <c r="B34" i="204"/>
  <c r="D34" i="204"/>
  <c r="B35" i="204"/>
  <c r="D35" i="204"/>
  <c r="B36" i="204"/>
  <c r="D36" i="204"/>
  <c r="A39" i="204"/>
  <c r="A1" i="204" s="1"/>
  <c r="E41" i="204"/>
  <c r="E4" i="204" s="1"/>
  <c r="E42" i="204"/>
  <c r="E5" i="204" s="1"/>
  <c r="E43" i="204"/>
  <c r="E6" i="204" s="1"/>
  <c r="E51" i="204"/>
  <c r="E14" i="204" s="1"/>
  <c r="E52" i="204"/>
  <c r="E15" i="204" s="1"/>
  <c r="AB56" i="204"/>
  <c r="AC56" i="204"/>
  <c r="AD56" i="204"/>
  <c r="AE56" i="204"/>
  <c r="AA56" i="204" s="1"/>
  <c r="I57" i="204" s="1"/>
  <c r="AF56" i="204"/>
  <c r="AG56" i="204"/>
  <c r="AH56" i="204"/>
  <c r="AI56" i="204"/>
  <c r="G57" i="204"/>
  <c r="G60" i="204"/>
  <c r="G62" i="204" s="1"/>
  <c r="K60" i="204"/>
  <c r="AB60" i="204"/>
  <c r="AE60" i="204"/>
  <c r="AG60" i="204"/>
  <c r="AA61" i="204"/>
  <c r="AB61" i="204"/>
  <c r="AC61" i="204"/>
  <c r="AD61" i="204"/>
  <c r="AE61" i="204"/>
  <c r="AF61" i="204"/>
  <c r="AG61" i="204"/>
  <c r="AH61" i="204"/>
  <c r="AI61" i="204"/>
  <c r="AB76" i="204"/>
  <c r="AD76" i="204"/>
  <c r="AE76" i="204"/>
  <c r="AA76" i="204" s="1"/>
  <c r="AF76" i="204"/>
  <c r="AH76" i="204"/>
  <c r="AI76" i="204"/>
  <c r="A1" i="203"/>
  <c r="Y1" i="203"/>
  <c r="T4" i="203"/>
  <c r="E5" i="203"/>
  <c r="T6" i="203"/>
  <c r="E7" i="203"/>
  <c r="E8" i="203"/>
  <c r="T8" i="203"/>
  <c r="E9" i="203"/>
  <c r="T10" i="203"/>
  <c r="T12" i="203"/>
  <c r="E16" i="203"/>
  <c r="T19" i="203"/>
  <c r="E26" i="203"/>
  <c r="T26" i="203"/>
  <c r="B33" i="203"/>
  <c r="D33" i="203"/>
  <c r="B34" i="203"/>
  <c r="D34" i="203"/>
  <c r="B35" i="203"/>
  <c r="D35" i="203"/>
  <c r="B36" i="203"/>
  <c r="D36" i="203"/>
  <c r="A39" i="203"/>
  <c r="E41" i="203"/>
  <c r="E4" i="203" s="1"/>
  <c r="E42" i="203"/>
  <c r="E43" i="203"/>
  <c r="E6" i="203" s="1"/>
  <c r="E51" i="203"/>
  <c r="E14" i="203" s="1"/>
  <c r="E52" i="203"/>
  <c r="E15" i="203" s="1"/>
  <c r="AB56" i="203"/>
  <c r="AC56" i="203"/>
  <c r="AD56" i="203"/>
  <c r="AE56" i="203"/>
  <c r="AA56" i="203" s="1"/>
  <c r="AF56" i="203"/>
  <c r="AG56" i="203"/>
  <c r="AH56" i="203"/>
  <c r="AI56" i="203"/>
  <c r="AE60" i="203"/>
  <c r="AD60" i="203" s="1"/>
  <c r="AI60" i="203"/>
  <c r="AA61" i="203"/>
  <c r="AB61" i="203"/>
  <c r="AC61" i="203"/>
  <c r="AD61" i="203"/>
  <c r="AE61" i="203"/>
  <c r="AF61" i="203"/>
  <c r="AG61" i="203"/>
  <c r="AH61" i="203"/>
  <c r="AI61" i="203"/>
  <c r="AE76" i="203"/>
  <c r="AD76" i="203" s="1"/>
  <c r="AI76" i="203"/>
  <c r="Y1" i="202"/>
  <c r="T4" i="202"/>
  <c r="E6" i="202"/>
  <c r="T6" i="202"/>
  <c r="E7" i="202"/>
  <c r="E8" i="202"/>
  <c r="T8" i="202"/>
  <c r="E9" i="202"/>
  <c r="T10" i="202"/>
  <c r="T12" i="202"/>
  <c r="E16" i="202"/>
  <c r="T19" i="202"/>
  <c r="E26" i="202"/>
  <c r="T26" i="202"/>
  <c r="B33" i="202"/>
  <c r="D33" i="202"/>
  <c r="B34" i="202"/>
  <c r="D34" i="202"/>
  <c r="B35" i="202"/>
  <c r="D35" i="202"/>
  <c r="B36" i="202"/>
  <c r="D36" i="202"/>
  <c r="A39" i="202"/>
  <c r="A1" i="202" s="1"/>
  <c r="E41" i="202"/>
  <c r="E4" i="202" s="1"/>
  <c r="E42" i="202"/>
  <c r="E5" i="202" s="1"/>
  <c r="E43" i="202"/>
  <c r="E51" i="202"/>
  <c r="E14" i="202" s="1"/>
  <c r="E52" i="202"/>
  <c r="E15" i="202" s="1"/>
  <c r="AE56" i="202"/>
  <c r="AD56" i="202" s="1"/>
  <c r="AI56" i="202"/>
  <c r="AB60" i="202"/>
  <c r="AD60" i="202"/>
  <c r="AE60" i="202"/>
  <c r="AC60" i="202" s="1"/>
  <c r="AF60" i="202"/>
  <c r="AH60" i="202"/>
  <c r="AI60" i="202"/>
  <c r="AA61" i="202"/>
  <c r="AB61" i="202"/>
  <c r="AC61" i="202"/>
  <c r="AD61" i="202"/>
  <c r="AE61" i="202"/>
  <c r="AF61" i="202"/>
  <c r="AG61" i="202"/>
  <c r="AH61" i="202"/>
  <c r="AI61" i="202"/>
  <c r="AB76" i="202"/>
  <c r="AD76" i="202"/>
  <c r="AE76" i="202"/>
  <c r="AC76" i="202" s="1"/>
  <c r="AF76" i="202"/>
  <c r="AH76" i="202"/>
  <c r="AI76" i="202"/>
  <c r="Y1" i="201"/>
  <c r="T4" i="201"/>
  <c r="T6" i="201"/>
  <c r="E7" i="201"/>
  <c r="E8" i="201"/>
  <c r="T8" i="201"/>
  <c r="E9" i="201"/>
  <c r="T10" i="201"/>
  <c r="T12" i="201"/>
  <c r="E16" i="201"/>
  <c r="T19" i="201"/>
  <c r="E26" i="201"/>
  <c r="T26" i="201"/>
  <c r="B33" i="201"/>
  <c r="D33" i="201"/>
  <c r="B34" i="201"/>
  <c r="D34" i="201"/>
  <c r="B35" i="201"/>
  <c r="D35" i="201"/>
  <c r="B36" i="201"/>
  <c r="D36" i="201"/>
  <c r="A39" i="201"/>
  <c r="A1" i="201" s="1"/>
  <c r="E41" i="201"/>
  <c r="E4" i="201" s="1"/>
  <c r="E42" i="201"/>
  <c r="E5" i="201" s="1"/>
  <c r="E43" i="201"/>
  <c r="E6" i="201" s="1"/>
  <c r="E51" i="201"/>
  <c r="E14" i="201" s="1"/>
  <c r="E52" i="201"/>
  <c r="E15" i="201" s="1"/>
  <c r="AD56" i="201"/>
  <c r="AE56" i="201"/>
  <c r="AA56" i="201" s="1"/>
  <c r="AH56" i="201"/>
  <c r="AI56" i="201"/>
  <c r="AB60" i="201"/>
  <c r="AC60" i="201"/>
  <c r="AD60" i="201"/>
  <c r="AE60" i="201"/>
  <c r="AA60" i="201" s="1"/>
  <c r="AF60" i="201"/>
  <c r="AG60" i="201"/>
  <c r="AH60" i="201"/>
  <c r="AI60" i="201"/>
  <c r="AA61" i="201"/>
  <c r="AB61" i="201"/>
  <c r="AC61" i="201"/>
  <c r="AD61" i="201"/>
  <c r="AE61" i="201"/>
  <c r="AF61" i="201"/>
  <c r="AG61" i="201"/>
  <c r="AH61" i="201"/>
  <c r="AI61" i="201"/>
  <c r="AB76" i="201"/>
  <c r="AC76" i="201"/>
  <c r="AD76" i="201"/>
  <c r="AE76" i="201"/>
  <c r="AA76" i="201" s="1"/>
  <c r="AF76" i="201"/>
  <c r="AG76" i="201"/>
  <c r="AH76" i="201"/>
  <c r="AI76" i="201"/>
  <c r="Y1" i="200"/>
  <c r="T4" i="200"/>
  <c r="E6" i="200"/>
  <c r="T6" i="200"/>
  <c r="E7" i="200"/>
  <c r="E8" i="200"/>
  <c r="T8" i="200"/>
  <c r="E9" i="200"/>
  <c r="T10" i="200"/>
  <c r="T12" i="200"/>
  <c r="E16" i="200"/>
  <c r="T19" i="200"/>
  <c r="E26" i="200"/>
  <c r="T26" i="200"/>
  <c r="B33" i="200"/>
  <c r="D33" i="200"/>
  <c r="B34" i="200"/>
  <c r="D34" i="200"/>
  <c r="B35" i="200"/>
  <c r="D35" i="200"/>
  <c r="B36" i="200"/>
  <c r="D36" i="200"/>
  <c r="A39" i="200"/>
  <c r="A1" i="200" s="1"/>
  <c r="E41" i="200"/>
  <c r="E4" i="200" s="1"/>
  <c r="E42" i="200"/>
  <c r="E5" i="200" s="1"/>
  <c r="E43" i="200"/>
  <c r="E51" i="200"/>
  <c r="E14" i="200" s="1"/>
  <c r="E52" i="200"/>
  <c r="E15" i="200" s="1"/>
  <c r="AC56" i="200"/>
  <c r="AD56" i="200"/>
  <c r="AE56" i="200"/>
  <c r="AA56" i="200" s="1"/>
  <c r="AG56" i="200"/>
  <c r="AH56" i="200"/>
  <c r="AI56" i="200"/>
  <c r="AB60" i="200"/>
  <c r="AC60" i="200"/>
  <c r="AD60" i="200"/>
  <c r="AE60" i="200"/>
  <c r="AA60" i="200" s="1"/>
  <c r="AF60" i="200"/>
  <c r="AG60" i="200"/>
  <c r="AH60" i="200"/>
  <c r="AI60" i="200"/>
  <c r="AA61" i="200"/>
  <c r="AB61" i="200"/>
  <c r="AC61" i="200"/>
  <c r="AD61" i="200"/>
  <c r="AE61" i="200"/>
  <c r="AF61" i="200"/>
  <c r="AG61" i="200"/>
  <c r="AH61" i="200"/>
  <c r="AI61" i="200"/>
  <c r="AB76" i="200"/>
  <c r="AC76" i="200"/>
  <c r="AE76" i="200"/>
  <c r="AD76" i="200" s="1"/>
  <c r="AF76" i="200"/>
  <c r="AG76" i="200"/>
  <c r="AH76" i="200"/>
  <c r="AI76" i="200"/>
  <c r="Y1" i="199"/>
  <c r="T4" i="199"/>
  <c r="E5" i="199"/>
  <c r="T6" i="199"/>
  <c r="E7" i="199"/>
  <c r="E8" i="199"/>
  <c r="T8" i="199"/>
  <c r="E9" i="199"/>
  <c r="T10" i="199"/>
  <c r="T12" i="199"/>
  <c r="E16" i="199"/>
  <c r="T19" i="199"/>
  <c r="E26" i="199"/>
  <c r="T26" i="199"/>
  <c r="B33" i="199"/>
  <c r="D33" i="199"/>
  <c r="B34" i="199"/>
  <c r="D34" i="199"/>
  <c r="B35" i="199"/>
  <c r="D35" i="199"/>
  <c r="B36" i="199"/>
  <c r="D36" i="199"/>
  <c r="A39" i="199"/>
  <c r="A1" i="199" s="1"/>
  <c r="E41" i="199"/>
  <c r="E4" i="199" s="1"/>
  <c r="E42" i="199"/>
  <c r="E43" i="199"/>
  <c r="E6" i="199" s="1"/>
  <c r="E51" i="199"/>
  <c r="E14" i="199" s="1"/>
  <c r="E52" i="199"/>
  <c r="E15" i="199" s="1"/>
  <c r="AB56" i="199"/>
  <c r="AC56" i="199"/>
  <c r="G60" i="199" s="1"/>
  <c r="G62" i="199" s="1"/>
  <c r="AD56" i="199"/>
  <c r="AE56" i="199"/>
  <c r="AA56" i="199" s="1"/>
  <c r="E57" i="199" s="1"/>
  <c r="AF56" i="199"/>
  <c r="AG56" i="199"/>
  <c r="AH56" i="199"/>
  <c r="AI56" i="199"/>
  <c r="G57" i="199"/>
  <c r="M57" i="199"/>
  <c r="I60" i="199"/>
  <c r="AA60" i="199"/>
  <c r="AB60" i="199"/>
  <c r="AE60" i="199"/>
  <c r="AF60" i="199"/>
  <c r="AI60" i="199"/>
  <c r="AA61" i="199"/>
  <c r="AB61" i="199"/>
  <c r="AC61" i="199"/>
  <c r="AD61" i="199"/>
  <c r="AE61" i="199"/>
  <c r="AF61" i="199"/>
  <c r="AG61" i="199"/>
  <c r="AH61" i="199"/>
  <c r="AI61" i="199"/>
  <c r="AE76" i="199"/>
  <c r="AF76" i="199" s="1"/>
  <c r="Y1" i="198"/>
  <c r="T4" i="198"/>
  <c r="T6" i="198"/>
  <c r="E7" i="198"/>
  <c r="E8" i="198"/>
  <c r="T8" i="198"/>
  <c r="E9" i="198"/>
  <c r="T10" i="198"/>
  <c r="T12" i="198"/>
  <c r="E16" i="198"/>
  <c r="T19" i="198"/>
  <c r="E26" i="198"/>
  <c r="T26" i="198"/>
  <c r="B33" i="198"/>
  <c r="D33" i="198"/>
  <c r="B34" i="198"/>
  <c r="D34" i="198"/>
  <c r="B35" i="198"/>
  <c r="D35" i="198"/>
  <c r="B36" i="198"/>
  <c r="D36" i="198"/>
  <c r="A39" i="198"/>
  <c r="A1" i="198" s="1"/>
  <c r="E41" i="198"/>
  <c r="E4" i="198" s="1"/>
  <c r="E42" i="198"/>
  <c r="E5" i="198" s="1"/>
  <c r="E43" i="198"/>
  <c r="E6" i="198" s="1"/>
  <c r="E51" i="198"/>
  <c r="E14" i="198" s="1"/>
  <c r="E52" i="198"/>
  <c r="E15" i="198" s="1"/>
  <c r="AC56" i="198"/>
  <c r="AD56" i="198"/>
  <c r="AE56" i="198"/>
  <c r="AA56" i="198" s="1"/>
  <c r="AG56" i="198"/>
  <c r="AH56" i="198"/>
  <c r="AI56" i="198"/>
  <c r="AB60" i="198"/>
  <c r="AC60" i="198"/>
  <c r="AD60" i="198"/>
  <c r="AE60" i="198"/>
  <c r="AA60" i="198" s="1"/>
  <c r="L59" i="198" s="1"/>
  <c r="AF60" i="198"/>
  <c r="AG60" i="198"/>
  <c r="AH60" i="198"/>
  <c r="AI60" i="198"/>
  <c r="AA61" i="198"/>
  <c r="AB61" i="198"/>
  <c r="AC61" i="198"/>
  <c r="AD61" i="198"/>
  <c r="AE61" i="198"/>
  <c r="AF61" i="198"/>
  <c r="AG61" i="198"/>
  <c r="AH61" i="198"/>
  <c r="AI61" i="198"/>
  <c r="AB76" i="198"/>
  <c r="AC76" i="198"/>
  <c r="AE76" i="198"/>
  <c r="AD76" i="198" s="1"/>
  <c r="AF76" i="198"/>
  <c r="AG76" i="198"/>
  <c r="AH76" i="198"/>
  <c r="AI76" i="198"/>
  <c r="A1" i="197"/>
  <c r="Y1" i="197"/>
  <c r="T4" i="197"/>
  <c r="E5" i="197"/>
  <c r="E6" i="197"/>
  <c r="T6" i="197"/>
  <c r="E7" i="197"/>
  <c r="E8" i="197"/>
  <c r="T8" i="197"/>
  <c r="E9" i="197"/>
  <c r="T10" i="197"/>
  <c r="T12" i="197"/>
  <c r="E14" i="197"/>
  <c r="E16" i="197"/>
  <c r="T19" i="197"/>
  <c r="E26" i="197"/>
  <c r="T26" i="197"/>
  <c r="B33" i="197"/>
  <c r="D33" i="197"/>
  <c r="B34" i="197"/>
  <c r="D34" i="197"/>
  <c r="B35" i="197"/>
  <c r="D35" i="197"/>
  <c r="B36" i="197"/>
  <c r="D36" i="197"/>
  <c r="A39" i="197"/>
  <c r="E41" i="197"/>
  <c r="E4" i="197" s="1"/>
  <c r="E42" i="197"/>
  <c r="E43" i="197"/>
  <c r="E51" i="197"/>
  <c r="E52" i="197"/>
  <c r="E15" i="197" s="1"/>
  <c r="AB56" i="197"/>
  <c r="M57" i="197" s="1"/>
  <c r="AC56" i="197"/>
  <c r="AD56" i="197"/>
  <c r="AE56" i="197"/>
  <c r="AA56" i="197" s="1"/>
  <c r="AF56" i="197"/>
  <c r="AG56" i="197"/>
  <c r="AH56" i="197"/>
  <c r="AI56" i="197"/>
  <c r="E57" i="197"/>
  <c r="E20" i="197" s="1"/>
  <c r="G60" i="197"/>
  <c r="AE60" i="197"/>
  <c r="AF60" i="197" s="1"/>
  <c r="AA61" i="197"/>
  <c r="AB61" i="197"/>
  <c r="AC61" i="197"/>
  <c r="AD61" i="197"/>
  <c r="AE61" i="197"/>
  <c r="AF61" i="197"/>
  <c r="AG61" i="197"/>
  <c r="AH61" i="197"/>
  <c r="AI61" i="197"/>
  <c r="AA76" i="197"/>
  <c r="AB76" i="197"/>
  <c r="AE76" i="197"/>
  <c r="AF76" i="197"/>
  <c r="AI76" i="197"/>
  <c r="A1" i="196"/>
  <c r="Y1" i="196"/>
  <c r="T4" i="196"/>
  <c r="E5" i="196"/>
  <c r="T6" i="196"/>
  <c r="E7" i="196"/>
  <c r="E8" i="196"/>
  <c r="T8" i="196"/>
  <c r="E9" i="196"/>
  <c r="T10" i="196"/>
  <c r="T12" i="196"/>
  <c r="E16" i="196"/>
  <c r="T19" i="196"/>
  <c r="E26" i="196"/>
  <c r="T26" i="196"/>
  <c r="B33" i="196"/>
  <c r="D33" i="196"/>
  <c r="B34" i="196"/>
  <c r="D34" i="196"/>
  <c r="B35" i="196"/>
  <c r="D35" i="196"/>
  <c r="B36" i="196"/>
  <c r="D36" i="196"/>
  <c r="A39" i="196"/>
  <c r="E41" i="196"/>
  <c r="E4" i="196" s="1"/>
  <c r="E42" i="196"/>
  <c r="E43" i="196"/>
  <c r="E6" i="196" s="1"/>
  <c r="E51" i="196"/>
  <c r="E14" i="196" s="1"/>
  <c r="E52" i="196"/>
  <c r="E15" i="196" s="1"/>
  <c r="AB56" i="196"/>
  <c r="AE56" i="196"/>
  <c r="AF56" i="196"/>
  <c r="AA60" i="196"/>
  <c r="AE60" i="196"/>
  <c r="AH60" i="196" s="1"/>
  <c r="AI60" i="196"/>
  <c r="AA61" i="196"/>
  <c r="AB61" i="196"/>
  <c r="AC61" i="196"/>
  <c r="AD61" i="196"/>
  <c r="AE61" i="196"/>
  <c r="AF61" i="196"/>
  <c r="AG61" i="196"/>
  <c r="AH61" i="196"/>
  <c r="AI61" i="196"/>
  <c r="AD76" i="196"/>
  <c r="AE76" i="196"/>
  <c r="AH76" i="196"/>
  <c r="Y1" i="195"/>
  <c r="T4" i="195"/>
  <c r="T6" i="195"/>
  <c r="E7" i="195"/>
  <c r="E8" i="195"/>
  <c r="T8" i="195"/>
  <c r="E9" i="195"/>
  <c r="T10" i="195"/>
  <c r="T12" i="195"/>
  <c r="E16" i="195"/>
  <c r="T19" i="195"/>
  <c r="E26" i="195"/>
  <c r="T26" i="195"/>
  <c r="B33" i="195"/>
  <c r="D33" i="195"/>
  <c r="B34" i="195"/>
  <c r="D34" i="195"/>
  <c r="B35" i="195"/>
  <c r="D35" i="195"/>
  <c r="B36" i="195"/>
  <c r="D36" i="195"/>
  <c r="A39" i="195"/>
  <c r="A1" i="195" s="1"/>
  <c r="E41" i="195"/>
  <c r="E4" i="195" s="1"/>
  <c r="E42" i="195"/>
  <c r="E5" i="195" s="1"/>
  <c r="E43" i="195"/>
  <c r="E6" i="195" s="1"/>
  <c r="E51" i="195"/>
  <c r="E14" i="195" s="1"/>
  <c r="E52" i="195"/>
  <c r="E15" i="195" s="1"/>
  <c r="AB56" i="195"/>
  <c r="AC56" i="195"/>
  <c r="AD56" i="195"/>
  <c r="AE56" i="195"/>
  <c r="AA56" i="195" s="1"/>
  <c r="AF56" i="195"/>
  <c r="AG56" i="195"/>
  <c r="AH56" i="195"/>
  <c r="AI56" i="195"/>
  <c r="AC60" i="195"/>
  <c r="AE60" i="195"/>
  <c r="AD60" i="195" s="1"/>
  <c r="AG60" i="195"/>
  <c r="AI60" i="195"/>
  <c r="AA61" i="195"/>
  <c r="AB61" i="195"/>
  <c r="AC61" i="195"/>
  <c r="AD61" i="195"/>
  <c r="AE61" i="195"/>
  <c r="AF61" i="195"/>
  <c r="AG61" i="195"/>
  <c r="AH61" i="195"/>
  <c r="AI61" i="195"/>
  <c r="AC76" i="195"/>
  <c r="AE76" i="195"/>
  <c r="AD76" i="195" s="1"/>
  <c r="AG76" i="195"/>
  <c r="AI76" i="195"/>
  <c r="Y1" i="194"/>
  <c r="T4" i="194"/>
  <c r="E6" i="194"/>
  <c r="T6" i="194"/>
  <c r="E7" i="194"/>
  <c r="E8" i="194"/>
  <c r="T8" i="194"/>
  <c r="E9" i="194"/>
  <c r="T10" i="194"/>
  <c r="T12" i="194"/>
  <c r="E16" i="194"/>
  <c r="T19" i="194"/>
  <c r="E26" i="194"/>
  <c r="T26" i="194"/>
  <c r="B33" i="194"/>
  <c r="D33" i="194"/>
  <c r="B34" i="194"/>
  <c r="D34" i="194"/>
  <c r="B35" i="194"/>
  <c r="D35" i="194"/>
  <c r="B36" i="194"/>
  <c r="D36" i="194"/>
  <c r="A39" i="194"/>
  <c r="A1" i="194" s="1"/>
  <c r="E41" i="194"/>
  <c r="E4" i="194" s="1"/>
  <c r="E42" i="194"/>
  <c r="E5" i="194" s="1"/>
  <c r="E43" i="194"/>
  <c r="E51" i="194"/>
  <c r="E14" i="194" s="1"/>
  <c r="E52" i="194"/>
  <c r="E15" i="194" s="1"/>
  <c r="AC56" i="194"/>
  <c r="AE56" i="194"/>
  <c r="AD56" i="194" s="1"/>
  <c r="AG56" i="194"/>
  <c r="AI56" i="194"/>
  <c r="AB60" i="194"/>
  <c r="AC60" i="194"/>
  <c r="AD60" i="194"/>
  <c r="AE60" i="194"/>
  <c r="AA60" i="194" s="1"/>
  <c r="AF60" i="194"/>
  <c r="AG60" i="194"/>
  <c r="AH60" i="194"/>
  <c r="AI60" i="194"/>
  <c r="AA61" i="194"/>
  <c r="AB61" i="194"/>
  <c r="AC61" i="194"/>
  <c r="AD61" i="194"/>
  <c r="AE61" i="194"/>
  <c r="AF61" i="194"/>
  <c r="AG61" i="194"/>
  <c r="AH61" i="194"/>
  <c r="AI61" i="194"/>
  <c r="AB76" i="194"/>
  <c r="AC76" i="194"/>
  <c r="AD76" i="194"/>
  <c r="AE76" i="194"/>
  <c r="AA76" i="194" s="1"/>
  <c r="AF76" i="194"/>
  <c r="AG76" i="194"/>
  <c r="AH76" i="194"/>
  <c r="AI76" i="194"/>
  <c r="A1" i="193"/>
  <c r="Y1" i="193"/>
  <c r="T4" i="193"/>
  <c r="E5" i="193"/>
  <c r="T6" i="193"/>
  <c r="E7" i="193"/>
  <c r="E8" i="193"/>
  <c r="T8" i="193"/>
  <c r="E9" i="193"/>
  <c r="T10" i="193"/>
  <c r="T12" i="193"/>
  <c r="E16" i="193"/>
  <c r="T19" i="193"/>
  <c r="E26" i="193"/>
  <c r="T26" i="193"/>
  <c r="B33" i="193"/>
  <c r="D33" i="193"/>
  <c r="B34" i="193"/>
  <c r="D34" i="193"/>
  <c r="B35" i="193"/>
  <c r="D35" i="193"/>
  <c r="B36" i="193"/>
  <c r="D36" i="193"/>
  <c r="A39" i="193"/>
  <c r="E41" i="193"/>
  <c r="E4" i="193" s="1"/>
  <c r="E42" i="193"/>
  <c r="E43" i="193"/>
  <c r="E6" i="193" s="1"/>
  <c r="E51" i="193"/>
  <c r="E14" i="193" s="1"/>
  <c r="E52" i="193"/>
  <c r="E15" i="193" s="1"/>
  <c r="AB56" i="193"/>
  <c r="AC56" i="193"/>
  <c r="AD56" i="193"/>
  <c r="AE56" i="193"/>
  <c r="AA56" i="193" s="1"/>
  <c r="AF56" i="193"/>
  <c r="AG56" i="193"/>
  <c r="AH56" i="193"/>
  <c r="AI56" i="193"/>
  <c r="AA60" i="193"/>
  <c r="AE60" i="193"/>
  <c r="AI60" i="193"/>
  <c r="AA61" i="193"/>
  <c r="AB61" i="193"/>
  <c r="AC61" i="193"/>
  <c r="AD61" i="193"/>
  <c r="AE61" i="193"/>
  <c r="AF61" i="193"/>
  <c r="AG61" i="193"/>
  <c r="AH61" i="193"/>
  <c r="AI61" i="193"/>
  <c r="AE76" i="193"/>
  <c r="AI76" i="193" s="1"/>
  <c r="Y1" i="192"/>
  <c r="T4" i="192"/>
  <c r="E6" i="192"/>
  <c r="T6" i="192"/>
  <c r="E7" i="192"/>
  <c r="E8" i="192"/>
  <c r="T8" i="192"/>
  <c r="E9" i="192"/>
  <c r="T10" i="192"/>
  <c r="T12" i="192"/>
  <c r="E16" i="192"/>
  <c r="T19" i="192"/>
  <c r="E26" i="192"/>
  <c r="T26" i="192"/>
  <c r="B33" i="192"/>
  <c r="D33" i="192"/>
  <c r="B34" i="192"/>
  <c r="D34" i="192"/>
  <c r="B35" i="192"/>
  <c r="D35" i="192"/>
  <c r="B36" i="192"/>
  <c r="D36" i="192"/>
  <c r="A39" i="192"/>
  <c r="A1" i="192" s="1"/>
  <c r="E41" i="192"/>
  <c r="E4" i="192" s="1"/>
  <c r="E42" i="192"/>
  <c r="E5" i="192" s="1"/>
  <c r="E43" i="192"/>
  <c r="E51" i="192"/>
  <c r="E14" i="192" s="1"/>
  <c r="E52" i="192"/>
  <c r="E15" i="192" s="1"/>
  <c r="AE56" i="192"/>
  <c r="AG56" i="192"/>
  <c r="AB60" i="192"/>
  <c r="AD60" i="192"/>
  <c r="AE60" i="192"/>
  <c r="AA60" i="192" s="1"/>
  <c r="AF60" i="192"/>
  <c r="AH60" i="192"/>
  <c r="AI60" i="192"/>
  <c r="AA61" i="192"/>
  <c r="AB61" i="192"/>
  <c r="AC61" i="192"/>
  <c r="AD61" i="192"/>
  <c r="AE61" i="192"/>
  <c r="AF61" i="192"/>
  <c r="AG61" i="192"/>
  <c r="AH61" i="192"/>
  <c r="AI61" i="192"/>
  <c r="AB76" i="192"/>
  <c r="AD76" i="192"/>
  <c r="AE76" i="192"/>
  <c r="AA76" i="192" s="1"/>
  <c r="AF76" i="192"/>
  <c r="AH76" i="192"/>
  <c r="AI76" i="192"/>
  <c r="A1" i="191"/>
  <c r="Y1" i="191"/>
  <c r="T4" i="191"/>
  <c r="E5" i="191"/>
  <c r="T6" i="191"/>
  <c r="E7" i="191"/>
  <c r="E8" i="191"/>
  <c r="T8" i="191"/>
  <c r="E9" i="191"/>
  <c r="T10" i="191"/>
  <c r="T12" i="191"/>
  <c r="E16" i="191"/>
  <c r="T19" i="191"/>
  <c r="E26" i="191"/>
  <c r="T26" i="191"/>
  <c r="B33" i="191"/>
  <c r="D33" i="191"/>
  <c r="B34" i="191"/>
  <c r="D34" i="191"/>
  <c r="B35" i="191"/>
  <c r="D35" i="191"/>
  <c r="B36" i="191"/>
  <c r="D36" i="191"/>
  <c r="A39" i="191"/>
  <c r="E41" i="191"/>
  <c r="E4" i="191" s="1"/>
  <c r="E42" i="191"/>
  <c r="E43" i="191"/>
  <c r="E6" i="191" s="1"/>
  <c r="E51" i="191"/>
  <c r="E14" i="191" s="1"/>
  <c r="E52" i="191"/>
  <c r="E15" i="191" s="1"/>
  <c r="AB56" i="191"/>
  <c r="AC56" i="191"/>
  <c r="AD56" i="191"/>
  <c r="AE56" i="191"/>
  <c r="AA56" i="191" s="1"/>
  <c r="AF56" i="191"/>
  <c r="AG56" i="191"/>
  <c r="AH56" i="191"/>
  <c r="AI56" i="191"/>
  <c r="AA60" i="191"/>
  <c r="AC60" i="191"/>
  <c r="AE60" i="191"/>
  <c r="AG60" i="191"/>
  <c r="AI60" i="191"/>
  <c r="AA61" i="191"/>
  <c r="AB61" i="191"/>
  <c r="AC61" i="191"/>
  <c r="AD61" i="191"/>
  <c r="AE61" i="191"/>
  <c r="AF61" i="191"/>
  <c r="AG61" i="191"/>
  <c r="AH61" i="191"/>
  <c r="AI61" i="191"/>
  <c r="AA76" i="191"/>
  <c r="AC76" i="191"/>
  <c r="AE76" i="191"/>
  <c r="AG76" i="191"/>
  <c r="AI76" i="191"/>
  <c r="Y1" i="190"/>
  <c r="T4" i="190"/>
  <c r="E6" i="190"/>
  <c r="T6" i="190"/>
  <c r="E7" i="190"/>
  <c r="E8" i="190"/>
  <c r="T8" i="190"/>
  <c r="E9" i="190"/>
  <c r="T10" i="190"/>
  <c r="T12" i="190"/>
  <c r="E16" i="190"/>
  <c r="T19" i="190"/>
  <c r="E26" i="190"/>
  <c r="T26" i="190"/>
  <c r="B33" i="190"/>
  <c r="D33" i="190"/>
  <c r="B34" i="190"/>
  <c r="D34" i="190"/>
  <c r="B35" i="190"/>
  <c r="D35" i="190"/>
  <c r="B36" i="190"/>
  <c r="D36" i="190"/>
  <c r="A39" i="190"/>
  <c r="A1" i="190" s="1"/>
  <c r="E41" i="190"/>
  <c r="E4" i="190" s="1"/>
  <c r="E42" i="190"/>
  <c r="E5" i="190" s="1"/>
  <c r="E43" i="190"/>
  <c r="E51" i="190"/>
  <c r="E14" i="190" s="1"/>
  <c r="E52" i="190"/>
  <c r="E15" i="190" s="1"/>
  <c r="AA56" i="190"/>
  <c r="AC56" i="190"/>
  <c r="AD56" i="190"/>
  <c r="AE56" i="190"/>
  <c r="AG56" i="190"/>
  <c r="AH56" i="190"/>
  <c r="AI56" i="190"/>
  <c r="AC60" i="190"/>
  <c r="AE60" i="190"/>
  <c r="AD60" i="190" s="1"/>
  <c r="AG60" i="190"/>
  <c r="AI60" i="190"/>
  <c r="AA61" i="190"/>
  <c r="AB61" i="190"/>
  <c r="AC61" i="190"/>
  <c r="AD61" i="190"/>
  <c r="AE61" i="190"/>
  <c r="AF61" i="190"/>
  <c r="AG61" i="190"/>
  <c r="AH61" i="190"/>
  <c r="AI61" i="190"/>
  <c r="AC76" i="190"/>
  <c r="AE76" i="190"/>
  <c r="AD76" i="190" s="1"/>
  <c r="AG76" i="190"/>
  <c r="AI76" i="190"/>
  <c r="Y1" i="189"/>
  <c r="T4" i="189"/>
  <c r="E6" i="189"/>
  <c r="T6" i="189"/>
  <c r="E7" i="189"/>
  <c r="E8" i="189"/>
  <c r="T8" i="189"/>
  <c r="E9" i="189"/>
  <c r="T10" i="189"/>
  <c r="T12" i="189"/>
  <c r="E16" i="189"/>
  <c r="T19" i="189"/>
  <c r="E26" i="189"/>
  <c r="T26" i="189"/>
  <c r="B33" i="189"/>
  <c r="D33" i="189"/>
  <c r="B34" i="189"/>
  <c r="D34" i="189"/>
  <c r="B35" i="189"/>
  <c r="D35" i="189"/>
  <c r="B36" i="189"/>
  <c r="D36" i="189"/>
  <c r="A39" i="189"/>
  <c r="A1" i="189" s="1"/>
  <c r="E41" i="189"/>
  <c r="E4" i="189" s="1"/>
  <c r="E42" i="189"/>
  <c r="E5" i="189" s="1"/>
  <c r="E43" i="189"/>
  <c r="E51" i="189"/>
  <c r="E14" i="189" s="1"/>
  <c r="E52" i="189"/>
  <c r="E15" i="189" s="1"/>
  <c r="AC56" i="189"/>
  <c r="AE56" i="189"/>
  <c r="AD56" i="189" s="1"/>
  <c r="AG56" i="189"/>
  <c r="AI56" i="189"/>
  <c r="AB60" i="189"/>
  <c r="AD60" i="189"/>
  <c r="AE60" i="189"/>
  <c r="AC60" i="189" s="1"/>
  <c r="AF60" i="189"/>
  <c r="AH60" i="189"/>
  <c r="AI60" i="189"/>
  <c r="AA61" i="189"/>
  <c r="AB61" i="189"/>
  <c r="AC61" i="189"/>
  <c r="AD61" i="189"/>
  <c r="AE61" i="189"/>
  <c r="AF61" i="189"/>
  <c r="AG61" i="189"/>
  <c r="AH61" i="189"/>
  <c r="AI61" i="189"/>
  <c r="AB76" i="189"/>
  <c r="AC76" i="189"/>
  <c r="AD76" i="189"/>
  <c r="AE76" i="189"/>
  <c r="AA76" i="189" s="1"/>
  <c r="AF76" i="189"/>
  <c r="AG76" i="189"/>
  <c r="AH76" i="189"/>
  <c r="AI76" i="189"/>
  <c r="Y1" i="188"/>
  <c r="T4" i="188"/>
  <c r="T6" i="188"/>
  <c r="E7" i="188"/>
  <c r="E8" i="188"/>
  <c r="T8" i="188"/>
  <c r="E9" i="188"/>
  <c r="T10" i="188"/>
  <c r="T12" i="188"/>
  <c r="E16" i="188"/>
  <c r="T19" i="188"/>
  <c r="E26" i="188"/>
  <c r="T26" i="188"/>
  <c r="B33" i="188"/>
  <c r="D33" i="188"/>
  <c r="B34" i="188"/>
  <c r="D34" i="188"/>
  <c r="B35" i="188"/>
  <c r="D35" i="188"/>
  <c r="B36" i="188"/>
  <c r="D36" i="188"/>
  <c r="A39" i="188"/>
  <c r="A1" i="188" s="1"/>
  <c r="E41" i="188"/>
  <c r="E4" i="188" s="1"/>
  <c r="E42" i="188"/>
  <c r="E5" i="188" s="1"/>
  <c r="E43" i="188"/>
  <c r="E6" i="188" s="1"/>
  <c r="E51" i="188"/>
  <c r="E14" i="188" s="1"/>
  <c r="E52" i="188"/>
  <c r="E15" i="188" s="1"/>
  <c r="AB56" i="188"/>
  <c r="AC56" i="188"/>
  <c r="AD56" i="188"/>
  <c r="AE56" i="188"/>
  <c r="AA56" i="188" s="1"/>
  <c r="AF56" i="188"/>
  <c r="AG56" i="188"/>
  <c r="AH56" i="188"/>
  <c r="AI56" i="188"/>
  <c r="AE60" i="188"/>
  <c r="AB60" i="188" s="1"/>
  <c r="AI60" i="188"/>
  <c r="AA61" i="188"/>
  <c r="AB61" i="188"/>
  <c r="AC61" i="188"/>
  <c r="AD61" i="188"/>
  <c r="AE61" i="188"/>
  <c r="AF61" i="188"/>
  <c r="AG61" i="188"/>
  <c r="AH61" i="188"/>
  <c r="AI61" i="188"/>
  <c r="AE76" i="188"/>
  <c r="AB76" i="188" s="1"/>
  <c r="AI76" i="188"/>
  <c r="Y1" i="187"/>
  <c r="T4" i="187"/>
  <c r="T6" i="187"/>
  <c r="E7" i="187"/>
  <c r="E8" i="187"/>
  <c r="T8" i="187"/>
  <c r="E9" i="187"/>
  <c r="T10" i="187"/>
  <c r="T12" i="187"/>
  <c r="E16" i="187"/>
  <c r="T19" i="187"/>
  <c r="E26" i="187"/>
  <c r="T26" i="187"/>
  <c r="B33" i="187"/>
  <c r="D33" i="187"/>
  <c r="B34" i="187"/>
  <c r="D34" i="187"/>
  <c r="B35" i="187"/>
  <c r="D35" i="187"/>
  <c r="B36" i="187"/>
  <c r="D36" i="187"/>
  <c r="A39" i="187"/>
  <c r="A1" i="187" s="1"/>
  <c r="E41" i="187"/>
  <c r="E4" i="187" s="1"/>
  <c r="E42" i="187"/>
  <c r="E5" i="187" s="1"/>
  <c r="E43" i="187"/>
  <c r="E6" i="187" s="1"/>
  <c r="E51" i="187"/>
  <c r="E14" i="187" s="1"/>
  <c r="E52" i="187"/>
  <c r="E15" i="187" s="1"/>
  <c r="AE56" i="187"/>
  <c r="AB56" i="187" s="1"/>
  <c r="AI56" i="187"/>
  <c r="AB60" i="187"/>
  <c r="AC60" i="187"/>
  <c r="AD60" i="187"/>
  <c r="AE60" i="187"/>
  <c r="AA60" i="187" s="1"/>
  <c r="AF60" i="187"/>
  <c r="AG60" i="187"/>
  <c r="AH60" i="187"/>
  <c r="AI60" i="187"/>
  <c r="AA61" i="187"/>
  <c r="AB61" i="187"/>
  <c r="AC61" i="187"/>
  <c r="AD61" i="187"/>
  <c r="AE61" i="187"/>
  <c r="AF61" i="187"/>
  <c r="AG61" i="187"/>
  <c r="AH61" i="187"/>
  <c r="AI61" i="187"/>
  <c r="AB76" i="187"/>
  <c r="AC76" i="187"/>
  <c r="AD76" i="187"/>
  <c r="AE76" i="187"/>
  <c r="AA76" i="187" s="1"/>
  <c r="AF76" i="187"/>
  <c r="AG76" i="187"/>
  <c r="AH76" i="187"/>
  <c r="AI76" i="187"/>
  <c r="Y1" i="186"/>
  <c r="T4" i="186"/>
  <c r="T6" i="186"/>
  <c r="E7" i="186"/>
  <c r="E8" i="186"/>
  <c r="T8" i="186"/>
  <c r="E9" i="186"/>
  <c r="T10" i="186"/>
  <c r="T12" i="186"/>
  <c r="E16" i="186"/>
  <c r="T19" i="186"/>
  <c r="E26" i="186"/>
  <c r="T26" i="186"/>
  <c r="B33" i="186"/>
  <c r="D33" i="186"/>
  <c r="B34" i="186"/>
  <c r="D34" i="186"/>
  <c r="B35" i="186"/>
  <c r="D35" i="186"/>
  <c r="B36" i="186"/>
  <c r="D36" i="186"/>
  <c r="A39" i="186"/>
  <c r="A1" i="186" s="1"/>
  <c r="E41" i="186"/>
  <c r="E4" i="186" s="1"/>
  <c r="E42" i="186"/>
  <c r="E5" i="186" s="1"/>
  <c r="E43" i="186"/>
  <c r="E6" i="186" s="1"/>
  <c r="E51" i="186"/>
  <c r="E14" i="186" s="1"/>
  <c r="E52" i="186"/>
  <c r="E15" i="186" s="1"/>
  <c r="AC56" i="186"/>
  <c r="AD56" i="186"/>
  <c r="AE56" i="186"/>
  <c r="AA56" i="186" s="1"/>
  <c r="AG56" i="186"/>
  <c r="AH56" i="186"/>
  <c r="AI56" i="186"/>
  <c r="AB60" i="186"/>
  <c r="AC60" i="186"/>
  <c r="AD60" i="186"/>
  <c r="AE60" i="186"/>
  <c r="AA60" i="186" s="1"/>
  <c r="AF60" i="186"/>
  <c r="AG60" i="186"/>
  <c r="AH60" i="186"/>
  <c r="AI60" i="186"/>
  <c r="AA61" i="186"/>
  <c r="AB61" i="186"/>
  <c r="AC61" i="186"/>
  <c r="AD61" i="186"/>
  <c r="AE61" i="186"/>
  <c r="AF61" i="186"/>
  <c r="AG61" i="186"/>
  <c r="AH61" i="186"/>
  <c r="AI61" i="186"/>
  <c r="AB76" i="186"/>
  <c r="AC76" i="186"/>
  <c r="AE76" i="186"/>
  <c r="AD76" i="186" s="1"/>
  <c r="AF76" i="186"/>
  <c r="AG76" i="186"/>
  <c r="AI76" i="186"/>
  <c r="Y1" i="185"/>
  <c r="T4" i="185"/>
  <c r="T6" i="185"/>
  <c r="E7" i="185"/>
  <c r="E8" i="185"/>
  <c r="T8" i="185"/>
  <c r="E9" i="185"/>
  <c r="T10" i="185"/>
  <c r="T12" i="185"/>
  <c r="E16" i="185"/>
  <c r="T19" i="185"/>
  <c r="E26" i="185"/>
  <c r="T26" i="185"/>
  <c r="B33" i="185"/>
  <c r="D33" i="185"/>
  <c r="B34" i="185"/>
  <c r="D34" i="185"/>
  <c r="B35" i="185"/>
  <c r="D35" i="185"/>
  <c r="B36" i="185"/>
  <c r="D36" i="185"/>
  <c r="A39" i="185"/>
  <c r="A1" i="185" s="1"/>
  <c r="E41" i="185"/>
  <c r="E4" i="185" s="1"/>
  <c r="E42" i="185"/>
  <c r="E5" i="185" s="1"/>
  <c r="E43" i="185"/>
  <c r="E6" i="185" s="1"/>
  <c r="E51" i="185"/>
  <c r="E14" i="185" s="1"/>
  <c r="E52" i="185"/>
  <c r="E15" i="185" s="1"/>
  <c r="AB56" i="185"/>
  <c r="AC56" i="185"/>
  <c r="AD56" i="185"/>
  <c r="AE56" i="185"/>
  <c r="AA56" i="185" s="1"/>
  <c r="AF56" i="185"/>
  <c r="AG56" i="185"/>
  <c r="AH56" i="185"/>
  <c r="AI56" i="185"/>
  <c r="AB60" i="185"/>
  <c r="AC60" i="185"/>
  <c r="AE60" i="185"/>
  <c r="AD60" i="185" s="1"/>
  <c r="AF60" i="185"/>
  <c r="AG60" i="185"/>
  <c r="AI60" i="185"/>
  <c r="AA61" i="185"/>
  <c r="AB61" i="185"/>
  <c r="AC61" i="185"/>
  <c r="AD61" i="185"/>
  <c r="AE61" i="185"/>
  <c r="AF61" i="185"/>
  <c r="AG61" i="185"/>
  <c r="AH61" i="185"/>
  <c r="AI61" i="185"/>
  <c r="AB76" i="185"/>
  <c r="AC76" i="185"/>
  <c r="AD76" i="185"/>
  <c r="AE76" i="185"/>
  <c r="AA76" i="185" s="1"/>
  <c r="AF76" i="185"/>
  <c r="AG76" i="185"/>
  <c r="AH76" i="185"/>
  <c r="AI76" i="185"/>
  <c r="Y1" i="184"/>
  <c r="T4" i="184"/>
  <c r="T6" i="184"/>
  <c r="E7" i="184"/>
  <c r="E8" i="184"/>
  <c r="T8" i="184"/>
  <c r="E9" i="184"/>
  <c r="T10" i="184"/>
  <c r="T12" i="184"/>
  <c r="E16" i="184"/>
  <c r="T19" i="184"/>
  <c r="E26" i="184"/>
  <c r="T26" i="184"/>
  <c r="B33" i="184"/>
  <c r="D33" i="184"/>
  <c r="B34" i="184"/>
  <c r="D34" i="184"/>
  <c r="B35" i="184"/>
  <c r="D35" i="184"/>
  <c r="B36" i="184"/>
  <c r="D36" i="184"/>
  <c r="A39" i="184"/>
  <c r="A1" i="184" s="1"/>
  <c r="E41" i="184"/>
  <c r="E4" i="184" s="1"/>
  <c r="E42" i="184"/>
  <c r="E5" i="184" s="1"/>
  <c r="E43" i="184"/>
  <c r="E6" i="184" s="1"/>
  <c r="E51" i="184"/>
  <c r="E14" i="184" s="1"/>
  <c r="E52" i="184"/>
  <c r="E15" i="184" s="1"/>
  <c r="AD56" i="184"/>
  <c r="AE56" i="184"/>
  <c r="AA56" i="184" s="1"/>
  <c r="AH56" i="184"/>
  <c r="AI56" i="184"/>
  <c r="AB60" i="184"/>
  <c r="AC60" i="184"/>
  <c r="AD60" i="184"/>
  <c r="AE60" i="184"/>
  <c r="AA60" i="184" s="1"/>
  <c r="AF60" i="184"/>
  <c r="AG60" i="184"/>
  <c r="AH60" i="184"/>
  <c r="AI60" i="184"/>
  <c r="AA61" i="184"/>
  <c r="AB61" i="184"/>
  <c r="AC61" i="184"/>
  <c r="AD61" i="184"/>
  <c r="AE61" i="184"/>
  <c r="AF61" i="184"/>
  <c r="AG61" i="184"/>
  <c r="AH61" i="184"/>
  <c r="AI61" i="184"/>
  <c r="AB76" i="184"/>
  <c r="AC76" i="184"/>
  <c r="AD76" i="184"/>
  <c r="AE76" i="184"/>
  <c r="AA76" i="184" s="1"/>
  <c r="AF76" i="184"/>
  <c r="AG76" i="184"/>
  <c r="AH76" i="184"/>
  <c r="AI76" i="184"/>
  <c r="Y1" i="183"/>
  <c r="T4" i="183"/>
  <c r="E6" i="183"/>
  <c r="T6" i="183"/>
  <c r="E7" i="183"/>
  <c r="E8" i="183"/>
  <c r="T8" i="183"/>
  <c r="E9" i="183"/>
  <c r="T10" i="183"/>
  <c r="T12" i="183"/>
  <c r="E16" i="183"/>
  <c r="T19" i="183"/>
  <c r="E26" i="183"/>
  <c r="T26" i="183"/>
  <c r="B33" i="183"/>
  <c r="D33" i="183"/>
  <c r="B34" i="183"/>
  <c r="D34" i="183"/>
  <c r="B35" i="183"/>
  <c r="D35" i="183"/>
  <c r="B36" i="183"/>
  <c r="D36" i="183"/>
  <c r="A39" i="183"/>
  <c r="A1" i="183" s="1"/>
  <c r="E41" i="183"/>
  <c r="E4" i="183" s="1"/>
  <c r="E42" i="183"/>
  <c r="E5" i="183" s="1"/>
  <c r="E43" i="183"/>
  <c r="E51" i="183"/>
  <c r="E14" i="183" s="1"/>
  <c r="E52" i="183"/>
  <c r="E15" i="183" s="1"/>
  <c r="AC56" i="183"/>
  <c r="AD56" i="183"/>
  <c r="AE56" i="183"/>
  <c r="AA56" i="183" s="1"/>
  <c r="AG56" i="183"/>
  <c r="AH56" i="183"/>
  <c r="AI56" i="183"/>
  <c r="AB60" i="183"/>
  <c r="AC60" i="183"/>
  <c r="AD60" i="183"/>
  <c r="AE60" i="183"/>
  <c r="AA60" i="183" s="1"/>
  <c r="AF60" i="183"/>
  <c r="AG60" i="183"/>
  <c r="AH60" i="183"/>
  <c r="AI60" i="183"/>
  <c r="AA61" i="183"/>
  <c r="AB61" i="183"/>
  <c r="AC61" i="183"/>
  <c r="AD61" i="183"/>
  <c r="AE61" i="183"/>
  <c r="AF61" i="183"/>
  <c r="AG61" i="183"/>
  <c r="AH61" i="183"/>
  <c r="AI61" i="183"/>
  <c r="AB76" i="183"/>
  <c r="AC76" i="183"/>
  <c r="AE76" i="183"/>
  <c r="AD76" i="183" s="1"/>
  <c r="AF76" i="183"/>
  <c r="AG76" i="183"/>
  <c r="AH76" i="183"/>
  <c r="AI76" i="183"/>
  <c r="Y1" i="182"/>
  <c r="T4" i="182"/>
  <c r="E5" i="182"/>
  <c r="T6" i="182"/>
  <c r="E7" i="182"/>
  <c r="E8" i="182"/>
  <c r="T8" i="182"/>
  <c r="E9" i="182"/>
  <c r="T10" i="182"/>
  <c r="T12" i="182"/>
  <c r="E16" i="182"/>
  <c r="T19" i="182"/>
  <c r="E26" i="182"/>
  <c r="T26" i="182"/>
  <c r="B33" i="182"/>
  <c r="D33" i="182"/>
  <c r="B34" i="182"/>
  <c r="D34" i="182"/>
  <c r="B35" i="182"/>
  <c r="D35" i="182"/>
  <c r="B36" i="182"/>
  <c r="D36" i="182"/>
  <c r="A39" i="182"/>
  <c r="A1" i="182" s="1"/>
  <c r="E41" i="182"/>
  <c r="E4" i="182" s="1"/>
  <c r="E42" i="182"/>
  <c r="E43" i="182"/>
  <c r="E6" i="182" s="1"/>
  <c r="E51" i="182"/>
  <c r="E14" i="182" s="1"/>
  <c r="E52" i="182"/>
  <c r="E15" i="182" s="1"/>
  <c r="AB56" i="182"/>
  <c r="AC56" i="182"/>
  <c r="AD56" i="182"/>
  <c r="AE56" i="182"/>
  <c r="AA56" i="182" s="1"/>
  <c r="AF56" i="182"/>
  <c r="AG56" i="182"/>
  <c r="AH56" i="182"/>
  <c r="AI56" i="182"/>
  <c r="AE60" i="182"/>
  <c r="AB60" i="182" s="1"/>
  <c r="AI60" i="182"/>
  <c r="AA61" i="182"/>
  <c r="AB61" i="182"/>
  <c r="AC61" i="182"/>
  <c r="AD61" i="182"/>
  <c r="AE61" i="182"/>
  <c r="AF61" i="182"/>
  <c r="AG61" i="182"/>
  <c r="AH61" i="182"/>
  <c r="AI61" i="182"/>
  <c r="AE76" i="182"/>
  <c r="AB76" i="182" s="1"/>
  <c r="AI76" i="182"/>
  <c r="Y1" i="181"/>
  <c r="T4" i="181"/>
  <c r="T6" i="181"/>
  <c r="E7" i="181"/>
  <c r="E8" i="181"/>
  <c r="T8" i="181"/>
  <c r="E9" i="181"/>
  <c r="T10" i="181"/>
  <c r="T12" i="181"/>
  <c r="E16" i="181"/>
  <c r="T19" i="181"/>
  <c r="E26" i="181"/>
  <c r="T26" i="181"/>
  <c r="B33" i="181"/>
  <c r="D33" i="181"/>
  <c r="B34" i="181"/>
  <c r="D34" i="181"/>
  <c r="B35" i="181"/>
  <c r="D35" i="181"/>
  <c r="B36" i="181"/>
  <c r="D36" i="181"/>
  <c r="A39" i="181"/>
  <c r="A1" i="181" s="1"/>
  <c r="E41" i="181"/>
  <c r="E4" i="181" s="1"/>
  <c r="E42" i="181"/>
  <c r="E5" i="181" s="1"/>
  <c r="E43" i="181"/>
  <c r="E6" i="181" s="1"/>
  <c r="E51" i="181"/>
  <c r="E14" i="181" s="1"/>
  <c r="E52" i="181"/>
  <c r="E15" i="181" s="1"/>
  <c r="AE56" i="181"/>
  <c r="AB56" i="181" s="1"/>
  <c r="AI56" i="181"/>
  <c r="AD60" i="181"/>
  <c r="AE60" i="181"/>
  <c r="AA60" i="181" s="1"/>
  <c r="AH60" i="181"/>
  <c r="AI60" i="181"/>
  <c r="AA61" i="181"/>
  <c r="AB61" i="181"/>
  <c r="AC61" i="181"/>
  <c r="AD61" i="181"/>
  <c r="AE61" i="181"/>
  <c r="AF61" i="181"/>
  <c r="AG61" i="181"/>
  <c r="AH61" i="181"/>
  <c r="AI61" i="181"/>
  <c r="AD76" i="181"/>
  <c r="AE76" i="181"/>
  <c r="AA76" i="181" s="1"/>
  <c r="AH76" i="181"/>
  <c r="AI76" i="181"/>
  <c r="Y1" i="180"/>
  <c r="T4" i="180"/>
  <c r="T6" i="180"/>
  <c r="E7" i="180"/>
  <c r="E8" i="180"/>
  <c r="T8" i="180"/>
  <c r="E9" i="180"/>
  <c r="T10" i="180"/>
  <c r="T12" i="180"/>
  <c r="E16" i="180"/>
  <c r="T19" i="180"/>
  <c r="E26" i="180"/>
  <c r="T26" i="180"/>
  <c r="B33" i="180"/>
  <c r="D33" i="180"/>
  <c r="B34" i="180"/>
  <c r="D34" i="180"/>
  <c r="B35" i="180"/>
  <c r="D35" i="180"/>
  <c r="B36" i="180"/>
  <c r="D36" i="180"/>
  <c r="A39" i="180"/>
  <c r="A1" i="180" s="1"/>
  <c r="E41" i="180"/>
  <c r="E4" i="180" s="1"/>
  <c r="E42" i="180"/>
  <c r="E5" i="180" s="1"/>
  <c r="E43" i="180"/>
  <c r="E6" i="180" s="1"/>
  <c r="E51" i="180"/>
  <c r="E14" i="180" s="1"/>
  <c r="E52" i="180"/>
  <c r="E15" i="180" s="1"/>
  <c r="AD56" i="180"/>
  <c r="AE56" i="180"/>
  <c r="AA56" i="180" s="1"/>
  <c r="AH56" i="180"/>
  <c r="AI56" i="180"/>
  <c r="AB60" i="180"/>
  <c r="AC60" i="180"/>
  <c r="AD60" i="180"/>
  <c r="AE60" i="180"/>
  <c r="AA60" i="180" s="1"/>
  <c r="AF60" i="180"/>
  <c r="AG60" i="180"/>
  <c r="AH60" i="180"/>
  <c r="AI60" i="180"/>
  <c r="AA61" i="180"/>
  <c r="AB61" i="180"/>
  <c r="AC61" i="180"/>
  <c r="AD61" i="180"/>
  <c r="AE61" i="180"/>
  <c r="AF61" i="180"/>
  <c r="AG61" i="180"/>
  <c r="AH61" i="180"/>
  <c r="AI61" i="180"/>
  <c r="AB76" i="180"/>
  <c r="AC76" i="180"/>
  <c r="AD76" i="180"/>
  <c r="AE76" i="180"/>
  <c r="AA76" i="180" s="1"/>
  <c r="AF76" i="180"/>
  <c r="AG76" i="180"/>
  <c r="AH76" i="180"/>
  <c r="AI76" i="180"/>
  <c r="Y1" i="179"/>
  <c r="T4" i="179"/>
  <c r="T6" i="179"/>
  <c r="E7" i="179"/>
  <c r="E8" i="179"/>
  <c r="T8" i="179"/>
  <c r="E9" i="179"/>
  <c r="T10" i="179"/>
  <c r="T12" i="179"/>
  <c r="E16" i="179"/>
  <c r="T19" i="179"/>
  <c r="E26" i="179"/>
  <c r="T26" i="179"/>
  <c r="B33" i="179"/>
  <c r="D33" i="179"/>
  <c r="B34" i="179"/>
  <c r="D34" i="179"/>
  <c r="B35" i="179"/>
  <c r="D35" i="179"/>
  <c r="B36" i="179"/>
  <c r="D36" i="179"/>
  <c r="A39" i="179"/>
  <c r="A1" i="179" s="1"/>
  <c r="E41" i="179"/>
  <c r="E4" i="179" s="1"/>
  <c r="E42" i="179"/>
  <c r="E5" i="179" s="1"/>
  <c r="E43" i="179"/>
  <c r="E6" i="179" s="1"/>
  <c r="E51" i="179"/>
  <c r="E14" i="179" s="1"/>
  <c r="E52" i="179"/>
  <c r="E15" i="179" s="1"/>
  <c r="AC56" i="179"/>
  <c r="AD56" i="179"/>
  <c r="AE56" i="179"/>
  <c r="AA56" i="179" s="1"/>
  <c r="AG56" i="179"/>
  <c r="AH56" i="179"/>
  <c r="AI56" i="179"/>
  <c r="AB60" i="179"/>
  <c r="AC60" i="179"/>
  <c r="AD60" i="179"/>
  <c r="AE60" i="179"/>
  <c r="AA60" i="179" s="1"/>
  <c r="AF60" i="179"/>
  <c r="AG60" i="179"/>
  <c r="AH60" i="179"/>
  <c r="AI60" i="179"/>
  <c r="AA61" i="179"/>
  <c r="AB61" i="179"/>
  <c r="AC61" i="179"/>
  <c r="AD61" i="179"/>
  <c r="AE61" i="179"/>
  <c r="AF61" i="179"/>
  <c r="AG61" i="179"/>
  <c r="AH61" i="179"/>
  <c r="AI61" i="179"/>
  <c r="AB76" i="179"/>
  <c r="AC76" i="179"/>
  <c r="AD76" i="179"/>
  <c r="AE76" i="179"/>
  <c r="AA76" i="179" s="1"/>
  <c r="AF76" i="179"/>
  <c r="AG76" i="179"/>
  <c r="AH76" i="179"/>
  <c r="AI76" i="179"/>
  <c r="Y1" i="178"/>
  <c r="T4" i="178"/>
  <c r="T6" i="178"/>
  <c r="E7" i="178"/>
  <c r="E8" i="178"/>
  <c r="T8" i="178"/>
  <c r="E9" i="178"/>
  <c r="T10" i="178"/>
  <c r="T12" i="178"/>
  <c r="E16" i="178"/>
  <c r="T19" i="178"/>
  <c r="E26" i="178"/>
  <c r="T26" i="178"/>
  <c r="B33" i="178"/>
  <c r="D33" i="178"/>
  <c r="B34" i="178"/>
  <c r="D34" i="178"/>
  <c r="B35" i="178"/>
  <c r="D35" i="178"/>
  <c r="B36" i="178"/>
  <c r="D36" i="178"/>
  <c r="A39" i="178"/>
  <c r="A1" i="178" s="1"/>
  <c r="E41" i="178"/>
  <c r="E4" i="178" s="1"/>
  <c r="E42" i="178"/>
  <c r="E5" i="178" s="1"/>
  <c r="E43" i="178"/>
  <c r="E6" i="178" s="1"/>
  <c r="E51" i="178"/>
  <c r="E14" i="178" s="1"/>
  <c r="E52" i="178"/>
  <c r="E15" i="178" s="1"/>
  <c r="AB56" i="178"/>
  <c r="AC56" i="178"/>
  <c r="AD56" i="178"/>
  <c r="AE56" i="178"/>
  <c r="AA56" i="178" s="1"/>
  <c r="AF56" i="178"/>
  <c r="AG56" i="178"/>
  <c r="AH56" i="178"/>
  <c r="AI56" i="178"/>
  <c r="AB60" i="178"/>
  <c r="AE60" i="178"/>
  <c r="AC60" i="178" s="1"/>
  <c r="AF60" i="178"/>
  <c r="AG60" i="178"/>
  <c r="AI60" i="178"/>
  <c r="AA61" i="178"/>
  <c r="AB61" i="178"/>
  <c r="AC61" i="178"/>
  <c r="AD61" i="178"/>
  <c r="AE61" i="178"/>
  <c r="AF61" i="178"/>
  <c r="AG61" i="178"/>
  <c r="AH61" i="178"/>
  <c r="AI61" i="178"/>
  <c r="AB76" i="178"/>
  <c r="AC76" i="178"/>
  <c r="AE76" i="178"/>
  <c r="AD76" i="178" s="1"/>
  <c r="AG76" i="178"/>
  <c r="AH76" i="178"/>
  <c r="AI76" i="178"/>
  <c r="Y1" i="177"/>
  <c r="T4" i="177"/>
  <c r="T6" i="177"/>
  <c r="E7" i="177"/>
  <c r="E8" i="177"/>
  <c r="T8" i="177"/>
  <c r="E9" i="177"/>
  <c r="T10" i="177"/>
  <c r="T12" i="177"/>
  <c r="E16" i="177"/>
  <c r="T19" i="177"/>
  <c r="E26" i="177"/>
  <c r="T26" i="177"/>
  <c r="B33" i="177"/>
  <c r="D33" i="177"/>
  <c r="B34" i="177"/>
  <c r="D34" i="177"/>
  <c r="B35" i="177"/>
  <c r="D35" i="177"/>
  <c r="B36" i="177"/>
  <c r="D36" i="177"/>
  <c r="A39" i="177"/>
  <c r="A1" i="177" s="1"/>
  <c r="E41" i="177"/>
  <c r="E4" i="177" s="1"/>
  <c r="E42" i="177"/>
  <c r="E5" i="177" s="1"/>
  <c r="E43" i="177"/>
  <c r="E6" i="177" s="1"/>
  <c r="E51" i="177"/>
  <c r="E14" i="177" s="1"/>
  <c r="E52" i="177"/>
  <c r="E15" i="177" s="1"/>
  <c r="AC56" i="177"/>
  <c r="AD56" i="177"/>
  <c r="AE56" i="177"/>
  <c r="AA56" i="177" s="1"/>
  <c r="AG56" i="177"/>
  <c r="AH56" i="177"/>
  <c r="AI56" i="177"/>
  <c r="AB60" i="177"/>
  <c r="AC60" i="177"/>
  <c r="AD60" i="177"/>
  <c r="AE60" i="177"/>
  <c r="AA60" i="177" s="1"/>
  <c r="AF60" i="177"/>
  <c r="AG60" i="177"/>
  <c r="AH60" i="177"/>
  <c r="AI60" i="177"/>
  <c r="AA61" i="177"/>
  <c r="AB61" i="177"/>
  <c r="AC61" i="177"/>
  <c r="AD61" i="177"/>
  <c r="AE61" i="177"/>
  <c r="AF61" i="177"/>
  <c r="AG61" i="177"/>
  <c r="AH61" i="177"/>
  <c r="AI61" i="177"/>
  <c r="AB76" i="177"/>
  <c r="AC76" i="177"/>
  <c r="AD76" i="177"/>
  <c r="AE76" i="177"/>
  <c r="AA76" i="177" s="1"/>
  <c r="AF76" i="177"/>
  <c r="AG76" i="177"/>
  <c r="AH76" i="177"/>
  <c r="AI76" i="177"/>
  <c r="Y1" i="176"/>
  <c r="T4" i="176"/>
  <c r="T6" i="176"/>
  <c r="E7" i="176"/>
  <c r="E8" i="176"/>
  <c r="T8" i="176"/>
  <c r="E9" i="176"/>
  <c r="T10" i="176"/>
  <c r="T12" i="176"/>
  <c r="E16" i="176"/>
  <c r="T19" i="176"/>
  <c r="E26" i="176"/>
  <c r="T26" i="176"/>
  <c r="B33" i="176"/>
  <c r="D33" i="176"/>
  <c r="B34" i="176"/>
  <c r="D34" i="176"/>
  <c r="B35" i="176"/>
  <c r="D35" i="176"/>
  <c r="B36" i="176"/>
  <c r="D36" i="176"/>
  <c r="A39" i="176"/>
  <c r="A1" i="176" s="1"/>
  <c r="E41" i="176"/>
  <c r="E4" i="176" s="1"/>
  <c r="E42" i="176"/>
  <c r="E5" i="176" s="1"/>
  <c r="E43" i="176"/>
  <c r="E6" i="176" s="1"/>
  <c r="E51" i="176"/>
  <c r="E14" i="176" s="1"/>
  <c r="E52" i="176"/>
  <c r="E15" i="176" s="1"/>
  <c r="AB56" i="176"/>
  <c r="AC56" i="176"/>
  <c r="AD56" i="176"/>
  <c r="AE56" i="176"/>
  <c r="AA56" i="176" s="1"/>
  <c r="AF56" i="176"/>
  <c r="AG56" i="176"/>
  <c r="AH56" i="176"/>
  <c r="AI56" i="176"/>
  <c r="AB60" i="176"/>
  <c r="AE60" i="176"/>
  <c r="AA60" i="176" s="1"/>
  <c r="AF60" i="176"/>
  <c r="AI60" i="176"/>
  <c r="AA61" i="176"/>
  <c r="AB61" i="176"/>
  <c r="AC61" i="176"/>
  <c r="AD61" i="176"/>
  <c r="AE61" i="176"/>
  <c r="AF61" i="176"/>
  <c r="AG61" i="176"/>
  <c r="AH61" i="176"/>
  <c r="AI61" i="176"/>
  <c r="AB76" i="176"/>
  <c r="AE76" i="176"/>
  <c r="AA76" i="176" s="1"/>
  <c r="AF76" i="176"/>
  <c r="AI76" i="176"/>
  <c r="Y1" i="175"/>
  <c r="T4" i="175"/>
  <c r="T6" i="175"/>
  <c r="E7" i="175"/>
  <c r="E8" i="175"/>
  <c r="T8" i="175"/>
  <c r="E9" i="175"/>
  <c r="T10" i="175"/>
  <c r="T12" i="175"/>
  <c r="E16" i="175"/>
  <c r="T19" i="175"/>
  <c r="F22" i="175"/>
  <c r="E26" i="175"/>
  <c r="T26" i="175"/>
  <c r="B33" i="175"/>
  <c r="D33" i="175"/>
  <c r="B34" i="175"/>
  <c r="D34" i="175"/>
  <c r="B35" i="175"/>
  <c r="D35" i="175"/>
  <c r="B36" i="175"/>
  <c r="D36" i="175"/>
  <c r="A39" i="175"/>
  <c r="A1" i="175" s="1"/>
  <c r="E41" i="175"/>
  <c r="E4" i="175" s="1"/>
  <c r="E42" i="175"/>
  <c r="E5" i="175" s="1"/>
  <c r="E43" i="175"/>
  <c r="E6" i="175" s="1"/>
  <c r="E51" i="175"/>
  <c r="E14" i="175" s="1"/>
  <c r="E52" i="175"/>
  <c r="E15" i="175" s="1"/>
  <c r="AC56" i="175"/>
  <c r="AD56" i="175"/>
  <c r="AE56" i="175"/>
  <c r="AA56" i="175" s="1"/>
  <c r="AG56" i="175"/>
  <c r="AH56" i="175"/>
  <c r="AI56" i="175"/>
  <c r="AC60" i="175"/>
  <c r="AD60" i="175"/>
  <c r="AE60" i="175"/>
  <c r="AA60" i="175" s="1"/>
  <c r="AF60" i="175"/>
  <c r="AG60" i="175"/>
  <c r="AH60" i="175"/>
  <c r="AI60" i="175"/>
  <c r="AA61" i="175"/>
  <c r="AB61" i="175"/>
  <c r="AC61" i="175"/>
  <c r="AD61" i="175"/>
  <c r="AE61" i="175"/>
  <c r="AF61" i="175"/>
  <c r="AG61" i="175"/>
  <c r="AH61" i="175"/>
  <c r="AI61" i="175"/>
  <c r="AC76" i="175"/>
  <c r="AD76" i="175"/>
  <c r="AE76" i="175"/>
  <c r="AA76" i="175" s="1"/>
  <c r="AG76" i="175"/>
  <c r="AH76" i="175"/>
  <c r="AI76" i="175"/>
  <c r="Y1" i="174"/>
  <c r="T4" i="174"/>
  <c r="T6" i="174"/>
  <c r="E7" i="174"/>
  <c r="E8" i="174"/>
  <c r="T8" i="174"/>
  <c r="E9" i="174"/>
  <c r="T10" i="174"/>
  <c r="T12" i="174"/>
  <c r="E16" i="174"/>
  <c r="T19" i="174"/>
  <c r="E26" i="174"/>
  <c r="T26" i="174"/>
  <c r="B33" i="174"/>
  <c r="D33" i="174"/>
  <c r="B34" i="174"/>
  <c r="D34" i="174"/>
  <c r="B35" i="174"/>
  <c r="D35" i="174"/>
  <c r="B36" i="174"/>
  <c r="D36" i="174"/>
  <c r="A39" i="174"/>
  <c r="A1" i="174" s="1"/>
  <c r="E41" i="174"/>
  <c r="E4" i="174" s="1"/>
  <c r="E42" i="174"/>
  <c r="E5" i="174" s="1"/>
  <c r="E43" i="174"/>
  <c r="E6" i="174" s="1"/>
  <c r="E51" i="174"/>
  <c r="E14" i="174" s="1"/>
  <c r="E52" i="174"/>
  <c r="E15" i="174" s="1"/>
  <c r="AC56" i="174"/>
  <c r="AD56" i="174"/>
  <c r="AE56" i="174"/>
  <c r="AA56" i="174" s="1"/>
  <c r="AG56" i="174"/>
  <c r="AH56" i="174"/>
  <c r="AI56" i="174"/>
  <c r="AB60" i="174"/>
  <c r="AC60" i="174"/>
  <c r="AD60" i="174"/>
  <c r="AE60" i="174"/>
  <c r="AA60" i="174" s="1"/>
  <c r="AF60" i="174"/>
  <c r="AG60" i="174"/>
  <c r="AH60" i="174"/>
  <c r="AI60" i="174"/>
  <c r="AA61" i="174"/>
  <c r="AB61" i="174"/>
  <c r="AC61" i="174"/>
  <c r="AD61" i="174"/>
  <c r="AE61" i="174"/>
  <c r="AF61" i="174"/>
  <c r="AG61" i="174"/>
  <c r="AH61" i="174"/>
  <c r="AI61" i="174"/>
  <c r="AB76" i="174"/>
  <c r="AC76" i="174"/>
  <c r="AD76" i="174"/>
  <c r="AE76" i="174"/>
  <c r="AA76" i="174" s="1"/>
  <c r="AF76" i="174"/>
  <c r="AG76" i="174"/>
  <c r="AH76" i="174"/>
  <c r="AI76" i="174"/>
  <c r="Y1" i="173"/>
  <c r="T4" i="173"/>
  <c r="T6" i="173"/>
  <c r="E7" i="173"/>
  <c r="E8" i="173"/>
  <c r="T8" i="173"/>
  <c r="E9" i="173"/>
  <c r="T10" i="173"/>
  <c r="T12" i="173"/>
  <c r="E16" i="173"/>
  <c r="T19" i="173"/>
  <c r="E26" i="173"/>
  <c r="T26" i="173"/>
  <c r="B33" i="173"/>
  <c r="D33" i="173"/>
  <c r="B34" i="173"/>
  <c r="D34" i="173"/>
  <c r="B35" i="173"/>
  <c r="D35" i="173"/>
  <c r="B36" i="173"/>
  <c r="D36" i="173"/>
  <c r="A39" i="173"/>
  <c r="A1" i="173" s="1"/>
  <c r="E41" i="173"/>
  <c r="E4" i="173" s="1"/>
  <c r="E42" i="173"/>
  <c r="E5" i="173" s="1"/>
  <c r="E43" i="173"/>
  <c r="E6" i="173" s="1"/>
  <c r="E51" i="173"/>
  <c r="E14" i="173" s="1"/>
  <c r="E52" i="173"/>
  <c r="E15" i="173" s="1"/>
  <c r="AC56" i="173"/>
  <c r="AD56" i="173"/>
  <c r="AE56" i="173"/>
  <c r="AA56" i="173" s="1"/>
  <c r="AG56" i="173"/>
  <c r="AH56" i="173"/>
  <c r="AI56" i="173"/>
  <c r="AB60" i="173"/>
  <c r="AC60" i="173"/>
  <c r="AE60" i="173"/>
  <c r="AD60" i="173" s="1"/>
  <c r="AF60" i="173"/>
  <c r="AG60" i="173"/>
  <c r="AH60" i="173"/>
  <c r="AI60" i="173"/>
  <c r="AA61" i="173"/>
  <c r="AB61" i="173"/>
  <c r="AC61" i="173"/>
  <c r="AD61" i="173"/>
  <c r="AE61" i="173"/>
  <c r="AF61" i="173"/>
  <c r="AG61" i="173"/>
  <c r="AH61" i="173"/>
  <c r="AI61" i="173"/>
  <c r="AB76" i="173"/>
  <c r="AC76" i="173"/>
  <c r="AD76" i="173"/>
  <c r="AE76" i="173"/>
  <c r="AA76" i="173" s="1"/>
  <c r="AF76" i="173"/>
  <c r="AG76" i="173"/>
  <c r="AH76" i="173"/>
  <c r="AI76" i="173"/>
  <c r="Y1" i="172"/>
  <c r="T4" i="172"/>
  <c r="T6" i="172"/>
  <c r="E7" i="172"/>
  <c r="E8" i="172"/>
  <c r="T8" i="172"/>
  <c r="E9" i="172"/>
  <c r="T10" i="172"/>
  <c r="T12" i="172"/>
  <c r="E16" i="172"/>
  <c r="T19" i="172"/>
  <c r="E26" i="172"/>
  <c r="T26" i="172"/>
  <c r="B33" i="172"/>
  <c r="D33" i="172"/>
  <c r="B34" i="172"/>
  <c r="D34" i="172"/>
  <c r="B35" i="172"/>
  <c r="D35" i="172"/>
  <c r="B36" i="172"/>
  <c r="D36" i="172"/>
  <c r="A39" i="172"/>
  <c r="A1" i="172" s="1"/>
  <c r="E41" i="172"/>
  <c r="E4" i="172" s="1"/>
  <c r="E42" i="172"/>
  <c r="E5" i="172" s="1"/>
  <c r="E43" i="172"/>
  <c r="E6" i="172" s="1"/>
  <c r="E51" i="172"/>
  <c r="E14" i="172" s="1"/>
  <c r="E52" i="172"/>
  <c r="E15" i="172" s="1"/>
  <c r="AE56" i="172"/>
  <c r="AC56" i="172" s="1"/>
  <c r="AG56" i="172"/>
  <c r="AI56" i="172"/>
  <c r="AB60" i="172"/>
  <c r="AC60" i="172"/>
  <c r="AD60" i="172"/>
  <c r="AE60" i="172"/>
  <c r="AA60" i="172" s="1"/>
  <c r="AF60" i="172"/>
  <c r="AG60" i="172"/>
  <c r="AH60" i="172"/>
  <c r="AI60" i="172"/>
  <c r="AA61" i="172"/>
  <c r="AB61" i="172"/>
  <c r="AC61" i="172"/>
  <c r="AD61" i="172"/>
  <c r="AE61" i="172"/>
  <c r="AF61" i="172"/>
  <c r="AG61" i="172"/>
  <c r="AH61" i="172"/>
  <c r="AI61" i="172"/>
  <c r="AB76" i="172"/>
  <c r="AC76" i="172"/>
  <c r="AD76" i="172"/>
  <c r="AE76" i="172"/>
  <c r="AA76" i="172" s="1"/>
  <c r="AF76" i="172"/>
  <c r="AG76" i="172"/>
  <c r="AH76" i="172"/>
  <c r="AI76" i="172"/>
  <c r="Y1" i="171"/>
  <c r="T4" i="171"/>
  <c r="T6" i="171"/>
  <c r="E7" i="171"/>
  <c r="E8" i="171"/>
  <c r="T8" i="171"/>
  <c r="E9" i="171"/>
  <c r="T10" i="171"/>
  <c r="T12" i="171"/>
  <c r="E16" i="171"/>
  <c r="T19" i="171"/>
  <c r="E26" i="171"/>
  <c r="T26" i="171"/>
  <c r="B33" i="171"/>
  <c r="D33" i="171"/>
  <c r="B34" i="171"/>
  <c r="D34" i="171"/>
  <c r="B35" i="171"/>
  <c r="D35" i="171"/>
  <c r="B36" i="171"/>
  <c r="D36" i="171"/>
  <c r="A39" i="171"/>
  <c r="A1" i="171" s="1"/>
  <c r="E41" i="171"/>
  <c r="E4" i="171" s="1"/>
  <c r="E42" i="171"/>
  <c r="E5" i="171" s="1"/>
  <c r="E43" i="171"/>
  <c r="E6" i="171" s="1"/>
  <c r="E51" i="171"/>
  <c r="E14" i="171" s="1"/>
  <c r="E52" i="171"/>
  <c r="E15" i="171" s="1"/>
  <c r="AC56" i="171"/>
  <c r="AD56" i="171"/>
  <c r="AE56" i="171"/>
  <c r="AB56" i="171" s="1"/>
  <c r="AG56" i="171"/>
  <c r="AH56" i="171"/>
  <c r="AI56" i="171"/>
  <c r="AB60" i="171"/>
  <c r="AC60" i="171"/>
  <c r="AD60" i="171"/>
  <c r="AE60" i="171"/>
  <c r="AA60" i="171" s="1"/>
  <c r="AF60" i="171"/>
  <c r="AG60" i="171"/>
  <c r="AH60" i="171"/>
  <c r="AI60" i="171"/>
  <c r="AA61" i="171"/>
  <c r="AB61" i="171"/>
  <c r="AC61" i="171"/>
  <c r="AD61" i="171"/>
  <c r="AE61" i="171"/>
  <c r="AF61" i="171"/>
  <c r="AG61" i="171"/>
  <c r="AH61" i="171"/>
  <c r="AI61" i="171"/>
  <c r="AB76" i="171"/>
  <c r="AC76" i="171"/>
  <c r="AE76" i="171"/>
  <c r="AA76" i="171" s="1"/>
  <c r="AF76" i="171"/>
  <c r="AG76" i="171"/>
  <c r="AI76" i="171"/>
  <c r="Y1" i="170"/>
  <c r="T4" i="170"/>
  <c r="T6" i="170"/>
  <c r="E7" i="170"/>
  <c r="E8" i="170"/>
  <c r="T8" i="170"/>
  <c r="E9" i="170"/>
  <c r="T10" i="170"/>
  <c r="T12" i="170"/>
  <c r="E16" i="170"/>
  <c r="T19" i="170"/>
  <c r="E26" i="170"/>
  <c r="T26" i="170"/>
  <c r="B33" i="170"/>
  <c r="D33" i="170"/>
  <c r="B34" i="170"/>
  <c r="D34" i="170"/>
  <c r="B35" i="170"/>
  <c r="D35" i="170"/>
  <c r="B36" i="170"/>
  <c r="D36" i="170"/>
  <c r="A39" i="170"/>
  <c r="A1" i="170" s="1"/>
  <c r="E41" i="170"/>
  <c r="E4" i="170" s="1"/>
  <c r="E42" i="170"/>
  <c r="E5" i="170" s="1"/>
  <c r="E43" i="170"/>
  <c r="E6" i="170" s="1"/>
  <c r="E51" i="170"/>
  <c r="E14" i="170" s="1"/>
  <c r="E52" i="170"/>
  <c r="E15" i="170" s="1"/>
  <c r="AE56" i="170"/>
  <c r="AC56" i="170" s="1"/>
  <c r="AI56" i="170"/>
  <c r="AB60" i="170"/>
  <c r="AC60" i="170"/>
  <c r="AD60" i="170"/>
  <c r="AE60" i="170"/>
  <c r="AA60" i="170" s="1"/>
  <c r="AF60" i="170"/>
  <c r="AG60" i="170"/>
  <c r="AH60" i="170"/>
  <c r="AI60" i="170"/>
  <c r="AA61" i="170"/>
  <c r="AB61" i="170"/>
  <c r="AC61" i="170"/>
  <c r="AD61" i="170"/>
  <c r="AE61" i="170"/>
  <c r="AF61" i="170"/>
  <c r="AG61" i="170"/>
  <c r="AH61" i="170"/>
  <c r="AI61" i="170"/>
  <c r="AB76" i="170"/>
  <c r="AD76" i="170"/>
  <c r="AE76" i="170"/>
  <c r="AC76" i="170" s="1"/>
  <c r="AF76" i="170"/>
  <c r="AG76" i="170"/>
  <c r="AH76" i="170"/>
  <c r="AI76" i="170"/>
  <c r="Y1" i="169"/>
  <c r="T4" i="169"/>
  <c r="T6" i="169"/>
  <c r="E7" i="169"/>
  <c r="E8" i="169"/>
  <c r="T8" i="169"/>
  <c r="E9" i="169"/>
  <c r="T10" i="169"/>
  <c r="T12" i="169"/>
  <c r="E16" i="169"/>
  <c r="T19" i="169"/>
  <c r="E26" i="169"/>
  <c r="T26" i="169"/>
  <c r="B33" i="169"/>
  <c r="D33" i="169"/>
  <c r="B34" i="169"/>
  <c r="D34" i="169"/>
  <c r="B35" i="169"/>
  <c r="D35" i="169"/>
  <c r="B36" i="169"/>
  <c r="D36" i="169"/>
  <c r="A39" i="169"/>
  <c r="A1" i="169" s="1"/>
  <c r="E41" i="169"/>
  <c r="E4" i="169" s="1"/>
  <c r="E42" i="169"/>
  <c r="E5" i="169" s="1"/>
  <c r="E43" i="169"/>
  <c r="E6" i="169" s="1"/>
  <c r="E51" i="169"/>
  <c r="E14" i="169" s="1"/>
  <c r="E52" i="169"/>
  <c r="E15" i="169" s="1"/>
  <c r="AB56" i="169"/>
  <c r="AC56" i="169"/>
  <c r="AD56" i="169"/>
  <c r="AE56" i="169"/>
  <c r="AA56" i="169" s="1"/>
  <c r="AF56" i="169"/>
  <c r="AG56" i="169"/>
  <c r="AH56" i="169"/>
  <c r="AI56" i="169"/>
  <c r="AC60" i="169"/>
  <c r="AE60" i="169"/>
  <c r="AA60" i="169" s="1"/>
  <c r="AG60" i="169"/>
  <c r="AI60" i="169"/>
  <c r="AA61" i="169"/>
  <c r="AB61" i="169"/>
  <c r="AC61" i="169"/>
  <c r="AD61" i="169"/>
  <c r="AE61" i="169"/>
  <c r="AF61" i="169"/>
  <c r="AG61" i="169"/>
  <c r="AH61" i="169"/>
  <c r="AI61" i="169"/>
  <c r="AC76" i="169"/>
  <c r="AE76" i="169"/>
  <c r="AA76" i="169" s="1"/>
  <c r="AG76" i="169"/>
  <c r="AI76" i="169"/>
  <c r="Y1" i="168"/>
  <c r="T4" i="168"/>
  <c r="T6" i="168"/>
  <c r="E7" i="168"/>
  <c r="E8" i="168"/>
  <c r="T8" i="168"/>
  <c r="E9" i="168"/>
  <c r="T10" i="168"/>
  <c r="T12" i="168"/>
  <c r="E16" i="168"/>
  <c r="T19" i="168"/>
  <c r="E26" i="168"/>
  <c r="T26" i="168"/>
  <c r="B33" i="168"/>
  <c r="D33" i="168"/>
  <c r="B34" i="168"/>
  <c r="D34" i="168"/>
  <c r="B35" i="168"/>
  <c r="D35" i="168"/>
  <c r="B36" i="168"/>
  <c r="D36" i="168"/>
  <c r="A39" i="168"/>
  <c r="A1" i="168" s="1"/>
  <c r="E41" i="168"/>
  <c r="E4" i="168" s="1"/>
  <c r="E42" i="168"/>
  <c r="E5" i="168" s="1"/>
  <c r="E43" i="168"/>
  <c r="E6" i="168" s="1"/>
  <c r="E51" i="168"/>
  <c r="E14" i="168" s="1"/>
  <c r="E52" i="168"/>
  <c r="E15" i="168" s="1"/>
  <c r="AC56" i="168"/>
  <c r="AE56" i="168"/>
  <c r="AA56" i="168" s="1"/>
  <c r="AG56" i="168"/>
  <c r="AI56" i="168"/>
  <c r="AB60" i="168"/>
  <c r="AC60" i="168"/>
  <c r="AD60" i="168"/>
  <c r="AE60" i="168"/>
  <c r="AA60" i="168" s="1"/>
  <c r="AF60" i="168"/>
  <c r="AG60" i="168"/>
  <c r="AH60" i="168"/>
  <c r="AI60" i="168"/>
  <c r="AA61" i="168"/>
  <c r="AB61" i="168"/>
  <c r="AC61" i="168"/>
  <c r="AD61" i="168"/>
  <c r="AE61" i="168"/>
  <c r="AF61" i="168"/>
  <c r="AG61" i="168"/>
  <c r="AH61" i="168"/>
  <c r="AI61" i="168"/>
  <c r="AB76" i="168"/>
  <c r="AC76" i="168"/>
  <c r="AD76" i="168"/>
  <c r="AE76" i="168"/>
  <c r="AA76" i="168" s="1"/>
  <c r="AF76" i="168"/>
  <c r="AG76" i="168"/>
  <c r="AH76" i="168"/>
  <c r="AI76" i="168"/>
  <c r="Y1" i="167"/>
  <c r="T4" i="167"/>
  <c r="T6" i="167"/>
  <c r="E7" i="167"/>
  <c r="E8" i="167"/>
  <c r="T8" i="167"/>
  <c r="E9" i="167"/>
  <c r="T10" i="167"/>
  <c r="T12" i="167"/>
  <c r="E16" i="167"/>
  <c r="T19" i="167"/>
  <c r="E26" i="167"/>
  <c r="T26" i="167"/>
  <c r="B33" i="167"/>
  <c r="D33" i="167"/>
  <c r="B34" i="167"/>
  <c r="D34" i="167"/>
  <c r="B35" i="167"/>
  <c r="D35" i="167"/>
  <c r="B36" i="167"/>
  <c r="D36" i="167"/>
  <c r="A39" i="167"/>
  <c r="A1" i="167" s="1"/>
  <c r="E41" i="167"/>
  <c r="E4" i="167" s="1"/>
  <c r="E42" i="167"/>
  <c r="E5" i="167" s="1"/>
  <c r="E43" i="167"/>
  <c r="E6" i="167" s="1"/>
  <c r="E51" i="167"/>
  <c r="E14" i="167" s="1"/>
  <c r="E52" i="167"/>
  <c r="E15" i="167" s="1"/>
  <c r="AB56" i="167"/>
  <c r="AC56" i="167"/>
  <c r="AD56" i="167"/>
  <c r="AE56" i="167"/>
  <c r="AA56" i="167" s="1"/>
  <c r="AF56" i="167"/>
  <c r="AG56" i="167"/>
  <c r="AH56" i="167"/>
  <c r="AI56" i="167"/>
  <c r="AE60" i="167"/>
  <c r="AC60" i="167" s="1"/>
  <c r="AI60" i="167"/>
  <c r="AA61" i="167"/>
  <c r="AB61" i="167"/>
  <c r="AC61" i="167"/>
  <c r="AD61" i="167"/>
  <c r="AE61" i="167"/>
  <c r="AF61" i="167"/>
  <c r="AG61" i="167"/>
  <c r="AH61" i="167"/>
  <c r="AI61" i="167"/>
  <c r="AE76" i="167"/>
  <c r="AC76" i="167" s="1"/>
  <c r="AI76" i="167"/>
  <c r="Y1" i="166"/>
  <c r="T4" i="166"/>
  <c r="E6" i="166"/>
  <c r="T6" i="166"/>
  <c r="E7" i="166"/>
  <c r="E8" i="166"/>
  <c r="T8" i="166"/>
  <c r="E9" i="166"/>
  <c r="T10" i="166"/>
  <c r="T12" i="166"/>
  <c r="E16" i="166"/>
  <c r="T19" i="166"/>
  <c r="E26" i="166"/>
  <c r="T26" i="166"/>
  <c r="B33" i="166"/>
  <c r="D33" i="166"/>
  <c r="B34" i="166"/>
  <c r="D34" i="166"/>
  <c r="B35" i="166"/>
  <c r="D35" i="166"/>
  <c r="B36" i="166"/>
  <c r="D36" i="166"/>
  <c r="A39" i="166"/>
  <c r="A1" i="166" s="1"/>
  <c r="E41" i="166"/>
  <c r="E4" i="166" s="1"/>
  <c r="E42" i="166"/>
  <c r="E5" i="166" s="1"/>
  <c r="E43" i="166"/>
  <c r="E51" i="166"/>
  <c r="E14" i="166" s="1"/>
  <c r="E52" i="166"/>
  <c r="E15" i="166" s="1"/>
  <c r="AC56" i="166"/>
  <c r="AE56" i="166"/>
  <c r="AD56" i="166" s="1"/>
  <c r="AG56" i="166"/>
  <c r="AI56" i="166"/>
  <c r="AB60" i="166"/>
  <c r="AC60" i="166"/>
  <c r="AD60" i="166"/>
  <c r="AE60" i="166"/>
  <c r="AA60" i="166" s="1"/>
  <c r="AF60" i="166"/>
  <c r="AG60" i="166"/>
  <c r="AH60" i="166"/>
  <c r="AI60" i="166"/>
  <c r="AA61" i="166"/>
  <c r="AB61" i="166"/>
  <c r="AC61" i="166"/>
  <c r="AD61" i="166"/>
  <c r="AE61" i="166"/>
  <c r="AF61" i="166"/>
  <c r="AG61" i="166"/>
  <c r="AH61" i="166"/>
  <c r="AI61" i="166"/>
  <c r="AB76" i="166"/>
  <c r="AC76" i="166"/>
  <c r="AD76" i="166"/>
  <c r="AE76" i="166"/>
  <c r="AA76" i="166" s="1"/>
  <c r="AF76" i="166"/>
  <c r="AG76" i="166"/>
  <c r="AH76" i="166"/>
  <c r="AI76" i="166"/>
  <c r="A1" i="165"/>
  <c r="Y1" i="165"/>
  <c r="T4" i="165"/>
  <c r="E5" i="165"/>
  <c r="T6" i="165"/>
  <c r="E7" i="165"/>
  <c r="E8" i="165"/>
  <c r="T8" i="165"/>
  <c r="E9" i="165"/>
  <c r="T10" i="165"/>
  <c r="T12" i="165"/>
  <c r="E16" i="165"/>
  <c r="T19" i="165"/>
  <c r="E26" i="165"/>
  <c r="T26" i="165"/>
  <c r="B33" i="165"/>
  <c r="D33" i="165"/>
  <c r="B34" i="165"/>
  <c r="D34" i="165"/>
  <c r="B35" i="165"/>
  <c r="D35" i="165"/>
  <c r="B36" i="165"/>
  <c r="D36" i="165"/>
  <c r="A39" i="165"/>
  <c r="E41" i="165"/>
  <c r="E4" i="165" s="1"/>
  <c r="E42" i="165"/>
  <c r="E43" i="165"/>
  <c r="E6" i="165" s="1"/>
  <c r="E51" i="165"/>
  <c r="E14" i="165" s="1"/>
  <c r="E52" i="165"/>
  <c r="E15" i="165" s="1"/>
  <c r="AB56" i="165"/>
  <c r="AC56" i="165"/>
  <c r="AD56" i="165"/>
  <c r="AE56" i="165"/>
  <c r="AA56" i="165" s="1"/>
  <c r="AF56" i="165"/>
  <c r="AG56" i="165"/>
  <c r="AH56" i="165"/>
  <c r="AI56" i="165"/>
  <c r="AC60" i="165"/>
  <c r="AE60" i="165"/>
  <c r="AA60" i="165" s="1"/>
  <c r="AG60" i="165"/>
  <c r="AI60" i="165"/>
  <c r="AA61" i="165"/>
  <c r="AB61" i="165"/>
  <c r="AC61" i="165"/>
  <c r="AD61" i="165"/>
  <c r="AE61" i="165"/>
  <c r="AF61" i="165"/>
  <c r="AG61" i="165"/>
  <c r="AH61" i="165"/>
  <c r="AI61" i="165"/>
  <c r="AC76" i="165"/>
  <c r="AE76" i="165"/>
  <c r="AA76" i="165" s="1"/>
  <c r="AG76" i="165"/>
  <c r="AI76" i="165"/>
  <c r="Y1" i="164"/>
  <c r="T4" i="164"/>
  <c r="E6" i="164"/>
  <c r="T6" i="164"/>
  <c r="E7" i="164"/>
  <c r="E8" i="164"/>
  <c r="T8" i="164"/>
  <c r="E9" i="164"/>
  <c r="T10" i="164"/>
  <c r="T12" i="164"/>
  <c r="E16" i="164"/>
  <c r="T19" i="164"/>
  <c r="E26" i="164"/>
  <c r="T26" i="164"/>
  <c r="B33" i="164"/>
  <c r="D33" i="164"/>
  <c r="B34" i="164"/>
  <c r="D34" i="164"/>
  <c r="B35" i="164"/>
  <c r="D35" i="164"/>
  <c r="B36" i="164"/>
  <c r="D36" i="164"/>
  <c r="A39" i="164"/>
  <c r="A1" i="164" s="1"/>
  <c r="E41" i="164"/>
  <c r="E4" i="164" s="1"/>
  <c r="E42" i="164"/>
  <c r="E5" i="164" s="1"/>
  <c r="E43" i="164"/>
  <c r="E51" i="164"/>
  <c r="E14" i="164" s="1"/>
  <c r="E52" i="164"/>
  <c r="E15" i="164" s="1"/>
  <c r="AC56" i="164"/>
  <c r="AE56" i="164"/>
  <c r="AA56" i="164" s="1"/>
  <c r="AG56" i="164"/>
  <c r="AI56" i="164"/>
  <c r="AB60" i="164"/>
  <c r="AC60" i="164"/>
  <c r="AD60" i="164"/>
  <c r="AE60" i="164"/>
  <c r="AA60" i="164" s="1"/>
  <c r="AF60" i="164"/>
  <c r="AG60" i="164"/>
  <c r="AH60" i="164"/>
  <c r="AI60" i="164"/>
  <c r="AA61" i="164"/>
  <c r="AB61" i="164"/>
  <c r="AC61" i="164"/>
  <c r="AD61" i="164"/>
  <c r="AE61" i="164"/>
  <c r="AF61" i="164"/>
  <c r="AG61" i="164"/>
  <c r="AH61" i="164"/>
  <c r="AI61" i="164"/>
  <c r="AB76" i="164"/>
  <c r="AC76" i="164"/>
  <c r="AD76" i="164"/>
  <c r="AE76" i="164"/>
  <c r="AA76" i="164" s="1"/>
  <c r="AF76" i="164"/>
  <c r="AG76" i="164"/>
  <c r="AH76" i="164"/>
  <c r="AI76" i="164"/>
  <c r="A1" i="163"/>
  <c r="Y1" i="163"/>
  <c r="T4" i="163"/>
  <c r="E5" i="163"/>
  <c r="T6" i="163"/>
  <c r="E7" i="163"/>
  <c r="E8" i="163"/>
  <c r="T8" i="163"/>
  <c r="E9" i="163"/>
  <c r="T10" i="163"/>
  <c r="T12" i="163"/>
  <c r="E16" i="163"/>
  <c r="T19" i="163"/>
  <c r="E26" i="163"/>
  <c r="T26" i="163"/>
  <c r="B33" i="163"/>
  <c r="D33" i="163"/>
  <c r="B34" i="163"/>
  <c r="D34" i="163"/>
  <c r="B35" i="163"/>
  <c r="D35" i="163"/>
  <c r="B36" i="163"/>
  <c r="D36" i="163"/>
  <c r="A39" i="163"/>
  <c r="E41" i="163"/>
  <c r="E4" i="163" s="1"/>
  <c r="E42" i="163"/>
  <c r="E43" i="163"/>
  <c r="E6" i="163" s="1"/>
  <c r="E51" i="163"/>
  <c r="E14" i="163" s="1"/>
  <c r="E52" i="163"/>
  <c r="E15" i="163" s="1"/>
  <c r="AB56" i="163"/>
  <c r="AD56" i="163"/>
  <c r="AE56" i="163"/>
  <c r="AA56" i="163" s="1"/>
  <c r="AF56" i="163"/>
  <c r="AH56" i="163"/>
  <c r="AI56" i="163"/>
  <c r="AE60" i="163"/>
  <c r="AC60" i="163" s="1"/>
  <c r="AI60" i="163"/>
  <c r="AA61" i="163"/>
  <c r="AB61" i="163"/>
  <c r="AC61" i="163"/>
  <c r="AD61" i="163"/>
  <c r="AE61" i="163"/>
  <c r="AF61" i="163"/>
  <c r="AG61" i="163"/>
  <c r="AH61" i="163"/>
  <c r="AI61" i="163"/>
  <c r="AE76" i="163"/>
  <c r="AC76" i="163" s="1"/>
  <c r="AI76" i="163"/>
  <c r="Y1" i="162"/>
  <c r="T4" i="162"/>
  <c r="E6" i="162"/>
  <c r="T6" i="162"/>
  <c r="E7" i="162"/>
  <c r="E8" i="162"/>
  <c r="T8" i="162"/>
  <c r="E9" i="162"/>
  <c r="T10" i="162"/>
  <c r="T12" i="162"/>
  <c r="E16" i="162"/>
  <c r="T19" i="162"/>
  <c r="E26" i="162"/>
  <c r="T26" i="162"/>
  <c r="B33" i="162"/>
  <c r="D33" i="162"/>
  <c r="B34" i="162"/>
  <c r="D34" i="162"/>
  <c r="B35" i="162"/>
  <c r="D35" i="162"/>
  <c r="B36" i="162"/>
  <c r="D36" i="162"/>
  <c r="A39" i="162"/>
  <c r="A1" i="162" s="1"/>
  <c r="E41" i="162"/>
  <c r="E4" i="162" s="1"/>
  <c r="E42" i="162"/>
  <c r="E5" i="162" s="1"/>
  <c r="E43" i="162"/>
  <c r="E51" i="162"/>
  <c r="E14" i="162" s="1"/>
  <c r="E52" i="162"/>
  <c r="E15" i="162" s="1"/>
  <c r="AC56" i="162"/>
  <c r="AE56" i="162"/>
  <c r="AD56" i="162" s="1"/>
  <c r="AG56" i="162"/>
  <c r="AI56" i="162"/>
  <c r="AB60" i="162"/>
  <c r="AC60" i="162"/>
  <c r="AD60" i="162"/>
  <c r="AE60" i="162"/>
  <c r="AA60" i="162" s="1"/>
  <c r="AF60" i="162"/>
  <c r="AG60" i="162"/>
  <c r="AH60" i="162"/>
  <c r="AI60" i="162"/>
  <c r="AA61" i="162"/>
  <c r="AB61" i="162"/>
  <c r="AC61" i="162"/>
  <c r="AD61" i="162"/>
  <c r="AE61" i="162"/>
  <c r="AF61" i="162"/>
  <c r="AG61" i="162"/>
  <c r="AH61" i="162"/>
  <c r="AI61" i="162"/>
  <c r="AB76" i="162"/>
  <c r="AC76" i="162"/>
  <c r="AD76" i="162"/>
  <c r="AE76" i="162"/>
  <c r="AA76" i="162" s="1"/>
  <c r="AF76" i="162"/>
  <c r="AG76" i="162"/>
  <c r="AH76" i="162"/>
  <c r="AI76" i="162"/>
  <c r="A1" i="161"/>
  <c r="Y1" i="161"/>
  <c r="T4" i="161"/>
  <c r="E5" i="161"/>
  <c r="T6" i="161"/>
  <c r="E7" i="161"/>
  <c r="E8" i="161"/>
  <c r="T8" i="161"/>
  <c r="E9" i="161"/>
  <c r="T10" i="161"/>
  <c r="T12" i="161"/>
  <c r="E16" i="161"/>
  <c r="T19" i="161"/>
  <c r="E26" i="161"/>
  <c r="T26" i="161"/>
  <c r="B33" i="161"/>
  <c r="D33" i="161"/>
  <c r="B34" i="161"/>
  <c r="D34" i="161"/>
  <c r="B35" i="161"/>
  <c r="D35" i="161"/>
  <c r="B36" i="161"/>
  <c r="D36" i="161"/>
  <c r="A39" i="161"/>
  <c r="E41" i="161"/>
  <c r="E4" i="161" s="1"/>
  <c r="E42" i="161"/>
  <c r="E43" i="161"/>
  <c r="E6" i="161" s="1"/>
  <c r="E51" i="161"/>
  <c r="E14" i="161" s="1"/>
  <c r="E52" i="161"/>
  <c r="E15" i="161" s="1"/>
  <c r="AB56" i="161"/>
  <c r="AC56" i="161"/>
  <c r="AD56" i="161"/>
  <c r="AE56" i="161"/>
  <c r="AA56" i="161" s="1"/>
  <c r="AF56" i="161"/>
  <c r="AG56" i="161"/>
  <c r="AH56" i="161"/>
  <c r="AI56" i="161"/>
  <c r="AC60" i="161"/>
  <c r="AE60" i="161"/>
  <c r="AA60" i="161" s="1"/>
  <c r="AG60" i="161"/>
  <c r="AI60" i="161"/>
  <c r="AA61" i="161"/>
  <c r="AB61" i="161"/>
  <c r="AC61" i="161"/>
  <c r="AD61" i="161"/>
  <c r="AE61" i="161"/>
  <c r="AF61" i="161"/>
  <c r="AG61" i="161"/>
  <c r="AH61" i="161"/>
  <c r="AI61" i="161"/>
  <c r="AC76" i="161"/>
  <c r="AE76" i="161"/>
  <c r="AA76" i="161" s="1"/>
  <c r="AG76" i="161"/>
  <c r="AI76" i="161"/>
  <c r="Y1" i="160"/>
  <c r="T4" i="160"/>
  <c r="E6" i="160"/>
  <c r="T6" i="160"/>
  <c r="E7" i="160"/>
  <c r="E8" i="160"/>
  <c r="T8" i="160"/>
  <c r="E9" i="160"/>
  <c r="T10" i="160"/>
  <c r="T12" i="160"/>
  <c r="E16" i="160"/>
  <c r="T19" i="160"/>
  <c r="E26" i="160"/>
  <c r="T26" i="160"/>
  <c r="B33" i="160"/>
  <c r="D33" i="160"/>
  <c r="B34" i="160"/>
  <c r="D34" i="160"/>
  <c r="B35" i="160"/>
  <c r="D35" i="160"/>
  <c r="B36" i="160"/>
  <c r="D36" i="160"/>
  <c r="A39" i="160"/>
  <c r="A1" i="160" s="1"/>
  <c r="E41" i="160"/>
  <c r="E4" i="160" s="1"/>
  <c r="E42" i="160"/>
  <c r="E5" i="160" s="1"/>
  <c r="E43" i="160"/>
  <c r="E51" i="160"/>
  <c r="E14" i="160" s="1"/>
  <c r="E52" i="160"/>
  <c r="E15" i="160" s="1"/>
  <c r="AC56" i="160"/>
  <c r="AE56" i="160"/>
  <c r="AA56" i="160" s="1"/>
  <c r="AG56" i="160"/>
  <c r="AI56" i="160"/>
  <c r="AB60" i="160"/>
  <c r="AC60" i="160"/>
  <c r="AD60" i="160"/>
  <c r="AE60" i="160"/>
  <c r="AA60" i="160" s="1"/>
  <c r="AF60" i="160"/>
  <c r="AG60" i="160"/>
  <c r="AH60" i="160"/>
  <c r="AI60" i="160"/>
  <c r="AA61" i="160"/>
  <c r="AB61" i="160"/>
  <c r="AC61" i="160"/>
  <c r="AD61" i="160"/>
  <c r="AE61" i="160"/>
  <c r="AF61" i="160"/>
  <c r="AG61" i="160"/>
  <c r="AH61" i="160"/>
  <c r="AI61" i="160"/>
  <c r="AB76" i="160"/>
  <c r="AC76" i="160"/>
  <c r="AD76" i="160"/>
  <c r="AE76" i="160"/>
  <c r="AA76" i="160" s="1"/>
  <c r="AF76" i="160"/>
  <c r="AG76" i="160"/>
  <c r="AH76" i="160"/>
  <c r="AI76" i="160"/>
  <c r="A1" i="159"/>
  <c r="Y1" i="159"/>
  <c r="T4" i="159"/>
  <c r="E5" i="159"/>
  <c r="T6" i="159"/>
  <c r="E7" i="159"/>
  <c r="E8" i="159"/>
  <c r="T8" i="159"/>
  <c r="E9" i="159"/>
  <c r="T10" i="159"/>
  <c r="T12" i="159"/>
  <c r="E16" i="159"/>
  <c r="T19" i="159"/>
  <c r="E26" i="159"/>
  <c r="T26" i="159"/>
  <c r="B33" i="159"/>
  <c r="D33" i="159"/>
  <c r="B34" i="159"/>
  <c r="D34" i="159"/>
  <c r="B35" i="159"/>
  <c r="D35" i="159"/>
  <c r="B36" i="159"/>
  <c r="D36" i="159"/>
  <c r="A39" i="159"/>
  <c r="E41" i="159"/>
  <c r="E4" i="159" s="1"/>
  <c r="E42" i="159"/>
  <c r="E43" i="159"/>
  <c r="E6" i="159" s="1"/>
  <c r="E51" i="159"/>
  <c r="E14" i="159" s="1"/>
  <c r="E52" i="159"/>
  <c r="E15" i="159" s="1"/>
  <c r="AB56" i="159"/>
  <c r="AC56" i="159"/>
  <c r="AD56" i="159"/>
  <c r="AE56" i="159"/>
  <c r="AA56" i="159" s="1"/>
  <c r="AF56" i="159"/>
  <c r="AG56" i="159"/>
  <c r="AH56" i="159"/>
  <c r="AI56" i="159"/>
  <c r="AE60" i="159"/>
  <c r="AC60" i="159" s="1"/>
  <c r="AI60" i="159"/>
  <c r="AA61" i="159"/>
  <c r="AB61" i="159"/>
  <c r="AC61" i="159"/>
  <c r="AD61" i="159"/>
  <c r="AE61" i="159"/>
  <c r="AF61" i="159"/>
  <c r="AG61" i="159"/>
  <c r="AH61" i="159"/>
  <c r="AI61" i="159"/>
  <c r="AE76" i="159"/>
  <c r="AC76" i="159" s="1"/>
  <c r="AI76" i="159"/>
  <c r="Y1" i="158"/>
  <c r="T4" i="158"/>
  <c r="E6" i="158"/>
  <c r="T6" i="158"/>
  <c r="E7" i="158"/>
  <c r="E8" i="158"/>
  <c r="T8" i="158"/>
  <c r="E9" i="158"/>
  <c r="T10" i="158"/>
  <c r="T12" i="158"/>
  <c r="E16" i="158"/>
  <c r="T19" i="158"/>
  <c r="E26" i="158"/>
  <c r="T26" i="158"/>
  <c r="B33" i="158"/>
  <c r="D33" i="158"/>
  <c r="B34" i="158"/>
  <c r="D34" i="158"/>
  <c r="B35" i="158"/>
  <c r="D35" i="158"/>
  <c r="B36" i="158"/>
  <c r="D36" i="158"/>
  <c r="A39" i="158"/>
  <c r="A1" i="158" s="1"/>
  <c r="E41" i="158"/>
  <c r="E4" i="158" s="1"/>
  <c r="E42" i="158"/>
  <c r="E5" i="158" s="1"/>
  <c r="E43" i="158"/>
  <c r="E51" i="158"/>
  <c r="E14" i="158" s="1"/>
  <c r="E52" i="158"/>
  <c r="E15" i="158" s="1"/>
  <c r="AE56" i="158"/>
  <c r="AC56" i="158" s="1"/>
  <c r="AI56" i="158"/>
  <c r="AB60" i="158"/>
  <c r="AC60" i="158"/>
  <c r="AD60" i="158"/>
  <c r="AE60" i="158"/>
  <c r="AA60" i="158" s="1"/>
  <c r="AF60" i="158"/>
  <c r="AG60" i="158"/>
  <c r="AH60" i="158"/>
  <c r="AI60" i="158"/>
  <c r="AA61" i="158"/>
  <c r="AB61" i="158"/>
  <c r="AC61" i="158"/>
  <c r="AD61" i="158"/>
  <c r="AE61" i="158"/>
  <c r="AF61" i="158"/>
  <c r="AG61" i="158"/>
  <c r="AH61" i="158"/>
  <c r="AI61" i="158"/>
  <c r="AB76" i="158"/>
  <c r="AC76" i="158"/>
  <c r="AD76" i="158"/>
  <c r="AE76" i="158"/>
  <c r="AA76" i="158" s="1"/>
  <c r="E71" i="158" s="1"/>
  <c r="E34" i="158" s="1"/>
  <c r="AF76" i="158"/>
  <c r="AG76" i="158"/>
  <c r="AH76" i="158"/>
  <c r="AI76" i="158"/>
  <c r="A1" i="157"/>
  <c r="Y1" i="157"/>
  <c r="T4" i="157"/>
  <c r="E5" i="157"/>
  <c r="T6" i="157"/>
  <c r="E7" i="157"/>
  <c r="E8" i="157"/>
  <c r="T8" i="157"/>
  <c r="E9" i="157"/>
  <c r="T10" i="157"/>
  <c r="T12" i="157"/>
  <c r="E16" i="157"/>
  <c r="T19" i="157"/>
  <c r="E26" i="157"/>
  <c r="T26" i="157"/>
  <c r="B33" i="157"/>
  <c r="D33" i="157"/>
  <c r="B34" i="157"/>
  <c r="D34" i="157"/>
  <c r="B35" i="157"/>
  <c r="D35" i="157"/>
  <c r="B36" i="157"/>
  <c r="D36" i="157"/>
  <c r="A39" i="157"/>
  <c r="E41" i="157"/>
  <c r="E4" i="157" s="1"/>
  <c r="E42" i="157"/>
  <c r="E43" i="157"/>
  <c r="E6" i="157" s="1"/>
  <c r="E51" i="157"/>
  <c r="E14" i="157" s="1"/>
  <c r="E52" i="157"/>
  <c r="E15" i="157" s="1"/>
  <c r="AB56" i="157"/>
  <c r="AC56" i="157"/>
  <c r="AD56" i="157"/>
  <c r="AE56" i="157"/>
  <c r="AA56" i="157" s="1"/>
  <c r="E57" i="157" s="1"/>
  <c r="AF56" i="157"/>
  <c r="AG56" i="157"/>
  <c r="AH56" i="157"/>
  <c r="AI56" i="157"/>
  <c r="AA60" i="157"/>
  <c r="AC60" i="157"/>
  <c r="AE60" i="157"/>
  <c r="AG60" i="157"/>
  <c r="AI60" i="157"/>
  <c r="AA61" i="157"/>
  <c r="AB61" i="157"/>
  <c r="AC61" i="157"/>
  <c r="AD61" i="157"/>
  <c r="AE61" i="157"/>
  <c r="AF61" i="157"/>
  <c r="AG61" i="157"/>
  <c r="AH61" i="157"/>
  <c r="AI61" i="157"/>
  <c r="AA76" i="157"/>
  <c r="AC76" i="157"/>
  <c r="AE76" i="157"/>
  <c r="AG76" i="157"/>
  <c r="AI76" i="157"/>
  <c r="Y1" i="156"/>
  <c r="T4" i="156"/>
  <c r="T6" i="156"/>
  <c r="E7" i="156"/>
  <c r="E8" i="156"/>
  <c r="T8" i="156"/>
  <c r="E9" i="156"/>
  <c r="T10" i="156"/>
  <c r="T12" i="156"/>
  <c r="E16" i="156"/>
  <c r="T19" i="156"/>
  <c r="E26" i="156"/>
  <c r="T26" i="156"/>
  <c r="B33" i="156"/>
  <c r="D33" i="156"/>
  <c r="B34" i="156"/>
  <c r="D34" i="156"/>
  <c r="B35" i="156"/>
  <c r="D35" i="156"/>
  <c r="B36" i="156"/>
  <c r="D36" i="156"/>
  <c r="A39" i="156"/>
  <c r="A1" i="156" s="1"/>
  <c r="E41" i="156"/>
  <c r="E4" i="156" s="1"/>
  <c r="E42" i="156"/>
  <c r="E5" i="156" s="1"/>
  <c r="E43" i="156"/>
  <c r="E6" i="156" s="1"/>
  <c r="E51" i="156"/>
  <c r="E14" i="156" s="1"/>
  <c r="E52" i="156"/>
  <c r="E15" i="156" s="1"/>
  <c r="AE56" i="156"/>
  <c r="AA56" i="156" s="1"/>
  <c r="AI56" i="156"/>
  <c r="AB60" i="156"/>
  <c r="AC60" i="156"/>
  <c r="AD60" i="156"/>
  <c r="AE60" i="156"/>
  <c r="AA60" i="156" s="1"/>
  <c r="AF60" i="156"/>
  <c r="AG60" i="156"/>
  <c r="AH60" i="156"/>
  <c r="AI60" i="156"/>
  <c r="AA61" i="156"/>
  <c r="AB61" i="156"/>
  <c r="AC61" i="156"/>
  <c r="AD61" i="156"/>
  <c r="AE61" i="156"/>
  <c r="AF61" i="156"/>
  <c r="AG61" i="156"/>
  <c r="AH61" i="156"/>
  <c r="AI61" i="156"/>
  <c r="AB76" i="156"/>
  <c r="AC76" i="156"/>
  <c r="AD76" i="156"/>
  <c r="AE76" i="156"/>
  <c r="AA76" i="156" s="1"/>
  <c r="AF76" i="156"/>
  <c r="AG76" i="156"/>
  <c r="AH76" i="156"/>
  <c r="AI76" i="156"/>
  <c r="Y1" i="155"/>
  <c r="T4" i="155"/>
  <c r="T6" i="155"/>
  <c r="E7" i="155"/>
  <c r="E8" i="155"/>
  <c r="T8" i="155"/>
  <c r="E9" i="155"/>
  <c r="T10" i="155"/>
  <c r="T12" i="155"/>
  <c r="E16" i="155"/>
  <c r="T19" i="155"/>
  <c r="E26" i="155"/>
  <c r="T26" i="155"/>
  <c r="B33" i="155"/>
  <c r="D33" i="155"/>
  <c r="B34" i="155"/>
  <c r="D34" i="155"/>
  <c r="B35" i="155"/>
  <c r="D35" i="155"/>
  <c r="B36" i="155"/>
  <c r="D36" i="155"/>
  <c r="A39" i="155"/>
  <c r="A1" i="155" s="1"/>
  <c r="E41" i="155"/>
  <c r="E4" i="155" s="1"/>
  <c r="E42" i="155"/>
  <c r="E5" i="155" s="1"/>
  <c r="E43" i="155"/>
  <c r="E6" i="155" s="1"/>
  <c r="E51" i="155"/>
  <c r="E14" i="155" s="1"/>
  <c r="E52" i="155"/>
  <c r="E15" i="155" s="1"/>
  <c r="AB56" i="155"/>
  <c r="AC56" i="155"/>
  <c r="AD56" i="155"/>
  <c r="AE56" i="155"/>
  <c r="AA56" i="155" s="1"/>
  <c r="AF56" i="155"/>
  <c r="AG56" i="155"/>
  <c r="AH56" i="155"/>
  <c r="AI56" i="155"/>
  <c r="AB60" i="155"/>
  <c r="AC60" i="155"/>
  <c r="AE60" i="155"/>
  <c r="AD60" i="155" s="1"/>
  <c r="AF60" i="155"/>
  <c r="AG60" i="155"/>
  <c r="AI60" i="155"/>
  <c r="AA61" i="155"/>
  <c r="AB61" i="155"/>
  <c r="AC61" i="155"/>
  <c r="AD61" i="155"/>
  <c r="AE61" i="155"/>
  <c r="AF61" i="155"/>
  <c r="AG61" i="155"/>
  <c r="AH61" i="155"/>
  <c r="AI61" i="155"/>
  <c r="AB76" i="155"/>
  <c r="AC76" i="155"/>
  <c r="AE76" i="155"/>
  <c r="AD76" i="155" s="1"/>
  <c r="AF76" i="155"/>
  <c r="AG76" i="155"/>
  <c r="AI76" i="155"/>
  <c r="Y1" i="154"/>
  <c r="T4" i="154"/>
  <c r="T6" i="154"/>
  <c r="E7" i="154"/>
  <c r="E8" i="154"/>
  <c r="T8" i="154"/>
  <c r="E9" i="154"/>
  <c r="T10" i="154"/>
  <c r="T12" i="154"/>
  <c r="E16" i="154"/>
  <c r="T19" i="154"/>
  <c r="E26" i="154"/>
  <c r="T26" i="154"/>
  <c r="B33" i="154"/>
  <c r="D33" i="154"/>
  <c r="B34" i="154"/>
  <c r="D34" i="154"/>
  <c r="B35" i="154"/>
  <c r="D35" i="154"/>
  <c r="B36" i="154"/>
  <c r="D36" i="154"/>
  <c r="A39" i="154"/>
  <c r="A1" i="154" s="1"/>
  <c r="E41" i="154"/>
  <c r="E4" i="154" s="1"/>
  <c r="E42" i="154"/>
  <c r="E5" i="154" s="1"/>
  <c r="E43" i="154"/>
  <c r="E6" i="154" s="1"/>
  <c r="E51" i="154"/>
  <c r="E14" i="154" s="1"/>
  <c r="E52" i="154"/>
  <c r="E15" i="154" s="1"/>
  <c r="AB56" i="154"/>
  <c r="AC56" i="154"/>
  <c r="AD56" i="154"/>
  <c r="AE56" i="154"/>
  <c r="AA56" i="154" s="1"/>
  <c r="AF56" i="154"/>
  <c r="AG56" i="154"/>
  <c r="AH56" i="154"/>
  <c r="AI56" i="154"/>
  <c r="AB60" i="154"/>
  <c r="AE60" i="154"/>
  <c r="AC60" i="154" s="1"/>
  <c r="AF60" i="154"/>
  <c r="AI60" i="154"/>
  <c r="AA61" i="154"/>
  <c r="AB61" i="154"/>
  <c r="AC61" i="154"/>
  <c r="AD61" i="154"/>
  <c r="AE61" i="154"/>
  <c r="AF61" i="154"/>
  <c r="AG61" i="154"/>
  <c r="AH61" i="154"/>
  <c r="AI61" i="154"/>
  <c r="AB76" i="154"/>
  <c r="AE76" i="154"/>
  <c r="AC76" i="154" s="1"/>
  <c r="AF76" i="154"/>
  <c r="AI76" i="154"/>
  <c r="Y1" i="153"/>
  <c r="T4" i="153"/>
  <c r="T6" i="153"/>
  <c r="E7" i="153"/>
  <c r="E8" i="153"/>
  <c r="T8" i="153"/>
  <c r="E9" i="153"/>
  <c r="T10" i="153"/>
  <c r="T12" i="153"/>
  <c r="E16" i="153"/>
  <c r="T19" i="153"/>
  <c r="E26" i="153"/>
  <c r="T26" i="153"/>
  <c r="B33" i="153"/>
  <c r="D33" i="153"/>
  <c r="B34" i="153"/>
  <c r="D34" i="153"/>
  <c r="B35" i="153"/>
  <c r="D35" i="153"/>
  <c r="B36" i="153"/>
  <c r="D36" i="153"/>
  <c r="A39" i="153"/>
  <c r="A1" i="153" s="1"/>
  <c r="E41" i="153"/>
  <c r="E4" i="153" s="1"/>
  <c r="E42" i="153"/>
  <c r="E5" i="153" s="1"/>
  <c r="E43" i="153"/>
  <c r="E6" i="153" s="1"/>
  <c r="E51" i="153"/>
  <c r="E14" i="153" s="1"/>
  <c r="E52" i="153"/>
  <c r="E15" i="153" s="1"/>
  <c r="AB56" i="153"/>
  <c r="AE56" i="153"/>
  <c r="AC56" i="153" s="1"/>
  <c r="AF56" i="153"/>
  <c r="AI56" i="153"/>
  <c r="AE60" i="153"/>
  <c r="AA60" i="153" s="1"/>
  <c r="AI60" i="153"/>
  <c r="AA61" i="153"/>
  <c r="AB61" i="153"/>
  <c r="AC61" i="153"/>
  <c r="AD61" i="153"/>
  <c r="AE61" i="153"/>
  <c r="AF61" i="153"/>
  <c r="AG61" i="153"/>
  <c r="AH61" i="153"/>
  <c r="AI61" i="153"/>
  <c r="AE76" i="153"/>
  <c r="AA76" i="153" s="1"/>
  <c r="AH76" i="153"/>
  <c r="AI76" i="153"/>
  <c r="Y1" i="152"/>
  <c r="T4" i="152"/>
  <c r="T6" i="152"/>
  <c r="E7" i="152"/>
  <c r="E8" i="152"/>
  <c r="T8" i="152"/>
  <c r="E9" i="152"/>
  <c r="T10" i="152"/>
  <c r="T12" i="152"/>
  <c r="E16" i="152"/>
  <c r="T19" i="152"/>
  <c r="E26" i="152"/>
  <c r="T26" i="152"/>
  <c r="B33" i="152"/>
  <c r="D33" i="152"/>
  <c r="B34" i="152"/>
  <c r="D34" i="152"/>
  <c r="B35" i="152"/>
  <c r="D35" i="152"/>
  <c r="B36" i="152"/>
  <c r="D36" i="152"/>
  <c r="A39" i="152"/>
  <c r="A1" i="152" s="1"/>
  <c r="E41" i="152"/>
  <c r="E4" i="152" s="1"/>
  <c r="E42" i="152"/>
  <c r="E5" i="152" s="1"/>
  <c r="E43" i="152"/>
  <c r="E6" i="152" s="1"/>
  <c r="E51" i="152"/>
  <c r="E14" i="152" s="1"/>
  <c r="E52" i="152"/>
  <c r="E15" i="152" s="1"/>
  <c r="AC56" i="152"/>
  <c r="AD56" i="152"/>
  <c r="AE56" i="152"/>
  <c r="AA56" i="152" s="1"/>
  <c r="AG56" i="152"/>
  <c r="AH56" i="152"/>
  <c r="AI56" i="152"/>
  <c r="AB60" i="152"/>
  <c r="AC60" i="152"/>
  <c r="AD60" i="152"/>
  <c r="AE60" i="152"/>
  <c r="AA60" i="152" s="1"/>
  <c r="AF60" i="152"/>
  <c r="AG60" i="152"/>
  <c r="AH60" i="152"/>
  <c r="AI60" i="152"/>
  <c r="AA61" i="152"/>
  <c r="AB61" i="152"/>
  <c r="AC61" i="152"/>
  <c r="AD61" i="152"/>
  <c r="AE61" i="152"/>
  <c r="AF61" i="152"/>
  <c r="AG61" i="152"/>
  <c r="AH61" i="152"/>
  <c r="AI61" i="152"/>
  <c r="AB76" i="152"/>
  <c r="AC76" i="152"/>
  <c r="AD76" i="152"/>
  <c r="AE76" i="152"/>
  <c r="AA76" i="152" s="1"/>
  <c r="AF76" i="152"/>
  <c r="AG76" i="152"/>
  <c r="AH76" i="152"/>
  <c r="AI76" i="152"/>
  <c r="Y1" i="151"/>
  <c r="T4" i="151"/>
  <c r="T6" i="151"/>
  <c r="E7" i="151"/>
  <c r="E8" i="151"/>
  <c r="T8" i="151"/>
  <c r="E9" i="151"/>
  <c r="T10" i="151"/>
  <c r="T12" i="151"/>
  <c r="E16" i="151"/>
  <c r="T19" i="151"/>
  <c r="E26" i="151"/>
  <c r="T26" i="151"/>
  <c r="B33" i="151"/>
  <c r="D33" i="151"/>
  <c r="B34" i="151"/>
  <c r="D34" i="151"/>
  <c r="B35" i="151"/>
  <c r="D35" i="151"/>
  <c r="B36" i="151"/>
  <c r="D36" i="151"/>
  <c r="A39" i="151"/>
  <c r="A1" i="151" s="1"/>
  <c r="E41" i="151"/>
  <c r="E4" i="151" s="1"/>
  <c r="E42" i="151"/>
  <c r="E5" i="151" s="1"/>
  <c r="E43" i="151"/>
  <c r="E6" i="151" s="1"/>
  <c r="E51" i="151"/>
  <c r="E14" i="151" s="1"/>
  <c r="E52" i="151"/>
  <c r="E15" i="151" s="1"/>
  <c r="AC56" i="151"/>
  <c r="AD56" i="151"/>
  <c r="AE56" i="151"/>
  <c r="AA56" i="151" s="1"/>
  <c r="AG56" i="151"/>
  <c r="AH56" i="151"/>
  <c r="AI56" i="151"/>
  <c r="AB60" i="151"/>
  <c r="AC60" i="151"/>
  <c r="AD60" i="151"/>
  <c r="AE60" i="151"/>
  <c r="AA60" i="151" s="1"/>
  <c r="AF60" i="151"/>
  <c r="AG60" i="151"/>
  <c r="AH60" i="151"/>
  <c r="AI60" i="151"/>
  <c r="AA61" i="151"/>
  <c r="AB61" i="151"/>
  <c r="AC61" i="151"/>
  <c r="AD61" i="151"/>
  <c r="AE61" i="151"/>
  <c r="AF61" i="151"/>
  <c r="AG61" i="151"/>
  <c r="AH61" i="151"/>
  <c r="AI61" i="151"/>
  <c r="AB76" i="151"/>
  <c r="AC76" i="151"/>
  <c r="AE76" i="151"/>
  <c r="AD76" i="151" s="1"/>
  <c r="AF76" i="151"/>
  <c r="AG76" i="151"/>
  <c r="AI76" i="151"/>
  <c r="Y1" i="150"/>
  <c r="T4" i="150"/>
  <c r="T6" i="150"/>
  <c r="E7" i="150"/>
  <c r="E8" i="150"/>
  <c r="T8" i="150"/>
  <c r="E9" i="150"/>
  <c r="T10" i="150"/>
  <c r="T12" i="150"/>
  <c r="E16" i="150"/>
  <c r="T19" i="150"/>
  <c r="E26" i="150"/>
  <c r="T26" i="150"/>
  <c r="B33" i="150"/>
  <c r="D33" i="150"/>
  <c r="B34" i="150"/>
  <c r="D34" i="150"/>
  <c r="B35" i="150"/>
  <c r="D35" i="150"/>
  <c r="B36" i="150"/>
  <c r="D36" i="150"/>
  <c r="A39" i="150"/>
  <c r="A1" i="150" s="1"/>
  <c r="E41" i="150"/>
  <c r="E4" i="150" s="1"/>
  <c r="E42" i="150"/>
  <c r="E5" i="150" s="1"/>
  <c r="E43" i="150"/>
  <c r="E6" i="150" s="1"/>
  <c r="E51" i="150"/>
  <c r="E14" i="150" s="1"/>
  <c r="E52" i="150"/>
  <c r="E15" i="150" s="1"/>
  <c r="AB56" i="150"/>
  <c r="AC56" i="150"/>
  <c r="AD56" i="150"/>
  <c r="AE56" i="150"/>
  <c r="AA56" i="150" s="1"/>
  <c r="AF56" i="150"/>
  <c r="AG56" i="150"/>
  <c r="AH56" i="150"/>
  <c r="AI56" i="150"/>
  <c r="AE60" i="150"/>
  <c r="AB60" i="150" s="1"/>
  <c r="AI60" i="150"/>
  <c r="AA61" i="150"/>
  <c r="AB61" i="150"/>
  <c r="AC61" i="150"/>
  <c r="AD61" i="150"/>
  <c r="AE61" i="150"/>
  <c r="AF61" i="150"/>
  <c r="AG61" i="150"/>
  <c r="AH61" i="150"/>
  <c r="AI61" i="150"/>
  <c r="AE76" i="150"/>
  <c r="AB76" i="150" s="1"/>
  <c r="AI76" i="150"/>
  <c r="Y1" i="149"/>
  <c r="T4" i="149"/>
  <c r="T6" i="149"/>
  <c r="E7" i="149"/>
  <c r="E8" i="149"/>
  <c r="T8" i="149"/>
  <c r="E9" i="149"/>
  <c r="T10" i="149"/>
  <c r="T12" i="149"/>
  <c r="E16" i="149"/>
  <c r="T19" i="149"/>
  <c r="E26" i="149"/>
  <c r="T26" i="149"/>
  <c r="B33" i="149"/>
  <c r="D33" i="149"/>
  <c r="B34" i="149"/>
  <c r="D34" i="149"/>
  <c r="B35" i="149"/>
  <c r="D35" i="149"/>
  <c r="B36" i="149"/>
  <c r="D36" i="149"/>
  <c r="A39" i="149"/>
  <c r="A1" i="149" s="1"/>
  <c r="E41" i="149"/>
  <c r="E4" i="149" s="1"/>
  <c r="E42" i="149"/>
  <c r="E5" i="149" s="1"/>
  <c r="E43" i="149"/>
  <c r="E6" i="149" s="1"/>
  <c r="E51" i="149"/>
  <c r="E14" i="149" s="1"/>
  <c r="E52" i="149"/>
  <c r="E15" i="149" s="1"/>
  <c r="AC56" i="149"/>
  <c r="AD56" i="149"/>
  <c r="AE56" i="149"/>
  <c r="AB56" i="149" s="1"/>
  <c r="AG56" i="149"/>
  <c r="AH56" i="149"/>
  <c r="AI56" i="149"/>
  <c r="AB60" i="149"/>
  <c r="AC60" i="149"/>
  <c r="AD60" i="149"/>
  <c r="AE60" i="149"/>
  <c r="AA60" i="149" s="1"/>
  <c r="AF60" i="149"/>
  <c r="AG60" i="149"/>
  <c r="AH60" i="149"/>
  <c r="AI60" i="149"/>
  <c r="AA61" i="149"/>
  <c r="AB61" i="149"/>
  <c r="AC61" i="149"/>
  <c r="AD61" i="149"/>
  <c r="AE61" i="149"/>
  <c r="AF61" i="149"/>
  <c r="AG61" i="149"/>
  <c r="AH61" i="149"/>
  <c r="AI61" i="149"/>
  <c r="AB76" i="149"/>
  <c r="AC76" i="149"/>
  <c r="AD76" i="149"/>
  <c r="AE76" i="149"/>
  <c r="AA76" i="149" s="1"/>
  <c r="AF76" i="149"/>
  <c r="AG76" i="149"/>
  <c r="AH76" i="149"/>
  <c r="AI76" i="149"/>
  <c r="Y1" i="148"/>
  <c r="T4" i="148"/>
  <c r="T6" i="148"/>
  <c r="E7" i="148"/>
  <c r="E8" i="148"/>
  <c r="T8" i="148"/>
  <c r="E9" i="148"/>
  <c r="T10" i="148"/>
  <c r="T12" i="148"/>
  <c r="E16" i="148"/>
  <c r="T19" i="148"/>
  <c r="E26" i="148"/>
  <c r="T26" i="148"/>
  <c r="B33" i="148"/>
  <c r="D33" i="148"/>
  <c r="B34" i="148"/>
  <c r="D34" i="148"/>
  <c r="B35" i="148"/>
  <c r="D35" i="148"/>
  <c r="B36" i="148"/>
  <c r="D36" i="148"/>
  <c r="A39" i="148"/>
  <c r="A1" i="148" s="1"/>
  <c r="E41" i="148"/>
  <c r="E4" i="148" s="1"/>
  <c r="E42" i="148"/>
  <c r="E5" i="148" s="1"/>
  <c r="E43" i="148"/>
  <c r="E6" i="148" s="1"/>
  <c r="E51" i="148"/>
  <c r="E14" i="148" s="1"/>
  <c r="E52" i="148"/>
  <c r="E15" i="148" s="1"/>
  <c r="AB56" i="148"/>
  <c r="AC56" i="148"/>
  <c r="AD56" i="148"/>
  <c r="AE56" i="148"/>
  <c r="AA56" i="148" s="1"/>
  <c r="AF56" i="148"/>
  <c r="AG56" i="148"/>
  <c r="AH56" i="148"/>
  <c r="AI56" i="148"/>
  <c r="AB60" i="148"/>
  <c r="AE60" i="148"/>
  <c r="AD60" i="148" s="1"/>
  <c r="AF60" i="148"/>
  <c r="AI60" i="148"/>
  <c r="AA61" i="148"/>
  <c r="AB61" i="148"/>
  <c r="AC61" i="148"/>
  <c r="AD61" i="148"/>
  <c r="AE61" i="148"/>
  <c r="AF61" i="148"/>
  <c r="AG61" i="148"/>
  <c r="AH61" i="148"/>
  <c r="AI61" i="148"/>
  <c r="AB76" i="148"/>
  <c r="AE76" i="148"/>
  <c r="AD76" i="148" s="1"/>
  <c r="AF76" i="148"/>
  <c r="AG76" i="148"/>
  <c r="AH76" i="148"/>
  <c r="AI76" i="148"/>
  <c r="Y1" i="147"/>
  <c r="T4" i="147"/>
  <c r="T6" i="147"/>
  <c r="E7" i="147"/>
  <c r="E8" i="147"/>
  <c r="T8" i="147"/>
  <c r="E9" i="147"/>
  <c r="T10" i="147"/>
  <c r="T12" i="147"/>
  <c r="E16" i="147"/>
  <c r="T19" i="147"/>
  <c r="E26" i="147"/>
  <c r="T26" i="147"/>
  <c r="B33" i="147"/>
  <c r="D33" i="147"/>
  <c r="B34" i="147"/>
  <c r="D34" i="147"/>
  <c r="B35" i="147"/>
  <c r="D35" i="147"/>
  <c r="B36" i="147"/>
  <c r="D36" i="147"/>
  <c r="A39" i="147"/>
  <c r="A1" i="147" s="1"/>
  <c r="E41" i="147"/>
  <c r="E4" i="147" s="1"/>
  <c r="E42" i="147"/>
  <c r="E5" i="147" s="1"/>
  <c r="E43" i="147"/>
  <c r="E6" i="147" s="1"/>
  <c r="E51" i="147"/>
  <c r="E14" i="147" s="1"/>
  <c r="E52" i="147"/>
  <c r="E15" i="147" s="1"/>
  <c r="AC56" i="147"/>
  <c r="AD56" i="147"/>
  <c r="AE56" i="147"/>
  <c r="AA56" i="147" s="1"/>
  <c r="AG56" i="147"/>
  <c r="AH56" i="147"/>
  <c r="AI56" i="147"/>
  <c r="AB60" i="147"/>
  <c r="AC60" i="147"/>
  <c r="AD60" i="147"/>
  <c r="AE60" i="147"/>
  <c r="AA60" i="147" s="1"/>
  <c r="AF60" i="147"/>
  <c r="AG60" i="147"/>
  <c r="AH60" i="147"/>
  <c r="AI60" i="147"/>
  <c r="AA61" i="147"/>
  <c r="AB61" i="147"/>
  <c r="AC61" i="147"/>
  <c r="AD61" i="147"/>
  <c r="AE61" i="147"/>
  <c r="AF61" i="147"/>
  <c r="AG61" i="147"/>
  <c r="AH61" i="147"/>
  <c r="AI61" i="147"/>
  <c r="AB76" i="147"/>
  <c r="AC76" i="147"/>
  <c r="AD76" i="147"/>
  <c r="AE76" i="147"/>
  <c r="AA76" i="147" s="1"/>
  <c r="AF76" i="147"/>
  <c r="AG76" i="147"/>
  <c r="AH76" i="147"/>
  <c r="AI76" i="147"/>
  <c r="Y1" i="146"/>
  <c r="T4" i="146"/>
  <c r="T6" i="146"/>
  <c r="E7" i="146"/>
  <c r="E8" i="146"/>
  <c r="T8" i="146"/>
  <c r="E9" i="146"/>
  <c r="T10" i="146"/>
  <c r="T12" i="146"/>
  <c r="E16" i="146"/>
  <c r="T19" i="146"/>
  <c r="E26" i="146"/>
  <c r="T26" i="146"/>
  <c r="B33" i="146"/>
  <c r="D33" i="146"/>
  <c r="B34" i="146"/>
  <c r="D34" i="146"/>
  <c r="B35" i="146"/>
  <c r="D35" i="146"/>
  <c r="B36" i="146"/>
  <c r="D36" i="146"/>
  <c r="A39" i="146"/>
  <c r="A1" i="146" s="1"/>
  <c r="E41" i="146"/>
  <c r="E4" i="146" s="1"/>
  <c r="E42" i="146"/>
  <c r="E5" i="146" s="1"/>
  <c r="E43" i="146"/>
  <c r="E6" i="146" s="1"/>
  <c r="E51" i="146"/>
  <c r="E14" i="146" s="1"/>
  <c r="E52" i="146"/>
  <c r="E15" i="146" s="1"/>
  <c r="AC56" i="146"/>
  <c r="AD56" i="146"/>
  <c r="AE56" i="146"/>
  <c r="AA56" i="146" s="1"/>
  <c r="AG56" i="146"/>
  <c r="AH56" i="146"/>
  <c r="AI56" i="146"/>
  <c r="AB60" i="146"/>
  <c r="AC60" i="146"/>
  <c r="AD60" i="146"/>
  <c r="AE60" i="146"/>
  <c r="AA60" i="146" s="1"/>
  <c r="AF60" i="146"/>
  <c r="AG60" i="146"/>
  <c r="AH60" i="146"/>
  <c r="AI60" i="146"/>
  <c r="AA61" i="146"/>
  <c r="AB61" i="146"/>
  <c r="AC61" i="146"/>
  <c r="AD61" i="146"/>
  <c r="AE61" i="146"/>
  <c r="AF61" i="146"/>
  <c r="AG61" i="146"/>
  <c r="AH61" i="146"/>
  <c r="AI61" i="146"/>
  <c r="AB76" i="146"/>
  <c r="AC76" i="146"/>
  <c r="AD76" i="146"/>
  <c r="AE76" i="146"/>
  <c r="AA76" i="146" s="1"/>
  <c r="AF76" i="146"/>
  <c r="AG76" i="146"/>
  <c r="AH76" i="146"/>
  <c r="AI76" i="146"/>
  <c r="Y1" i="145"/>
  <c r="T4" i="145"/>
  <c r="T6" i="145"/>
  <c r="E7" i="145"/>
  <c r="E8" i="145"/>
  <c r="T8" i="145"/>
  <c r="E9" i="145"/>
  <c r="T10" i="145"/>
  <c r="T12" i="145"/>
  <c r="E16" i="145"/>
  <c r="T19" i="145"/>
  <c r="E26" i="145"/>
  <c r="T26" i="145"/>
  <c r="B33" i="145"/>
  <c r="D33" i="145"/>
  <c r="B34" i="145"/>
  <c r="D34" i="145"/>
  <c r="B35" i="145"/>
  <c r="D35" i="145"/>
  <c r="B36" i="145"/>
  <c r="D36" i="145"/>
  <c r="A39" i="145"/>
  <c r="A1" i="145" s="1"/>
  <c r="E41" i="145"/>
  <c r="E4" i="145" s="1"/>
  <c r="E42" i="145"/>
  <c r="E5" i="145" s="1"/>
  <c r="E43" i="145"/>
  <c r="E6" i="145" s="1"/>
  <c r="E51" i="145"/>
  <c r="E14" i="145" s="1"/>
  <c r="E52" i="145"/>
  <c r="E15" i="145" s="1"/>
  <c r="AC56" i="145"/>
  <c r="AD56" i="145"/>
  <c r="AE56" i="145"/>
  <c r="AB56" i="145" s="1"/>
  <c r="AG56" i="145"/>
  <c r="AH56" i="145"/>
  <c r="AI56" i="145"/>
  <c r="AB60" i="145"/>
  <c r="AC60" i="145"/>
  <c r="AD60" i="145"/>
  <c r="AE60" i="145"/>
  <c r="AA60" i="145" s="1"/>
  <c r="AF60" i="145"/>
  <c r="AG60" i="145"/>
  <c r="AH60" i="145"/>
  <c r="AI60" i="145"/>
  <c r="AA61" i="145"/>
  <c r="AB61" i="145"/>
  <c r="AC61" i="145"/>
  <c r="AD61" i="145"/>
  <c r="AE61" i="145"/>
  <c r="AF61" i="145"/>
  <c r="AG61" i="145"/>
  <c r="AH61" i="145"/>
  <c r="AI61" i="145"/>
  <c r="AB76" i="145"/>
  <c r="AC76" i="145"/>
  <c r="AE76" i="145"/>
  <c r="AA76" i="145" s="1"/>
  <c r="AF76" i="145"/>
  <c r="AG76" i="145"/>
  <c r="AH76" i="145"/>
  <c r="AI76" i="145"/>
  <c r="Y1" i="144"/>
  <c r="T4" i="144"/>
  <c r="T6" i="144"/>
  <c r="E7" i="144"/>
  <c r="E8" i="144"/>
  <c r="T8" i="144"/>
  <c r="E9" i="144"/>
  <c r="T10" i="144"/>
  <c r="T12" i="144"/>
  <c r="E16" i="144"/>
  <c r="T19" i="144"/>
  <c r="E26" i="144"/>
  <c r="T26" i="144"/>
  <c r="B33" i="144"/>
  <c r="D33" i="144"/>
  <c r="B34" i="144"/>
  <c r="D34" i="144"/>
  <c r="B35" i="144"/>
  <c r="D35" i="144"/>
  <c r="B36" i="144"/>
  <c r="D36" i="144"/>
  <c r="A39" i="144"/>
  <c r="A1" i="144" s="1"/>
  <c r="E41" i="144"/>
  <c r="E4" i="144" s="1"/>
  <c r="E42" i="144"/>
  <c r="E5" i="144" s="1"/>
  <c r="E43" i="144"/>
  <c r="E6" i="144" s="1"/>
  <c r="E51" i="144"/>
  <c r="E14" i="144" s="1"/>
  <c r="E52" i="144"/>
  <c r="E15" i="144" s="1"/>
  <c r="AB56" i="144"/>
  <c r="AC56" i="144"/>
  <c r="AD56" i="144"/>
  <c r="AE56" i="144"/>
  <c r="AA56" i="144" s="1"/>
  <c r="AF56" i="144"/>
  <c r="AG56" i="144"/>
  <c r="AH56" i="144"/>
  <c r="AI56" i="144"/>
  <c r="AB60" i="144"/>
  <c r="AE60" i="144"/>
  <c r="AD60" i="144" s="1"/>
  <c r="AF60" i="144"/>
  <c r="AI60" i="144"/>
  <c r="AA61" i="144"/>
  <c r="AB61" i="144"/>
  <c r="AC61" i="144"/>
  <c r="AD61" i="144"/>
  <c r="AE61" i="144"/>
  <c r="AF61" i="144"/>
  <c r="AG61" i="144"/>
  <c r="AH61" i="144"/>
  <c r="AI61" i="144"/>
  <c r="AB76" i="144"/>
  <c r="AE76" i="144"/>
  <c r="AD76" i="144" s="1"/>
  <c r="AF76" i="144"/>
  <c r="AI76" i="144"/>
  <c r="Y1" i="143"/>
  <c r="T4" i="143"/>
  <c r="T6" i="143"/>
  <c r="E7" i="143"/>
  <c r="E8" i="143"/>
  <c r="T8" i="143"/>
  <c r="E9" i="143"/>
  <c r="T10" i="143"/>
  <c r="T12" i="143"/>
  <c r="E16" i="143"/>
  <c r="T19" i="143"/>
  <c r="E26" i="143"/>
  <c r="T26" i="143"/>
  <c r="B33" i="143"/>
  <c r="D33" i="143"/>
  <c r="B34" i="143"/>
  <c r="D34" i="143"/>
  <c r="B35" i="143"/>
  <c r="D35" i="143"/>
  <c r="B36" i="143"/>
  <c r="D36" i="143"/>
  <c r="A39" i="143"/>
  <c r="A1" i="143" s="1"/>
  <c r="E41" i="143"/>
  <c r="E4" i="143" s="1"/>
  <c r="E42" i="143"/>
  <c r="E5" i="143" s="1"/>
  <c r="E43" i="143"/>
  <c r="E6" i="143" s="1"/>
  <c r="E51" i="143"/>
  <c r="E14" i="143" s="1"/>
  <c r="E52" i="143"/>
  <c r="E15" i="143" s="1"/>
  <c r="AC56" i="143"/>
  <c r="AD56" i="143"/>
  <c r="AE56" i="143"/>
  <c r="AA56" i="143" s="1"/>
  <c r="AG56" i="143"/>
  <c r="AH56" i="143"/>
  <c r="AI56" i="143"/>
  <c r="AB60" i="143"/>
  <c r="AC60" i="143"/>
  <c r="AE60" i="143"/>
  <c r="AD60" i="143" s="1"/>
  <c r="AF60" i="143"/>
  <c r="AG60" i="143"/>
  <c r="AH60" i="143"/>
  <c r="AI60" i="143"/>
  <c r="AA61" i="143"/>
  <c r="AB61" i="143"/>
  <c r="AC61" i="143"/>
  <c r="AD61" i="143"/>
  <c r="AE61" i="143"/>
  <c r="AF61" i="143"/>
  <c r="AG61" i="143"/>
  <c r="AH61" i="143"/>
  <c r="AI61" i="143"/>
  <c r="AB76" i="143"/>
  <c r="AC76" i="143"/>
  <c r="AD76" i="143"/>
  <c r="AE76" i="143"/>
  <c r="AA76" i="143" s="1"/>
  <c r="AF76" i="143"/>
  <c r="AG76" i="143"/>
  <c r="AH76" i="143"/>
  <c r="AI76" i="143"/>
  <c r="Y1" i="142"/>
  <c r="T4" i="142"/>
  <c r="T6" i="142"/>
  <c r="E7" i="142"/>
  <c r="E8" i="142"/>
  <c r="T8" i="142"/>
  <c r="E9" i="142"/>
  <c r="T10" i="142"/>
  <c r="T12" i="142"/>
  <c r="E16" i="142"/>
  <c r="T19" i="142"/>
  <c r="E26" i="142"/>
  <c r="T26" i="142"/>
  <c r="B33" i="142"/>
  <c r="D33" i="142"/>
  <c r="B34" i="142"/>
  <c r="D34" i="142"/>
  <c r="B35" i="142"/>
  <c r="D35" i="142"/>
  <c r="B36" i="142"/>
  <c r="D36" i="142"/>
  <c r="A39" i="142"/>
  <c r="A1" i="142" s="1"/>
  <c r="E41" i="142"/>
  <c r="E4" i="142" s="1"/>
  <c r="E42" i="142"/>
  <c r="E5" i="142" s="1"/>
  <c r="E43" i="142"/>
  <c r="E6" i="142" s="1"/>
  <c r="E51" i="142"/>
  <c r="E14" i="142" s="1"/>
  <c r="E52" i="142"/>
  <c r="E15" i="142" s="1"/>
  <c r="AB56" i="142"/>
  <c r="AC56" i="142"/>
  <c r="AD56" i="142"/>
  <c r="AE56" i="142"/>
  <c r="AA56" i="142" s="1"/>
  <c r="AF56" i="142"/>
  <c r="AG56" i="142"/>
  <c r="AH56" i="142"/>
  <c r="AI56" i="142"/>
  <c r="AB60" i="142"/>
  <c r="AC60" i="142"/>
  <c r="AE60" i="142"/>
  <c r="AD60" i="142" s="1"/>
  <c r="AF60" i="142"/>
  <c r="AG60" i="142"/>
  <c r="AI60" i="142"/>
  <c r="AA61" i="142"/>
  <c r="AB61" i="142"/>
  <c r="AC61" i="142"/>
  <c r="AD61" i="142"/>
  <c r="AE61" i="142"/>
  <c r="AF61" i="142"/>
  <c r="AG61" i="142"/>
  <c r="AH61" i="142"/>
  <c r="AI61" i="142"/>
  <c r="AB76" i="142"/>
  <c r="AC76" i="142"/>
  <c r="AE76" i="142"/>
  <c r="AD76" i="142" s="1"/>
  <c r="AF76" i="142"/>
  <c r="AG76" i="142"/>
  <c r="AI76" i="142"/>
  <c r="Y1" i="141"/>
  <c r="T4" i="141"/>
  <c r="T6" i="141"/>
  <c r="E7" i="141"/>
  <c r="E8" i="141"/>
  <c r="T8" i="141"/>
  <c r="E9" i="141"/>
  <c r="T10" i="141"/>
  <c r="T12" i="141"/>
  <c r="E16" i="141"/>
  <c r="T19" i="141"/>
  <c r="E26" i="141"/>
  <c r="T26" i="141"/>
  <c r="B33" i="141"/>
  <c r="D33" i="141"/>
  <c r="B34" i="141"/>
  <c r="D34" i="141"/>
  <c r="B35" i="141"/>
  <c r="D35" i="141"/>
  <c r="B36" i="141"/>
  <c r="D36" i="141"/>
  <c r="A39" i="141"/>
  <c r="A1" i="141" s="1"/>
  <c r="E41" i="141"/>
  <c r="E4" i="141" s="1"/>
  <c r="E42" i="141"/>
  <c r="E5" i="141" s="1"/>
  <c r="E43" i="141"/>
  <c r="E6" i="141" s="1"/>
  <c r="E51" i="141"/>
  <c r="E14" i="141" s="1"/>
  <c r="E52" i="141"/>
  <c r="E15" i="141" s="1"/>
  <c r="AB56" i="141"/>
  <c r="AC56" i="141"/>
  <c r="AD56" i="141"/>
  <c r="AE56" i="141"/>
  <c r="AA56" i="141" s="1"/>
  <c r="AF56" i="141"/>
  <c r="AG56" i="141"/>
  <c r="AH56" i="141"/>
  <c r="AI56" i="141"/>
  <c r="AB60" i="141"/>
  <c r="AE60" i="141"/>
  <c r="AC60" i="141" s="1"/>
  <c r="AF60" i="141"/>
  <c r="AI60" i="141"/>
  <c r="AA61" i="141"/>
  <c r="AB61" i="141"/>
  <c r="AC61" i="141"/>
  <c r="AD61" i="141"/>
  <c r="AE61" i="141"/>
  <c r="AF61" i="141"/>
  <c r="AG61" i="141"/>
  <c r="AH61" i="141"/>
  <c r="AI61" i="141"/>
  <c r="AB76" i="141"/>
  <c r="AE76" i="141"/>
  <c r="AC76" i="141" s="1"/>
  <c r="AF76" i="141"/>
  <c r="AI76" i="141"/>
  <c r="Y1" i="140"/>
  <c r="T4" i="140"/>
  <c r="T6" i="140"/>
  <c r="E7" i="140"/>
  <c r="E8" i="140"/>
  <c r="T8" i="140"/>
  <c r="E9" i="140"/>
  <c r="T10" i="140"/>
  <c r="T12" i="140"/>
  <c r="E16" i="140"/>
  <c r="T19" i="140"/>
  <c r="E26" i="140"/>
  <c r="T26" i="140"/>
  <c r="B33" i="140"/>
  <c r="D33" i="140"/>
  <c r="B34" i="140"/>
  <c r="D34" i="140"/>
  <c r="B35" i="140"/>
  <c r="D35" i="140"/>
  <c r="B36" i="140"/>
  <c r="D36" i="140"/>
  <c r="A39" i="140"/>
  <c r="A1" i="140" s="1"/>
  <c r="E41" i="140"/>
  <c r="E4" i="140" s="1"/>
  <c r="E42" i="140"/>
  <c r="E5" i="140" s="1"/>
  <c r="E43" i="140"/>
  <c r="E6" i="140" s="1"/>
  <c r="E51" i="140"/>
  <c r="E14" i="140" s="1"/>
  <c r="E52" i="140"/>
  <c r="E15" i="140" s="1"/>
  <c r="AE56" i="140"/>
  <c r="AB56" i="140" s="1"/>
  <c r="AI56" i="140"/>
  <c r="AD60" i="140"/>
  <c r="AE60" i="140"/>
  <c r="AA60" i="140" s="1"/>
  <c r="AH60" i="140"/>
  <c r="AI60" i="140"/>
  <c r="AA61" i="140"/>
  <c r="AB61" i="140"/>
  <c r="AC61" i="140"/>
  <c r="AD61" i="140"/>
  <c r="AE61" i="140"/>
  <c r="AF61" i="140"/>
  <c r="AG61" i="140"/>
  <c r="AH61" i="140"/>
  <c r="AI61" i="140"/>
  <c r="AD76" i="140"/>
  <c r="AE76" i="140"/>
  <c r="AA76" i="140" s="1"/>
  <c r="AH76" i="140"/>
  <c r="AI76" i="140"/>
  <c r="Y1" i="139"/>
  <c r="T4" i="139"/>
  <c r="T6" i="139"/>
  <c r="E7" i="139"/>
  <c r="E8" i="139"/>
  <c r="T8" i="139"/>
  <c r="E9" i="139"/>
  <c r="T10" i="139"/>
  <c r="T12" i="139"/>
  <c r="E16" i="139"/>
  <c r="T19" i="139"/>
  <c r="E26" i="139"/>
  <c r="T26" i="139"/>
  <c r="B33" i="139"/>
  <c r="D33" i="139"/>
  <c r="B34" i="139"/>
  <c r="D34" i="139"/>
  <c r="B35" i="139"/>
  <c r="D35" i="139"/>
  <c r="B36" i="139"/>
  <c r="D36" i="139"/>
  <c r="A39" i="139"/>
  <c r="A1" i="139" s="1"/>
  <c r="E41" i="139"/>
  <c r="E4" i="139" s="1"/>
  <c r="E42" i="139"/>
  <c r="E5" i="139" s="1"/>
  <c r="E43" i="139"/>
  <c r="E6" i="139" s="1"/>
  <c r="E51" i="139"/>
  <c r="E14" i="139" s="1"/>
  <c r="E52" i="139"/>
  <c r="E15" i="139" s="1"/>
  <c r="AC56" i="139"/>
  <c r="AD56" i="139"/>
  <c r="AE56" i="139"/>
  <c r="AA56" i="139" s="1"/>
  <c r="AG56" i="139"/>
  <c r="AH56" i="139"/>
  <c r="AI56" i="139"/>
  <c r="AB60" i="139"/>
  <c r="AC60" i="139"/>
  <c r="AD60" i="139"/>
  <c r="AE60" i="139"/>
  <c r="AA60" i="139" s="1"/>
  <c r="AF60" i="139"/>
  <c r="AG60" i="139"/>
  <c r="AH60" i="139"/>
  <c r="AI60" i="139"/>
  <c r="AA61" i="139"/>
  <c r="AB61" i="139"/>
  <c r="AC61" i="139"/>
  <c r="AD61" i="139"/>
  <c r="AE61" i="139"/>
  <c r="AF61" i="139"/>
  <c r="AG61" i="139"/>
  <c r="AH61" i="139"/>
  <c r="AI61" i="139"/>
  <c r="AB76" i="139"/>
  <c r="AC76" i="139"/>
  <c r="AD76" i="139"/>
  <c r="AE76" i="139"/>
  <c r="AA76" i="139" s="1"/>
  <c r="AF76" i="139"/>
  <c r="AG76" i="139"/>
  <c r="AH76" i="139"/>
  <c r="AI76" i="139"/>
  <c r="Y1" i="138"/>
  <c r="T4" i="138"/>
  <c r="T6" i="138"/>
  <c r="E7" i="138"/>
  <c r="E8" i="138"/>
  <c r="T8" i="138"/>
  <c r="E9" i="138"/>
  <c r="T10" i="138"/>
  <c r="T12" i="138"/>
  <c r="E16" i="138"/>
  <c r="T19" i="138"/>
  <c r="F22" i="138"/>
  <c r="E26" i="138"/>
  <c r="T26" i="138"/>
  <c r="B33" i="138"/>
  <c r="D33" i="138"/>
  <c r="B34" i="138"/>
  <c r="D34" i="138"/>
  <c r="B35" i="138"/>
  <c r="D35" i="138"/>
  <c r="B36" i="138"/>
  <c r="D36" i="138"/>
  <c r="A39" i="138"/>
  <c r="A1" i="138" s="1"/>
  <c r="E41" i="138"/>
  <c r="E4" i="138" s="1"/>
  <c r="E42" i="138"/>
  <c r="E5" i="138" s="1"/>
  <c r="E43" i="138"/>
  <c r="E6" i="138" s="1"/>
  <c r="E51" i="138"/>
  <c r="E14" i="138" s="1"/>
  <c r="E52" i="138"/>
  <c r="E15" i="138" s="1"/>
  <c r="AC56" i="138"/>
  <c r="AD56" i="138"/>
  <c r="AE56" i="138"/>
  <c r="AA56" i="138" s="1"/>
  <c r="AG56" i="138"/>
  <c r="AH56" i="138"/>
  <c r="AI56" i="138"/>
  <c r="AC60" i="138"/>
  <c r="AD60" i="138"/>
  <c r="AE60" i="138"/>
  <c r="AA60" i="138" s="1"/>
  <c r="AG60" i="138"/>
  <c r="AH60" i="138"/>
  <c r="AI60" i="138"/>
  <c r="AA61" i="138"/>
  <c r="AB61" i="138"/>
  <c r="AC61" i="138"/>
  <c r="AD61" i="138"/>
  <c r="AE61" i="138"/>
  <c r="AF61" i="138"/>
  <c r="AG61" i="138"/>
  <c r="AH61" i="138"/>
  <c r="AI61" i="138"/>
  <c r="AC76" i="138"/>
  <c r="AD76" i="138"/>
  <c r="AE76" i="138"/>
  <c r="AA76" i="138" s="1"/>
  <c r="AG76" i="138"/>
  <c r="AH76" i="138"/>
  <c r="AI76" i="138"/>
  <c r="Y1" i="137"/>
  <c r="T4" i="137"/>
  <c r="T6" i="137"/>
  <c r="E7" i="137"/>
  <c r="E8" i="137"/>
  <c r="T8" i="137"/>
  <c r="E9" i="137"/>
  <c r="T10" i="137"/>
  <c r="T12" i="137"/>
  <c r="E16" i="137"/>
  <c r="T19" i="137"/>
  <c r="F22" i="137"/>
  <c r="E26" i="137"/>
  <c r="T26" i="137"/>
  <c r="B33" i="137"/>
  <c r="D33" i="137"/>
  <c r="B34" i="137"/>
  <c r="D34" i="137"/>
  <c r="B35" i="137"/>
  <c r="D35" i="137"/>
  <c r="B36" i="137"/>
  <c r="D36" i="137"/>
  <c r="A39" i="137"/>
  <c r="A1" i="137" s="1"/>
  <c r="E41" i="137"/>
  <c r="E4" i="137" s="1"/>
  <c r="E42" i="137"/>
  <c r="E5" i="137" s="1"/>
  <c r="E43" i="137"/>
  <c r="E6" i="137" s="1"/>
  <c r="E51" i="137"/>
  <c r="E14" i="137" s="1"/>
  <c r="E52" i="137"/>
  <c r="E15" i="137" s="1"/>
  <c r="AC56" i="137"/>
  <c r="AD56" i="137"/>
  <c r="AE56" i="137"/>
  <c r="AA56" i="137" s="1"/>
  <c r="AG56" i="137"/>
  <c r="AH56" i="137"/>
  <c r="AI56" i="137"/>
  <c r="AC60" i="137"/>
  <c r="AD60" i="137"/>
  <c r="AE60" i="137"/>
  <c r="AA60" i="137" s="1"/>
  <c r="AG60" i="137"/>
  <c r="AH60" i="137"/>
  <c r="AI60" i="137"/>
  <c r="AA61" i="137"/>
  <c r="AB61" i="137"/>
  <c r="AC61" i="137"/>
  <c r="AD61" i="137"/>
  <c r="AE61" i="137"/>
  <c r="AF61" i="137"/>
  <c r="AG61" i="137"/>
  <c r="AH61" i="137"/>
  <c r="AI61" i="137"/>
  <c r="AC76" i="137"/>
  <c r="AD76" i="137"/>
  <c r="AE76" i="137"/>
  <c r="AA76" i="137" s="1"/>
  <c r="AG76" i="137"/>
  <c r="AH76" i="137"/>
  <c r="AI76" i="137"/>
  <c r="Y1" i="136"/>
  <c r="T4" i="136"/>
  <c r="T6" i="136"/>
  <c r="E7" i="136"/>
  <c r="E8" i="136"/>
  <c r="T8" i="136"/>
  <c r="E9" i="136"/>
  <c r="T10" i="136"/>
  <c r="T12" i="136"/>
  <c r="E16" i="136"/>
  <c r="T19" i="136"/>
  <c r="E26" i="136"/>
  <c r="T26" i="136"/>
  <c r="B33" i="136"/>
  <c r="D33" i="136"/>
  <c r="B34" i="136"/>
  <c r="D34" i="136"/>
  <c r="B35" i="136"/>
  <c r="D35" i="136"/>
  <c r="B36" i="136"/>
  <c r="D36" i="136"/>
  <c r="A39" i="136"/>
  <c r="A1" i="136" s="1"/>
  <c r="E41" i="136"/>
  <c r="E4" i="136" s="1"/>
  <c r="E42" i="136"/>
  <c r="E5" i="136" s="1"/>
  <c r="E43" i="136"/>
  <c r="E6" i="136" s="1"/>
  <c r="E51" i="136"/>
  <c r="E14" i="136" s="1"/>
  <c r="E52" i="136"/>
  <c r="E15" i="136" s="1"/>
  <c r="AC56" i="136"/>
  <c r="AD56" i="136"/>
  <c r="AE56" i="136"/>
  <c r="AA56" i="136" s="1"/>
  <c r="AG56" i="136"/>
  <c r="AH56" i="136"/>
  <c r="AI56" i="136"/>
  <c r="AB60" i="136"/>
  <c r="AC60" i="136"/>
  <c r="AD60" i="136"/>
  <c r="AE60" i="136"/>
  <c r="AA60" i="136" s="1"/>
  <c r="AF60" i="136"/>
  <c r="AG60" i="136"/>
  <c r="AH60" i="136"/>
  <c r="AI60" i="136"/>
  <c r="AA61" i="136"/>
  <c r="AB61" i="136"/>
  <c r="AC61" i="136"/>
  <c r="AD61" i="136"/>
  <c r="AE61" i="136"/>
  <c r="AF61" i="136"/>
  <c r="AG61" i="136"/>
  <c r="AH61" i="136"/>
  <c r="AI61" i="136"/>
  <c r="AB76" i="136"/>
  <c r="AC76" i="136"/>
  <c r="AD76" i="136"/>
  <c r="AE76" i="136"/>
  <c r="AA76" i="136" s="1"/>
  <c r="AF76" i="136"/>
  <c r="AG76" i="136"/>
  <c r="AH76" i="136"/>
  <c r="AI76" i="136"/>
  <c r="Y1" i="135"/>
  <c r="T4" i="135"/>
  <c r="T6" i="135"/>
  <c r="E7" i="135"/>
  <c r="E8" i="135"/>
  <c r="T8" i="135"/>
  <c r="E9" i="135"/>
  <c r="T10" i="135"/>
  <c r="T12" i="135"/>
  <c r="E16" i="135"/>
  <c r="T19" i="135"/>
  <c r="E26" i="135"/>
  <c r="T26" i="135"/>
  <c r="B33" i="135"/>
  <c r="D33" i="135"/>
  <c r="B34" i="135"/>
  <c r="D34" i="135"/>
  <c r="B35" i="135"/>
  <c r="D35" i="135"/>
  <c r="B36" i="135"/>
  <c r="D36" i="135"/>
  <c r="A39" i="135"/>
  <c r="A1" i="135" s="1"/>
  <c r="E41" i="135"/>
  <c r="E4" i="135" s="1"/>
  <c r="E42" i="135"/>
  <c r="E5" i="135" s="1"/>
  <c r="E43" i="135"/>
  <c r="E6" i="135" s="1"/>
  <c r="E51" i="135"/>
  <c r="E14" i="135" s="1"/>
  <c r="E52" i="135"/>
  <c r="E15" i="135" s="1"/>
  <c r="AB56" i="135"/>
  <c r="AC56" i="135"/>
  <c r="AD56" i="135"/>
  <c r="AE56" i="135"/>
  <c r="AA56" i="135" s="1"/>
  <c r="AF56" i="135"/>
  <c r="AG56" i="135"/>
  <c r="AH56" i="135"/>
  <c r="AI56" i="135"/>
  <c r="AB60" i="135"/>
  <c r="AE60" i="135"/>
  <c r="AC60" i="135" s="1"/>
  <c r="AF60" i="135"/>
  <c r="AG60" i="135"/>
  <c r="AI60" i="135"/>
  <c r="AA61" i="135"/>
  <c r="AB61" i="135"/>
  <c r="AC61" i="135"/>
  <c r="AD61" i="135"/>
  <c r="AE61" i="135"/>
  <c r="AF61" i="135"/>
  <c r="AG61" i="135"/>
  <c r="AH61" i="135"/>
  <c r="AI61" i="135"/>
  <c r="AB76" i="135"/>
  <c r="AC76" i="135"/>
  <c r="AE76" i="135"/>
  <c r="AD76" i="135" s="1"/>
  <c r="AF76" i="135"/>
  <c r="AG76" i="135"/>
  <c r="AI76" i="135"/>
  <c r="Y1" i="134"/>
  <c r="T4" i="134"/>
  <c r="T6" i="134"/>
  <c r="E7" i="134"/>
  <c r="E8" i="134"/>
  <c r="T8" i="134"/>
  <c r="E9" i="134"/>
  <c r="T10" i="134"/>
  <c r="T12" i="134"/>
  <c r="E16" i="134"/>
  <c r="T19" i="134"/>
  <c r="E26" i="134"/>
  <c r="T26" i="134"/>
  <c r="B33" i="134"/>
  <c r="D33" i="134"/>
  <c r="B34" i="134"/>
  <c r="D34" i="134"/>
  <c r="B35" i="134"/>
  <c r="D35" i="134"/>
  <c r="B36" i="134"/>
  <c r="D36" i="134"/>
  <c r="A39" i="134"/>
  <c r="A1" i="134" s="1"/>
  <c r="E41" i="134"/>
  <c r="E4" i="134" s="1"/>
  <c r="E42" i="134"/>
  <c r="E5" i="134" s="1"/>
  <c r="E43" i="134"/>
  <c r="E6" i="134" s="1"/>
  <c r="E51" i="134"/>
  <c r="E14" i="134" s="1"/>
  <c r="E52" i="134"/>
  <c r="E15" i="134" s="1"/>
  <c r="AE56" i="134"/>
  <c r="AB56" i="134" s="1"/>
  <c r="AI56" i="134"/>
  <c r="AD60" i="134"/>
  <c r="AE60" i="134"/>
  <c r="AA60" i="134" s="1"/>
  <c r="AH60" i="134"/>
  <c r="AI60" i="134"/>
  <c r="AA61" i="134"/>
  <c r="AB61" i="134"/>
  <c r="AC61" i="134"/>
  <c r="AD61" i="134"/>
  <c r="AE61" i="134"/>
  <c r="AF61" i="134"/>
  <c r="AG61" i="134"/>
  <c r="AH61" i="134"/>
  <c r="AI61" i="134"/>
  <c r="AD76" i="134"/>
  <c r="AE76" i="134"/>
  <c r="AA76" i="134" s="1"/>
  <c r="AH76" i="134"/>
  <c r="AI76" i="134"/>
  <c r="Y1" i="133"/>
  <c r="T4" i="133"/>
  <c r="T6" i="133"/>
  <c r="E7" i="133"/>
  <c r="E8" i="133"/>
  <c r="T8" i="133"/>
  <c r="E9" i="133"/>
  <c r="T10" i="133"/>
  <c r="T12" i="133"/>
  <c r="E16" i="133"/>
  <c r="T19" i="133"/>
  <c r="E26" i="133"/>
  <c r="T26" i="133"/>
  <c r="B33" i="133"/>
  <c r="D33" i="133"/>
  <c r="B34" i="133"/>
  <c r="D34" i="133"/>
  <c r="B35" i="133"/>
  <c r="D35" i="133"/>
  <c r="B36" i="133"/>
  <c r="D36" i="133"/>
  <c r="A39" i="133"/>
  <c r="A1" i="133" s="1"/>
  <c r="E41" i="133"/>
  <c r="E4" i="133" s="1"/>
  <c r="E42" i="133"/>
  <c r="E5" i="133" s="1"/>
  <c r="E43" i="133"/>
  <c r="E6" i="133" s="1"/>
  <c r="E51" i="133"/>
  <c r="E14" i="133" s="1"/>
  <c r="E52" i="133"/>
  <c r="E15" i="133" s="1"/>
  <c r="AC56" i="133"/>
  <c r="AD56" i="133"/>
  <c r="AE56" i="133"/>
  <c r="AA56" i="133" s="1"/>
  <c r="AG56" i="133"/>
  <c r="AH56" i="133"/>
  <c r="AI56" i="133"/>
  <c r="AB60" i="133"/>
  <c r="AC60" i="133"/>
  <c r="AD60" i="133"/>
  <c r="AE60" i="133"/>
  <c r="AA60" i="133" s="1"/>
  <c r="AF60" i="133"/>
  <c r="AG60" i="133"/>
  <c r="AH60" i="133"/>
  <c r="AI60" i="133"/>
  <c r="AA61" i="133"/>
  <c r="AB61" i="133"/>
  <c r="AC61" i="133"/>
  <c r="AD61" i="133"/>
  <c r="AE61" i="133"/>
  <c r="AF61" i="133"/>
  <c r="AG61" i="133"/>
  <c r="AH61" i="133"/>
  <c r="AI61" i="133"/>
  <c r="AB76" i="133"/>
  <c r="AC76" i="133"/>
  <c r="AD76" i="133"/>
  <c r="AE76" i="133"/>
  <c r="AA76" i="133" s="1"/>
  <c r="AF76" i="133"/>
  <c r="AG76" i="133"/>
  <c r="AH76" i="133"/>
  <c r="AI76" i="133"/>
  <c r="Y1" i="132"/>
  <c r="T4" i="132"/>
  <c r="T6" i="132"/>
  <c r="E7" i="132"/>
  <c r="E8" i="132"/>
  <c r="T8" i="132"/>
  <c r="E9" i="132"/>
  <c r="T10" i="132"/>
  <c r="T12" i="132"/>
  <c r="E16" i="132"/>
  <c r="T19" i="132"/>
  <c r="E26" i="132"/>
  <c r="T26" i="132"/>
  <c r="B33" i="132"/>
  <c r="D33" i="132"/>
  <c r="B34" i="132"/>
  <c r="D34" i="132"/>
  <c r="B35" i="132"/>
  <c r="D35" i="132"/>
  <c r="B36" i="132"/>
  <c r="D36" i="132"/>
  <c r="A39" i="132"/>
  <c r="A1" i="132" s="1"/>
  <c r="E41" i="132"/>
  <c r="E4" i="132" s="1"/>
  <c r="E42" i="132"/>
  <c r="E5" i="132" s="1"/>
  <c r="E43" i="132"/>
  <c r="E6" i="132" s="1"/>
  <c r="E51" i="132"/>
  <c r="E14" i="132" s="1"/>
  <c r="E52" i="132"/>
  <c r="E15" i="132" s="1"/>
  <c r="AC56" i="132"/>
  <c r="AD56" i="132"/>
  <c r="AE56" i="132"/>
  <c r="AA56" i="132" s="1"/>
  <c r="AG56" i="132"/>
  <c r="AH56" i="132"/>
  <c r="AI56" i="132"/>
  <c r="AB60" i="132"/>
  <c r="AC60" i="132"/>
  <c r="AD60" i="132"/>
  <c r="AE60" i="132"/>
  <c r="AA60" i="132" s="1"/>
  <c r="AF60" i="132"/>
  <c r="AG60" i="132"/>
  <c r="AH60" i="132"/>
  <c r="AI60" i="132"/>
  <c r="AA61" i="132"/>
  <c r="AB61" i="132"/>
  <c r="AC61" i="132"/>
  <c r="AD61" i="132"/>
  <c r="AE61" i="132"/>
  <c r="AF61" i="132"/>
  <c r="AG61" i="132"/>
  <c r="AH61" i="132"/>
  <c r="AI61" i="132"/>
  <c r="AB76" i="132"/>
  <c r="AC76" i="132"/>
  <c r="AD76" i="132"/>
  <c r="AE76" i="132"/>
  <c r="AA76" i="132" s="1"/>
  <c r="AF76" i="132"/>
  <c r="AG76" i="132"/>
  <c r="AH76" i="132"/>
  <c r="AI76" i="132"/>
  <c r="Y1" i="131"/>
  <c r="T4" i="131"/>
  <c r="T6" i="131"/>
  <c r="E7" i="131"/>
  <c r="E8" i="131"/>
  <c r="T8" i="131"/>
  <c r="E9" i="131"/>
  <c r="T10" i="131"/>
  <c r="T12" i="131"/>
  <c r="E16" i="131"/>
  <c r="T19" i="131"/>
  <c r="E26" i="131"/>
  <c r="T26" i="131"/>
  <c r="B33" i="131"/>
  <c r="D33" i="131"/>
  <c r="B34" i="131"/>
  <c r="D34" i="131"/>
  <c r="B35" i="131"/>
  <c r="D35" i="131"/>
  <c r="B36" i="131"/>
  <c r="D36" i="131"/>
  <c r="A39" i="131"/>
  <c r="A1" i="131" s="1"/>
  <c r="E41" i="131"/>
  <c r="E4" i="131" s="1"/>
  <c r="E42" i="131"/>
  <c r="E5" i="131" s="1"/>
  <c r="E43" i="131"/>
  <c r="E6" i="131" s="1"/>
  <c r="E51" i="131"/>
  <c r="E14" i="131" s="1"/>
  <c r="E52" i="131"/>
  <c r="E15" i="131" s="1"/>
  <c r="AB56" i="131"/>
  <c r="AC56" i="131"/>
  <c r="AD56" i="131"/>
  <c r="AE56" i="131"/>
  <c r="AA56" i="131" s="1"/>
  <c r="AF56" i="131"/>
  <c r="AG56" i="131"/>
  <c r="AH56" i="131"/>
  <c r="AI56" i="131"/>
  <c r="AE60" i="131"/>
  <c r="AB60" i="131" s="1"/>
  <c r="AI60" i="131"/>
  <c r="AA61" i="131"/>
  <c r="AB61" i="131"/>
  <c r="AC61" i="131"/>
  <c r="AD61" i="131"/>
  <c r="AE61" i="131"/>
  <c r="AF61" i="131"/>
  <c r="AG61" i="131"/>
  <c r="AH61" i="131"/>
  <c r="AI61" i="131"/>
  <c r="AE76" i="131"/>
  <c r="AB76" i="131" s="1"/>
  <c r="AI76" i="131"/>
  <c r="Y1" i="130"/>
  <c r="T4" i="130"/>
  <c r="T6" i="130"/>
  <c r="E7" i="130"/>
  <c r="E8" i="130"/>
  <c r="T8" i="130"/>
  <c r="E9" i="130"/>
  <c r="T10" i="130"/>
  <c r="T12" i="130"/>
  <c r="E16" i="130"/>
  <c r="T19" i="130"/>
  <c r="E26" i="130"/>
  <c r="T26" i="130"/>
  <c r="B33" i="130"/>
  <c r="D33" i="130"/>
  <c r="B34" i="130"/>
  <c r="D34" i="130"/>
  <c r="B35" i="130"/>
  <c r="D35" i="130"/>
  <c r="B36" i="130"/>
  <c r="D36" i="130"/>
  <c r="A39" i="130"/>
  <c r="A1" i="130" s="1"/>
  <c r="E41" i="130"/>
  <c r="E4" i="130" s="1"/>
  <c r="E42" i="130"/>
  <c r="E5" i="130" s="1"/>
  <c r="E43" i="130"/>
  <c r="E6" i="130" s="1"/>
  <c r="E51" i="130"/>
  <c r="E14" i="130" s="1"/>
  <c r="E52" i="130"/>
  <c r="E15" i="130" s="1"/>
  <c r="AC56" i="130"/>
  <c r="AD56" i="130"/>
  <c r="AE56" i="130"/>
  <c r="AB56" i="130" s="1"/>
  <c r="AG56" i="130"/>
  <c r="AH56" i="130"/>
  <c r="AI56" i="130"/>
  <c r="AB60" i="130"/>
  <c r="AC60" i="130"/>
  <c r="AD60" i="130"/>
  <c r="AE60" i="130"/>
  <c r="AA60" i="130" s="1"/>
  <c r="AF60" i="130"/>
  <c r="AG60" i="130"/>
  <c r="AH60" i="130"/>
  <c r="AI60" i="130"/>
  <c r="AA61" i="130"/>
  <c r="AB61" i="130"/>
  <c r="AC61" i="130"/>
  <c r="AD61" i="130"/>
  <c r="AE61" i="130"/>
  <c r="AF61" i="130"/>
  <c r="AG61" i="130"/>
  <c r="AH61" i="130"/>
  <c r="AI61" i="130"/>
  <c r="AB76" i="130"/>
  <c r="AC76" i="130"/>
  <c r="AD76" i="130"/>
  <c r="AE76" i="130"/>
  <c r="AA76" i="130" s="1"/>
  <c r="AF76" i="130"/>
  <c r="AG76" i="130"/>
  <c r="AH76" i="130"/>
  <c r="AI76" i="130"/>
  <c r="Y1" i="129"/>
  <c r="T4" i="129"/>
  <c r="T6" i="129"/>
  <c r="E7" i="129"/>
  <c r="E8" i="129"/>
  <c r="T8" i="129"/>
  <c r="E9" i="129"/>
  <c r="T10" i="129"/>
  <c r="T12" i="129"/>
  <c r="E16" i="129"/>
  <c r="T19" i="129"/>
  <c r="E26" i="129"/>
  <c r="T26" i="129"/>
  <c r="B33" i="129"/>
  <c r="D33" i="129"/>
  <c r="B34" i="129"/>
  <c r="D34" i="129"/>
  <c r="B35" i="129"/>
  <c r="D35" i="129"/>
  <c r="B36" i="129"/>
  <c r="D36" i="129"/>
  <c r="A39" i="129"/>
  <c r="A1" i="129" s="1"/>
  <c r="E41" i="129"/>
  <c r="E4" i="129" s="1"/>
  <c r="E42" i="129"/>
  <c r="E5" i="129" s="1"/>
  <c r="E43" i="129"/>
  <c r="E6" i="129" s="1"/>
  <c r="E51" i="129"/>
  <c r="E14" i="129" s="1"/>
  <c r="E52" i="129"/>
  <c r="E15" i="129" s="1"/>
  <c r="AC56" i="129"/>
  <c r="AD56" i="129"/>
  <c r="AE56" i="129"/>
  <c r="AA56" i="129" s="1"/>
  <c r="AF56" i="129"/>
  <c r="AG56" i="129"/>
  <c r="AH56" i="129"/>
  <c r="AI56" i="129"/>
  <c r="AB60" i="129"/>
  <c r="AC60" i="129"/>
  <c r="AE60" i="129"/>
  <c r="AD60" i="129" s="1"/>
  <c r="AF60" i="129"/>
  <c r="AG60" i="129"/>
  <c r="AI60" i="129"/>
  <c r="AA61" i="129"/>
  <c r="AB61" i="129"/>
  <c r="AC61" i="129"/>
  <c r="AD61" i="129"/>
  <c r="AE61" i="129"/>
  <c r="AF61" i="129"/>
  <c r="AG61" i="129"/>
  <c r="AH61" i="129"/>
  <c r="AI61" i="129"/>
  <c r="AB76" i="129"/>
  <c r="AC76" i="129"/>
  <c r="AE76" i="129"/>
  <c r="AD76" i="129" s="1"/>
  <c r="AF76" i="129"/>
  <c r="AG76" i="129"/>
  <c r="AH76" i="129"/>
  <c r="AI76" i="129"/>
  <c r="Y1" i="128"/>
  <c r="T4" i="128"/>
  <c r="T6" i="128"/>
  <c r="E7" i="128"/>
  <c r="E8" i="128"/>
  <c r="T8" i="128"/>
  <c r="E9" i="128"/>
  <c r="T10" i="128"/>
  <c r="T12" i="128"/>
  <c r="E16" i="128"/>
  <c r="T19" i="128"/>
  <c r="E26" i="128"/>
  <c r="T26" i="128"/>
  <c r="B33" i="128"/>
  <c r="D33" i="128"/>
  <c r="B34" i="128"/>
  <c r="D34" i="128"/>
  <c r="B35" i="128"/>
  <c r="D35" i="128"/>
  <c r="B36" i="128"/>
  <c r="D36" i="128"/>
  <c r="A39" i="128"/>
  <c r="A1" i="128" s="1"/>
  <c r="E41" i="128"/>
  <c r="E4" i="128" s="1"/>
  <c r="E42" i="128"/>
  <c r="E5" i="128" s="1"/>
  <c r="E43" i="128"/>
  <c r="E6" i="128" s="1"/>
  <c r="E51" i="128"/>
  <c r="E14" i="128" s="1"/>
  <c r="E52" i="128"/>
  <c r="E15" i="128" s="1"/>
  <c r="AE56" i="128"/>
  <c r="AD56" i="128" s="1"/>
  <c r="AI56" i="128"/>
  <c r="AB60" i="128"/>
  <c r="AC60" i="128"/>
  <c r="AD60" i="128"/>
  <c r="AE60" i="128"/>
  <c r="AA60" i="128" s="1"/>
  <c r="AF60" i="128"/>
  <c r="AG60" i="128"/>
  <c r="AH60" i="128"/>
  <c r="AI60" i="128"/>
  <c r="AA61" i="128"/>
  <c r="AB61" i="128"/>
  <c r="AC61" i="128"/>
  <c r="AD61" i="128"/>
  <c r="AE61" i="128"/>
  <c r="AF61" i="128"/>
  <c r="AG61" i="128"/>
  <c r="AH61" i="128"/>
  <c r="AI61" i="128"/>
  <c r="AB76" i="128"/>
  <c r="AC76" i="128"/>
  <c r="AD76" i="128"/>
  <c r="AE76" i="128"/>
  <c r="AA76" i="128" s="1"/>
  <c r="AF76" i="128"/>
  <c r="AG76" i="128"/>
  <c r="AH76" i="128"/>
  <c r="AI76" i="128"/>
  <c r="Y1" i="127"/>
  <c r="T4" i="127"/>
  <c r="T6" i="127"/>
  <c r="E7" i="127"/>
  <c r="E8" i="127"/>
  <c r="T8" i="127"/>
  <c r="E9" i="127"/>
  <c r="T10" i="127"/>
  <c r="T12" i="127"/>
  <c r="E16" i="127"/>
  <c r="T19" i="127"/>
  <c r="E26" i="127"/>
  <c r="T26" i="127"/>
  <c r="B33" i="127"/>
  <c r="D33" i="127"/>
  <c r="B34" i="127"/>
  <c r="D34" i="127"/>
  <c r="B35" i="127"/>
  <c r="D35" i="127"/>
  <c r="B36" i="127"/>
  <c r="D36" i="127"/>
  <c r="A39" i="127"/>
  <c r="A1" i="127" s="1"/>
  <c r="E41" i="127"/>
  <c r="E4" i="127" s="1"/>
  <c r="E42" i="127"/>
  <c r="E5" i="127" s="1"/>
  <c r="E43" i="127"/>
  <c r="E6" i="127" s="1"/>
  <c r="E51" i="127"/>
  <c r="E14" i="127" s="1"/>
  <c r="E52" i="127"/>
  <c r="E15" i="127" s="1"/>
  <c r="AB56" i="127"/>
  <c r="AC56" i="127"/>
  <c r="AD56" i="127"/>
  <c r="AE56" i="127"/>
  <c r="AA56" i="127" s="1"/>
  <c r="AF56" i="127"/>
  <c r="AG56" i="127"/>
  <c r="AH56" i="127"/>
  <c r="AI56" i="127"/>
  <c r="AB60" i="127"/>
  <c r="AC60" i="127"/>
  <c r="AE60" i="127"/>
  <c r="AD60" i="127" s="1"/>
  <c r="AF60" i="127"/>
  <c r="AG60" i="127"/>
  <c r="AH60" i="127"/>
  <c r="AI60" i="127"/>
  <c r="AA61" i="127"/>
  <c r="AB61" i="127"/>
  <c r="AC61" i="127"/>
  <c r="AD61" i="127"/>
  <c r="AE61" i="127"/>
  <c r="AF61" i="127"/>
  <c r="AG61" i="127"/>
  <c r="AH61" i="127"/>
  <c r="AI61" i="127"/>
  <c r="AE76" i="127"/>
  <c r="AB76" i="127" s="1"/>
  <c r="AF76" i="127"/>
  <c r="AI76" i="127"/>
  <c r="Y1" i="126"/>
  <c r="T4" i="126"/>
  <c r="T6" i="126"/>
  <c r="E7" i="126"/>
  <c r="E8" i="126"/>
  <c r="T8" i="126"/>
  <c r="E9" i="126"/>
  <c r="T10" i="126"/>
  <c r="T12" i="126"/>
  <c r="E16" i="126"/>
  <c r="T19" i="126"/>
  <c r="E26" i="126"/>
  <c r="T26" i="126"/>
  <c r="B33" i="126"/>
  <c r="D33" i="126"/>
  <c r="B34" i="126"/>
  <c r="D34" i="126"/>
  <c r="B35" i="126"/>
  <c r="D35" i="126"/>
  <c r="B36" i="126"/>
  <c r="D36" i="126"/>
  <c r="A39" i="126"/>
  <c r="A1" i="126" s="1"/>
  <c r="E41" i="126"/>
  <c r="E4" i="126" s="1"/>
  <c r="E42" i="126"/>
  <c r="E5" i="126" s="1"/>
  <c r="E43" i="126"/>
  <c r="E6" i="126" s="1"/>
  <c r="E51" i="126"/>
  <c r="E14" i="126" s="1"/>
  <c r="E52" i="126"/>
  <c r="E15" i="126" s="1"/>
  <c r="AE56" i="126"/>
  <c r="AB56" i="126" s="1"/>
  <c r="AI56" i="126"/>
  <c r="AD60" i="126"/>
  <c r="AE60" i="126"/>
  <c r="AA60" i="126" s="1"/>
  <c r="AF60" i="126"/>
  <c r="AG60" i="126"/>
  <c r="AH60" i="126"/>
  <c r="AI60" i="126"/>
  <c r="AA61" i="126"/>
  <c r="AB61" i="126"/>
  <c r="AC61" i="126"/>
  <c r="AD61" i="126"/>
  <c r="AE61" i="126"/>
  <c r="AF61" i="126"/>
  <c r="AG61" i="126"/>
  <c r="AH61" i="126"/>
  <c r="AI61" i="126"/>
  <c r="AD76" i="126"/>
  <c r="AE76" i="126"/>
  <c r="AA76" i="126" s="1"/>
  <c r="AG76" i="126"/>
  <c r="AH76" i="126"/>
  <c r="AI76" i="126"/>
  <c r="Y1" i="125"/>
  <c r="T4" i="125"/>
  <c r="T6" i="125"/>
  <c r="E7" i="125"/>
  <c r="E8" i="125"/>
  <c r="T8" i="125"/>
  <c r="E9" i="125"/>
  <c r="T10" i="125"/>
  <c r="T12" i="125"/>
  <c r="E16" i="125"/>
  <c r="T19" i="125"/>
  <c r="E26" i="125"/>
  <c r="T26" i="125"/>
  <c r="B33" i="125"/>
  <c r="D33" i="125"/>
  <c r="B34" i="125"/>
  <c r="D34" i="125"/>
  <c r="B35" i="125"/>
  <c r="D35" i="125"/>
  <c r="B36" i="125"/>
  <c r="D36" i="125"/>
  <c r="A39" i="125"/>
  <c r="A1" i="125" s="1"/>
  <c r="E41" i="125"/>
  <c r="E4" i="125" s="1"/>
  <c r="E42" i="125"/>
  <c r="E5" i="125" s="1"/>
  <c r="E43" i="125"/>
  <c r="E6" i="125" s="1"/>
  <c r="E51" i="125"/>
  <c r="E14" i="125" s="1"/>
  <c r="E52" i="125"/>
  <c r="E15" i="125" s="1"/>
  <c r="AB56" i="125"/>
  <c r="AC56" i="125"/>
  <c r="AD56" i="125"/>
  <c r="AE56" i="125"/>
  <c r="AA56" i="125" s="1"/>
  <c r="AF56" i="125"/>
  <c r="AG56" i="125"/>
  <c r="AH56" i="125"/>
  <c r="AI56" i="125"/>
  <c r="AE60" i="125"/>
  <c r="AD60" i="125" s="1"/>
  <c r="AI60" i="125"/>
  <c r="AA61" i="125"/>
  <c r="AB61" i="125"/>
  <c r="AC61" i="125"/>
  <c r="AD61" i="125"/>
  <c r="AE61" i="125"/>
  <c r="AF61" i="125"/>
  <c r="AG61" i="125"/>
  <c r="AH61" i="125"/>
  <c r="AI61" i="125"/>
  <c r="AE76" i="125"/>
  <c r="AD76" i="125" s="1"/>
  <c r="AI76" i="125"/>
  <c r="Y1" i="124"/>
  <c r="T4" i="124"/>
  <c r="T6" i="124"/>
  <c r="E7" i="124"/>
  <c r="E8" i="124"/>
  <c r="T8" i="124"/>
  <c r="E9" i="124"/>
  <c r="T10" i="124"/>
  <c r="T12" i="124"/>
  <c r="E16" i="124"/>
  <c r="T19" i="124"/>
  <c r="E26" i="124"/>
  <c r="T26" i="124"/>
  <c r="B33" i="124"/>
  <c r="D33" i="124"/>
  <c r="B34" i="124"/>
  <c r="D34" i="124"/>
  <c r="B35" i="124"/>
  <c r="D35" i="124"/>
  <c r="B36" i="124"/>
  <c r="D36" i="124"/>
  <c r="A39" i="124"/>
  <c r="A1" i="124" s="1"/>
  <c r="E41" i="124"/>
  <c r="E4" i="124" s="1"/>
  <c r="E42" i="124"/>
  <c r="E5" i="124" s="1"/>
  <c r="E43" i="124"/>
  <c r="E6" i="124" s="1"/>
  <c r="E51" i="124"/>
  <c r="E14" i="124" s="1"/>
  <c r="E52" i="124"/>
  <c r="E15" i="124" s="1"/>
  <c r="AE56" i="124"/>
  <c r="AD56" i="124" s="1"/>
  <c r="AI56" i="124"/>
  <c r="AD60" i="124"/>
  <c r="AE60" i="124"/>
  <c r="AC60" i="124" s="1"/>
  <c r="AH60" i="124"/>
  <c r="AI60" i="124"/>
  <c r="AA61" i="124"/>
  <c r="AB61" i="124"/>
  <c r="AC61" i="124"/>
  <c r="AD61" i="124"/>
  <c r="AE61" i="124"/>
  <c r="AF61" i="124"/>
  <c r="AG61" i="124"/>
  <c r="AH61" i="124"/>
  <c r="AI61" i="124"/>
  <c r="AD76" i="124"/>
  <c r="AE76" i="124"/>
  <c r="AC76" i="124" s="1"/>
  <c r="AH76" i="124"/>
  <c r="AI76" i="124"/>
  <c r="Y1" i="123"/>
  <c r="T4" i="123"/>
  <c r="T6" i="123"/>
  <c r="E7" i="123"/>
  <c r="E8" i="123"/>
  <c r="T8" i="123"/>
  <c r="E9" i="123"/>
  <c r="T10" i="123"/>
  <c r="T12" i="123"/>
  <c r="E16" i="123"/>
  <c r="T19" i="123"/>
  <c r="E26" i="123"/>
  <c r="T26" i="123"/>
  <c r="B33" i="123"/>
  <c r="D33" i="123"/>
  <c r="B34" i="123"/>
  <c r="D34" i="123"/>
  <c r="B35" i="123"/>
  <c r="D35" i="123"/>
  <c r="B36" i="123"/>
  <c r="D36" i="123"/>
  <c r="A39" i="123"/>
  <c r="A1" i="123" s="1"/>
  <c r="E41" i="123"/>
  <c r="E4" i="123" s="1"/>
  <c r="E42" i="123"/>
  <c r="E5" i="123" s="1"/>
  <c r="E43" i="123"/>
  <c r="E6" i="123" s="1"/>
  <c r="E51" i="123"/>
  <c r="E14" i="123" s="1"/>
  <c r="E52" i="123"/>
  <c r="E15" i="123" s="1"/>
  <c r="AD56" i="123"/>
  <c r="AE56" i="123"/>
  <c r="AC56" i="123" s="1"/>
  <c r="AH56" i="123"/>
  <c r="AI56" i="123"/>
  <c r="AB60" i="123"/>
  <c r="AC60" i="123"/>
  <c r="AD60" i="123"/>
  <c r="AE60" i="123"/>
  <c r="AA60" i="123" s="1"/>
  <c r="AF60" i="123"/>
  <c r="AG60" i="123"/>
  <c r="AH60" i="123"/>
  <c r="AI60" i="123"/>
  <c r="AA61" i="123"/>
  <c r="AB61" i="123"/>
  <c r="AC61" i="123"/>
  <c r="AD61" i="123"/>
  <c r="AE61" i="123"/>
  <c r="AF61" i="123"/>
  <c r="AG61" i="123"/>
  <c r="AH61" i="123"/>
  <c r="AI61" i="123"/>
  <c r="AB76" i="123"/>
  <c r="AC76" i="123"/>
  <c r="AD76" i="123"/>
  <c r="AE76" i="123"/>
  <c r="AA76" i="123" s="1"/>
  <c r="AF76" i="123"/>
  <c r="AG76" i="123"/>
  <c r="AH76" i="123"/>
  <c r="AI76" i="123"/>
  <c r="Y1" i="122"/>
  <c r="T4" i="122"/>
  <c r="E6" i="122"/>
  <c r="T6" i="122"/>
  <c r="E7" i="122"/>
  <c r="E8" i="122"/>
  <c r="T8" i="122"/>
  <c r="E9" i="122"/>
  <c r="T10" i="122"/>
  <c r="T12" i="122"/>
  <c r="E16" i="122"/>
  <c r="T19" i="122"/>
  <c r="E26" i="122"/>
  <c r="T26" i="122"/>
  <c r="B33" i="122"/>
  <c r="D33" i="122"/>
  <c r="B34" i="122"/>
  <c r="D34" i="122"/>
  <c r="B35" i="122"/>
  <c r="D35" i="122"/>
  <c r="B36" i="122"/>
  <c r="D36" i="122"/>
  <c r="A39" i="122"/>
  <c r="A1" i="122" s="1"/>
  <c r="E41" i="122"/>
  <c r="E4" i="122" s="1"/>
  <c r="E42" i="122"/>
  <c r="E5" i="122" s="1"/>
  <c r="E43" i="122"/>
  <c r="E51" i="122"/>
  <c r="E14" i="122" s="1"/>
  <c r="E52" i="122"/>
  <c r="E15" i="122" s="1"/>
  <c r="AC56" i="122"/>
  <c r="AD56" i="122"/>
  <c r="AE56" i="122"/>
  <c r="AB56" i="122" s="1"/>
  <c r="AG56" i="122"/>
  <c r="AH56" i="122"/>
  <c r="AI56" i="122"/>
  <c r="AB60" i="122"/>
  <c r="AC60" i="122"/>
  <c r="AD60" i="122"/>
  <c r="AE60" i="122"/>
  <c r="AA60" i="122" s="1"/>
  <c r="AF60" i="122"/>
  <c r="AG60" i="122"/>
  <c r="AH60" i="122"/>
  <c r="AI60" i="122"/>
  <c r="AA61" i="122"/>
  <c r="AB61" i="122"/>
  <c r="AC61" i="122"/>
  <c r="AD61" i="122"/>
  <c r="AE61" i="122"/>
  <c r="AF61" i="122"/>
  <c r="AG61" i="122"/>
  <c r="AH61" i="122"/>
  <c r="AI61" i="122"/>
  <c r="AB76" i="122"/>
  <c r="AC76" i="122"/>
  <c r="AD76" i="122"/>
  <c r="AE76" i="122"/>
  <c r="AA76" i="122" s="1"/>
  <c r="AF76" i="122"/>
  <c r="AG76" i="122"/>
  <c r="AH76" i="122"/>
  <c r="AI76" i="122"/>
  <c r="Y1" i="121"/>
  <c r="T4" i="121"/>
  <c r="T6" i="121"/>
  <c r="E7" i="121"/>
  <c r="E8" i="121"/>
  <c r="T8" i="121"/>
  <c r="E9" i="121"/>
  <c r="T10" i="121"/>
  <c r="T12" i="121"/>
  <c r="E16" i="121"/>
  <c r="T19" i="121"/>
  <c r="E26" i="121"/>
  <c r="T26" i="121"/>
  <c r="B33" i="121"/>
  <c r="D33" i="121"/>
  <c r="B34" i="121"/>
  <c r="D34" i="121"/>
  <c r="B35" i="121"/>
  <c r="D35" i="121"/>
  <c r="B36" i="121"/>
  <c r="D36" i="121"/>
  <c r="A39" i="121"/>
  <c r="A1" i="121" s="1"/>
  <c r="E41" i="121"/>
  <c r="E4" i="121" s="1"/>
  <c r="E42" i="121"/>
  <c r="E5" i="121" s="1"/>
  <c r="E43" i="121"/>
  <c r="E6" i="121" s="1"/>
  <c r="E51" i="121"/>
  <c r="E14" i="121" s="1"/>
  <c r="E52" i="121"/>
  <c r="E15" i="121" s="1"/>
  <c r="AB56" i="121"/>
  <c r="AC56" i="121"/>
  <c r="AD56" i="121"/>
  <c r="AE56" i="121"/>
  <c r="AA56" i="121" s="1"/>
  <c r="AF56" i="121"/>
  <c r="AG56" i="121"/>
  <c r="AH56" i="121"/>
  <c r="AI56" i="121"/>
  <c r="AE60" i="121"/>
  <c r="AD60" i="121" s="1"/>
  <c r="AI60" i="121"/>
  <c r="AA61" i="121"/>
  <c r="AB61" i="121"/>
  <c r="AC61" i="121"/>
  <c r="AD61" i="121"/>
  <c r="AE61" i="121"/>
  <c r="AF61" i="121"/>
  <c r="AG61" i="121"/>
  <c r="AH61" i="121"/>
  <c r="AI61" i="121"/>
  <c r="AE76" i="121"/>
  <c r="AD76" i="121" s="1"/>
  <c r="AI76" i="121"/>
  <c r="Y1" i="120"/>
  <c r="T4" i="120"/>
  <c r="T6" i="120"/>
  <c r="E7" i="120"/>
  <c r="E8" i="120"/>
  <c r="T8" i="120"/>
  <c r="E9" i="120"/>
  <c r="T10" i="120"/>
  <c r="T12" i="120"/>
  <c r="E16" i="120"/>
  <c r="T19" i="120"/>
  <c r="E26" i="120"/>
  <c r="T26" i="120"/>
  <c r="B33" i="120"/>
  <c r="D33" i="120"/>
  <c r="B34" i="120"/>
  <c r="D34" i="120"/>
  <c r="B35" i="120"/>
  <c r="D35" i="120"/>
  <c r="B36" i="120"/>
  <c r="D36" i="120"/>
  <c r="A39" i="120"/>
  <c r="A1" i="120" s="1"/>
  <c r="E41" i="120"/>
  <c r="E4" i="120" s="1"/>
  <c r="E42" i="120"/>
  <c r="E5" i="120" s="1"/>
  <c r="E43" i="120"/>
  <c r="E6" i="120" s="1"/>
  <c r="E51" i="120"/>
  <c r="E14" i="120" s="1"/>
  <c r="E52" i="120"/>
  <c r="E15" i="120" s="1"/>
  <c r="AE56" i="120"/>
  <c r="AD56" i="120" s="1"/>
  <c r="AI56" i="120"/>
  <c r="AB60" i="120"/>
  <c r="AC60" i="120"/>
  <c r="AD60" i="120"/>
  <c r="AE60" i="120"/>
  <c r="AA60" i="120" s="1"/>
  <c r="AF60" i="120"/>
  <c r="AG60" i="120"/>
  <c r="AH60" i="120"/>
  <c r="AI60" i="120"/>
  <c r="AA61" i="120"/>
  <c r="AB61" i="120"/>
  <c r="AC61" i="120"/>
  <c r="AD61" i="120"/>
  <c r="AE61" i="120"/>
  <c r="AF61" i="120"/>
  <c r="AG61" i="120"/>
  <c r="AH61" i="120"/>
  <c r="AI61" i="120"/>
  <c r="AD76" i="120"/>
  <c r="AE76" i="120"/>
  <c r="AC76" i="120" s="1"/>
  <c r="AF76" i="120"/>
  <c r="AG76" i="120"/>
  <c r="AH76" i="120"/>
  <c r="AI76" i="120"/>
  <c r="Y1" i="119"/>
  <c r="T4" i="119"/>
  <c r="T6" i="119"/>
  <c r="E7" i="119"/>
  <c r="E8" i="119"/>
  <c r="T8" i="119"/>
  <c r="E9" i="119"/>
  <c r="T10" i="119"/>
  <c r="T12" i="119"/>
  <c r="E16" i="119"/>
  <c r="T19" i="119"/>
  <c r="E26" i="119"/>
  <c r="T26" i="119"/>
  <c r="B33" i="119"/>
  <c r="D33" i="119"/>
  <c r="B34" i="119"/>
  <c r="D34" i="119"/>
  <c r="B35" i="119"/>
  <c r="D35" i="119"/>
  <c r="B36" i="119"/>
  <c r="D36" i="119"/>
  <c r="A39" i="119"/>
  <c r="A1" i="119" s="1"/>
  <c r="E41" i="119"/>
  <c r="E4" i="119" s="1"/>
  <c r="E42" i="119"/>
  <c r="E5" i="119" s="1"/>
  <c r="E43" i="119"/>
  <c r="E6" i="119" s="1"/>
  <c r="E51" i="119"/>
  <c r="E14" i="119" s="1"/>
  <c r="E52" i="119"/>
  <c r="E15" i="119" s="1"/>
  <c r="AB56" i="119"/>
  <c r="AC56" i="119"/>
  <c r="AD56" i="119"/>
  <c r="AE56" i="119"/>
  <c r="AA56" i="119" s="1"/>
  <c r="AF56" i="119"/>
  <c r="AG56" i="119"/>
  <c r="AH56" i="119"/>
  <c r="AI56" i="119"/>
  <c r="AB60" i="119"/>
  <c r="AC60" i="119"/>
  <c r="AE60" i="119"/>
  <c r="AD60" i="119" s="1"/>
  <c r="AF60" i="119"/>
  <c r="AG60" i="119"/>
  <c r="AH60" i="119"/>
  <c r="AI60" i="119"/>
  <c r="AA61" i="119"/>
  <c r="AB61" i="119"/>
  <c r="AC61" i="119"/>
  <c r="AD61" i="119"/>
  <c r="AE61" i="119"/>
  <c r="AF61" i="119"/>
  <c r="AG61" i="119"/>
  <c r="AH61" i="119"/>
  <c r="AI61" i="119"/>
  <c r="AB76" i="119"/>
  <c r="AC76" i="119"/>
  <c r="AE76" i="119"/>
  <c r="AD76" i="119" s="1"/>
  <c r="AF76" i="119"/>
  <c r="AG76" i="119"/>
  <c r="AH76" i="119"/>
  <c r="AI76" i="119"/>
  <c r="Y1" i="118"/>
  <c r="T4" i="118"/>
  <c r="T6" i="118"/>
  <c r="E7" i="118"/>
  <c r="E8" i="118"/>
  <c r="T8" i="118"/>
  <c r="E9" i="118"/>
  <c r="T10" i="118"/>
  <c r="T12" i="118"/>
  <c r="E16" i="118"/>
  <c r="T19" i="118"/>
  <c r="E26" i="118"/>
  <c r="T26" i="118"/>
  <c r="B33" i="118"/>
  <c r="D33" i="118"/>
  <c r="B34" i="118"/>
  <c r="D34" i="118"/>
  <c r="B35" i="118"/>
  <c r="D35" i="118"/>
  <c r="B36" i="118"/>
  <c r="D36" i="118"/>
  <c r="A39" i="118"/>
  <c r="A1" i="118" s="1"/>
  <c r="E41" i="118"/>
  <c r="E4" i="118" s="1"/>
  <c r="E42" i="118"/>
  <c r="E5" i="118" s="1"/>
  <c r="E43" i="118"/>
  <c r="E6" i="118" s="1"/>
  <c r="E51" i="118"/>
  <c r="E14" i="118" s="1"/>
  <c r="E52" i="118"/>
  <c r="E15" i="118" s="1"/>
  <c r="AC56" i="118"/>
  <c r="AD56" i="118"/>
  <c r="AE56" i="118"/>
  <c r="AB56" i="118" s="1"/>
  <c r="AG56" i="118"/>
  <c r="AH56" i="118"/>
  <c r="AI56" i="118"/>
  <c r="AB60" i="118"/>
  <c r="AC60" i="118"/>
  <c r="AD60" i="118"/>
  <c r="AE60" i="118"/>
  <c r="AA60" i="118" s="1"/>
  <c r="AF60" i="118"/>
  <c r="AG60" i="118"/>
  <c r="AH60" i="118"/>
  <c r="AI60" i="118"/>
  <c r="AA61" i="118"/>
  <c r="AB61" i="118"/>
  <c r="AC61" i="118"/>
  <c r="AD61" i="118"/>
  <c r="AE61" i="118"/>
  <c r="AF61" i="118"/>
  <c r="AG61" i="118"/>
  <c r="AH61" i="118"/>
  <c r="AI61" i="118"/>
  <c r="AB76" i="118"/>
  <c r="AC76" i="118"/>
  <c r="AD76" i="118"/>
  <c r="AE76" i="118"/>
  <c r="AA76" i="118" s="1"/>
  <c r="AF76" i="118"/>
  <c r="AG76" i="118"/>
  <c r="AH76" i="118"/>
  <c r="AI76" i="118"/>
  <c r="Y1" i="117"/>
  <c r="T4" i="117"/>
  <c r="T6" i="117"/>
  <c r="E7" i="117"/>
  <c r="E8" i="117"/>
  <c r="T8" i="117"/>
  <c r="E9" i="117"/>
  <c r="T10" i="117"/>
  <c r="T12" i="117"/>
  <c r="E16" i="117"/>
  <c r="T19" i="117"/>
  <c r="E26" i="117"/>
  <c r="T26" i="117"/>
  <c r="B33" i="117"/>
  <c r="D33" i="117"/>
  <c r="B34" i="117"/>
  <c r="D34" i="117"/>
  <c r="B35" i="117"/>
  <c r="D35" i="117"/>
  <c r="B36" i="117"/>
  <c r="D36" i="117"/>
  <c r="A39" i="117"/>
  <c r="A1" i="117" s="1"/>
  <c r="E41" i="117"/>
  <c r="E4" i="117" s="1"/>
  <c r="E42" i="117"/>
  <c r="E5" i="117" s="1"/>
  <c r="E43" i="117"/>
  <c r="E6" i="117" s="1"/>
  <c r="E51" i="117"/>
  <c r="E14" i="117" s="1"/>
  <c r="E52" i="117"/>
  <c r="E15" i="117" s="1"/>
  <c r="AC56" i="117"/>
  <c r="AD56" i="117"/>
  <c r="AE56" i="117"/>
  <c r="AA56" i="117" s="1"/>
  <c r="AG56" i="117"/>
  <c r="AH56" i="117"/>
  <c r="AI56" i="117"/>
  <c r="AB60" i="117"/>
  <c r="AC60" i="117"/>
  <c r="AD60" i="117"/>
  <c r="AE60" i="117"/>
  <c r="AA60" i="117" s="1"/>
  <c r="AF60" i="117"/>
  <c r="AG60" i="117"/>
  <c r="AH60" i="117"/>
  <c r="AI60" i="117"/>
  <c r="AA61" i="117"/>
  <c r="AB61" i="117"/>
  <c r="AC61" i="117"/>
  <c r="AD61" i="117"/>
  <c r="AE61" i="117"/>
  <c r="AF61" i="117"/>
  <c r="AG61" i="117"/>
  <c r="AH61" i="117"/>
  <c r="AI61" i="117"/>
  <c r="AB76" i="117"/>
  <c r="AC76" i="117"/>
  <c r="AD76" i="117"/>
  <c r="AE76" i="117"/>
  <c r="AA76" i="117" s="1"/>
  <c r="AF76" i="117"/>
  <c r="AG76" i="117"/>
  <c r="AH76" i="117"/>
  <c r="AI76" i="117"/>
  <c r="Y1" i="116"/>
  <c r="T4" i="116"/>
  <c r="T6" i="116"/>
  <c r="E7" i="116"/>
  <c r="E8" i="116"/>
  <c r="T8" i="116"/>
  <c r="E9" i="116"/>
  <c r="T10" i="116"/>
  <c r="T12" i="116"/>
  <c r="E16" i="116"/>
  <c r="T19" i="116"/>
  <c r="E26" i="116"/>
  <c r="T26" i="116"/>
  <c r="B33" i="116"/>
  <c r="D33" i="116"/>
  <c r="B34" i="116"/>
  <c r="D34" i="116"/>
  <c r="B35" i="116"/>
  <c r="D35" i="116"/>
  <c r="B36" i="116"/>
  <c r="D36" i="116"/>
  <c r="A39" i="116"/>
  <c r="A1" i="116" s="1"/>
  <c r="E41" i="116"/>
  <c r="E4" i="116" s="1"/>
  <c r="E42" i="116"/>
  <c r="E5" i="116" s="1"/>
  <c r="E43" i="116"/>
  <c r="E6" i="116" s="1"/>
  <c r="E51" i="116"/>
  <c r="E14" i="116" s="1"/>
  <c r="E52" i="116"/>
  <c r="E15" i="116" s="1"/>
  <c r="AB56" i="116"/>
  <c r="AC56" i="116"/>
  <c r="AD56" i="116"/>
  <c r="AE56" i="116"/>
  <c r="AA56" i="116" s="1"/>
  <c r="AF56" i="116"/>
  <c r="AG56" i="116"/>
  <c r="AH56" i="116"/>
  <c r="AI56" i="116"/>
  <c r="AB60" i="116"/>
  <c r="AE60" i="116"/>
  <c r="AC60" i="116" s="1"/>
  <c r="AF60" i="116"/>
  <c r="AI60" i="116"/>
  <c r="AA61" i="116"/>
  <c r="AB61" i="116"/>
  <c r="AC61" i="116"/>
  <c r="AD61" i="116"/>
  <c r="AE61" i="116"/>
  <c r="AF61" i="116"/>
  <c r="AG61" i="116"/>
  <c r="AH61" i="116"/>
  <c r="AI61" i="116"/>
  <c r="AB76" i="116"/>
  <c r="AC76" i="116"/>
  <c r="AE76" i="116"/>
  <c r="AD76" i="116" s="1"/>
  <c r="AF76" i="116"/>
  <c r="AG76" i="116"/>
  <c r="AI76" i="116"/>
  <c r="Y1" i="115"/>
  <c r="T4" i="115"/>
  <c r="T6" i="115"/>
  <c r="E7" i="115"/>
  <c r="E8" i="115"/>
  <c r="T8" i="115"/>
  <c r="E9" i="115"/>
  <c r="T10" i="115"/>
  <c r="T12" i="115"/>
  <c r="E16" i="115"/>
  <c r="T19" i="115"/>
  <c r="E26" i="115"/>
  <c r="T26" i="115"/>
  <c r="B33" i="115"/>
  <c r="D33" i="115"/>
  <c r="B34" i="115"/>
  <c r="D34" i="115"/>
  <c r="B35" i="115"/>
  <c r="D35" i="115"/>
  <c r="B36" i="115"/>
  <c r="D36" i="115"/>
  <c r="A39" i="115"/>
  <c r="A1" i="115" s="1"/>
  <c r="E41" i="115"/>
  <c r="E4" i="115" s="1"/>
  <c r="E42" i="115"/>
  <c r="E5" i="115" s="1"/>
  <c r="E43" i="115"/>
  <c r="E6" i="115" s="1"/>
  <c r="E51" i="115"/>
  <c r="E14" i="115" s="1"/>
  <c r="E52" i="115"/>
  <c r="E15" i="115" s="1"/>
  <c r="AB56" i="115"/>
  <c r="AC56" i="115"/>
  <c r="AD56" i="115"/>
  <c r="AE56" i="115"/>
  <c r="AA56" i="115" s="1"/>
  <c r="AF56" i="115"/>
  <c r="AG56" i="115"/>
  <c r="AH56" i="115"/>
  <c r="AI56" i="115"/>
  <c r="AE60" i="115"/>
  <c r="AB60" i="115" s="1"/>
  <c r="AI60" i="115"/>
  <c r="AA61" i="115"/>
  <c r="AB61" i="115"/>
  <c r="AC61" i="115"/>
  <c r="AD61" i="115"/>
  <c r="AE61" i="115"/>
  <c r="AF61" i="115"/>
  <c r="AG61" i="115"/>
  <c r="AH61" i="115"/>
  <c r="AI61" i="115"/>
  <c r="AE76" i="115"/>
  <c r="AB76" i="115" s="1"/>
  <c r="AI76" i="115"/>
  <c r="Y1" i="114"/>
  <c r="T4" i="114"/>
  <c r="T6" i="114"/>
  <c r="E7" i="114"/>
  <c r="E8" i="114"/>
  <c r="T8" i="114"/>
  <c r="E9" i="114"/>
  <c r="T10" i="114"/>
  <c r="T12" i="114"/>
  <c r="E16" i="114"/>
  <c r="T19" i="114"/>
  <c r="E26" i="114"/>
  <c r="T26" i="114"/>
  <c r="B33" i="114"/>
  <c r="D33" i="114"/>
  <c r="B34" i="114"/>
  <c r="D34" i="114"/>
  <c r="B35" i="114"/>
  <c r="D35" i="114"/>
  <c r="B36" i="114"/>
  <c r="D36" i="114"/>
  <c r="A39" i="114"/>
  <c r="A1" i="114" s="1"/>
  <c r="E41" i="114"/>
  <c r="E4" i="114" s="1"/>
  <c r="E42" i="114"/>
  <c r="E5" i="114" s="1"/>
  <c r="E43" i="114"/>
  <c r="E6" i="114" s="1"/>
  <c r="E51" i="114"/>
  <c r="E14" i="114" s="1"/>
  <c r="E52" i="114"/>
  <c r="E15" i="114" s="1"/>
  <c r="AB56" i="114"/>
  <c r="AE56" i="114"/>
  <c r="AC56" i="114" s="1"/>
  <c r="AF56" i="114"/>
  <c r="AI56" i="114"/>
  <c r="AE60" i="114"/>
  <c r="AA60" i="114" s="1"/>
  <c r="AI60" i="114"/>
  <c r="AA61" i="114"/>
  <c r="AB61" i="114"/>
  <c r="AC61" i="114"/>
  <c r="AD61" i="114"/>
  <c r="AE61" i="114"/>
  <c r="AF61" i="114"/>
  <c r="AG61" i="114"/>
  <c r="AH61" i="114"/>
  <c r="AI61" i="114"/>
  <c r="AE76" i="114"/>
  <c r="AA76" i="114" s="1"/>
  <c r="AI76" i="114"/>
  <c r="Y1" i="113"/>
  <c r="T4" i="113"/>
  <c r="T6" i="113"/>
  <c r="E7" i="113"/>
  <c r="E8" i="113"/>
  <c r="T8" i="113"/>
  <c r="E9" i="113"/>
  <c r="T10" i="113"/>
  <c r="T12" i="113"/>
  <c r="E16" i="113"/>
  <c r="T19" i="113"/>
  <c r="E26" i="113"/>
  <c r="T26" i="113"/>
  <c r="B33" i="113"/>
  <c r="D33" i="113"/>
  <c r="B34" i="113"/>
  <c r="D34" i="113"/>
  <c r="B35" i="113"/>
  <c r="D35" i="113"/>
  <c r="B36" i="113"/>
  <c r="D36" i="113"/>
  <c r="A39" i="113"/>
  <c r="A1" i="113" s="1"/>
  <c r="E41" i="113"/>
  <c r="E4" i="113" s="1"/>
  <c r="E42" i="113"/>
  <c r="E5" i="113" s="1"/>
  <c r="E43" i="113"/>
  <c r="E6" i="113" s="1"/>
  <c r="E51" i="113"/>
  <c r="E14" i="113" s="1"/>
  <c r="E52" i="113"/>
  <c r="E15" i="113" s="1"/>
  <c r="AC56" i="113"/>
  <c r="AE56" i="113"/>
  <c r="AB56" i="113" s="1"/>
  <c r="AG56" i="113"/>
  <c r="AI56" i="113"/>
  <c r="AB60" i="113"/>
  <c r="AC60" i="113"/>
  <c r="AD60" i="113"/>
  <c r="AE60" i="113"/>
  <c r="AA60" i="113" s="1"/>
  <c r="AF60" i="113"/>
  <c r="AG60" i="113"/>
  <c r="AH60" i="113"/>
  <c r="AI60" i="113"/>
  <c r="AA61" i="113"/>
  <c r="AB61" i="113"/>
  <c r="AC61" i="113"/>
  <c r="AD61" i="113"/>
  <c r="AE61" i="113"/>
  <c r="AF61" i="113"/>
  <c r="AG61" i="113"/>
  <c r="AH61" i="113"/>
  <c r="AI61" i="113"/>
  <c r="AB76" i="113"/>
  <c r="AC76" i="113"/>
  <c r="AD76" i="113"/>
  <c r="AE76" i="113"/>
  <c r="AA76" i="113" s="1"/>
  <c r="AF76" i="113"/>
  <c r="AG76" i="113"/>
  <c r="AH76" i="113"/>
  <c r="AI76" i="113"/>
  <c r="Y1" i="112"/>
  <c r="T4" i="112"/>
  <c r="T6" i="112"/>
  <c r="E7" i="112"/>
  <c r="E8" i="112"/>
  <c r="T8" i="112"/>
  <c r="E9" i="112"/>
  <c r="T10" i="112"/>
  <c r="T12" i="112"/>
  <c r="E16" i="112"/>
  <c r="T19" i="112"/>
  <c r="E26" i="112"/>
  <c r="T26" i="112"/>
  <c r="B33" i="112"/>
  <c r="D33" i="112"/>
  <c r="B34" i="112"/>
  <c r="D34" i="112"/>
  <c r="B35" i="112"/>
  <c r="D35" i="112"/>
  <c r="B36" i="112"/>
  <c r="D36" i="112"/>
  <c r="A39" i="112"/>
  <c r="A1" i="112" s="1"/>
  <c r="E41" i="112"/>
  <c r="E4" i="112" s="1"/>
  <c r="E42" i="112"/>
  <c r="E5" i="112" s="1"/>
  <c r="E43" i="112"/>
  <c r="E6" i="112" s="1"/>
  <c r="E51" i="112"/>
  <c r="E14" i="112" s="1"/>
  <c r="E52" i="112"/>
  <c r="E15" i="112" s="1"/>
  <c r="AB56" i="112"/>
  <c r="AC56" i="112"/>
  <c r="AE56" i="112"/>
  <c r="AA56" i="112" s="1"/>
  <c r="AF56" i="112"/>
  <c r="AG56" i="112"/>
  <c r="AI56" i="112"/>
  <c r="AB60" i="112"/>
  <c r="AE60" i="112"/>
  <c r="AD60" i="112" s="1"/>
  <c r="AF60" i="112"/>
  <c r="AI60" i="112"/>
  <c r="AA61" i="112"/>
  <c r="AB61" i="112"/>
  <c r="AC61" i="112"/>
  <c r="AD61" i="112"/>
  <c r="AE61" i="112"/>
  <c r="AF61" i="112"/>
  <c r="AG61" i="112"/>
  <c r="AH61" i="112"/>
  <c r="AI61" i="112"/>
  <c r="AB76" i="112"/>
  <c r="AE76" i="112"/>
  <c r="AD76" i="112" s="1"/>
  <c r="AF76" i="112"/>
  <c r="AI76" i="112"/>
  <c r="Y1" i="111"/>
  <c r="T4" i="111"/>
  <c r="T6" i="111"/>
  <c r="E7" i="111"/>
  <c r="E8" i="111"/>
  <c r="T8" i="111"/>
  <c r="E9" i="111"/>
  <c r="T10" i="111"/>
  <c r="T12" i="111"/>
  <c r="E16" i="111"/>
  <c r="T19" i="111"/>
  <c r="E26" i="111"/>
  <c r="T26" i="111"/>
  <c r="B33" i="111"/>
  <c r="D33" i="111"/>
  <c r="B34" i="111"/>
  <c r="D34" i="111"/>
  <c r="B35" i="111"/>
  <c r="D35" i="111"/>
  <c r="B36" i="111"/>
  <c r="D36" i="111"/>
  <c r="A39" i="111"/>
  <c r="A1" i="111" s="1"/>
  <c r="E41" i="111"/>
  <c r="E4" i="111" s="1"/>
  <c r="E42" i="111"/>
  <c r="E5" i="111" s="1"/>
  <c r="E43" i="111"/>
  <c r="E6" i="111" s="1"/>
  <c r="E51" i="111"/>
  <c r="E14" i="111" s="1"/>
  <c r="E52" i="111"/>
  <c r="E15" i="111" s="1"/>
  <c r="AB56" i="111"/>
  <c r="AC56" i="111"/>
  <c r="AD56" i="111"/>
  <c r="AE56" i="111"/>
  <c r="AA56" i="111" s="1"/>
  <c r="AF56" i="111"/>
  <c r="AG56" i="111"/>
  <c r="AH56" i="111"/>
  <c r="AI56" i="111"/>
  <c r="AB60" i="111"/>
  <c r="AE60" i="111"/>
  <c r="AC60" i="111" s="1"/>
  <c r="AF60" i="111"/>
  <c r="AI60" i="111"/>
  <c r="AA61" i="111"/>
  <c r="AB61" i="111"/>
  <c r="AC61" i="111"/>
  <c r="AD61" i="111"/>
  <c r="AE61" i="111"/>
  <c r="AF61" i="111"/>
  <c r="AG61" i="111"/>
  <c r="AH61" i="111"/>
  <c r="AI61" i="111"/>
  <c r="AE76" i="111"/>
  <c r="AC76" i="111" s="1"/>
  <c r="AI76" i="111"/>
  <c r="Y1" i="110"/>
  <c r="T4" i="110"/>
  <c r="T6" i="110"/>
  <c r="E7" i="110"/>
  <c r="E8" i="110"/>
  <c r="T8" i="110"/>
  <c r="E9" i="110"/>
  <c r="T10" i="110"/>
  <c r="T12" i="110"/>
  <c r="E16" i="110"/>
  <c r="T19" i="110"/>
  <c r="E26" i="110"/>
  <c r="T26" i="110"/>
  <c r="B33" i="110"/>
  <c r="D33" i="110"/>
  <c r="B34" i="110"/>
  <c r="D34" i="110"/>
  <c r="B35" i="110"/>
  <c r="D35" i="110"/>
  <c r="B36" i="110"/>
  <c r="D36" i="110"/>
  <c r="A39" i="110"/>
  <c r="A1" i="110" s="1"/>
  <c r="E41" i="110"/>
  <c r="E4" i="110" s="1"/>
  <c r="E42" i="110"/>
  <c r="E5" i="110" s="1"/>
  <c r="E43" i="110"/>
  <c r="E6" i="110" s="1"/>
  <c r="E51" i="110"/>
  <c r="E14" i="110" s="1"/>
  <c r="E52" i="110"/>
  <c r="E15" i="110" s="1"/>
  <c r="AC56" i="110"/>
  <c r="AD56" i="110"/>
  <c r="AE56" i="110"/>
  <c r="AA56" i="110" s="1"/>
  <c r="AG56" i="110"/>
  <c r="AH56" i="110"/>
  <c r="AI56" i="110"/>
  <c r="AB60" i="110"/>
  <c r="AC60" i="110"/>
  <c r="AD60" i="110"/>
  <c r="AE60" i="110"/>
  <c r="AA60" i="110" s="1"/>
  <c r="AF60" i="110"/>
  <c r="AG60" i="110"/>
  <c r="AH60" i="110"/>
  <c r="AI60" i="110"/>
  <c r="AA61" i="110"/>
  <c r="AB61" i="110"/>
  <c r="AC61" i="110"/>
  <c r="AD61" i="110"/>
  <c r="AE61" i="110"/>
  <c r="AF61" i="110"/>
  <c r="AG61" i="110"/>
  <c r="AH61" i="110"/>
  <c r="AI61" i="110"/>
  <c r="AB76" i="110"/>
  <c r="AC76" i="110"/>
  <c r="AD76" i="110"/>
  <c r="AE76" i="110"/>
  <c r="AA76" i="110" s="1"/>
  <c r="AF76" i="110"/>
  <c r="AG76" i="110"/>
  <c r="AH76" i="110"/>
  <c r="AI76" i="110"/>
  <c r="Y1" i="109"/>
  <c r="T4" i="109"/>
  <c r="T6" i="109"/>
  <c r="E7" i="109"/>
  <c r="E8" i="109"/>
  <c r="T8" i="109"/>
  <c r="E9" i="109"/>
  <c r="T10" i="109"/>
  <c r="T12" i="109"/>
  <c r="E16" i="109"/>
  <c r="T19" i="109"/>
  <c r="E26" i="109"/>
  <c r="T26" i="109"/>
  <c r="B33" i="109"/>
  <c r="D33" i="109"/>
  <c r="B34" i="109"/>
  <c r="D34" i="109"/>
  <c r="B35" i="109"/>
  <c r="D35" i="109"/>
  <c r="B36" i="109"/>
  <c r="D36" i="109"/>
  <c r="A39" i="109"/>
  <c r="A1" i="109" s="1"/>
  <c r="E41" i="109"/>
  <c r="E4" i="109" s="1"/>
  <c r="E42" i="109"/>
  <c r="E5" i="109" s="1"/>
  <c r="E43" i="109"/>
  <c r="E6" i="109" s="1"/>
  <c r="E51" i="109"/>
  <c r="E14" i="109" s="1"/>
  <c r="E52" i="109"/>
  <c r="E15" i="109" s="1"/>
  <c r="AC56" i="109"/>
  <c r="AD56" i="109"/>
  <c r="AE56" i="109"/>
  <c r="AB56" i="109" s="1"/>
  <c r="AG56" i="109"/>
  <c r="AH56" i="109"/>
  <c r="AI56" i="109"/>
  <c r="AB60" i="109"/>
  <c r="AC60" i="109"/>
  <c r="AD60" i="109"/>
  <c r="AE60" i="109"/>
  <c r="AA60" i="109" s="1"/>
  <c r="AF60" i="109"/>
  <c r="AG60" i="109"/>
  <c r="AH60" i="109"/>
  <c r="AI60" i="109"/>
  <c r="AA61" i="109"/>
  <c r="AB61" i="109"/>
  <c r="AC61" i="109"/>
  <c r="AD61" i="109"/>
  <c r="AE61" i="109"/>
  <c r="AF61" i="109"/>
  <c r="AG61" i="109"/>
  <c r="AH61" i="109"/>
  <c r="AI61" i="109"/>
  <c r="AB76" i="109"/>
  <c r="AE76" i="109"/>
  <c r="AA76" i="109" s="1"/>
  <c r="AF76" i="109"/>
  <c r="AG76" i="109"/>
  <c r="AH76" i="109"/>
  <c r="AI76" i="109"/>
  <c r="Y1" i="108"/>
  <c r="T4" i="108"/>
  <c r="T6" i="108"/>
  <c r="E7" i="108"/>
  <c r="E8" i="108"/>
  <c r="T8" i="108"/>
  <c r="E9" i="108"/>
  <c r="T10" i="108"/>
  <c r="T12" i="108"/>
  <c r="E16" i="108"/>
  <c r="T19" i="108"/>
  <c r="F22" i="108"/>
  <c r="E26" i="108"/>
  <c r="T26" i="108"/>
  <c r="B33" i="108"/>
  <c r="D33" i="108"/>
  <c r="B34" i="108"/>
  <c r="D34" i="108"/>
  <c r="B35" i="108"/>
  <c r="D35" i="108"/>
  <c r="B36" i="108"/>
  <c r="D36" i="108"/>
  <c r="A39" i="108"/>
  <c r="A1" i="108" s="1"/>
  <c r="E41" i="108"/>
  <c r="E4" i="108" s="1"/>
  <c r="E42" i="108"/>
  <c r="E5" i="108" s="1"/>
  <c r="E43" i="108"/>
  <c r="E6" i="108" s="1"/>
  <c r="E51" i="108"/>
  <c r="E14" i="108" s="1"/>
  <c r="E52" i="108"/>
  <c r="E15" i="108" s="1"/>
  <c r="AE56" i="108"/>
  <c r="AA56" i="108" s="1"/>
  <c r="AH56" i="108"/>
  <c r="AI56" i="108"/>
  <c r="AD60" i="108"/>
  <c r="AE60" i="108"/>
  <c r="AA60" i="108" s="1"/>
  <c r="AH60" i="108"/>
  <c r="AI60" i="108"/>
  <c r="AA61" i="108"/>
  <c r="AB61" i="108"/>
  <c r="AC61" i="108"/>
  <c r="AD61" i="108"/>
  <c r="AE61" i="108"/>
  <c r="AF61" i="108"/>
  <c r="AG61" i="108"/>
  <c r="AH61" i="108"/>
  <c r="AI61" i="108"/>
  <c r="AC76" i="108"/>
  <c r="AD76" i="108"/>
  <c r="AE76" i="108"/>
  <c r="AA76" i="108" s="1"/>
  <c r="AG76" i="108"/>
  <c r="AH76" i="108"/>
  <c r="AI76" i="108"/>
  <c r="Y1" i="107"/>
  <c r="T4" i="107"/>
  <c r="T6" i="107"/>
  <c r="E7" i="107"/>
  <c r="E8" i="107"/>
  <c r="T8" i="107"/>
  <c r="E9" i="107"/>
  <c r="T10" i="107"/>
  <c r="T12" i="107"/>
  <c r="E16" i="107"/>
  <c r="T19" i="107"/>
  <c r="E26" i="107"/>
  <c r="T26" i="107"/>
  <c r="B33" i="107"/>
  <c r="D33" i="107"/>
  <c r="B34" i="107"/>
  <c r="D34" i="107"/>
  <c r="B35" i="107"/>
  <c r="D35" i="107"/>
  <c r="B36" i="107"/>
  <c r="D36" i="107"/>
  <c r="A39" i="107"/>
  <c r="A1" i="107" s="1"/>
  <c r="E41" i="107"/>
  <c r="E4" i="107" s="1"/>
  <c r="E42" i="107"/>
  <c r="E5" i="107" s="1"/>
  <c r="E43" i="107"/>
  <c r="E6" i="107" s="1"/>
  <c r="E51" i="107"/>
  <c r="E14" i="107" s="1"/>
  <c r="E52" i="107"/>
  <c r="E15" i="107" s="1"/>
  <c r="AC56" i="107"/>
  <c r="AD56" i="107"/>
  <c r="AE56" i="107"/>
  <c r="AA56" i="107" s="1"/>
  <c r="AG56" i="107"/>
  <c r="AH56" i="107"/>
  <c r="AI56" i="107"/>
  <c r="AB60" i="107"/>
  <c r="AC60" i="107"/>
  <c r="AD60" i="107"/>
  <c r="AE60" i="107"/>
  <c r="AA60" i="107" s="1"/>
  <c r="AF60" i="107"/>
  <c r="AG60" i="107"/>
  <c r="AH60" i="107"/>
  <c r="AI60" i="107"/>
  <c r="AA61" i="107"/>
  <c r="AB61" i="107"/>
  <c r="AC61" i="107"/>
  <c r="AD61" i="107"/>
  <c r="AE61" i="107"/>
  <c r="AF61" i="107"/>
  <c r="AG61" i="107"/>
  <c r="AH61" i="107"/>
  <c r="AI61" i="107"/>
  <c r="AB76" i="107"/>
  <c r="AC76" i="107"/>
  <c r="AD76" i="107"/>
  <c r="AE76" i="107"/>
  <c r="AA76" i="107" s="1"/>
  <c r="AF76" i="107"/>
  <c r="AG76" i="107"/>
  <c r="AH76" i="107"/>
  <c r="AI76" i="107"/>
  <c r="Y1" i="106"/>
  <c r="T4" i="106"/>
  <c r="T6" i="106"/>
  <c r="E7" i="106"/>
  <c r="E8" i="106"/>
  <c r="T8" i="106"/>
  <c r="E9" i="106"/>
  <c r="T10" i="106"/>
  <c r="T12" i="106"/>
  <c r="E16" i="106"/>
  <c r="T19" i="106"/>
  <c r="E26" i="106"/>
  <c r="T26" i="106"/>
  <c r="B33" i="106"/>
  <c r="D33" i="106"/>
  <c r="B34" i="106"/>
  <c r="D34" i="106"/>
  <c r="B35" i="106"/>
  <c r="D35" i="106"/>
  <c r="B36" i="106"/>
  <c r="D36" i="106"/>
  <c r="A39" i="106"/>
  <c r="A1" i="106" s="1"/>
  <c r="E41" i="106"/>
  <c r="E4" i="106" s="1"/>
  <c r="E42" i="106"/>
  <c r="E5" i="106" s="1"/>
  <c r="E43" i="106"/>
  <c r="E6" i="106" s="1"/>
  <c r="E51" i="106"/>
  <c r="E14" i="106" s="1"/>
  <c r="E52" i="106"/>
  <c r="E15" i="106" s="1"/>
  <c r="AC56" i="106"/>
  <c r="AD56" i="106"/>
  <c r="AE56" i="106"/>
  <c r="AA56" i="106" s="1"/>
  <c r="AG56" i="106"/>
  <c r="AH56" i="106"/>
  <c r="AI56" i="106"/>
  <c r="AB60" i="106"/>
  <c r="AC60" i="106"/>
  <c r="AD60" i="106"/>
  <c r="AE60" i="106"/>
  <c r="AA60" i="106" s="1"/>
  <c r="AF60" i="106"/>
  <c r="AG60" i="106"/>
  <c r="AH60" i="106"/>
  <c r="AI60" i="106"/>
  <c r="AA61" i="106"/>
  <c r="AB61" i="106"/>
  <c r="AC61" i="106"/>
  <c r="AD61" i="106"/>
  <c r="AE61" i="106"/>
  <c r="AF61" i="106"/>
  <c r="AG61" i="106"/>
  <c r="AH61" i="106"/>
  <c r="AI61" i="106"/>
  <c r="AB76" i="106"/>
  <c r="AC76" i="106"/>
  <c r="AD76" i="106"/>
  <c r="AE76" i="106"/>
  <c r="AA76" i="106" s="1"/>
  <c r="AF76" i="106"/>
  <c r="AG76" i="106"/>
  <c r="AH76" i="106"/>
  <c r="AI76" i="106"/>
  <c r="Y1" i="105"/>
  <c r="T4" i="105"/>
  <c r="T6" i="105"/>
  <c r="E7" i="105"/>
  <c r="E8" i="105"/>
  <c r="T8" i="105"/>
  <c r="E9" i="105"/>
  <c r="T10" i="105"/>
  <c r="T12" i="105"/>
  <c r="E16" i="105"/>
  <c r="T19" i="105"/>
  <c r="E26" i="105"/>
  <c r="T26" i="105"/>
  <c r="B33" i="105"/>
  <c r="D33" i="105"/>
  <c r="B34" i="105"/>
  <c r="D34" i="105"/>
  <c r="B35" i="105"/>
  <c r="D35" i="105"/>
  <c r="B36" i="105"/>
  <c r="D36" i="105"/>
  <c r="A39" i="105"/>
  <c r="A1" i="105" s="1"/>
  <c r="E41" i="105"/>
  <c r="E4" i="105" s="1"/>
  <c r="E42" i="105"/>
  <c r="E5" i="105" s="1"/>
  <c r="E43" i="105"/>
  <c r="E6" i="105" s="1"/>
  <c r="E51" i="105"/>
  <c r="E14" i="105" s="1"/>
  <c r="E52" i="105"/>
  <c r="E15" i="105" s="1"/>
  <c r="AE56" i="105"/>
  <c r="AC56" i="105" s="1"/>
  <c r="AI56" i="105"/>
  <c r="AD60" i="105"/>
  <c r="AE60" i="105"/>
  <c r="AB60" i="105" s="1"/>
  <c r="AH60" i="105"/>
  <c r="AI60" i="105"/>
  <c r="AA61" i="105"/>
  <c r="AB61" i="105"/>
  <c r="AC61" i="105"/>
  <c r="AD61" i="105"/>
  <c r="AE61" i="105"/>
  <c r="AF61" i="105"/>
  <c r="AG61" i="105"/>
  <c r="AH61" i="105"/>
  <c r="AI61" i="105"/>
  <c r="AD76" i="105"/>
  <c r="AE76" i="105"/>
  <c r="AB76" i="105" s="1"/>
  <c r="AH76" i="105"/>
  <c r="AI76" i="105"/>
  <c r="Y1" i="104"/>
  <c r="T4" i="104"/>
  <c r="T6" i="104"/>
  <c r="E7" i="104"/>
  <c r="E8" i="104"/>
  <c r="T8" i="104"/>
  <c r="E9" i="104"/>
  <c r="T10" i="104"/>
  <c r="T12" i="104"/>
  <c r="E16" i="104"/>
  <c r="T19" i="104"/>
  <c r="E26" i="104"/>
  <c r="T26" i="104"/>
  <c r="B33" i="104"/>
  <c r="D33" i="104"/>
  <c r="B34" i="104"/>
  <c r="D34" i="104"/>
  <c r="B35" i="104"/>
  <c r="D35" i="104"/>
  <c r="B36" i="104"/>
  <c r="D36" i="104"/>
  <c r="A39" i="104"/>
  <c r="A1" i="104" s="1"/>
  <c r="E41" i="104"/>
  <c r="E4" i="104" s="1"/>
  <c r="E42" i="104"/>
  <c r="E5" i="104" s="1"/>
  <c r="E43" i="104"/>
  <c r="E6" i="104" s="1"/>
  <c r="E51" i="104"/>
  <c r="E14" i="104" s="1"/>
  <c r="E52" i="104"/>
  <c r="E15" i="104" s="1"/>
  <c r="AB56" i="104"/>
  <c r="AC56" i="104"/>
  <c r="AD56" i="104"/>
  <c r="AE56" i="104"/>
  <c r="AA56" i="104" s="1"/>
  <c r="AF56" i="104"/>
  <c r="AG56" i="104"/>
  <c r="AH56" i="104"/>
  <c r="AI56" i="104"/>
  <c r="AE60" i="104"/>
  <c r="AA60" i="104" s="1"/>
  <c r="AI60" i="104"/>
  <c r="AA61" i="104"/>
  <c r="AB61" i="104"/>
  <c r="AC61" i="104"/>
  <c r="AD61" i="104"/>
  <c r="AE61" i="104"/>
  <c r="AF61" i="104"/>
  <c r="AG61" i="104"/>
  <c r="AH61" i="104"/>
  <c r="AI61" i="104"/>
  <c r="AE76" i="104"/>
  <c r="AA76" i="104" s="1"/>
  <c r="AI76" i="104"/>
  <c r="Y1" i="103"/>
  <c r="T4" i="103"/>
  <c r="T6" i="103"/>
  <c r="E7" i="103"/>
  <c r="E8" i="103"/>
  <c r="T8" i="103"/>
  <c r="E9" i="103"/>
  <c r="T10" i="103"/>
  <c r="T12" i="103"/>
  <c r="E16" i="103"/>
  <c r="T19" i="103"/>
  <c r="E26" i="103"/>
  <c r="T26" i="103"/>
  <c r="B33" i="103"/>
  <c r="D33" i="103"/>
  <c r="B34" i="103"/>
  <c r="D34" i="103"/>
  <c r="B35" i="103"/>
  <c r="D35" i="103"/>
  <c r="B36" i="103"/>
  <c r="D36" i="103"/>
  <c r="A39" i="103"/>
  <c r="A1" i="103" s="1"/>
  <c r="E41" i="103"/>
  <c r="E4" i="103" s="1"/>
  <c r="E42" i="103"/>
  <c r="E5" i="103" s="1"/>
  <c r="E43" i="103"/>
  <c r="E6" i="103" s="1"/>
  <c r="E51" i="103"/>
  <c r="E14" i="103" s="1"/>
  <c r="E52" i="103"/>
  <c r="E15" i="103" s="1"/>
  <c r="AE56" i="103"/>
  <c r="AA56" i="103" s="1"/>
  <c r="AI56" i="103"/>
  <c r="AB60" i="103"/>
  <c r="AD60" i="103"/>
  <c r="AE60" i="103"/>
  <c r="AA60" i="103" s="1"/>
  <c r="AF60" i="103"/>
  <c r="AG60" i="103"/>
  <c r="AH60" i="103"/>
  <c r="AI60" i="103"/>
  <c r="AA61" i="103"/>
  <c r="AB61" i="103"/>
  <c r="AC61" i="103"/>
  <c r="AD61" i="103"/>
  <c r="AE61" i="103"/>
  <c r="AF61" i="103"/>
  <c r="AG61" i="103"/>
  <c r="AH61" i="103"/>
  <c r="AI61" i="103"/>
  <c r="AD76" i="103"/>
  <c r="AE76" i="103"/>
  <c r="AA76" i="103" s="1"/>
  <c r="AG76" i="103"/>
  <c r="AH76" i="103"/>
  <c r="AI76" i="103"/>
  <c r="Y1" i="102"/>
  <c r="T4" i="102"/>
  <c r="T6" i="102"/>
  <c r="E7" i="102"/>
  <c r="E8" i="102"/>
  <c r="T8" i="102"/>
  <c r="E9" i="102"/>
  <c r="T10" i="102"/>
  <c r="T12" i="102"/>
  <c r="E16" i="102"/>
  <c r="T19" i="102"/>
  <c r="E26" i="102"/>
  <c r="T26" i="102"/>
  <c r="B33" i="102"/>
  <c r="D33" i="102"/>
  <c r="B34" i="102"/>
  <c r="D34" i="102"/>
  <c r="B35" i="102"/>
  <c r="D35" i="102"/>
  <c r="B36" i="102"/>
  <c r="D36" i="102"/>
  <c r="A39" i="102"/>
  <c r="A1" i="102" s="1"/>
  <c r="E41" i="102"/>
  <c r="E4" i="102" s="1"/>
  <c r="E42" i="102"/>
  <c r="E5" i="102" s="1"/>
  <c r="E43" i="102"/>
  <c r="E6" i="102" s="1"/>
  <c r="E51" i="102"/>
  <c r="E14" i="102" s="1"/>
  <c r="E52" i="102"/>
  <c r="E15" i="102" s="1"/>
  <c r="AD56" i="102"/>
  <c r="AE56" i="102"/>
  <c r="AA56" i="102" s="1"/>
  <c r="AH56" i="102"/>
  <c r="AI56" i="102"/>
  <c r="AC60" i="102"/>
  <c r="AD60" i="102"/>
  <c r="AE60" i="102"/>
  <c r="AA60" i="102" s="1"/>
  <c r="AF60" i="102"/>
  <c r="AG60" i="102"/>
  <c r="AH60" i="102"/>
  <c r="AI60" i="102"/>
  <c r="AA61" i="102"/>
  <c r="AB61" i="102"/>
  <c r="AC61" i="102"/>
  <c r="AD61" i="102"/>
  <c r="AE61" i="102"/>
  <c r="AF61" i="102"/>
  <c r="AG61" i="102"/>
  <c r="AH61" i="102"/>
  <c r="AI61" i="102"/>
  <c r="AC76" i="102"/>
  <c r="AD76" i="102"/>
  <c r="AE76" i="102"/>
  <c r="AA76" i="102" s="1"/>
  <c r="AF76" i="102"/>
  <c r="AG76" i="102"/>
  <c r="AH76" i="102"/>
  <c r="AI76" i="102"/>
  <c r="Y1" i="101"/>
  <c r="T4" i="101"/>
  <c r="T6" i="101"/>
  <c r="E7" i="101"/>
  <c r="E8" i="101"/>
  <c r="T8" i="101"/>
  <c r="E9" i="101"/>
  <c r="T10" i="101"/>
  <c r="T12" i="101"/>
  <c r="E16" i="101"/>
  <c r="T19" i="101"/>
  <c r="F22" i="101"/>
  <c r="E26" i="101"/>
  <c r="T26" i="101"/>
  <c r="B33" i="101"/>
  <c r="D33" i="101"/>
  <c r="B34" i="101"/>
  <c r="D34" i="101"/>
  <c r="B35" i="101"/>
  <c r="D35" i="101"/>
  <c r="B36" i="101"/>
  <c r="D36" i="101"/>
  <c r="A39" i="101"/>
  <c r="A1" i="101" s="1"/>
  <c r="E41" i="101"/>
  <c r="E4" i="101" s="1"/>
  <c r="E42" i="101"/>
  <c r="E5" i="101" s="1"/>
  <c r="E43" i="101"/>
  <c r="E6" i="101" s="1"/>
  <c r="E51" i="101"/>
  <c r="E14" i="101" s="1"/>
  <c r="E52" i="101"/>
  <c r="E15" i="101" s="1"/>
  <c r="AC56" i="101"/>
  <c r="AD56" i="101"/>
  <c r="AE56" i="101"/>
  <c r="AA56" i="101" s="1"/>
  <c r="AG56" i="101"/>
  <c r="AH56" i="101"/>
  <c r="AI56" i="101"/>
  <c r="AC60" i="101"/>
  <c r="AD60" i="101"/>
  <c r="AE60" i="101"/>
  <c r="AA60" i="101" s="1"/>
  <c r="AG60" i="101"/>
  <c r="AH60" i="101"/>
  <c r="AI60" i="101"/>
  <c r="AA61" i="101"/>
  <c r="AB61" i="101"/>
  <c r="AC61" i="101"/>
  <c r="AD61" i="101"/>
  <c r="AE61" i="101"/>
  <c r="AF61" i="101"/>
  <c r="AG61" i="101"/>
  <c r="AH61" i="101"/>
  <c r="AI61" i="101"/>
  <c r="AC76" i="101"/>
  <c r="AD76" i="101"/>
  <c r="AE76" i="101"/>
  <c r="AA76" i="101" s="1"/>
  <c r="AF76" i="101"/>
  <c r="AG76" i="101"/>
  <c r="AH76" i="101"/>
  <c r="AI76" i="101"/>
  <c r="Y1" i="100"/>
  <c r="T4" i="100"/>
  <c r="T6" i="100"/>
  <c r="E7" i="100"/>
  <c r="E8" i="100"/>
  <c r="T8" i="100"/>
  <c r="E9" i="100"/>
  <c r="T10" i="100"/>
  <c r="T12" i="100"/>
  <c r="E16" i="100"/>
  <c r="T19" i="100"/>
  <c r="F22" i="100"/>
  <c r="E26" i="100"/>
  <c r="T26" i="100"/>
  <c r="B33" i="100"/>
  <c r="D33" i="100"/>
  <c r="B34" i="100"/>
  <c r="D34" i="100"/>
  <c r="B35" i="100"/>
  <c r="D35" i="100"/>
  <c r="B36" i="100"/>
  <c r="D36" i="100"/>
  <c r="A39" i="100"/>
  <c r="A1" i="100" s="1"/>
  <c r="E41" i="100"/>
  <c r="E4" i="100" s="1"/>
  <c r="E42" i="100"/>
  <c r="E5" i="100" s="1"/>
  <c r="E43" i="100"/>
  <c r="E6" i="100" s="1"/>
  <c r="E51" i="100"/>
  <c r="E14" i="100" s="1"/>
  <c r="E52" i="100"/>
  <c r="E15" i="100" s="1"/>
  <c r="AB56" i="100"/>
  <c r="AC56" i="100"/>
  <c r="AD56" i="100"/>
  <c r="AE56" i="100"/>
  <c r="AA56" i="100" s="1"/>
  <c r="AF56" i="100"/>
  <c r="AG56" i="100"/>
  <c r="AH56" i="100"/>
  <c r="AI56" i="100"/>
  <c r="AB60" i="100"/>
  <c r="AC60" i="100"/>
  <c r="AD60" i="100"/>
  <c r="AE60" i="100"/>
  <c r="AA60" i="100" s="1"/>
  <c r="AF60" i="100"/>
  <c r="AG60" i="100"/>
  <c r="AH60" i="100"/>
  <c r="AI60" i="100"/>
  <c r="AA61" i="100"/>
  <c r="AB61" i="100"/>
  <c r="AC61" i="100"/>
  <c r="AD61" i="100"/>
  <c r="AE61" i="100"/>
  <c r="AF61" i="100"/>
  <c r="AG61" i="100"/>
  <c r="AH61" i="100"/>
  <c r="AI61" i="100"/>
  <c r="AC76" i="100"/>
  <c r="AD76" i="100"/>
  <c r="AE76" i="100"/>
  <c r="AA76" i="100" s="1"/>
  <c r="AF76" i="100"/>
  <c r="AG76" i="100"/>
  <c r="AH76" i="100"/>
  <c r="AI76" i="100"/>
  <c r="Y1" i="99"/>
  <c r="T4" i="99"/>
  <c r="T6" i="99"/>
  <c r="E7" i="99"/>
  <c r="E8" i="99"/>
  <c r="T8" i="99"/>
  <c r="E9" i="99"/>
  <c r="T10" i="99"/>
  <c r="T12" i="99"/>
  <c r="E16" i="99"/>
  <c r="T19" i="99"/>
  <c r="F22" i="99"/>
  <c r="E26" i="99"/>
  <c r="T26" i="99"/>
  <c r="B33" i="99"/>
  <c r="D33" i="99"/>
  <c r="B34" i="99"/>
  <c r="D34" i="99"/>
  <c r="B35" i="99"/>
  <c r="D35" i="99"/>
  <c r="B36" i="99"/>
  <c r="D36" i="99"/>
  <c r="A39" i="99"/>
  <c r="A1" i="99" s="1"/>
  <c r="E41" i="99"/>
  <c r="E4" i="99" s="1"/>
  <c r="E42" i="99"/>
  <c r="E5" i="99" s="1"/>
  <c r="E43" i="99"/>
  <c r="E6" i="99" s="1"/>
  <c r="E51" i="99"/>
  <c r="E14" i="99" s="1"/>
  <c r="E52" i="99"/>
  <c r="E15" i="99" s="1"/>
  <c r="AC56" i="99"/>
  <c r="AD56" i="99"/>
  <c r="AE56" i="99"/>
  <c r="AA56" i="99" s="1"/>
  <c r="AG56" i="99"/>
  <c r="AH56" i="99"/>
  <c r="AI56" i="99"/>
  <c r="AC60" i="99"/>
  <c r="AD60" i="99"/>
  <c r="AE60" i="99"/>
  <c r="AA60" i="99" s="1"/>
  <c r="AF60" i="99"/>
  <c r="AG60" i="99"/>
  <c r="AH60" i="99"/>
  <c r="AI60" i="99"/>
  <c r="AA61" i="99"/>
  <c r="AB61" i="99"/>
  <c r="AC61" i="99"/>
  <c r="AD61" i="99"/>
  <c r="AE61" i="99"/>
  <c r="AF61" i="99"/>
  <c r="AG61" i="99"/>
  <c r="AH61" i="99"/>
  <c r="AI61" i="99"/>
  <c r="AC76" i="99"/>
  <c r="AD76" i="99"/>
  <c r="AE76" i="99"/>
  <c r="AA76" i="99" s="1"/>
  <c r="AF76" i="99"/>
  <c r="AG76" i="99"/>
  <c r="AH76" i="99"/>
  <c r="AI76" i="99"/>
  <c r="Y1" i="98"/>
  <c r="T4" i="98"/>
  <c r="T6" i="98"/>
  <c r="E7" i="98"/>
  <c r="E8" i="98"/>
  <c r="T8" i="98"/>
  <c r="E9" i="98"/>
  <c r="T10" i="98"/>
  <c r="T12" i="98"/>
  <c r="E16" i="98"/>
  <c r="T19" i="98"/>
  <c r="E26" i="98"/>
  <c r="T26" i="98"/>
  <c r="B33" i="98"/>
  <c r="D33" i="98"/>
  <c r="B34" i="98"/>
  <c r="D34" i="98"/>
  <c r="B35" i="98"/>
  <c r="D35" i="98"/>
  <c r="B36" i="98"/>
  <c r="D36" i="98"/>
  <c r="A39" i="98"/>
  <c r="A1" i="98" s="1"/>
  <c r="E41" i="98"/>
  <c r="E4" i="98" s="1"/>
  <c r="E42" i="98"/>
  <c r="E5" i="98" s="1"/>
  <c r="E43" i="98"/>
  <c r="E6" i="98" s="1"/>
  <c r="E51" i="98"/>
  <c r="E14" i="98" s="1"/>
  <c r="E52" i="98"/>
  <c r="E15" i="98" s="1"/>
  <c r="AC56" i="98"/>
  <c r="AD56" i="98"/>
  <c r="AE56" i="98"/>
  <c r="AA56" i="98" s="1"/>
  <c r="AG56" i="98"/>
  <c r="AH56" i="98"/>
  <c r="AI56" i="98"/>
  <c r="AB60" i="98"/>
  <c r="AC60" i="98"/>
  <c r="AD60" i="98"/>
  <c r="AE60" i="98"/>
  <c r="AA60" i="98" s="1"/>
  <c r="AF60" i="98"/>
  <c r="AG60" i="98"/>
  <c r="AH60" i="98"/>
  <c r="AI60" i="98"/>
  <c r="AA61" i="98"/>
  <c r="AB61" i="98"/>
  <c r="AC61" i="98"/>
  <c r="AD61" i="98"/>
  <c r="AE61" i="98"/>
  <c r="AF61" i="98"/>
  <c r="AG61" i="98"/>
  <c r="AH61" i="98"/>
  <c r="AI61" i="98"/>
  <c r="AB76" i="98"/>
  <c r="AC76" i="98"/>
  <c r="AE76" i="98"/>
  <c r="AD76" i="98" s="1"/>
  <c r="AF76" i="98"/>
  <c r="AG76" i="98"/>
  <c r="AH76" i="98"/>
  <c r="AI76" i="98"/>
  <c r="Y1" i="97"/>
  <c r="T4" i="97"/>
  <c r="T6" i="97"/>
  <c r="E7" i="97"/>
  <c r="E8" i="97"/>
  <c r="T8" i="97"/>
  <c r="E9" i="97"/>
  <c r="T10" i="97"/>
  <c r="T12" i="97"/>
  <c r="E16" i="97"/>
  <c r="T19" i="97"/>
  <c r="E26" i="97"/>
  <c r="T26" i="97"/>
  <c r="B33" i="97"/>
  <c r="D33" i="97"/>
  <c r="B34" i="97"/>
  <c r="D34" i="97"/>
  <c r="B35" i="97"/>
  <c r="D35" i="97"/>
  <c r="B36" i="97"/>
  <c r="D36" i="97"/>
  <c r="A39" i="97"/>
  <c r="A1" i="97" s="1"/>
  <c r="E41" i="97"/>
  <c r="E4" i="97" s="1"/>
  <c r="E42" i="97"/>
  <c r="E5" i="97" s="1"/>
  <c r="E43" i="97"/>
  <c r="E6" i="97" s="1"/>
  <c r="E51" i="97"/>
  <c r="E14" i="97" s="1"/>
  <c r="E52" i="97"/>
  <c r="E15" i="97" s="1"/>
  <c r="AB56" i="97"/>
  <c r="AC56" i="97"/>
  <c r="AD56" i="97"/>
  <c r="AE56" i="97"/>
  <c r="AA56" i="97" s="1"/>
  <c r="AF56" i="97"/>
  <c r="AG56" i="97"/>
  <c r="AH56" i="97"/>
  <c r="AI56" i="97"/>
  <c r="AB60" i="97"/>
  <c r="AE60" i="97"/>
  <c r="AA60" i="97" s="1"/>
  <c r="AF60" i="97"/>
  <c r="AG60" i="97"/>
  <c r="AI60" i="97"/>
  <c r="AA61" i="97"/>
  <c r="AB61" i="97"/>
  <c r="AC61" i="97"/>
  <c r="AD61" i="97"/>
  <c r="AE61" i="97"/>
  <c r="AF61" i="97"/>
  <c r="AG61" i="97"/>
  <c r="AH61" i="97"/>
  <c r="AI61" i="97"/>
  <c r="AB76" i="97"/>
  <c r="AE76" i="97"/>
  <c r="AA76" i="97" s="1"/>
  <c r="AF76" i="97"/>
  <c r="AG76" i="97"/>
  <c r="AI76" i="97"/>
  <c r="Y1" i="96"/>
  <c r="T4" i="96"/>
  <c r="T6" i="96"/>
  <c r="E7" i="96"/>
  <c r="E8" i="96"/>
  <c r="T8" i="96"/>
  <c r="E9" i="96"/>
  <c r="T10" i="96"/>
  <c r="T12" i="96"/>
  <c r="E16" i="96"/>
  <c r="T19" i="96"/>
  <c r="E26" i="96"/>
  <c r="T26" i="96"/>
  <c r="B33" i="96"/>
  <c r="D33" i="96"/>
  <c r="B34" i="96"/>
  <c r="D34" i="96"/>
  <c r="B35" i="96"/>
  <c r="D35" i="96"/>
  <c r="B36" i="96"/>
  <c r="D36" i="96"/>
  <c r="A39" i="96"/>
  <c r="A1" i="96" s="1"/>
  <c r="E41" i="96"/>
  <c r="E4" i="96" s="1"/>
  <c r="E42" i="96"/>
  <c r="E5" i="96" s="1"/>
  <c r="E43" i="96"/>
  <c r="E6" i="96" s="1"/>
  <c r="E51" i="96"/>
  <c r="E14" i="96" s="1"/>
  <c r="E52" i="96"/>
  <c r="E15" i="96" s="1"/>
  <c r="AC56" i="96"/>
  <c r="AD56" i="96"/>
  <c r="AE56" i="96"/>
  <c r="AA56" i="96" s="1"/>
  <c r="AG56" i="96"/>
  <c r="AH56" i="96"/>
  <c r="AI56" i="96"/>
  <c r="AB60" i="96"/>
  <c r="AC60" i="96"/>
  <c r="AD60" i="96"/>
  <c r="AE60" i="96"/>
  <c r="AA60" i="96" s="1"/>
  <c r="AF60" i="96"/>
  <c r="AG60" i="96"/>
  <c r="AH60" i="96"/>
  <c r="AI60" i="96"/>
  <c r="AA61" i="96"/>
  <c r="AB61" i="96"/>
  <c r="AC61" i="96"/>
  <c r="AD61" i="96"/>
  <c r="AE61" i="96"/>
  <c r="AF61" i="96"/>
  <c r="AG61" i="96"/>
  <c r="AH61" i="96"/>
  <c r="AI61" i="96"/>
  <c r="AB76" i="96"/>
  <c r="AC76" i="96"/>
  <c r="AD76" i="96"/>
  <c r="AE76" i="96"/>
  <c r="AA76" i="96" s="1"/>
  <c r="AF76" i="96"/>
  <c r="AG76" i="96"/>
  <c r="AH76" i="96"/>
  <c r="AI76" i="96"/>
  <c r="Y1" i="95"/>
  <c r="T4" i="95"/>
  <c r="T6" i="95"/>
  <c r="E7" i="95"/>
  <c r="E8" i="95"/>
  <c r="T8" i="95"/>
  <c r="E9" i="95"/>
  <c r="T10" i="95"/>
  <c r="T12" i="95"/>
  <c r="E16" i="95"/>
  <c r="T19" i="95"/>
  <c r="E26" i="95"/>
  <c r="T26" i="95"/>
  <c r="B33" i="95"/>
  <c r="D33" i="95"/>
  <c r="B34" i="95"/>
  <c r="D34" i="95"/>
  <c r="B35" i="95"/>
  <c r="D35" i="95"/>
  <c r="B36" i="95"/>
  <c r="D36" i="95"/>
  <c r="A39" i="95"/>
  <c r="A1" i="95" s="1"/>
  <c r="E41" i="95"/>
  <c r="E4" i="95" s="1"/>
  <c r="E42" i="95"/>
  <c r="E5" i="95" s="1"/>
  <c r="E43" i="95"/>
  <c r="E6" i="95" s="1"/>
  <c r="E51" i="95"/>
  <c r="E14" i="95" s="1"/>
  <c r="E52" i="95"/>
  <c r="E15" i="95" s="1"/>
  <c r="AC56" i="95"/>
  <c r="AD56" i="95"/>
  <c r="AE56" i="95"/>
  <c r="AA56" i="95" s="1"/>
  <c r="AG56" i="95"/>
  <c r="AH56" i="95"/>
  <c r="AI56" i="95"/>
  <c r="AB60" i="95"/>
  <c r="AC60" i="95"/>
  <c r="AD60" i="95"/>
  <c r="AE60" i="95"/>
  <c r="AA60" i="95" s="1"/>
  <c r="AF60" i="95"/>
  <c r="AG60" i="95"/>
  <c r="AH60" i="95"/>
  <c r="AI60" i="95"/>
  <c r="AA61" i="95"/>
  <c r="AB61" i="95"/>
  <c r="AC61" i="95"/>
  <c r="AD61" i="95"/>
  <c r="AE61" i="95"/>
  <c r="AF61" i="95"/>
  <c r="AG61" i="95"/>
  <c r="AH61" i="95"/>
  <c r="AI61" i="95"/>
  <c r="AB76" i="95"/>
  <c r="AC76" i="95"/>
  <c r="AD76" i="95"/>
  <c r="AE76" i="95"/>
  <c r="AA76" i="95" s="1"/>
  <c r="AF76" i="95"/>
  <c r="AG76" i="95"/>
  <c r="AH76" i="95"/>
  <c r="AI76" i="95"/>
  <c r="Y1" i="94"/>
  <c r="T4" i="94"/>
  <c r="T6" i="94"/>
  <c r="E7" i="94"/>
  <c r="E8" i="94"/>
  <c r="T8" i="94"/>
  <c r="E9" i="94"/>
  <c r="T10" i="94"/>
  <c r="T12" i="94"/>
  <c r="E16" i="94"/>
  <c r="T19" i="94"/>
  <c r="E26" i="94"/>
  <c r="T26" i="94"/>
  <c r="B33" i="94"/>
  <c r="D33" i="94"/>
  <c r="B34" i="94"/>
  <c r="D34" i="94"/>
  <c r="B35" i="94"/>
  <c r="D35" i="94"/>
  <c r="B36" i="94"/>
  <c r="D36" i="94"/>
  <c r="A39" i="94"/>
  <c r="A1" i="94" s="1"/>
  <c r="E41" i="94"/>
  <c r="E4" i="94" s="1"/>
  <c r="E42" i="94"/>
  <c r="E5" i="94" s="1"/>
  <c r="E43" i="94"/>
  <c r="E6" i="94" s="1"/>
  <c r="E51" i="94"/>
  <c r="E14" i="94" s="1"/>
  <c r="E52" i="94"/>
  <c r="E15" i="94" s="1"/>
  <c r="AB56" i="94"/>
  <c r="AC56" i="94"/>
  <c r="AD56" i="94"/>
  <c r="AE56" i="94"/>
  <c r="AA56" i="94" s="1"/>
  <c r="AF56" i="94"/>
  <c r="AG56" i="94"/>
  <c r="AH56" i="94"/>
  <c r="AI56" i="94"/>
  <c r="AE60" i="94"/>
  <c r="AB60" i="94" s="1"/>
  <c r="AI60" i="94"/>
  <c r="AA61" i="94"/>
  <c r="AB61" i="94"/>
  <c r="AC61" i="94"/>
  <c r="AD61" i="94"/>
  <c r="AE61" i="94"/>
  <c r="AF61" i="94"/>
  <c r="AG61" i="94"/>
  <c r="AH61" i="94"/>
  <c r="AI61" i="94"/>
  <c r="AE76" i="94"/>
  <c r="AB76" i="94" s="1"/>
  <c r="AI76" i="94"/>
  <c r="Y1" i="93"/>
  <c r="T4" i="93"/>
  <c r="T6" i="93"/>
  <c r="E7" i="93"/>
  <c r="E8" i="93"/>
  <c r="T8" i="93"/>
  <c r="E9" i="93"/>
  <c r="T10" i="93"/>
  <c r="T12" i="93"/>
  <c r="E16" i="93"/>
  <c r="T19" i="93"/>
  <c r="E26" i="93"/>
  <c r="T26" i="93"/>
  <c r="B33" i="93"/>
  <c r="D33" i="93"/>
  <c r="B34" i="93"/>
  <c r="D34" i="93"/>
  <c r="B35" i="93"/>
  <c r="D35" i="93"/>
  <c r="B36" i="93"/>
  <c r="D36" i="93"/>
  <c r="A39" i="93"/>
  <c r="A1" i="93" s="1"/>
  <c r="E41" i="93"/>
  <c r="E4" i="93" s="1"/>
  <c r="E42" i="93"/>
  <c r="E5" i="93" s="1"/>
  <c r="E43" i="93"/>
  <c r="E6" i="93" s="1"/>
  <c r="E51" i="93"/>
  <c r="E14" i="93" s="1"/>
  <c r="E52" i="93"/>
  <c r="E15" i="93" s="1"/>
  <c r="AE56" i="93"/>
  <c r="AB56" i="93" s="1"/>
  <c r="AH56" i="93"/>
  <c r="AI56" i="93"/>
  <c r="AB60" i="93"/>
  <c r="AC60" i="93"/>
  <c r="AD60" i="93"/>
  <c r="AE60" i="93"/>
  <c r="AA60" i="93" s="1"/>
  <c r="AF60" i="93"/>
  <c r="AG60" i="93"/>
  <c r="AH60" i="93"/>
  <c r="AI60" i="93"/>
  <c r="AA61" i="93"/>
  <c r="AB61" i="93"/>
  <c r="AC61" i="93"/>
  <c r="AD61" i="93"/>
  <c r="AE61" i="93"/>
  <c r="AF61" i="93"/>
  <c r="AG61" i="93"/>
  <c r="AH61" i="93"/>
  <c r="AI61" i="93"/>
  <c r="AC76" i="93"/>
  <c r="AD76" i="93"/>
  <c r="AE76" i="93"/>
  <c r="AA76" i="93" s="1"/>
  <c r="AF76" i="93"/>
  <c r="AG76" i="93"/>
  <c r="AH76" i="93"/>
  <c r="AI76" i="93"/>
  <c r="Y1" i="92"/>
  <c r="T4" i="92"/>
  <c r="T6" i="92"/>
  <c r="E7" i="92"/>
  <c r="E8" i="92"/>
  <c r="T8" i="92"/>
  <c r="E9" i="92"/>
  <c r="T10" i="92"/>
  <c r="T12" i="92"/>
  <c r="E16" i="92"/>
  <c r="T19" i="92"/>
  <c r="E26" i="92"/>
  <c r="T26" i="92"/>
  <c r="B33" i="92"/>
  <c r="D33" i="92"/>
  <c r="B34" i="92"/>
  <c r="D34" i="92"/>
  <c r="B35" i="92"/>
  <c r="D35" i="92"/>
  <c r="B36" i="92"/>
  <c r="D36" i="92"/>
  <c r="A39" i="92"/>
  <c r="A1" i="92" s="1"/>
  <c r="E41" i="92"/>
  <c r="E4" i="92" s="1"/>
  <c r="E42" i="92"/>
  <c r="E5" i="92" s="1"/>
  <c r="E43" i="92"/>
  <c r="E6" i="92" s="1"/>
  <c r="E51" i="92"/>
  <c r="E14" i="92" s="1"/>
  <c r="E52" i="92"/>
  <c r="E15" i="92" s="1"/>
  <c r="AC56" i="92"/>
  <c r="AD56" i="92"/>
  <c r="AE56" i="92"/>
  <c r="AA56" i="92" s="1"/>
  <c r="AG56" i="92"/>
  <c r="AH56" i="92"/>
  <c r="AI56" i="92"/>
  <c r="AB60" i="92"/>
  <c r="AC60" i="92"/>
  <c r="AD60" i="92"/>
  <c r="AE60" i="92"/>
  <c r="AA60" i="92" s="1"/>
  <c r="AF60" i="92"/>
  <c r="AG60" i="92"/>
  <c r="AH60" i="92"/>
  <c r="AI60" i="92"/>
  <c r="AA61" i="92"/>
  <c r="AB61" i="92"/>
  <c r="AC61" i="92"/>
  <c r="AD61" i="92"/>
  <c r="AE61" i="92"/>
  <c r="AF61" i="92"/>
  <c r="AG61" i="92"/>
  <c r="AH61" i="92"/>
  <c r="AI61" i="92"/>
  <c r="AB76" i="92"/>
  <c r="AC76" i="92"/>
  <c r="AD76" i="92"/>
  <c r="AE76" i="92"/>
  <c r="AA76" i="92" s="1"/>
  <c r="AF76" i="92"/>
  <c r="AG76" i="92"/>
  <c r="AH76" i="92"/>
  <c r="AI76" i="92"/>
  <c r="Y1" i="91"/>
  <c r="T4" i="91"/>
  <c r="T6" i="91"/>
  <c r="E7" i="91"/>
  <c r="E8" i="91"/>
  <c r="T8" i="91"/>
  <c r="E9" i="91"/>
  <c r="T10" i="91"/>
  <c r="T12" i="91"/>
  <c r="E16" i="91"/>
  <c r="T19" i="91"/>
  <c r="E26" i="91"/>
  <c r="T26" i="91"/>
  <c r="B33" i="91"/>
  <c r="D33" i="91"/>
  <c r="B34" i="91"/>
  <c r="D34" i="91"/>
  <c r="B35" i="91"/>
  <c r="D35" i="91"/>
  <c r="B36" i="91"/>
  <c r="D36" i="91"/>
  <c r="A39" i="91"/>
  <c r="A1" i="91" s="1"/>
  <c r="E41" i="91"/>
  <c r="E4" i="91" s="1"/>
  <c r="E42" i="91"/>
  <c r="E5" i="91" s="1"/>
  <c r="E43" i="91"/>
  <c r="E6" i="91" s="1"/>
  <c r="E51" i="91"/>
  <c r="E14" i="91" s="1"/>
  <c r="E52" i="91"/>
  <c r="E15" i="91" s="1"/>
  <c r="AB56" i="91"/>
  <c r="AC56" i="91"/>
  <c r="AD56" i="91"/>
  <c r="AE56" i="91"/>
  <c r="AA56" i="91" s="1"/>
  <c r="AF56" i="91"/>
  <c r="AG56" i="91"/>
  <c r="AH56" i="91"/>
  <c r="AI56" i="91"/>
  <c r="AB60" i="91"/>
  <c r="AC60" i="91"/>
  <c r="AE60" i="91"/>
  <c r="AD60" i="91" s="1"/>
  <c r="AF60" i="91"/>
  <c r="AG60" i="91"/>
  <c r="AI60" i="91"/>
  <c r="AA61" i="91"/>
  <c r="AB61" i="91"/>
  <c r="AC61" i="91"/>
  <c r="AD61" i="91"/>
  <c r="AE61" i="91"/>
  <c r="AF61" i="91"/>
  <c r="AG61" i="91"/>
  <c r="AH61" i="91"/>
  <c r="AI61" i="91"/>
  <c r="AB76" i="91"/>
  <c r="AC76" i="91"/>
  <c r="AE76" i="91"/>
  <c r="AD76" i="91" s="1"/>
  <c r="AF76" i="91"/>
  <c r="AG76" i="91"/>
  <c r="AI76" i="91"/>
  <c r="Y1" i="90"/>
  <c r="T4" i="90"/>
  <c r="T6" i="90"/>
  <c r="E7" i="90"/>
  <c r="E8" i="90"/>
  <c r="T8" i="90"/>
  <c r="E9" i="90"/>
  <c r="T10" i="90"/>
  <c r="T12" i="90"/>
  <c r="E16" i="90"/>
  <c r="T19" i="90"/>
  <c r="E26" i="90"/>
  <c r="T26" i="90"/>
  <c r="B33" i="90"/>
  <c r="D33" i="90"/>
  <c r="B34" i="90"/>
  <c r="D34" i="90"/>
  <c r="B35" i="90"/>
  <c r="D35" i="90"/>
  <c r="B36" i="90"/>
  <c r="D36" i="90"/>
  <c r="A39" i="90"/>
  <c r="A1" i="90" s="1"/>
  <c r="E41" i="90"/>
  <c r="E4" i="90" s="1"/>
  <c r="E42" i="90"/>
  <c r="E5" i="90" s="1"/>
  <c r="E43" i="90"/>
  <c r="E6" i="90" s="1"/>
  <c r="E51" i="90"/>
  <c r="E14" i="90" s="1"/>
  <c r="E52" i="90"/>
  <c r="E15" i="90" s="1"/>
  <c r="AC56" i="90"/>
  <c r="AD56" i="90"/>
  <c r="AE56" i="90"/>
  <c r="AA56" i="90" s="1"/>
  <c r="AF56" i="90"/>
  <c r="AG56" i="90"/>
  <c r="AH56" i="90"/>
  <c r="AI56" i="90"/>
  <c r="AB60" i="90"/>
  <c r="AC60" i="90"/>
  <c r="AE60" i="90"/>
  <c r="AD60" i="90" s="1"/>
  <c r="AF60" i="90"/>
  <c r="AG60" i="90"/>
  <c r="AH60" i="90"/>
  <c r="AI60" i="90"/>
  <c r="AA61" i="90"/>
  <c r="AB61" i="90"/>
  <c r="AC61" i="90"/>
  <c r="AD61" i="90"/>
  <c r="AE61" i="90"/>
  <c r="AF61" i="90"/>
  <c r="AG61" i="90"/>
  <c r="AH61" i="90"/>
  <c r="AI61" i="90"/>
  <c r="AB76" i="90"/>
  <c r="AC76" i="90"/>
  <c r="AE76" i="90"/>
  <c r="AD76" i="90" s="1"/>
  <c r="AF76" i="90"/>
  <c r="AG76" i="90"/>
  <c r="AI76" i="90"/>
  <c r="Y1" i="89"/>
  <c r="T4" i="89"/>
  <c r="T6" i="89"/>
  <c r="E7" i="89"/>
  <c r="E8" i="89"/>
  <c r="T8" i="89"/>
  <c r="E9" i="89"/>
  <c r="T10" i="89"/>
  <c r="T12" i="89"/>
  <c r="E16" i="89"/>
  <c r="T19" i="89"/>
  <c r="E26" i="89"/>
  <c r="T26" i="89"/>
  <c r="B33" i="89"/>
  <c r="D33" i="89"/>
  <c r="B34" i="89"/>
  <c r="D34" i="89"/>
  <c r="B35" i="89"/>
  <c r="D35" i="89"/>
  <c r="B36" i="89"/>
  <c r="D36" i="89"/>
  <c r="A39" i="89"/>
  <c r="A1" i="89" s="1"/>
  <c r="E41" i="89"/>
  <c r="E4" i="89" s="1"/>
  <c r="E42" i="89"/>
  <c r="E5" i="89" s="1"/>
  <c r="E43" i="89"/>
  <c r="E6" i="89" s="1"/>
  <c r="E51" i="89"/>
  <c r="E14" i="89" s="1"/>
  <c r="E52" i="89"/>
  <c r="E15" i="89" s="1"/>
  <c r="AB56" i="89"/>
  <c r="AC56" i="89"/>
  <c r="AD56" i="89"/>
  <c r="AE56" i="89"/>
  <c r="AA56" i="89" s="1"/>
  <c r="AF56" i="89"/>
  <c r="AG56" i="89"/>
  <c r="AH56" i="89"/>
  <c r="AI56" i="89"/>
  <c r="AB60" i="89"/>
  <c r="AE60" i="89"/>
  <c r="AA60" i="89" s="1"/>
  <c r="AF60" i="89"/>
  <c r="AI60" i="89"/>
  <c r="AA61" i="89"/>
  <c r="AB61" i="89"/>
  <c r="AC61" i="89"/>
  <c r="AD61" i="89"/>
  <c r="AE61" i="89"/>
  <c r="AF61" i="89"/>
  <c r="AG61" i="89"/>
  <c r="AH61" i="89"/>
  <c r="AI61" i="89"/>
  <c r="AB76" i="89"/>
  <c r="AE76" i="89"/>
  <c r="AA76" i="89" s="1"/>
  <c r="AF76" i="89"/>
  <c r="AI76" i="89"/>
  <c r="Y1" i="88"/>
  <c r="T4" i="88"/>
  <c r="T6" i="88"/>
  <c r="E7" i="88"/>
  <c r="E8" i="88"/>
  <c r="T8" i="88"/>
  <c r="E9" i="88"/>
  <c r="T10" i="88"/>
  <c r="T12" i="88"/>
  <c r="E16" i="88"/>
  <c r="T19" i="88"/>
  <c r="E26" i="88"/>
  <c r="T26" i="88"/>
  <c r="B33" i="88"/>
  <c r="D33" i="88"/>
  <c r="B34" i="88"/>
  <c r="D34" i="88"/>
  <c r="B35" i="88"/>
  <c r="D35" i="88"/>
  <c r="B36" i="88"/>
  <c r="D36" i="88"/>
  <c r="A39" i="88"/>
  <c r="A1" i="88" s="1"/>
  <c r="E41" i="88"/>
  <c r="E4" i="88" s="1"/>
  <c r="E42" i="88"/>
  <c r="E5" i="88" s="1"/>
  <c r="E43" i="88"/>
  <c r="E6" i="88" s="1"/>
  <c r="E51" i="88"/>
  <c r="E14" i="88" s="1"/>
  <c r="E52" i="88"/>
  <c r="E15" i="88" s="1"/>
  <c r="AC56" i="88"/>
  <c r="AD56" i="88"/>
  <c r="AE56" i="88"/>
  <c r="AA56" i="88" s="1"/>
  <c r="AG56" i="88"/>
  <c r="AH56" i="88"/>
  <c r="AI56" i="88"/>
  <c r="AB60" i="88"/>
  <c r="AC60" i="88"/>
  <c r="AD60" i="88"/>
  <c r="AE60" i="88"/>
  <c r="AA60" i="88" s="1"/>
  <c r="AF60" i="88"/>
  <c r="AG60" i="88"/>
  <c r="AH60" i="88"/>
  <c r="AI60" i="88"/>
  <c r="AA61" i="88"/>
  <c r="AB61" i="88"/>
  <c r="AC61" i="88"/>
  <c r="AD61" i="88"/>
  <c r="AE61" i="88"/>
  <c r="AF61" i="88"/>
  <c r="AG61" i="88"/>
  <c r="AH61" i="88"/>
  <c r="AI61" i="88"/>
  <c r="AB76" i="88"/>
  <c r="AC76" i="88"/>
  <c r="AD76" i="88"/>
  <c r="AE76" i="88"/>
  <c r="AA76" i="88" s="1"/>
  <c r="AF76" i="88"/>
  <c r="AG76" i="88"/>
  <c r="AH76" i="88"/>
  <c r="AI76" i="88"/>
  <c r="Y1" i="87"/>
  <c r="T4" i="87"/>
  <c r="T6" i="87"/>
  <c r="E7" i="87"/>
  <c r="E8" i="87"/>
  <c r="T8" i="87"/>
  <c r="E9" i="87"/>
  <c r="T10" i="87"/>
  <c r="T12" i="87"/>
  <c r="E16" i="87"/>
  <c r="T19" i="87"/>
  <c r="E26" i="87"/>
  <c r="T26" i="87"/>
  <c r="B33" i="87"/>
  <c r="D33" i="87"/>
  <c r="B34" i="87"/>
  <c r="D34" i="87"/>
  <c r="B35" i="87"/>
  <c r="D35" i="87"/>
  <c r="B36" i="87"/>
  <c r="D36" i="87"/>
  <c r="A39" i="87"/>
  <c r="A1" i="87" s="1"/>
  <c r="E41" i="87"/>
  <c r="E4" i="87" s="1"/>
  <c r="E42" i="87"/>
  <c r="E5" i="87" s="1"/>
  <c r="E43" i="87"/>
  <c r="E6" i="87" s="1"/>
  <c r="E51" i="87"/>
  <c r="E14" i="87" s="1"/>
  <c r="E52" i="87"/>
  <c r="E15" i="87" s="1"/>
  <c r="AC56" i="87"/>
  <c r="AD56" i="87"/>
  <c r="AE56" i="87"/>
  <c r="AA56" i="87" s="1"/>
  <c r="AG56" i="87"/>
  <c r="AH56" i="87"/>
  <c r="AI56" i="87"/>
  <c r="AB60" i="87"/>
  <c r="AC60" i="87"/>
  <c r="AE60" i="87"/>
  <c r="AD60" i="87" s="1"/>
  <c r="AF60" i="87"/>
  <c r="AG60" i="87"/>
  <c r="AH60" i="87"/>
  <c r="AI60" i="87"/>
  <c r="AA61" i="87"/>
  <c r="AB61" i="87"/>
  <c r="AC61" i="87"/>
  <c r="AD61" i="87"/>
  <c r="AE61" i="87"/>
  <c r="AF61" i="87"/>
  <c r="AG61" i="87"/>
  <c r="AH61" i="87"/>
  <c r="AI61" i="87"/>
  <c r="AB76" i="87"/>
  <c r="AC76" i="87"/>
  <c r="AD76" i="87"/>
  <c r="AE76" i="87"/>
  <c r="AA76" i="87" s="1"/>
  <c r="AF76" i="87"/>
  <c r="AG76" i="87"/>
  <c r="AH76" i="87"/>
  <c r="AI76" i="87"/>
  <c r="Y1" i="86"/>
  <c r="T4" i="86"/>
  <c r="T6" i="86"/>
  <c r="E7" i="86"/>
  <c r="E8" i="86"/>
  <c r="T8" i="86"/>
  <c r="E9" i="86"/>
  <c r="T10" i="86"/>
  <c r="T12" i="86"/>
  <c r="E16" i="86"/>
  <c r="T19" i="86"/>
  <c r="E26" i="86"/>
  <c r="T26" i="86"/>
  <c r="B33" i="86"/>
  <c r="D33" i="86"/>
  <c r="B34" i="86"/>
  <c r="D34" i="86"/>
  <c r="B35" i="86"/>
  <c r="D35" i="86"/>
  <c r="B36" i="86"/>
  <c r="D36" i="86"/>
  <c r="A39" i="86"/>
  <c r="A1" i="86" s="1"/>
  <c r="E41" i="86"/>
  <c r="E4" i="86" s="1"/>
  <c r="E42" i="86"/>
  <c r="E5" i="86" s="1"/>
  <c r="E43" i="86"/>
  <c r="E6" i="86" s="1"/>
  <c r="E51" i="86"/>
  <c r="E14" i="86" s="1"/>
  <c r="E52" i="86"/>
  <c r="E15" i="86" s="1"/>
  <c r="AC56" i="86"/>
  <c r="AD56" i="86"/>
  <c r="AE56" i="86"/>
  <c r="AA56" i="86" s="1"/>
  <c r="AG56" i="86"/>
  <c r="AH56" i="86"/>
  <c r="AI56" i="86"/>
  <c r="AB60" i="86"/>
  <c r="AC60" i="86"/>
  <c r="AE60" i="86"/>
  <c r="AD60" i="86" s="1"/>
  <c r="AF60" i="86"/>
  <c r="AG60" i="86"/>
  <c r="AH60" i="86"/>
  <c r="AI60" i="86"/>
  <c r="AA61" i="86"/>
  <c r="AB61" i="86"/>
  <c r="AC61" i="86"/>
  <c r="AD61" i="86"/>
  <c r="AE61" i="86"/>
  <c r="AF61" i="86"/>
  <c r="AG61" i="86"/>
  <c r="AH61" i="86"/>
  <c r="AI61" i="86"/>
  <c r="AB76" i="86"/>
  <c r="AC76" i="86"/>
  <c r="AE76" i="86"/>
  <c r="AD76" i="86" s="1"/>
  <c r="AF76" i="86"/>
  <c r="AG76" i="86"/>
  <c r="AH76" i="86"/>
  <c r="AI76" i="86"/>
  <c r="Y1" i="85"/>
  <c r="T4" i="85"/>
  <c r="T6" i="85"/>
  <c r="E7" i="85"/>
  <c r="E8" i="85"/>
  <c r="T8" i="85"/>
  <c r="E9" i="85"/>
  <c r="T10" i="85"/>
  <c r="T12" i="85"/>
  <c r="E16" i="85"/>
  <c r="T19" i="85"/>
  <c r="E26" i="85"/>
  <c r="T26" i="85"/>
  <c r="B33" i="85"/>
  <c r="D33" i="85"/>
  <c r="B34" i="85"/>
  <c r="D34" i="85"/>
  <c r="B35" i="85"/>
  <c r="D35" i="85"/>
  <c r="B36" i="85"/>
  <c r="D36" i="85"/>
  <c r="A39" i="85"/>
  <c r="A1" i="85" s="1"/>
  <c r="E41" i="85"/>
  <c r="E4" i="85" s="1"/>
  <c r="E42" i="85"/>
  <c r="E5" i="85" s="1"/>
  <c r="E43" i="85"/>
  <c r="E6" i="85" s="1"/>
  <c r="E51" i="85"/>
  <c r="E14" i="85" s="1"/>
  <c r="E52" i="85"/>
  <c r="E15" i="85" s="1"/>
  <c r="AB56" i="85"/>
  <c r="AC56" i="85"/>
  <c r="AD56" i="85"/>
  <c r="AE56" i="85"/>
  <c r="AA56" i="85" s="1"/>
  <c r="AF56" i="85"/>
  <c r="AG56" i="85"/>
  <c r="AH56" i="85"/>
  <c r="AI56" i="85"/>
  <c r="AB60" i="85"/>
  <c r="AE60" i="85"/>
  <c r="AA60" i="85" s="1"/>
  <c r="AF60" i="85"/>
  <c r="AI60" i="85"/>
  <c r="AA61" i="85"/>
  <c r="AB61" i="85"/>
  <c r="AC61" i="85"/>
  <c r="AD61" i="85"/>
  <c r="AE61" i="85"/>
  <c r="AF61" i="85"/>
  <c r="AG61" i="85"/>
  <c r="AH61" i="85"/>
  <c r="AI61" i="85"/>
  <c r="AB76" i="85"/>
  <c r="AE76" i="85"/>
  <c r="AA76" i="85" s="1"/>
  <c r="AF76" i="85"/>
  <c r="AI76" i="85"/>
  <c r="Y1" i="84"/>
  <c r="T4" i="84"/>
  <c r="T6" i="84"/>
  <c r="E7" i="84"/>
  <c r="E8" i="84"/>
  <c r="T8" i="84"/>
  <c r="E9" i="84"/>
  <c r="T10" i="84"/>
  <c r="T12" i="84"/>
  <c r="E16" i="84"/>
  <c r="T19" i="84"/>
  <c r="E26" i="84"/>
  <c r="T26" i="84"/>
  <c r="B33" i="84"/>
  <c r="D33" i="84"/>
  <c r="B34" i="84"/>
  <c r="D34" i="84"/>
  <c r="B35" i="84"/>
  <c r="D35" i="84"/>
  <c r="B36" i="84"/>
  <c r="D36" i="84"/>
  <c r="A39" i="84"/>
  <c r="A1" i="84" s="1"/>
  <c r="E41" i="84"/>
  <c r="E4" i="84" s="1"/>
  <c r="E42" i="84"/>
  <c r="E5" i="84" s="1"/>
  <c r="E43" i="84"/>
  <c r="E6" i="84" s="1"/>
  <c r="E51" i="84"/>
  <c r="E14" i="84" s="1"/>
  <c r="E52" i="84"/>
  <c r="E15" i="84" s="1"/>
  <c r="AC56" i="84"/>
  <c r="AD56" i="84"/>
  <c r="AE56" i="84"/>
  <c r="AA56" i="84" s="1"/>
  <c r="AG56" i="84"/>
  <c r="AH56" i="84"/>
  <c r="AI56" i="84"/>
  <c r="AB60" i="84"/>
  <c r="AC60" i="84"/>
  <c r="AD60" i="84"/>
  <c r="AE60" i="84"/>
  <c r="AA60" i="84" s="1"/>
  <c r="AF60" i="84"/>
  <c r="AG60" i="84"/>
  <c r="AH60" i="84"/>
  <c r="AI60" i="84"/>
  <c r="AA61" i="84"/>
  <c r="AB61" i="84"/>
  <c r="AC61" i="84"/>
  <c r="AD61" i="84"/>
  <c r="AE61" i="84"/>
  <c r="AF61" i="84"/>
  <c r="AG61" i="84"/>
  <c r="AH61" i="84"/>
  <c r="AI61" i="84"/>
  <c r="AB76" i="84"/>
  <c r="AE76" i="84"/>
  <c r="AD76" i="84" s="1"/>
  <c r="AF76" i="84"/>
  <c r="AI76" i="84"/>
  <c r="Y1" i="83"/>
  <c r="T4" i="83"/>
  <c r="T6" i="83"/>
  <c r="E7" i="83"/>
  <c r="E8" i="83"/>
  <c r="T8" i="83"/>
  <c r="E9" i="83"/>
  <c r="T10" i="83"/>
  <c r="T12" i="83"/>
  <c r="E16" i="83"/>
  <c r="T19" i="83"/>
  <c r="E26" i="83"/>
  <c r="T26" i="83"/>
  <c r="B33" i="83"/>
  <c r="D33" i="83"/>
  <c r="B34" i="83"/>
  <c r="D34" i="83"/>
  <c r="B35" i="83"/>
  <c r="D35" i="83"/>
  <c r="B36" i="83"/>
  <c r="D36" i="83"/>
  <c r="A39" i="83"/>
  <c r="A1" i="83" s="1"/>
  <c r="E41" i="83"/>
  <c r="E4" i="83" s="1"/>
  <c r="E42" i="83"/>
  <c r="E5" i="83" s="1"/>
  <c r="E43" i="83"/>
  <c r="E6" i="83" s="1"/>
  <c r="E51" i="83"/>
  <c r="E14" i="83" s="1"/>
  <c r="E52" i="83"/>
  <c r="E15" i="83" s="1"/>
  <c r="AC56" i="83"/>
  <c r="AD56" i="83"/>
  <c r="AE56" i="83"/>
  <c r="AA56" i="83" s="1"/>
  <c r="AG56" i="83"/>
  <c r="AH56" i="83"/>
  <c r="AI56" i="83"/>
  <c r="AB60" i="83"/>
  <c r="AC60" i="83"/>
  <c r="AD60" i="83"/>
  <c r="AE60" i="83"/>
  <c r="AA60" i="83" s="1"/>
  <c r="AF60" i="83"/>
  <c r="AG60" i="83"/>
  <c r="AH60" i="83"/>
  <c r="AI60" i="83"/>
  <c r="AA61" i="83"/>
  <c r="AB61" i="83"/>
  <c r="AC61" i="83"/>
  <c r="AD61" i="83"/>
  <c r="AE61" i="83"/>
  <c r="AF61" i="83"/>
  <c r="AG61" i="83"/>
  <c r="AH61" i="83"/>
  <c r="AI61" i="83"/>
  <c r="AB76" i="83"/>
  <c r="AC76" i="83"/>
  <c r="AD76" i="83"/>
  <c r="AE76" i="83"/>
  <c r="AA76" i="83" s="1"/>
  <c r="AF76" i="83"/>
  <c r="AG76" i="83"/>
  <c r="AH76" i="83"/>
  <c r="AI76" i="83"/>
  <c r="Y1" i="82"/>
  <c r="T4" i="82"/>
  <c r="T6" i="82"/>
  <c r="E7" i="82"/>
  <c r="E8" i="82"/>
  <c r="T8" i="82"/>
  <c r="E9" i="82"/>
  <c r="T10" i="82"/>
  <c r="T12" i="82"/>
  <c r="E16" i="82"/>
  <c r="T19" i="82"/>
  <c r="E26" i="82"/>
  <c r="T26" i="82"/>
  <c r="B33" i="82"/>
  <c r="D33" i="82"/>
  <c r="B34" i="82"/>
  <c r="D34" i="82"/>
  <c r="B35" i="82"/>
  <c r="D35" i="82"/>
  <c r="B36" i="82"/>
  <c r="D36" i="82"/>
  <c r="A39" i="82"/>
  <c r="A1" i="82" s="1"/>
  <c r="E41" i="82"/>
  <c r="E4" i="82" s="1"/>
  <c r="E42" i="82"/>
  <c r="E5" i="82" s="1"/>
  <c r="E43" i="82"/>
  <c r="E6" i="82" s="1"/>
  <c r="E51" i="82"/>
  <c r="E14" i="82" s="1"/>
  <c r="E52" i="82"/>
  <c r="E15" i="82" s="1"/>
  <c r="AB56" i="82"/>
  <c r="AC56" i="82"/>
  <c r="AD56" i="82"/>
  <c r="AE56" i="82"/>
  <c r="AA56" i="82" s="1"/>
  <c r="AF56" i="82"/>
  <c r="AG56" i="82"/>
  <c r="AH56" i="82"/>
  <c r="AI56" i="82"/>
  <c r="AB60" i="82"/>
  <c r="AC60" i="82"/>
  <c r="AE60" i="82"/>
  <c r="AD60" i="82" s="1"/>
  <c r="AF60" i="82"/>
  <c r="AG60" i="82"/>
  <c r="AI60" i="82"/>
  <c r="AA61" i="82"/>
  <c r="AB61" i="82"/>
  <c r="AC61" i="82"/>
  <c r="AD61" i="82"/>
  <c r="AE61" i="82"/>
  <c r="AF61" i="82"/>
  <c r="AG61" i="82"/>
  <c r="AH61" i="82"/>
  <c r="AI61" i="82"/>
  <c r="AB76" i="82"/>
  <c r="AC76" i="82"/>
  <c r="AE76" i="82"/>
  <c r="AD76" i="82" s="1"/>
  <c r="AF76" i="82"/>
  <c r="AG76" i="82"/>
  <c r="AI76" i="82"/>
  <c r="Y1" i="81"/>
  <c r="T4" i="81"/>
  <c r="T6" i="81"/>
  <c r="E7" i="81"/>
  <c r="E8" i="81"/>
  <c r="T8" i="81"/>
  <c r="E9" i="81"/>
  <c r="T10" i="81"/>
  <c r="T12" i="81"/>
  <c r="E16" i="81"/>
  <c r="T19" i="81"/>
  <c r="E26" i="81"/>
  <c r="T26" i="81"/>
  <c r="B33" i="81"/>
  <c r="D33" i="81"/>
  <c r="B34" i="81"/>
  <c r="D34" i="81"/>
  <c r="B35" i="81"/>
  <c r="D35" i="81"/>
  <c r="B36" i="81"/>
  <c r="D36" i="81"/>
  <c r="A39" i="81"/>
  <c r="A1" i="81" s="1"/>
  <c r="E41" i="81"/>
  <c r="E4" i="81" s="1"/>
  <c r="E42" i="81"/>
  <c r="E5" i="81" s="1"/>
  <c r="E43" i="81"/>
  <c r="E6" i="81" s="1"/>
  <c r="E51" i="81"/>
  <c r="E14" i="81" s="1"/>
  <c r="E52" i="81"/>
  <c r="E15" i="81" s="1"/>
  <c r="AB56" i="81"/>
  <c r="AC56" i="81"/>
  <c r="AD56" i="81"/>
  <c r="AE56" i="81"/>
  <c r="AA56" i="81" s="1"/>
  <c r="AF56" i="81"/>
  <c r="AG56" i="81"/>
  <c r="AH56" i="81"/>
  <c r="AI56" i="81"/>
  <c r="AB60" i="81"/>
  <c r="AE60" i="81"/>
  <c r="AA60" i="81" s="1"/>
  <c r="AF60" i="81"/>
  <c r="AI60" i="81"/>
  <c r="AA61" i="81"/>
  <c r="AB61" i="81"/>
  <c r="AC61" i="81"/>
  <c r="AD61" i="81"/>
  <c r="AE61" i="81"/>
  <c r="AF61" i="81"/>
  <c r="AG61" i="81"/>
  <c r="AH61" i="81"/>
  <c r="AI61" i="81"/>
  <c r="AB76" i="81"/>
  <c r="AC76" i="81"/>
  <c r="AE76" i="81"/>
  <c r="AA76" i="81" s="1"/>
  <c r="AF76" i="81"/>
  <c r="AG76" i="81"/>
  <c r="AI76" i="81"/>
  <c r="Y1" i="80"/>
  <c r="T4" i="80"/>
  <c r="T6" i="80"/>
  <c r="E7" i="80"/>
  <c r="E8" i="80"/>
  <c r="T8" i="80"/>
  <c r="E9" i="80"/>
  <c r="T10" i="80"/>
  <c r="T12" i="80"/>
  <c r="E16" i="80"/>
  <c r="T19" i="80"/>
  <c r="E26" i="80"/>
  <c r="T26" i="80"/>
  <c r="B33" i="80"/>
  <c r="D33" i="80"/>
  <c r="B34" i="80"/>
  <c r="D34" i="80"/>
  <c r="B35" i="80"/>
  <c r="D35" i="80"/>
  <c r="B36" i="80"/>
  <c r="D36" i="80"/>
  <c r="A39" i="80"/>
  <c r="A1" i="80" s="1"/>
  <c r="E41" i="80"/>
  <c r="E4" i="80" s="1"/>
  <c r="E42" i="80"/>
  <c r="E5" i="80" s="1"/>
  <c r="E43" i="80"/>
  <c r="E6" i="80" s="1"/>
  <c r="E51" i="80"/>
  <c r="E14" i="80" s="1"/>
  <c r="E52" i="80"/>
  <c r="E15" i="80" s="1"/>
  <c r="AB56" i="80"/>
  <c r="AC56" i="80"/>
  <c r="AD56" i="80"/>
  <c r="AE56" i="80"/>
  <c r="AA56" i="80" s="1"/>
  <c r="AF56" i="80"/>
  <c r="AG56" i="80"/>
  <c r="AH56" i="80"/>
  <c r="AI56" i="80"/>
  <c r="AC60" i="80"/>
  <c r="AE60" i="80"/>
  <c r="AD60" i="80" s="1"/>
  <c r="AG60" i="80"/>
  <c r="AI60" i="80"/>
  <c r="AA61" i="80"/>
  <c r="AB61" i="80"/>
  <c r="AC61" i="80"/>
  <c r="AD61" i="80"/>
  <c r="AE61" i="80"/>
  <c r="AF61" i="80"/>
  <c r="AG61" i="80"/>
  <c r="AH61" i="80"/>
  <c r="AI61" i="80"/>
  <c r="AC76" i="80"/>
  <c r="AE76" i="80"/>
  <c r="AD76" i="80" s="1"/>
  <c r="AG76" i="80"/>
  <c r="AI76" i="80"/>
  <c r="Y1" i="79"/>
  <c r="T4" i="79"/>
  <c r="T6" i="79"/>
  <c r="E7" i="79"/>
  <c r="E8" i="79"/>
  <c r="T8" i="79"/>
  <c r="E9" i="79"/>
  <c r="T10" i="79"/>
  <c r="T12" i="79"/>
  <c r="E16" i="79"/>
  <c r="T19" i="79"/>
  <c r="E26" i="79"/>
  <c r="T26" i="79"/>
  <c r="B33" i="79"/>
  <c r="D33" i="79"/>
  <c r="B34" i="79"/>
  <c r="D34" i="79"/>
  <c r="B35" i="79"/>
  <c r="D35" i="79"/>
  <c r="B36" i="79"/>
  <c r="D36" i="79"/>
  <c r="A39" i="79"/>
  <c r="A1" i="79" s="1"/>
  <c r="E41" i="79"/>
  <c r="E4" i="79" s="1"/>
  <c r="E42" i="79"/>
  <c r="E5" i="79" s="1"/>
  <c r="E43" i="79"/>
  <c r="E6" i="79" s="1"/>
  <c r="E51" i="79"/>
  <c r="E14" i="79" s="1"/>
  <c r="E52" i="79"/>
  <c r="E15" i="79" s="1"/>
  <c r="AE56" i="79"/>
  <c r="AD56" i="79" s="1"/>
  <c r="AI56" i="79"/>
  <c r="AD60" i="79"/>
  <c r="AE60" i="79"/>
  <c r="AC60" i="79" s="1"/>
  <c r="AF60" i="79"/>
  <c r="AG60" i="79"/>
  <c r="AH60" i="79"/>
  <c r="AI60" i="79"/>
  <c r="AA61" i="79"/>
  <c r="AB61" i="79"/>
  <c r="AC61" i="79"/>
  <c r="AD61" i="79"/>
  <c r="AE61" i="79"/>
  <c r="AF61" i="79"/>
  <c r="AG61" i="79"/>
  <c r="AH61" i="79"/>
  <c r="AI61" i="79"/>
  <c r="AD76" i="79"/>
  <c r="AE76" i="79"/>
  <c r="AC76" i="79" s="1"/>
  <c r="AH76" i="79"/>
  <c r="AI76" i="79"/>
  <c r="Y1" i="78"/>
  <c r="T4" i="78"/>
  <c r="T6" i="78"/>
  <c r="E7" i="78"/>
  <c r="E8" i="78"/>
  <c r="T8" i="78"/>
  <c r="E9" i="78"/>
  <c r="T10" i="78"/>
  <c r="T12" i="78"/>
  <c r="E16" i="78"/>
  <c r="T19" i="78"/>
  <c r="E26" i="78"/>
  <c r="T26" i="78"/>
  <c r="B33" i="78"/>
  <c r="D33" i="78"/>
  <c r="E33" i="78"/>
  <c r="B34" i="78"/>
  <c r="D34" i="78"/>
  <c r="B35" i="78"/>
  <c r="D35" i="78"/>
  <c r="B36" i="78"/>
  <c r="D36" i="78"/>
  <c r="A39" i="78"/>
  <c r="A1" i="78" s="1"/>
  <c r="E41" i="78"/>
  <c r="E4" i="78" s="1"/>
  <c r="E42" i="78"/>
  <c r="E5" i="78" s="1"/>
  <c r="E43" i="78"/>
  <c r="E6" i="78" s="1"/>
  <c r="E51" i="78"/>
  <c r="E14" i="78" s="1"/>
  <c r="E52" i="78"/>
  <c r="E15" i="78" s="1"/>
  <c r="AC56" i="78"/>
  <c r="AD56" i="78"/>
  <c r="AE56" i="78"/>
  <c r="AA56" i="78" s="1"/>
  <c r="AG56" i="78"/>
  <c r="AH56" i="78"/>
  <c r="AI56" i="78"/>
  <c r="AB60" i="78"/>
  <c r="AC60" i="78"/>
  <c r="AD60" i="78"/>
  <c r="AE60" i="78"/>
  <c r="AA60" i="78" s="1"/>
  <c r="AF60" i="78"/>
  <c r="AG60" i="78"/>
  <c r="AH60" i="78"/>
  <c r="AI60" i="78"/>
  <c r="AA61" i="78"/>
  <c r="AB61" i="78"/>
  <c r="AC61" i="78"/>
  <c r="AD61" i="78"/>
  <c r="AE61" i="78"/>
  <c r="AF61" i="78"/>
  <c r="AG61" i="78"/>
  <c r="AH61" i="78"/>
  <c r="AI61" i="78"/>
  <c r="AD76" i="78"/>
  <c r="AE76" i="78"/>
  <c r="AC76" i="78" s="1"/>
  <c r="AH76" i="78"/>
  <c r="AI76" i="78"/>
  <c r="Y1" i="77"/>
  <c r="T4" i="77"/>
  <c r="T6" i="77"/>
  <c r="E7" i="77"/>
  <c r="E8" i="77"/>
  <c r="T8" i="77"/>
  <c r="E9" i="77"/>
  <c r="T10" i="77"/>
  <c r="T12" i="77"/>
  <c r="E16" i="77"/>
  <c r="T19" i="77"/>
  <c r="E26" i="77"/>
  <c r="T26" i="77"/>
  <c r="B33" i="77"/>
  <c r="D33" i="77"/>
  <c r="B34" i="77"/>
  <c r="D34" i="77"/>
  <c r="B35" i="77"/>
  <c r="D35" i="77"/>
  <c r="B36" i="77"/>
  <c r="D36" i="77"/>
  <c r="A39" i="77"/>
  <c r="A1" i="77" s="1"/>
  <c r="E41" i="77"/>
  <c r="E4" i="77" s="1"/>
  <c r="E42" i="77"/>
  <c r="E5" i="77" s="1"/>
  <c r="E43" i="77"/>
  <c r="E6" i="77" s="1"/>
  <c r="E51" i="77"/>
  <c r="E14" i="77" s="1"/>
  <c r="E52" i="77"/>
  <c r="E15" i="77" s="1"/>
  <c r="AC56" i="77"/>
  <c r="AD56" i="77"/>
  <c r="AE56" i="77"/>
  <c r="AA56" i="77" s="1"/>
  <c r="AG56" i="77"/>
  <c r="AH56" i="77"/>
  <c r="AI56" i="77"/>
  <c r="AB60" i="77"/>
  <c r="AC60" i="77"/>
  <c r="AD60" i="77"/>
  <c r="AE60" i="77"/>
  <c r="AA60" i="77" s="1"/>
  <c r="AF60" i="77"/>
  <c r="AG60" i="77"/>
  <c r="AH60" i="77"/>
  <c r="AI60" i="77"/>
  <c r="AA61" i="77"/>
  <c r="AB61" i="77"/>
  <c r="AC61" i="77"/>
  <c r="AD61" i="77"/>
  <c r="AE61" i="77"/>
  <c r="AF61" i="77"/>
  <c r="AG61" i="77"/>
  <c r="AH61" i="77"/>
  <c r="AI61" i="77"/>
  <c r="AB76" i="77"/>
  <c r="AC76" i="77"/>
  <c r="AD76" i="77"/>
  <c r="AE76" i="77"/>
  <c r="AA76" i="77" s="1"/>
  <c r="AF76" i="77"/>
  <c r="AG76" i="77"/>
  <c r="AH76" i="77"/>
  <c r="AI76" i="77"/>
  <c r="Y1" i="76"/>
  <c r="T4" i="76"/>
  <c r="T6" i="76"/>
  <c r="E7" i="76"/>
  <c r="E8" i="76"/>
  <c r="T8" i="76"/>
  <c r="E9" i="76"/>
  <c r="T10" i="76"/>
  <c r="T12" i="76"/>
  <c r="E16" i="76"/>
  <c r="T19" i="76"/>
  <c r="E26" i="76"/>
  <c r="T26" i="76"/>
  <c r="B33" i="76"/>
  <c r="D33" i="76"/>
  <c r="B34" i="76"/>
  <c r="D34" i="76"/>
  <c r="B35" i="76"/>
  <c r="D35" i="76"/>
  <c r="B36" i="76"/>
  <c r="D36" i="76"/>
  <c r="A39" i="76"/>
  <c r="A1" i="76" s="1"/>
  <c r="E41" i="76"/>
  <c r="E4" i="76" s="1"/>
  <c r="E42" i="76"/>
  <c r="E5" i="76" s="1"/>
  <c r="E43" i="76"/>
  <c r="E6" i="76" s="1"/>
  <c r="E51" i="76"/>
  <c r="E14" i="76" s="1"/>
  <c r="E52" i="76"/>
  <c r="E15" i="76" s="1"/>
  <c r="AC56" i="76"/>
  <c r="AD56" i="76"/>
  <c r="AE56" i="76"/>
  <c r="AB56" i="76" s="1"/>
  <c r="AG56" i="76"/>
  <c r="AH56" i="76"/>
  <c r="AI56" i="76"/>
  <c r="AB60" i="76"/>
  <c r="AC60" i="76"/>
  <c r="AD60" i="76"/>
  <c r="AE60" i="76"/>
  <c r="AA60" i="76" s="1"/>
  <c r="AF60" i="76"/>
  <c r="AG60" i="76"/>
  <c r="AH60" i="76"/>
  <c r="AI60" i="76"/>
  <c r="AA61" i="76"/>
  <c r="AB61" i="76"/>
  <c r="AC61" i="76"/>
  <c r="AD61" i="76"/>
  <c r="AE61" i="76"/>
  <c r="AF61" i="76"/>
  <c r="AG61" i="76"/>
  <c r="AH61" i="76"/>
  <c r="AI61" i="76"/>
  <c r="AB76" i="76"/>
  <c r="AC76" i="76"/>
  <c r="AE76" i="76"/>
  <c r="AA76" i="76" s="1"/>
  <c r="AF76" i="76"/>
  <c r="AG76" i="76"/>
  <c r="AH76" i="76"/>
  <c r="AI76" i="76"/>
  <c r="Y1" i="75"/>
  <c r="T4" i="75"/>
  <c r="T6" i="75"/>
  <c r="E7" i="75"/>
  <c r="E8" i="75"/>
  <c r="T8" i="75"/>
  <c r="E9" i="75"/>
  <c r="T10" i="75"/>
  <c r="T12" i="75"/>
  <c r="E16" i="75"/>
  <c r="T19" i="75"/>
  <c r="E26" i="75"/>
  <c r="T26" i="75"/>
  <c r="B33" i="75"/>
  <c r="D33" i="75"/>
  <c r="B34" i="75"/>
  <c r="D34" i="75"/>
  <c r="B35" i="75"/>
  <c r="D35" i="75"/>
  <c r="B36" i="75"/>
  <c r="D36" i="75"/>
  <c r="A39" i="75"/>
  <c r="A1" i="75" s="1"/>
  <c r="E41" i="75"/>
  <c r="E4" i="75" s="1"/>
  <c r="E42" i="75"/>
  <c r="E5" i="75" s="1"/>
  <c r="E43" i="75"/>
  <c r="E6" i="75" s="1"/>
  <c r="E51" i="75"/>
  <c r="E14" i="75" s="1"/>
  <c r="E52" i="75"/>
  <c r="E15" i="75" s="1"/>
  <c r="AC56" i="75"/>
  <c r="AD56" i="75"/>
  <c r="AE56" i="75"/>
  <c r="AA56" i="75" s="1"/>
  <c r="AG56" i="75"/>
  <c r="AH56" i="75"/>
  <c r="AI56" i="75"/>
  <c r="AB60" i="75"/>
  <c r="AC60" i="75"/>
  <c r="AD60" i="75"/>
  <c r="AE60" i="75"/>
  <c r="AA60" i="75" s="1"/>
  <c r="AF60" i="75"/>
  <c r="AG60" i="75"/>
  <c r="AH60" i="75"/>
  <c r="AI60" i="75"/>
  <c r="AA61" i="75"/>
  <c r="AB61" i="75"/>
  <c r="AC61" i="75"/>
  <c r="AD61" i="75"/>
  <c r="AE61" i="75"/>
  <c r="AF61" i="75"/>
  <c r="AG61" i="75"/>
  <c r="AH61" i="75"/>
  <c r="AI61" i="75"/>
  <c r="AB76" i="75"/>
  <c r="AC76" i="75"/>
  <c r="AD76" i="75"/>
  <c r="AE76" i="75"/>
  <c r="AA76" i="75" s="1"/>
  <c r="AF76" i="75"/>
  <c r="AG76" i="75"/>
  <c r="AH76" i="75"/>
  <c r="AI76" i="75"/>
  <c r="Y1" i="74"/>
  <c r="T4" i="74"/>
  <c r="T6" i="74"/>
  <c r="E7" i="74"/>
  <c r="E8" i="74"/>
  <c r="T8" i="74"/>
  <c r="E9" i="74"/>
  <c r="T10" i="74"/>
  <c r="T12" i="74"/>
  <c r="E16" i="74"/>
  <c r="T19" i="74"/>
  <c r="E26" i="74"/>
  <c r="T26" i="74"/>
  <c r="B33" i="74"/>
  <c r="D33" i="74"/>
  <c r="B34" i="74"/>
  <c r="D34" i="74"/>
  <c r="B35" i="74"/>
  <c r="D35" i="74"/>
  <c r="B36" i="74"/>
  <c r="D36" i="74"/>
  <c r="A39" i="74"/>
  <c r="A1" i="74" s="1"/>
  <c r="E41" i="74"/>
  <c r="E4" i="74" s="1"/>
  <c r="E42" i="74"/>
  <c r="E5" i="74" s="1"/>
  <c r="E43" i="74"/>
  <c r="E6" i="74" s="1"/>
  <c r="E51" i="74"/>
  <c r="E14" i="74" s="1"/>
  <c r="E52" i="74"/>
  <c r="E15" i="74" s="1"/>
  <c r="AC56" i="74"/>
  <c r="AD56" i="74"/>
  <c r="AE56" i="74"/>
  <c r="AA56" i="74" s="1"/>
  <c r="AG56" i="74"/>
  <c r="AH56" i="74"/>
  <c r="AI56" i="74"/>
  <c r="AB60" i="74"/>
  <c r="AC60" i="74"/>
  <c r="AD60" i="74"/>
  <c r="AE60" i="74"/>
  <c r="AA60" i="74" s="1"/>
  <c r="AF60" i="74"/>
  <c r="AG60" i="74"/>
  <c r="AH60" i="74"/>
  <c r="AI60" i="74"/>
  <c r="AA61" i="74"/>
  <c r="AB61" i="74"/>
  <c r="AC61" i="74"/>
  <c r="AD61" i="74"/>
  <c r="AE61" i="74"/>
  <c r="AF61" i="74"/>
  <c r="AG61" i="74"/>
  <c r="AH61" i="74"/>
  <c r="AI61" i="74"/>
  <c r="AB76" i="74"/>
  <c r="AC76" i="74"/>
  <c r="AE76" i="74"/>
  <c r="AD76" i="74" s="1"/>
  <c r="AF76" i="74"/>
  <c r="AG76" i="74"/>
  <c r="AH76" i="74"/>
  <c r="AI76" i="74"/>
  <c r="Y1" i="73"/>
  <c r="T4" i="73"/>
  <c r="T6" i="73"/>
  <c r="E7" i="73"/>
  <c r="E8" i="73"/>
  <c r="T8" i="73"/>
  <c r="E9" i="73"/>
  <c r="T10" i="73"/>
  <c r="T12" i="73"/>
  <c r="E16" i="73"/>
  <c r="T19" i="73"/>
  <c r="E26" i="73"/>
  <c r="T26" i="73"/>
  <c r="B33" i="73"/>
  <c r="D33" i="73"/>
  <c r="B34" i="73"/>
  <c r="D34" i="73"/>
  <c r="B35" i="73"/>
  <c r="D35" i="73"/>
  <c r="B36" i="73"/>
  <c r="D36" i="73"/>
  <c r="A39" i="73"/>
  <c r="A1" i="73" s="1"/>
  <c r="E41" i="73"/>
  <c r="E4" i="73" s="1"/>
  <c r="E42" i="73"/>
  <c r="E5" i="73" s="1"/>
  <c r="E43" i="73"/>
  <c r="E6" i="73" s="1"/>
  <c r="E51" i="73"/>
  <c r="E14" i="73" s="1"/>
  <c r="E52" i="73"/>
  <c r="E15" i="73" s="1"/>
  <c r="AB56" i="73"/>
  <c r="AC56" i="73"/>
  <c r="AD56" i="73"/>
  <c r="AE56" i="73"/>
  <c r="AA56" i="73" s="1"/>
  <c r="AF56" i="73"/>
  <c r="AG56" i="73"/>
  <c r="AH56" i="73"/>
  <c r="AI56" i="73"/>
  <c r="AE60" i="73"/>
  <c r="AB60" i="73" s="1"/>
  <c r="AI60" i="73"/>
  <c r="AA61" i="73"/>
  <c r="AB61" i="73"/>
  <c r="AC61" i="73"/>
  <c r="AD61" i="73"/>
  <c r="AE61" i="73"/>
  <c r="AF61" i="73"/>
  <c r="AG61" i="73"/>
  <c r="AH61" i="73"/>
  <c r="AI61" i="73"/>
  <c r="AE76" i="73"/>
  <c r="AB76" i="73" s="1"/>
  <c r="AI76" i="73"/>
  <c r="Y1" i="72"/>
  <c r="T4" i="72"/>
  <c r="T6" i="72"/>
  <c r="E7" i="72"/>
  <c r="E8" i="72"/>
  <c r="T8" i="72"/>
  <c r="E9" i="72"/>
  <c r="T10" i="72"/>
  <c r="T12" i="72"/>
  <c r="E16" i="72"/>
  <c r="T19" i="72"/>
  <c r="E26" i="72"/>
  <c r="T26" i="72"/>
  <c r="B33" i="72"/>
  <c r="D33" i="72"/>
  <c r="B34" i="72"/>
  <c r="D34" i="72"/>
  <c r="B35" i="72"/>
  <c r="D35" i="72"/>
  <c r="B36" i="72"/>
  <c r="D36" i="72"/>
  <c r="A39" i="72"/>
  <c r="A1" i="72" s="1"/>
  <c r="E41" i="72"/>
  <c r="E4" i="72" s="1"/>
  <c r="E42" i="72"/>
  <c r="E5" i="72" s="1"/>
  <c r="E43" i="72"/>
  <c r="E6" i="72" s="1"/>
  <c r="E51" i="72"/>
  <c r="E14" i="72" s="1"/>
  <c r="E52" i="72"/>
  <c r="E15" i="72" s="1"/>
  <c r="AE56" i="72"/>
  <c r="AB56" i="72" s="1"/>
  <c r="AI56" i="72"/>
  <c r="AC60" i="72"/>
  <c r="AD60" i="72"/>
  <c r="AE60" i="72"/>
  <c r="AA60" i="72" s="1"/>
  <c r="AG60" i="72"/>
  <c r="AH60" i="72"/>
  <c r="AI60" i="72"/>
  <c r="AA61" i="72"/>
  <c r="AB61" i="72"/>
  <c r="AC61" i="72"/>
  <c r="AD61" i="72"/>
  <c r="AE61" i="72"/>
  <c r="AF61" i="72"/>
  <c r="AG61" i="72"/>
  <c r="AH61" i="72"/>
  <c r="AI61" i="72"/>
  <c r="AC76" i="72"/>
  <c r="AD76" i="72"/>
  <c r="AE76" i="72"/>
  <c r="AA76" i="72" s="1"/>
  <c r="AG76" i="72"/>
  <c r="AH76" i="72"/>
  <c r="AI76" i="72"/>
  <c r="Y1" i="71"/>
  <c r="T4" i="71"/>
  <c r="T6" i="71"/>
  <c r="E7" i="71"/>
  <c r="E8" i="71"/>
  <c r="T8" i="71"/>
  <c r="E9" i="71"/>
  <c r="T10" i="71"/>
  <c r="T12" i="71"/>
  <c r="E16" i="71"/>
  <c r="T19" i="71"/>
  <c r="E26" i="71"/>
  <c r="T26" i="71"/>
  <c r="B33" i="71"/>
  <c r="D33" i="71"/>
  <c r="B34" i="71"/>
  <c r="D34" i="71"/>
  <c r="B35" i="71"/>
  <c r="D35" i="71"/>
  <c r="B36" i="71"/>
  <c r="D36" i="71"/>
  <c r="A39" i="71"/>
  <c r="A1" i="71" s="1"/>
  <c r="E41" i="71"/>
  <c r="E4" i="71" s="1"/>
  <c r="E42" i="71"/>
  <c r="E5" i="71" s="1"/>
  <c r="E43" i="71"/>
  <c r="E6" i="71" s="1"/>
  <c r="E51" i="71"/>
  <c r="E14" i="71" s="1"/>
  <c r="E52" i="71"/>
  <c r="E15" i="71" s="1"/>
  <c r="AC56" i="71"/>
  <c r="AD56" i="71"/>
  <c r="AE56" i="71"/>
  <c r="AA56" i="71" s="1"/>
  <c r="AG56" i="71"/>
  <c r="AH56" i="71"/>
  <c r="AI56" i="71"/>
  <c r="AB60" i="71"/>
  <c r="AC60" i="71"/>
  <c r="AD60" i="71"/>
  <c r="AE60" i="71"/>
  <c r="AA60" i="71" s="1"/>
  <c r="AF60" i="71"/>
  <c r="AG60" i="71"/>
  <c r="AH60" i="71"/>
  <c r="AI60" i="71"/>
  <c r="AA61" i="71"/>
  <c r="AB61" i="71"/>
  <c r="AC61" i="71"/>
  <c r="AD61" i="71"/>
  <c r="AE61" i="71"/>
  <c r="AF61" i="71"/>
  <c r="AG61" i="71"/>
  <c r="AH61" i="71"/>
  <c r="AI61" i="71"/>
  <c r="AB76" i="71"/>
  <c r="AC76" i="71"/>
  <c r="AD76" i="71"/>
  <c r="AE76" i="71"/>
  <c r="AA76" i="71" s="1"/>
  <c r="AF76" i="71"/>
  <c r="AG76" i="71"/>
  <c r="AH76" i="71"/>
  <c r="AI76" i="71"/>
  <c r="Y1" i="70"/>
  <c r="T4" i="70"/>
  <c r="T6" i="70"/>
  <c r="E7" i="70"/>
  <c r="E8" i="70"/>
  <c r="T8" i="70"/>
  <c r="E9" i="70"/>
  <c r="T10" i="70"/>
  <c r="T12" i="70"/>
  <c r="E16" i="70"/>
  <c r="T19" i="70"/>
  <c r="E26" i="70"/>
  <c r="T26" i="70"/>
  <c r="B33" i="70"/>
  <c r="D33" i="70"/>
  <c r="B34" i="70"/>
  <c r="D34" i="70"/>
  <c r="B35" i="70"/>
  <c r="D35" i="70"/>
  <c r="B36" i="70"/>
  <c r="D36" i="70"/>
  <c r="A39" i="70"/>
  <c r="A1" i="70" s="1"/>
  <c r="E41" i="70"/>
  <c r="E4" i="70" s="1"/>
  <c r="E42" i="70"/>
  <c r="E5" i="70" s="1"/>
  <c r="E43" i="70"/>
  <c r="E6" i="70" s="1"/>
  <c r="E51" i="70"/>
  <c r="E14" i="70" s="1"/>
  <c r="E52" i="70"/>
  <c r="E15" i="70" s="1"/>
  <c r="AC56" i="70"/>
  <c r="AD56" i="70"/>
  <c r="AE56" i="70"/>
  <c r="AA56" i="70" s="1"/>
  <c r="AG56" i="70"/>
  <c r="AH56" i="70"/>
  <c r="AI56" i="70"/>
  <c r="AB60" i="70"/>
  <c r="AC60" i="70"/>
  <c r="AD60" i="70"/>
  <c r="AE60" i="70"/>
  <c r="AA60" i="70" s="1"/>
  <c r="AF60" i="70"/>
  <c r="AG60" i="70"/>
  <c r="AH60" i="70"/>
  <c r="AI60" i="70"/>
  <c r="AA61" i="70"/>
  <c r="AB61" i="70"/>
  <c r="AC61" i="70"/>
  <c r="AD61" i="70"/>
  <c r="AE61" i="70"/>
  <c r="AF61" i="70"/>
  <c r="AG61" i="70"/>
  <c r="AH61" i="70"/>
  <c r="AI61" i="70"/>
  <c r="AB76" i="70"/>
  <c r="AC76" i="70"/>
  <c r="AD76" i="70"/>
  <c r="AE76" i="70"/>
  <c r="AA76" i="70" s="1"/>
  <c r="AF76" i="70"/>
  <c r="AG76" i="70"/>
  <c r="AH76" i="70"/>
  <c r="AI76" i="70"/>
  <c r="Y1" i="69"/>
  <c r="T4" i="69"/>
  <c r="T6" i="69"/>
  <c r="E7" i="69"/>
  <c r="E8" i="69"/>
  <c r="T8" i="69"/>
  <c r="E9" i="69"/>
  <c r="T10" i="69"/>
  <c r="T12" i="69"/>
  <c r="E16" i="69"/>
  <c r="T19" i="69"/>
  <c r="E26" i="69"/>
  <c r="T26" i="69"/>
  <c r="B33" i="69"/>
  <c r="D33" i="69"/>
  <c r="B34" i="69"/>
  <c r="D34" i="69"/>
  <c r="B35" i="69"/>
  <c r="D35" i="69"/>
  <c r="B36" i="69"/>
  <c r="D36" i="69"/>
  <c r="A39" i="69"/>
  <c r="A1" i="69" s="1"/>
  <c r="E41" i="69"/>
  <c r="E4" i="69" s="1"/>
  <c r="E42" i="69"/>
  <c r="E5" i="69" s="1"/>
  <c r="E43" i="69"/>
  <c r="E6" i="69" s="1"/>
  <c r="E51" i="69"/>
  <c r="E14" i="69" s="1"/>
  <c r="E52" i="69"/>
  <c r="E15" i="69" s="1"/>
  <c r="AC56" i="69"/>
  <c r="AD56" i="69"/>
  <c r="AE56" i="69"/>
  <c r="AA56" i="69" s="1"/>
  <c r="AG56" i="69"/>
  <c r="AH56" i="69"/>
  <c r="AI56" i="69"/>
  <c r="AB60" i="69"/>
  <c r="AC60" i="69"/>
  <c r="AD60" i="69"/>
  <c r="AE60" i="69"/>
  <c r="AA60" i="69" s="1"/>
  <c r="AF60" i="69"/>
  <c r="AG60" i="69"/>
  <c r="AH60" i="69"/>
  <c r="AI60" i="69"/>
  <c r="AA61" i="69"/>
  <c r="AB61" i="69"/>
  <c r="AC61" i="69"/>
  <c r="AD61" i="69"/>
  <c r="AE61" i="69"/>
  <c r="AF61" i="69"/>
  <c r="AG61" i="69"/>
  <c r="AH61" i="69"/>
  <c r="AI61" i="69"/>
  <c r="AB76" i="69"/>
  <c r="AC76" i="69"/>
  <c r="AD76" i="69"/>
  <c r="AE76" i="69"/>
  <c r="AA76" i="69" s="1"/>
  <c r="AF76" i="69"/>
  <c r="AG76" i="69"/>
  <c r="AH76" i="69"/>
  <c r="AI76" i="69"/>
  <c r="Y1" i="68"/>
  <c r="T4" i="68"/>
  <c r="T6" i="68"/>
  <c r="E7" i="68"/>
  <c r="E8" i="68"/>
  <c r="T8" i="68"/>
  <c r="E9" i="68"/>
  <c r="T10" i="68"/>
  <c r="T12" i="68"/>
  <c r="E16" i="68"/>
  <c r="T19" i="68"/>
  <c r="E26" i="68"/>
  <c r="T26" i="68"/>
  <c r="B33" i="68"/>
  <c r="D33" i="68"/>
  <c r="B34" i="68"/>
  <c r="D34" i="68"/>
  <c r="B35" i="68"/>
  <c r="D35" i="68"/>
  <c r="B36" i="68"/>
  <c r="D36" i="68"/>
  <c r="A39" i="68"/>
  <c r="A1" i="68" s="1"/>
  <c r="E41" i="68"/>
  <c r="E4" i="68" s="1"/>
  <c r="E42" i="68"/>
  <c r="E5" i="68" s="1"/>
  <c r="E43" i="68"/>
  <c r="E6" i="68" s="1"/>
  <c r="E51" i="68"/>
  <c r="E14" i="68" s="1"/>
  <c r="E52" i="68"/>
  <c r="E15" i="68" s="1"/>
  <c r="AC56" i="68"/>
  <c r="AD56" i="68"/>
  <c r="AE56" i="68"/>
  <c r="AB56" i="68" s="1"/>
  <c r="AG56" i="68"/>
  <c r="AH56" i="68"/>
  <c r="AI56" i="68"/>
  <c r="AB60" i="68"/>
  <c r="AC60" i="68"/>
  <c r="AD60" i="68"/>
  <c r="AE60" i="68"/>
  <c r="AA60" i="68" s="1"/>
  <c r="AF60" i="68"/>
  <c r="AG60" i="68"/>
  <c r="AH60" i="68"/>
  <c r="AI60" i="68"/>
  <c r="AA61" i="68"/>
  <c r="AB61" i="68"/>
  <c r="AC61" i="68"/>
  <c r="AD61" i="68"/>
  <c r="AE61" i="68"/>
  <c r="AF61" i="68"/>
  <c r="AG61" i="68"/>
  <c r="AH61" i="68"/>
  <c r="AI61" i="68"/>
  <c r="AB76" i="68"/>
  <c r="AC76" i="68"/>
  <c r="AE76" i="68"/>
  <c r="AA76" i="68" s="1"/>
  <c r="AF76" i="68"/>
  <c r="AG76" i="68"/>
  <c r="AH76" i="68"/>
  <c r="AI76" i="68"/>
  <c r="Y1" i="67"/>
  <c r="T4" i="67"/>
  <c r="T6" i="67"/>
  <c r="E7" i="67"/>
  <c r="E8" i="67"/>
  <c r="T8" i="67"/>
  <c r="E9" i="67"/>
  <c r="T10" i="67"/>
  <c r="T12" i="67"/>
  <c r="E16" i="67"/>
  <c r="T19" i="67"/>
  <c r="E26" i="67"/>
  <c r="T26" i="67"/>
  <c r="B33" i="67"/>
  <c r="D33" i="67"/>
  <c r="B34" i="67"/>
  <c r="D34" i="67"/>
  <c r="B35" i="67"/>
  <c r="D35" i="67"/>
  <c r="B36" i="67"/>
  <c r="D36" i="67"/>
  <c r="A39" i="67"/>
  <c r="A1" i="67" s="1"/>
  <c r="E41" i="67"/>
  <c r="E4" i="67" s="1"/>
  <c r="E42" i="67"/>
  <c r="E5" i="67" s="1"/>
  <c r="E43" i="67"/>
  <c r="E6" i="67" s="1"/>
  <c r="E51" i="67"/>
  <c r="E14" i="67" s="1"/>
  <c r="E52" i="67"/>
  <c r="E15" i="67" s="1"/>
  <c r="AB56" i="67"/>
  <c r="AC56" i="67"/>
  <c r="AD56" i="67"/>
  <c r="AE56" i="67"/>
  <c r="AA56" i="67" s="1"/>
  <c r="AF56" i="67"/>
  <c r="AG56" i="67"/>
  <c r="AH56" i="67"/>
  <c r="AI56" i="67"/>
  <c r="AE60" i="67"/>
  <c r="AD60" i="67" s="1"/>
  <c r="AF60" i="67"/>
  <c r="AI60" i="67"/>
  <c r="AA61" i="67"/>
  <c r="AB61" i="67"/>
  <c r="AC61" i="67"/>
  <c r="AD61" i="67"/>
  <c r="AE61" i="67"/>
  <c r="AF61" i="67"/>
  <c r="AG61" i="67"/>
  <c r="AH61" i="67"/>
  <c r="AI61" i="67"/>
  <c r="AE76" i="67"/>
  <c r="AD76" i="67" s="1"/>
  <c r="AI76" i="67"/>
  <c r="Y1" i="66"/>
  <c r="T4" i="66"/>
  <c r="T6" i="66"/>
  <c r="E7" i="66"/>
  <c r="E8" i="66"/>
  <c r="T8" i="66"/>
  <c r="E9" i="66"/>
  <c r="T10" i="66"/>
  <c r="T12" i="66"/>
  <c r="E16" i="66"/>
  <c r="T19" i="66"/>
  <c r="F22" i="66"/>
  <c r="E26" i="66"/>
  <c r="T26" i="66"/>
  <c r="B33" i="66"/>
  <c r="D33" i="66"/>
  <c r="B34" i="66"/>
  <c r="D34" i="66"/>
  <c r="B35" i="66"/>
  <c r="D35" i="66"/>
  <c r="B36" i="66"/>
  <c r="D36" i="66"/>
  <c r="A39" i="66"/>
  <c r="A1" i="66" s="1"/>
  <c r="E41" i="66"/>
  <c r="E4" i="66" s="1"/>
  <c r="E42" i="66"/>
  <c r="E5" i="66" s="1"/>
  <c r="E43" i="66"/>
  <c r="E6" i="66" s="1"/>
  <c r="E51" i="66"/>
  <c r="E14" i="66" s="1"/>
  <c r="E52" i="66"/>
  <c r="E15" i="66" s="1"/>
  <c r="AB56" i="66"/>
  <c r="AE56" i="66"/>
  <c r="AD56" i="66" s="1"/>
  <c r="AF56" i="66"/>
  <c r="AG56" i="66"/>
  <c r="AI56" i="66"/>
  <c r="AB60" i="66"/>
  <c r="AC60" i="66"/>
  <c r="AD60" i="66"/>
  <c r="AE60" i="66"/>
  <c r="AA60" i="66" s="1"/>
  <c r="AF60" i="66"/>
  <c r="AG60" i="66"/>
  <c r="AH60" i="66"/>
  <c r="AI60" i="66"/>
  <c r="AA61" i="66"/>
  <c r="AB61" i="66"/>
  <c r="AC61" i="66"/>
  <c r="AD61" i="66"/>
  <c r="AE61" i="66"/>
  <c r="AF61" i="66"/>
  <c r="AG61" i="66"/>
  <c r="AH61" i="66"/>
  <c r="AI61" i="66"/>
  <c r="AB76" i="66"/>
  <c r="AE76" i="66"/>
  <c r="AD76" i="66" s="1"/>
  <c r="AF76" i="66"/>
  <c r="AG76" i="66"/>
  <c r="AI76" i="66"/>
  <c r="Y1" i="65"/>
  <c r="T4" i="65"/>
  <c r="T6" i="65"/>
  <c r="E7" i="65"/>
  <c r="E8" i="65"/>
  <c r="T8" i="65"/>
  <c r="E9" i="65"/>
  <c r="T10" i="65"/>
  <c r="T12" i="65"/>
  <c r="E16" i="65"/>
  <c r="T19" i="65"/>
  <c r="E26" i="65"/>
  <c r="T26" i="65"/>
  <c r="B33" i="65"/>
  <c r="D33" i="65"/>
  <c r="B34" i="65"/>
  <c r="D34" i="65"/>
  <c r="B35" i="65"/>
  <c r="D35" i="65"/>
  <c r="B36" i="65"/>
  <c r="D36" i="65"/>
  <c r="A39" i="65"/>
  <c r="A1" i="65" s="1"/>
  <c r="E41" i="65"/>
  <c r="E4" i="65" s="1"/>
  <c r="E42" i="65"/>
  <c r="E5" i="65" s="1"/>
  <c r="E43" i="65"/>
  <c r="E6" i="65" s="1"/>
  <c r="E51" i="65"/>
  <c r="E14" i="65" s="1"/>
  <c r="E52" i="65"/>
  <c r="E15" i="65" s="1"/>
  <c r="AC56" i="65"/>
  <c r="AD56" i="65"/>
  <c r="AE56" i="65"/>
  <c r="AA56" i="65" s="1"/>
  <c r="AG56" i="65"/>
  <c r="AH56" i="65"/>
  <c r="AI56" i="65"/>
  <c r="AB60" i="65"/>
  <c r="AC60" i="65"/>
  <c r="AD60" i="65"/>
  <c r="AE60" i="65"/>
  <c r="AA60" i="65" s="1"/>
  <c r="AF60" i="65"/>
  <c r="AG60" i="65"/>
  <c r="AH60" i="65"/>
  <c r="AI60" i="65"/>
  <c r="AA61" i="65"/>
  <c r="AB61" i="65"/>
  <c r="AC61" i="65"/>
  <c r="AD61" i="65"/>
  <c r="AE61" i="65"/>
  <c r="AF61" i="65"/>
  <c r="AG61" i="65"/>
  <c r="AH61" i="65"/>
  <c r="AI61" i="65"/>
  <c r="AB76" i="65"/>
  <c r="AC76" i="65"/>
  <c r="AE76" i="65"/>
  <c r="AD76" i="65" s="1"/>
  <c r="AF76" i="65"/>
  <c r="AG76" i="65"/>
  <c r="AH76" i="65"/>
  <c r="AI76" i="65"/>
  <c r="Y1" i="64"/>
  <c r="T4" i="64"/>
  <c r="T6" i="64"/>
  <c r="E7" i="64"/>
  <c r="E8" i="64"/>
  <c r="T8" i="64"/>
  <c r="E9" i="64"/>
  <c r="T10" i="64"/>
  <c r="T12" i="64"/>
  <c r="E16" i="64"/>
  <c r="T19" i="64"/>
  <c r="E26" i="64"/>
  <c r="T26" i="64"/>
  <c r="B33" i="64"/>
  <c r="D33" i="64"/>
  <c r="B34" i="64"/>
  <c r="D34" i="64"/>
  <c r="B35" i="64"/>
  <c r="D35" i="64"/>
  <c r="B36" i="64"/>
  <c r="D36" i="64"/>
  <c r="A39" i="64"/>
  <c r="A1" i="64" s="1"/>
  <c r="E41" i="64"/>
  <c r="E4" i="64" s="1"/>
  <c r="E42" i="64"/>
  <c r="E5" i="64" s="1"/>
  <c r="E43" i="64"/>
  <c r="E6" i="64" s="1"/>
  <c r="E51" i="64"/>
  <c r="E14" i="64" s="1"/>
  <c r="E52" i="64"/>
  <c r="E15" i="64" s="1"/>
  <c r="AC56" i="64"/>
  <c r="AD56" i="64"/>
  <c r="AE56" i="64"/>
  <c r="AA56" i="64" s="1"/>
  <c r="AG56" i="64"/>
  <c r="AH56" i="64"/>
  <c r="AI56" i="64"/>
  <c r="AB60" i="64"/>
  <c r="AC60" i="64"/>
  <c r="AD60" i="64"/>
  <c r="AE60" i="64"/>
  <c r="AA60" i="64" s="1"/>
  <c r="AF60" i="64"/>
  <c r="AG60" i="64"/>
  <c r="AH60" i="64"/>
  <c r="AI60" i="64"/>
  <c r="AA61" i="64"/>
  <c r="AB61" i="64"/>
  <c r="AC61" i="64"/>
  <c r="AD61" i="64"/>
  <c r="AE61" i="64"/>
  <c r="AF61" i="64"/>
  <c r="AG61" i="64"/>
  <c r="AH61" i="64"/>
  <c r="AI61" i="64"/>
  <c r="AB76" i="64"/>
  <c r="AC76" i="64"/>
  <c r="AD76" i="64"/>
  <c r="AE76" i="64"/>
  <c r="AA76" i="64" s="1"/>
  <c r="AF76" i="64"/>
  <c r="AG76" i="64"/>
  <c r="AH76" i="64"/>
  <c r="AI76" i="64"/>
  <c r="Y1" i="63"/>
  <c r="T4" i="63"/>
  <c r="T6" i="63"/>
  <c r="E7" i="63"/>
  <c r="E8" i="63"/>
  <c r="T8" i="63"/>
  <c r="E9" i="63"/>
  <c r="T10" i="63"/>
  <c r="T12" i="63"/>
  <c r="E16" i="63"/>
  <c r="T19" i="63"/>
  <c r="E26" i="63"/>
  <c r="T26" i="63"/>
  <c r="B33" i="63"/>
  <c r="D33" i="63"/>
  <c r="B34" i="63"/>
  <c r="D34" i="63"/>
  <c r="B35" i="63"/>
  <c r="D35" i="63"/>
  <c r="B36" i="63"/>
  <c r="D36" i="63"/>
  <c r="A39" i="63"/>
  <c r="A1" i="63" s="1"/>
  <c r="E41" i="63"/>
  <c r="E4" i="63" s="1"/>
  <c r="E42" i="63"/>
  <c r="E5" i="63" s="1"/>
  <c r="E43" i="63"/>
  <c r="E6" i="63" s="1"/>
  <c r="E51" i="63"/>
  <c r="E14" i="63" s="1"/>
  <c r="E52" i="63"/>
  <c r="E15" i="63" s="1"/>
  <c r="AC56" i="63"/>
  <c r="AD56" i="63"/>
  <c r="AE56" i="63"/>
  <c r="AB56" i="63" s="1"/>
  <c r="AG56" i="63"/>
  <c r="AH56" i="63"/>
  <c r="AI56" i="63"/>
  <c r="AB60" i="63"/>
  <c r="AC60" i="63"/>
  <c r="AD60" i="63"/>
  <c r="AE60" i="63"/>
  <c r="AA60" i="63" s="1"/>
  <c r="AF60" i="63"/>
  <c r="AG60" i="63"/>
  <c r="AH60" i="63"/>
  <c r="AI60" i="63"/>
  <c r="AA61" i="63"/>
  <c r="AB61" i="63"/>
  <c r="AC61" i="63"/>
  <c r="AD61" i="63"/>
  <c r="AE61" i="63"/>
  <c r="AF61" i="63"/>
  <c r="AG61" i="63"/>
  <c r="AH61" i="63"/>
  <c r="AI61" i="63"/>
  <c r="AB76" i="63"/>
  <c r="AC76" i="63"/>
  <c r="AD76" i="63"/>
  <c r="AE76" i="63"/>
  <c r="AA76" i="63" s="1"/>
  <c r="AF76" i="63"/>
  <c r="AG76" i="63"/>
  <c r="AH76" i="63"/>
  <c r="AI76" i="63"/>
  <c r="Y1" i="62"/>
  <c r="T4" i="62"/>
  <c r="T6" i="62"/>
  <c r="E7" i="62"/>
  <c r="E8" i="62"/>
  <c r="T8" i="62"/>
  <c r="E9" i="62"/>
  <c r="T10" i="62"/>
  <c r="T12" i="62"/>
  <c r="E16" i="62"/>
  <c r="T19" i="62"/>
  <c r="E26" i="62"/>
  <c r="T26" i="62"/>
  <c r="B33" i="62"/>
  <c r="D33" i="62"/>
  <c r="B34" i="62"/>
  <c r="D34" i="62"/>
  <c r="B35" i="62"/>
  <c r="D35" i="62"/>
  <c r="B36" i="62"/>
  <c r="D36" i="62"/>
  <c r="A39" i="62"/>
  <c r="A1" i="62" s="1"/>
  <c r="E41" i="62"/>
  <c r="E4" i="62" s="1"/>
  <c r="E42" i="62"/>
  <c r="E5" i="62" s="1"/>
  <c r="E43" i="62"/>
  <c r="E6" i="62" s="1"/>
  <c r="E51" i="62"/>
  <c r="E14" i="62" s="1"/>
  <c r="E52" i="62"/>
  <c r="E15" i="62" s="1"/>
  <c r="AC56" i="62"/>
  <c r="AD56" i="62"/>
  <c r="AE56" i="62"/>
  <c r="AA56" i="62" s="1"/>
  <c r="AG56" i="62"/>
  <c r="AH56" i="62"/>
  <c r="AI56" i="62"/>
  <c r="AB60" i="62"/>
  <c r="AC60" i="62"/>
  <c r="AD60" i="62"/>
  <c r="AE60" i="62"/>
  <c r="AA60" i="62" s="1"/>
  <c r="AF60" i="62"/>
  <c r="AG60" i="62"/>
  <c r="AH60" i="62"/>
  <c r="AI60" i="62"/>
  <c r="AA61" i="62"/>
  <c r="AB61" i="62"/>
  <c r="AC61" i="62"/>
  <c r="AD61" i="62"/>
  <c r="AE61" i="62"/>
  <c r="AF61" i="62"/>
  <c r="AG61" i="62"/>
  <c r="AH61" i="62"/>
  <c r="AI61" i="62"/>
  <c r="AB76" i="62"/>
  <c r="AC76" i="62"/>
  <c r="AD76" i="62"/>
  <c r="AE76" i="62"/>
  <c r="AA76" i="62" s="1"/>
  <c r="AF76" i="62"/>
  <c r="AG76" i="62"/>
  <c r="AH76" i="62"/>
  <c r="AI76" i="62"/>
  <c r="Y1" i="61"/>
  <c r="T4" i="61"/>
  <c r="T6" i="61"/>
  <c r="E7" i="61"/>
  <c r="E8" i="61"/>
  <c r="T8" i="61"/>
  <c r="E9" i="61"/>
  <c r="T10" i="61"/>
  <c r="T12" i="61"/>
  <c r="E16" i="61"/>
  <c r="T19" i="61"/>
  <c r="E26" i="61"/>
  <c r="T26" i="61"/>
  <c r="B33" i="61"/>
  <c r="D33" i="61"/>
  <c r="B34" i="61"/>
  <c r="D34" i="61"/>
  <c r="B35" i="61"/>
  <c r="D35" i="61"/>
  <c r="B36" i="61"/>
  <c r="D36" i="61"/>
  <c r="A39" i="61"/>
  <c r="A1" i="61" s="1"/>
  <c r="E41" i="61"/>
  <c r="E4" i="61" s="1"/>
  <c r="E42" i="61"/>
  <c r="E5" i="61" s="1"/>
  <c r="E43" i="61"/>
  <c r="E6" i="61" s="1"/>
  <c r="E51" i="61"/>
  <c r="E14" i="61" s="1"/>
  <c r="E52" i="61"/>
  <c r="E15" i="61" s="1"/>
  <c r="AC56" i="61"/>
  <c r="AD56" i="61"/>
  <c r="AE56" i="61"/>
  <c r="AA56" i="61" s="1"/>
  <c r="AG56" i="61"/>
  <c r="AH56" i="61"/>
  <c r="AI56" i="61"/>
  <c r="AB60" i="61"/>
  <c r="AC60" i="61"/>
  <c r="AD60" i="61"/>
  <c r="AE60" i="61"/>
  <c r="AA60" i="61" s="1"/>
  <c r="AF60" i="61"/>
  <c r="AG60" i="61"/>
  <c r="AH60" i="61"/>
  <c r="AI60" i="61"/>
  <c r="AA61" i="61"/>
  <c r="AB61" i="61"/>
  <c r="AC61" i="61"/>
  <c r="AD61" i="61"/>
  <c r="AE61" i="61"/>
  <c r="AF61" i="61"/>
  <c r="AG61" i="61"/>
  <c r="AH61" i="61"/>
  <c r="AI61" i="61"/>
  <c r="AB76" i="61"/>
  <c r="AC76" i="61"/>
  <c r="AD76" i="61"/>
  <c r="AE76" i="61"/>
  <c r="AA76" i="61" s="1"/>
  <c r="AF76" i="61"/>
  <c r="AG76" i="61"/>
  <c r="AH76" i="61"/>
  <c r="AI76" i="61"/>
  <c r="Y1" i="60"/>
  <c r="T4" i="60"/>
  <c r="T6" i="60"/>
  <c r="E7" i="60"/>
  <c r="E8" i="60"/>
  <c r="T8" i="60"/>
  <c r="E9" i="60"/>
  <c r="T10" i="60"/>
  <c r="T12" i="60"/>
  <c r="E16" i="60"/>
  <c r="T19" i="60"/>
  <c r="E26" i="60"/>
  <c r="T26" i="60"/>
  <c r="B33" i="60"/>
  <c r="D33" i="60"/>
  <c r="B34" i="60"/>
  <c r="D34" i="60"/>
  <c r="B35" i="60"/>
  <c r="D35" i="60"/>
  <c r="B36" i="60"/>
  <c r="D36" i="60"/>
  <c r="A39" i="60"/>
  <c r="A1" i="60" s="1"/>
  <c r="E41" i="60"/>
  <c r="E4" i="60" s="1"/>
  <c r="E42" i="60"/>
  <c r="E5" i="60" s="1"/>
  <c r="E43" i="60"/>
  <c r="E6" i="60" s="1"/>
  <c r="E51" i="60"/>
  <c r="E14" i="60" s="1"/>
  <c r="E52" i="60"/>
  <c r="E15" i="60" s="1"/>
  <c r="AC56" i="60"/>
  <c r="AD56" i="60"/>
  <c r="AE56" i="60"/>
  <c r="AA56" i="60" s="1"/>
  <c r="AG56" i="60"/>
  <c r="AH56" i="60"/>
  <c r="AI56" i="60"/>
  <c r="AB60" i="60"/>
  <c r="AC60" i="60"/>
  <c r="AD60" i="60"/>
  <c r="AE60" i="60"/>
  <c r="AA60" i="60" s="1"/>
  <c r="AF60" i="60"/>
  <c r="AG60" i="60"/>
  <c r="AH60" i="60"/>
  <c r="AI60" i="60"/>
  <c r="AA61" i="60"/>
  <c r="AB61" i="60"/>
  <c r="AC61" i="60"/>
  <c r="AD61" i="60"/>
  <c r="AE61" i="60"/>
  <c r="AF61" i="60"/>
  <c r="AG61" i="60"/>
  <c r="AH61" i="60"/>
  <c r="AI61" i="60"/>
  <c r="AC76" i="60"/>
  <c r="AD76" i="60"/>
  <c r="AE76" i="60"/>
  <c r="AB76" i="60" s="1"/>
  <c r="AG76" i="60"/>
  <c r="AH76" i="60"/>
  <c r="AI76" i="60"/>
  <c r="Y1" i="59"/>
  <c r="T4" i="59"/>
  <c r="T6" i="59"/>
  <c r="E7" i="59"/>
  <c r="E8" i="59"/>
  <c r="T8" i="59"/>
  <c r="E9" i="59"/>
  <c r="T10" i="59"/>
  <c r="T12" i="59"/>
  <c r="E16" i="59"/>
  <c r="T19" i="59"/>
  <c r="E26" i="59"/>
  <c r="T26" i="59"/>
  <c r="B33" i="59"/>
  <c r="D33" i="59"/>
  <c r="B34" i="59"/>
  <c r="D34" i="59"/>
  <c r="B35" i="59"/>
  <c r="D35" i="59"/>
  <c r="B36" i="59"/>
  <c r="D36" i="59"/>
  <c r="A39" i="59"/>
  <c r="A1" i="59" s="1"/>
  <c r="E41" i="59"/>
  <c r="E4" i="59" s="1"/>
  <c r="E42" i="59"/>
  <c r="E5" i="59" s="1"/>
  <c r="E43" i="59"/>
  <c r="E6" i="59" s="1"/>
  <c r="E51" i="59"/>
  <c r="E14" i="59" s="1"/>
  <c r="E52" i="59"/>
  <c r="E15" i="59" s="1"/>
  <c r="AC56" i="59"/>
  <c r="AD56" i="59"/>
  <c r="AE56" i="59"/>
  <c r="AB56" i="59" s="1"/>
  <c r="AF56" i="59"/>
  <c r="AG56" i="59"/>
  <c r="AH56" i="59"/>
  <c r="AI56" i="59"/>
  <c r="AB60" i="59"/>
  <c r="AC60" i="59"/>
  <c r="AE60" i="59"/>
  <c r="AA60" i="59" s="1"/>
  <c r="AF60" i="59"/>
  <c r="AG60" i="59"/>
  <c r="AH60" i="59"/>
  <c r="AI60" i="59"/>
  <c r="AA61" i="59"/>
  <c r="AB61" i="59"/>
  <c r="AC61" i="59"/>
  <c r="AD61" i="59"/>
  <c r="AE61" i="59"/>
  <c r="AF61" i="59"/>
  <c r="AG61" i="59"/>
  <c r="AH61" i="59"/>
  <c r="AI61" i="59"/>
  <c r="AB76" i="59"/>
  <c r="AC76" i="59"/>
  <c r="AE76" i="59"/>
  <c r="AA76" i="59" s="1"/>
  <c r="AF76" i="59"/>
  <c r="AG76" i="59"/>
  <c r="AI76" i="59"/>
  <c r="Y1" i="58"/>
  <c r="T4" i="58"/>
  <c r="T6" i="58"/>
  <c r="E7" i="58"/>
  <c r="E8" i="58"/>
  <c r="T8" i="58"/>
  <c r="E9" i="58"/>
  <c r="T10" i="58"/>
  <c r="T12" i="58"/>
  <c r="E16" i="58"/>
  <c r="T19" i="58"/>
  <c r="E26" i="58"/>
  <c r="T26" i="58"/>
  <c r="B33" i="58"/>
  <c r="D33" i="58"/>
  <c r="B34" i="58"/>
  <c r="D34" i="58"/>
  <c r="B35" i="58"/>
  <c r="D35" i="58"/>
  <c r="B36" i="58"/>
  <c r="D36" i="58"/>
  <c r="A39" i="58"/>
  <c r="A1" i="58" s="1"/>
  <c r="E41" i="58"/>
  <c r="E4" i="58" s="1"/>
  <c r="E42" i="58"/>
  <c r="E5" i="58" s="1"/>
  <c r="E43" i="58"/>
  <c r="E6" i="58" s="1"/>
  <c r="E51" i="58"/>
  <c r="E14" i="58" s="1"/>
  <c r="E52" i="58"/>
  <c r="E15" i="58" s="1"/>
  <c r="AC56" i="58"/>
  <c r="AD56" i="58"/>
  <c r="AE56" i="58"/>
  <c r="AA56" i="58" s="1"/>
  <c r="AF56" i="58"/>
  <c r="AG56" i="58"/>
  <c r="AH56" i="58"/>
  <c r="AI56" i="58"/>
  <c r="AB60" i="58"/>
  <c r="AE60" i="58"/>
  <c r="AD60" i="58" s="1"/>
  <c r="AF60" i="58"/>
  <c r="AI60" i="58"/>
  <c r="AA61" i="58"/>
  <c r="AB61" i="58"/>
  <c r="AC61" i="58"/>
  <c r="AD61" i="58"/>
  <c r="AE61" i="58"/>
  <c r="AF61" i="58"/>
  <c r="AG61" i="58"/>
  <c r="AH61" i="58"/>
  <c r="AI61" i="58"/>
  <c r="AB76" i="58"/>
  <c r="AE76" i="58"/>
  <c r="AD76" i="58" s="1"/>
  <c r="AF76" i="58"/>
  <c r="AI76" i="58"/>
  <c r="Y1" i="57"/>
  <c r="T4" i="57"/>
  <c r="T6" i="57"/>
  <c r="E7" i="57"/>
  <c r="E8" i="57"/>
  <c r="T8" i="57"/>
  <c r="E9" i="57"/>
  <c r="T10" i="57"/>
  <c r="T12" i="57"/>
  <c r="E16" i="57"/>
  <c r="T19" i="57"/>
  <c r="E26" i="57"/>
  <c r="T26" i="57"/>
  <c r="B33" i="57"/>
  <c r="D33" i="57"/>
  <c r="B34" i="57"/>
  <c r="D34" i="57"/>
  <c r="B35" i="57"/>
  <c r="D35" i="57"/>
  <c r="B36" i="57"/>
  <c r="D36" i="57"/>
  <c r="A39" i="57"/>
  <c r="A1" i="57" s="1"/>
  <c r="E41" i="57"/>
  <c r="E4" i="57" s="1"/>
  <c r="E42" i="57"/>
  <c r="E5" i="57" s="1"/>
  <c r="E43" i="57"/>
  <c r="E6" i="57" s="1"/>
  <c r="E51" i="57"/>
  <c r="E14" i="57" s="1"/>
  <c r="E52" i="57"/>
  <c r="E15" i="57" s="1"/>
  <c r="AD56" i="57"/>
  <c r="AE56" i="57"/>
  <c r="AA56" i="57" s="1"/>
  <c r="AG56" i="57"/>
  <c r="AH56" i="57"/>
  <c r="AI56" i="57"/>
  <c r="AC60" i="57"/>
  <c r="AD60" i="57"/>
  <c r="AE60" i="57"/>
  <c r="AA60" i="57" s="1"/>
  <c r="AF60" i="57"/>
  <c r="AG60" i="57"/>
  <c r="AH60" i="57"/>
  <c r="AI60" i="57"/>
  <c r="AA61" i="57"/>
  <c r="AB61" i="57"/>
  <c r="AC61" i="57"/>
  <c r="AD61" i="57"/>
  <c r="AE61" i="57"/>
  <c r="AF61" i="57"/>
  <c r="AG61" i="57"/>
  <c r="AH61" i="57"/>
  <c r="AI61" i="57"/>
  <c r="AC76" i="57"/>
  <c r="AD76" i="57"/>
  <c r="AE76" i="57"/>
  <c r="AA76" i="57" s="1"/>
  <c r="AF76" i="57"/>
  <c r="AG76" i="57"/>
  <c r="AH76" i="57"/>
  <c r="AI76" i="57"/>
  <c r="Y1" i="56"/>
  <c r="T4" i="56"/>
  <c r="T6" i="56"/>
  <c r="E7" i="56"/>
  <c r="E8" i="56"/>
  <c r="T8" i="56"/>
  <c r="E9" i="56"/>
  <c r="T10" i="56"/>
  <c r="T12" i="56"/>
  <c r="E16" i="56"/>
  <c r="T19" i="56"/>
  <c r="E26" i="56"/>
  <c r="T26" i="56"/>
  <c r="B33" i="56"/>
  <c r="D33" i="56"/>
  <c r="B34" i="56"/>
  <c r="D34" i="56"/>
  <c r="B35" i="56"/>
  <c r="D35" i="56"/>
  <c r="B36" i="56"/>
  <c r="D36" i="56"/>
  <c r="A39" i="56"/>
  <c r="A1" i="56" s="1"/>
  <c r="E41" i="56"/>
  <c r="E4" i="56" s="1"/>
  <c r="E42" i="56"/>
  <c r="E5" i="56" s="1"/>
  <c r="E43" i="56"/>
  <c r="E6" i="56" s="1"/>
  <c r="E51" i="56"/>
  <c r="E14" i="56" s="1"/>
  <c r="E52" i="56"/>
  <c r="E15" i="56" s="1"/>
  <c r="AB56" i="56"/>
  <c r="AC56" i="56"/>
  <c r="AD56" i="56"/>
  <c r="AE56" i="56"/>
  <c r="AA56" i="56" s="1"/>
  <c r="AF56" i="56"/>
  <c r="AG56" i="56"/>
  <c r="AH56" i="56"/>
  <c r="AI56" i="56"/>
  <c r="AE60" i="56"/>
  <c r="AB60" i="56" s="1"/>
  <c r="AI60" i="56"/>
  <c r="AA61" i="56"/>
  <c r="AB61" i="56"/>
  <c r="AC61" i="56"/>
  <c r="AD61" i="56"/>
  <c r="AE61" i="56"/>
  <c r="AF61" i="56"/>
  <c r="AG61" i="56"/>
  <c r="AH61" i="56"/>
  <c r="AI61" i="56"/>
  <c r="AE76" i="56"/>
  <c r="AB76" i="56" s="1"/>
  <c r="AI76" i="56"/>
  <c r="Y1" i="55"/>
  <c r="T4" i="55"/>
  <c r="T6" i="55"/>
  <c r="E7" i="55"/>
  <c r="E8" i="55"/>
  <c r="T8" i="55"/>
  <c r="E9" i="55"/>
  <c r="T10" i="55"/>
  <c r="T12" i="55"/>
  <c r="E16" i="55"/>
  <c r="T19" i="55"/>
  <c r="E26" i="55"/>
  <c r="T26" i="55"/>
  <c r="B33" i="55"/>
  <c r="D33" i="55"/>
  <c r="B34" i="55"/>
  <c r="D34" i="55"/>
  <c r="B35" i="55"/>
  <c r="D35" i="55"/>
  <c r="B36" i="55"/>
  <c r="D36" i="55"/>
  <c r="A39" i="55"/>
  <c r="A1" i="55" s="1"/>
  <c r="E41" i="55"/>
  <c r="E4" i="55" s="1"/>
  <c r="E42" i="55"/>
  <c r="E5" i="55" s="1"/>
  <c r="E43" i="55"/>
  <c r="E6" i="55" s="1"/>
  <c r="E51" i="55"/>
  <c r="E14" i="55" s="1"/>
  <c r="E52" i="55"/>
  <c r="E15" i="55" s="1"/>
  <c r="AE56" i="55"/>
  <c r="AB56" i="55" s="1"/>
  <c r="AI56" i="55"/>
  <c r="AD60" i="55"/>
  <c r="AE60" i="55"/>
  <c r="AA60" i="55" s="1"/>
  <c r="AH60" i="55"/>
  <c r="AI60" i="55"/>
  <c r="AA61" i="55"/>
  <c r="AB61" i="55"/>
  <c r="AC61" i="55"/>
  <c r="AD61" i="55"/>
  <c r="AE61" i="55"/>
  <c r="AF61" i="55"/>
  <c r="AG61" i="55"/>
  <c r="AH61" i="55"/>
  <c r="AI61" i="55"/>
  <c r="AC76" i="55"/>
  <c r="AD76" i="55"/>
  <c r="AE76" i="55"/>
  <c r="AA76" i="55" s="1"/>
  <c r="AG76" i="55"/>
  <c r="AH76" i="55"/>
  <c r="AI76" i="55"/>
  <c r="Y1" i="54"/>
  <c r="T4" i="54"/>
  <c r="T6" i="54"/>
  <c r="E7" i="54"/>
  <c r="E8" i="54"/>
  <c r="T8" i="54"/>
  <c r="E9" i="54"/>
  <c r="T10" i="54"/>
  <c r="T12" i="54"/>
  <c r="E16" i="54"/>
  <c r="T19" i="54"/>
  <c r="E26" i="54"/>
  <c r="T26" i="54"/>
  <c r="B33" i="54"/>
  <c r="D33" i="54"/>
  <c r="B34" i="54"/>
  <c r="D34" i="54"/>
  <c r="B35" i="54"/>
  <c r="D35" i="54"/>
  <c r="B36" i="54"/>
  <c r="D36" i="54"/>
  <c r="A39" i="54"/>
  <c r="A1" i="54" s="1"/>
  <c r="E41" i="54"/>
  <c r="E4" i="54" s="1"/>
  <c r="E42" i="54"/>
  <c r="E5" i="54" s="1"/>
  <c r="E43" i="54"/>
  <c r="E6" i="54" s="1"/>
  <c r="E51" i="54"/>
  <c r="E14" i="54" s="1"/>
  <c r="E52" i="54"/>
  <c r="E15" i="54" s="1"/>
  <c r="AC56" i="54"/>
  <c r="AD56" i="54"/>
  <c r="AE56" i="54"/>
  <c r="AB56" i="54" s="1"/>
  <c r="AG56" i="54"/>
  <c r="AH56" i="54"/>
  <c r="AI56" i="54"/>
  <c r="AB60" i="54"/>
  <c r="AC60" i="54"/>
  <c r="AD60" i="54"/>
  <c r="AE60" i="54"/>
  <c r="AA60" i="54" s="1"/>
  <c r="AF60" i="54"/>
  <c r="AG60" i="54"/>
  <c r="AH60" i="54"/>
  <c r="AI60" i="54"/>
  <c r="AA61" i="54"/>
  <c r="AB61" i="54"/>
  <c r="AC61" i="54"/>
  <c r="AD61" i="54"/>
  <c r="AE61" i="54"/>
  <c r="AF61" i="54"/>
  <c r="AG61" i="54"/>
  <c r="AH61" i="54"/>
  <c r="AI61" i="54"/>
  <c r="AB76" i="54"/>
  <c r="AE76" i="54"/>
  <c r="AA76" i="54" s="1"/>
  <c r="AF76" i="54"/>
  <c r="AI76" i="54"/>
  <c r="Y1" i="53"/>
  <c r="T4" i="53"/>
  <c r="T6" i="53"/>
  <c r="E7" i="53"/>
  <c r="E8" i="53"/>
  <c r="T8" i="53"/>
  <c r="E9" i="53"/>
  <c r="T10" i="53"/>
  <c r="T12" i="53"/>
  <c r="E16" i="53"/>
  <c r="T19" i="53"/>
  <c r="E26" i="53"/>
  <c r="T26" i="53"/>
  <c r="B33" i="53"/>
  <c r="D33" i="53"/>
  <c r="B34" i="53"/>
  <c r="D34" i="53"/>
  <c r="B35" i="53"/>
  <c r="D35" i="53"/>
  <c r="B36" i="53"/>
  <c r="D36" i="53"/>
  <c r="A39" i="53"/>
  <c r="A1" i="53" s="1"/>
  <c r="E41" i="53"/>
  <c r="E4" i="53" s="1"/>
  <c r="E42" i="53"/>
  <c r="E5" i="53" s="1"/>
  <c r="E43" i="53"/>
  <c r="E6" i="53" s="1"/>
  <c r="E51" i="53"/>
  <c r="E14" i="53" s="1"/>
  <c r="E52" i="53"/>
  <c r="E15" i="53" s="1"/>
  <c r="AB56" i="53"/>
  <c r="AE56" i="53"/>
  <c r="AA56" i="53" s="1"/>
  <c r="AF56" i="53"/>
  <c r="AI56" i="53"/>
  <c r="AE60" i="53"/>
  <c r="AD60" i="53" s="1"/>
  <c r="AI60" i="53"/>
  <c r="AA61" i="53"/>
  <c r="AB61" i="53"/>
  <c r="AC61" i="53"/>
  <c r="AD61" i="53"/>
  <c r="AE61" i="53"/>
  <c r="AF61" i="53"/>
  <c r="AG61" i="53"/>
  <c r="AH61" i="53"/>
  <c r="AI61" i="53"/>
  <c r="AE76" i="53"/>
  <c r="AD76" i="53" s="1"/>
  <c r="AI76" i="53"/>
  <c r="Y1" i="52"/>
  <c r="T4" i="52"/>
  <c r="T6" i="52"/>
  <c r="E7" i="52"/>
  <c r="E8" i="52"/>
  <c r="T8" i="52"/>
  <c r="E9" i="52"/>
  <c r="T10" i="52"/>
  <c r="T12" i="52"/>
  <c r="E16" i="52"/>
  <c r="T19" i="52"/>
  <c r="E26" i="52"/>
  <c r="T26" i="52"/>
  <c r="B33" i="52"/>
  <c r="D33" i="52"/>
  <c r="B34" i="52"/>
  <c r="D34" i="52"/>
  <c r="B35" i="52"/>
  <c r="D35" i="52"/>
  <c r="B36" i="52"/>
  <c r="D36" i="52"/>
  <c r="A39" i="52"/>
  <c r="A1" i="52" s="1"/>
  <c r="E41" i="52"/>
  <c r="E4" i="52" s="1"/>
  <c r="E42" i="52"/>
  <c r="E5" i="52" s="1"/>
  <c r="E43" i="52"/>
  <c r="E6" i="52" s="1"/>
  <c r="E51" i="52"/>
  <c r="E14" i="52" s="1"/>
  <c r="E52" i="52"/>
  <c r="E15" i="52" s="1"/>
  <c r="AD56" i="52"/>
  <c r="AE56" i="52"/>
  <c r="AA56" i="52" s="1"/>
  <c r="AH56" i="52"/>
  <c r="AI56" i="52"/>
  <c r="AB60" i="52"/>
  <c r="AC60" i="52"/>
  <c r="AD60" i="52"/>
  <c r="AE60" i="52"/>
  <c r="AA60" i="52" s="1"/>
  <c r="AF60" i="52"/>
  <c r="AG60" i="52"/>
  <c r="AH60" i="52"/>
  <c r="AI60" i="52"/>
  <c r="AA61" i="52"/>
  <c r="AB61" i="52"/>
  <c r="AC61" i="52"/>
  <c r="AD61" i="52"/>
  <c r="AE61" i="52"/>
  <c r="AF61" i="52"/>
  <c r="AG61" i="52"/>
  <c r="AH61" i="52"/>
  <c r="AI61" i="52"/>
  <c r="AB76" i="52"/>
  <c r="AC76" i="52"/>
  <c r="AD76" i="52"/>
  <c r="AE76" i="52"/>
  <c r="AA76" i="52" s="1"/>
  <c r="AF76" i="52"/>
  <c r="AG76" i="52"/>
  <c r="AH76" i="52"/>
  <c r="AI76" i="52"/>
  <c r="Y1" i="51"/>
  <c r="T4" i="51"/>
  <c r="T6" i="51"/>
  <c r="E7" i="51"/>
  <c r="E8" i="51"/>
  <c r="T8" i="51"/>
  <c r="E9" i="51"/>
  <c r="T10" i="51"/>
  <c r="T12" i="51"/>
  <c r="E16" i="51"/>
  <c r="T19" i="51"/>
  <c r="E26" i="51"/>
  <c r="T26" i="51"/>
  <c r="B33" i="51"/>
  <c r="D33" i="51"/>
  <c r="B34" i="51"/>
  <c r="D34" i="51"/>
  <c r="B35" i="51"/>
  <c r="D35" i="51"/>
  <c r="B36" i="51"/>
  <c r="D36" i="51"/>
  <c r="A39" i="51"/>
  <c r="A1" i="51" s="1"/>
  <c r="E41" i="51"/>
  <c r="E4" i="51" s="1"/>
  <c r="E42" i="51"/>
  <c r="E5" i="51" s="1"/>
  <c r="E43" i="51"/>
  <c r="E6" i="51" s="1"/>
  <c r="E51" i="51"/>
  <c r="E14" i="51" s="1"/>
  <c r="E52" i="51"/>
  <c r="E15" i="51" s="1"/>
  <c r="AC56" i="51"/>
  <c r="AD56" i="51"/>
  <c r="AE56" i="51"/>
  <c r="AA56" i="51" s="1"/>
  <c r="AG56" i="51"/>
  <c r="AH56" i="51"/>
  <c r="AI56" i="51"/>
  <c r="AB60" i="51"/>
  <c r="AC60" i="51"/>
  <c r="AD60" i="51"/>
  <c r="AE60" i="51"/>
  <c r="AA60" i="51" s="1"/>
  <c r="AF60" i="51"/>
  <c r="AG60" i="51"/>
  <c r="AH60" i="51"/>
  <c r="AI60" i="51"/>
  <c r="AA61" i="51"/>
  <c r="AB61" i="51"/>
  <c r="AC61" i="51"/>
  <c r="AD61" i="51"/>
  <c r="AE61" i="51"/>
  <c r="AF61" i="51"/>
  <c r="AG61" i="51"/>
  <c r="AH61" i="51"/>
  <c r="AI61" i="51"/>
  <c r="AB76" i="51"/>
  <c r="AC76" i="51"/>
  <c r="AE76" i="51"/>
  <c r="AD76" i="51" s="1"/>
  <c r="AF76" i="51"/>
  <c r="AG76" i="51"/>
  <c r="AI76" i="51"/>
  <c r="Y1" i="50"/>
  <c r="T4" i="50"/>
  <c r="E5" i="50"/>
  <c r="T6" i="50"/>
  <c r="E7" i="50"/>
  <c r="E8" i="50"/>
  <c r="T8" i="50"/>
  <c r="E9" i="50"/>
  <c r="T10" i="50"/>
  <c r="T12" i="50"/>
  <c r="E16" i="50"/>
  <c r="T19" i="50"/>
  <c r="E26" i="50"/>
  <c r="T26" i="50"/>
  <c r="B33" i="50"/>
  <c r="D33" i="50"/>
  <c r="B34" i="50"/>
  <c r="D34" i="50"/>
  <c r="B35" i="50"/>
  <c r="D35" i="50"/>
  <c r="B36" i="50"/>
  <c r="D36" i="50"/>
  <c r="A39" i="50"/>
  <c r="A1" i="50" s="1"/>
  <c r="E41" i="50"/>
  <c r="E4" i="50" s="1"/>
  <c r="E42" i="50"/>
  <c r="E43" i="50"/>
  <c r="E6" i="50" s="1"/>
  <c r="E51" i="50"/>
  <c r="E14" i="50" s="1"/>
  <c r="E52" i="50"/>
  <c r="E15" i="50" s="1"/>
  <c r="AB56" i="50"/>
  <c r="AC56" i="50"/>
  <c r="AD56" i="50"/>
  <c r="AE56" i="50"/>
  <c r="AA56" i="50" s="1"/>
  <c r="AF56" i="50"/>
  <c r="AG56" i="50"/>
  <c r="AH56" i="50"/>
  <c r="AI56" i="50"/>
  <c r="AB60" i="50"/>
  <c r="AE60" i="50"/>
  <c r="AA60" i="50" s="1"/>
  <c r="AF60" i="50"/>
  <c r="AI60" i="50"/>
  <c r="AA61" i="50"/>
  <c r="AB61" i="50"/>
  <c r="AC61" i="50"/>
  <c r="AD61" i="50"/>
  <c r="AE61" i="50"/>
  <c r="AF61" i="50"/>
  <c r="AG61" i="50"/>
  <c r="AH61" i="50"/>
  <c r="AI61" i="50"/>
  <c r="AB76" i="50"/>
  <c r="AE76" i="50"/>
  <c r="AA76" i="50" s="1"/>
  <c r="AF76" i="50"/>
  <c r="AI76" i="50"/>
  <c r="A1" i="49"/>
  <c r="Y1" i="49"/>
  <c r="T4" i="49"/>
  <c r="T6" i="49"/>
  <c r="E7" i="49"/>
  <c r="E8" i="49"/>
  <c r="T8" i="49"/>
  <c r="E9" i="49"/>
  <c r="T10" i="49"/>
  <c r="T12" i="49"/>
  <c r="E16" i="49"/>
  <c r="T19" i="49"/>
  <c r="E26" i="49"/>
  <c r="T26" i="49"/>
  <c r="B33" i="49"/>
  <c r="D33" i="49"/>
  <c r="B34" i="49"/>
  <c r="D34" i="49"/>
  <c r="B35" i="49"/>
  <c r="D35" i="49"/>
  <c r="B36" i="49"/>
  <c r="D36" i="49"/>
  <c r="A39" i="49"/>
  <c r="E41" i="49"/>
  <c r="E4" i="49" s="1"/>
  <c r="E42" i="49"/>
  <c r="E5" i="49" s="1"/>
  <c r="E43" i="49"/>
  <c r="E6" i="49" s="1"/>
  <c r="E51" i="49"/>
  <c r="E14" i="49" s="1"/>
  <c r="E52" i="49"/>
  <c r="E15" i="49" s="1"/>
  <c r="AE56" i="49"/>
  <c r="AA56" i="49" s="1"/>
  <c r="AI56" i="49"/>
  <c r="AD60" i="49"/>
  <c r="AE60" i="49"/>
  <c r="AA60" i="49" s="1"/>
  <c r="AH60" i="49"/>
  <c r="AI60" i="49"/>
  <c r="AA61" i="49"/>
  <c r="AB61" i="49"/>
  <c r="AC61" i="49"/>
  <c r="AD61" i="49"/>
  <c r="AE61" i="49"/>
  <c r="AF61" i="49"/>
  <c r="AG61" i="49"/>
  <c r="AH61" i="49"/>
  <c r="AI61" i="49"/>
  <c r="AD76" i="49"/>
  <c r="AE76" i="49"/>
  <c r="AA76" i="49" s="1"/>
  <c r="AH76" i="49"/>
  <c r="AI76" i="49"/>
  <c r="Y1" i="48"/>
  <c r="T4" i="48"/>
  <c r="T6" i="48"/>
  <c r="E7" i="48"/>
  <c r="E8" i="48"/>
  <c r="T8" i="48"/>
  <c r="E9" i="48"/>
  <c r="T10" i="48"/>
  <c r="T12" i="48"/>
  <c r="E16" i="48"/>
  <c r="T19" i="48"/>
  <c r="E26" i="48"/>
  <c r="T26" i="48"/>
  <c r="B33" i="48"/>
  <c r="D33" i="48"/>
  <c r="B34" i="48"/>
  <c r="D34" i="48"/>
  <c r="B35" i="48"/>
  <c r="D35" i="48"/>
  <c r="B36" i="48"/>
  <c r="D36" i="48"/>
  <c r="A39" i="48"/>
  <c r="A1" i="48" s="1"/>
  <c r="E41" i="48"/>
  <c r="E4" i="48" s="1"/>
  <c r="E42" i="48"/>
  <c r="E5" i="48" s="1"/>
  <c r="E43" i="48"/>
  <c r="E6" i="48" s="1"/>
  <c r="E51" i="48"/>
  <c r="E14" i="48" s="1"/>
  <c r="E52" i="48"/>
  <c r="E15" i="48" s="1"/>
  <c r="AE56" i="48"/>
  <c r="AD56" i="48" s="1"/>
  <c r="AI56" i="48"/>
  <c r="AB60" i="48"/>
  <c r="AC60" i="48"/>
  <c r="AD60" i="48"/>
  <c r="AE60" i="48"/>
  <c r="AA60" i="48" s="1"/>
  <c r="AF60" i="48"/>
  <c r="AG60" i="48"/>
  <c r="AH60" i="48"/>
  <c r="AI60" i="48"/>
  <c r="AA61" i="48"/>
  <c r="AB61" i="48"/>
  <c r="AC61" i="48"/>
  <c r="AD61" i="48"/>
  <c r="AE61" i="48"/>
  <c r="AF61" i="48"/>
  <c r="AG61" i="48"/>
  <c r="AH61" i="48"/>
  <c r="AI61" i="48"/>
  <c r="AB76" i="48"/>
  <c r="AC76" i="48"/>
  <c r="AD76" i="48"/>
  <c r="AE76" i="48"/>
  <c r="AA76" i="48" s="1"/>
  <c r="AF76" i="48"/>
  <c r="AG76" i="48"/>
  <c r="AH76" i="48"/>
  <c r="AI76" i="48"/>
  <c r="Y1" i="47"/>
  <c r="T4" i="47"/>
  <c r="T6" i="47"/>
  <c r="E7" i="47"/>
  <c r="E8" i="47"/>
  <c r="T8" i="47"/>
  <c r="E9" i="47"/>
  <c r="T10" i="47"/>
  <c r="T12" i="47"/>
  <c r="E16" i="47"/>
  <c r="T19" i="47"/>
  <c r="E26" i="47"/>
  <c r="T26" i="47"/>
  <c r="B33" i="47"/>
  <c r="D33" i="47"/>
  <c r="B34" i="47"/>
  <c r="D34" i="47"/>
  <c r="B35" i="47"/>
  <c r="D35" i="47"/>
  <c r="B36" i="47"/>
  <c r="D36" i="47"/>
  <c r="A39" i="47"/>
  <c r="A1" i="47" s="1"/>
  <c r="E41" i="47"/>
  <c r="E4" i="47" s="1"/>
  <c r="E42" i="47"/>
  <c r="E5" i="47" s="1"/>
  <c r="E43" i="47"/>
  <c r="E6" i="47" s="1"/>
  <c r="E51" i="47"/>
  <c r="E14" i="47" s="1"/>
  <c r="E52" i="47"/>
  <c r="E15" i="47" s="1"/>
  <c r="AB56" i="47"/>
  <c r="AC56" i="47"/>
  <c r="AD56" i="47"/>
  <c r="AE56" i="47"/>
  <c r="AA56" i="47" s="1"/>
  <c r="AF56" i="47"/>
  <c r="AG56" i="47"/>
  <c r="AH56" i="47"/>
  <c r="AI56" i="47"/>
  <c r="AC60" i="47"/>
  <c r="AE60" i="47"/>
  <c r="AB60" i="47" s="1"/>
  <c r="AG60" i="47"/>
  <c r="AI60" i="47"/>
  <c r="AA61" i="47"/>
  <c r="AB61" i="47"/>
  <c r="AC61" i="47"/>
  <c r="AD61" i="47"/>
  <c r="AE61" i="47"/>
  <c r="AF61" i="47"/>
  <c r="AG61" i="47"/>
  <c r="AH61" i="47"/>
  <c r="AI61" i="47"/>
  <c r="AC76" i="47"/>
  <c r="AE76" i="47"/>
  <c r="AB76" i="47" s="1"/>
  <c r="AG76" i="47"/>
  <c r="AI76" i="47"/>
  <c r="Y1" i="46"/>
  <c r="T4" i="46"/>
  <c r="T6" i="46"/>
  <c r="E7" i="46"/>
  <c r="E8" i="46"/>
  <c r="T8" i="46"/>
  <c r="E9" i="46"/>
  <c r="T10" i="46"/>
  <c r="T12" i="46"/>
  <c r="E16" i="46"/>
  <c r="T19" i="46"/>
  <c r="E26" i="46"/>
  <c r="T26" i="46"/>
  <c r="B33" i="46"/>
  <c r="D33" i="46"/>
  <c r="B34" i="46"/>
  <c r="D34" i="46"/>
  <c r="B35" i="46"/>
  <c r="D35" i="46"/>
  <c r="B36" i="46"/>
  <c r="D36" i="46"/>
  <c r="A39" i="46"/>
  <c r="A1" i="46" s="1"/>
  <c r="E41" i="46"/>
  <c r="E4" i="46" s="1"/>
  <c r="E42" i="46"/>
  <c r="E5" i="46" s="1"/>
  <c r="E43" i="46"/>
  <c r="E6" i="46" s="1"/>
  <c r="E51" i="46"/>
  <c r="E14" i="46" s="1"/>
  <c r="E52" i="46"/>
  <c r="E15" i="46" s="1"/>
  <c r="AC56" i="46"/>
  <c r="AE56" i="46"/>
  <c r="AB56" i="46" s="1"/>
  <c r="AG56" i="46"/>
  <c r="AI56" i="46"/>
  <c r="AB60" i="46"/>
  <c r="AD60" i="46"/>
  <c r="AE60" i="46"/>
  <c r="AA60" i="46" s="1"/>
  <c r="AF60" i="46"/>
  <c r="AH60" i="46"/>
  <c r="AI60" i="46"/>
  <c r="AA61" i="46"/>
  <c r="AB61" i="46"/>
  <c r="AC61" i="46"/>
  <c r="AD61" i="46"/>
  <c r="AE61" i="46"/>
  <c r="AF61" i="46"/>
  <c r="AG61" i="46"/>
  <c r="AH61" i="46"/>
  <c r="AI61" i="46"/>
  <c r="AB76" i="46"/>
  <c r="AD76" i="46"/>
  <c r="AE76" i="46"/>
  <c r="AA76" i="46" s="1"/>
  <c r="AF76" i="46"/>
  <c r="AH76" i="46"/>
  <c r="AI76" i="46"/>
  <c r="A1" i="45"/>
  <c r="Y1" i="45"/>
  <c r="T4" i="45"/>
  <c r="T6" i="45"/>
  <c r="E7" i="45"/>
  <c r="E8" i="45"/>
  <c r="T8" i="45"/>
  <c r="E9" i="45"/>
  <c r="T10" i="45"/>
  <c r="T12" i="45"/>
  <c r="E16" i="45"/>
  <c r="T19" i="45"/>
  <c r="E26" i="45"/>
  <c r="T26" i="45"/>
  <c r="B33" i="45"/>
  <c r="D33" i="45"/>
  <c r="B34" i="45"/>
  <c r="D34" i="45"/>
  <c r="B35" i="45"/>
  <c r="D35" i="45"/>
  <c r="B36" i="45"/>
  <c r="D36" i="45"/>
  <c r="A39" i="45"/>
  <c r="E41" i="45"/>
  <c r="E4" i="45" s="1"/>
  <c r="E42" i="45"/>
  <c r="E5" i="45" s="1"/>
  <c r="E43" i="45"/>
  <c r="E6" i="45" s="1"/>
  <c r="E51" i="45"/>
  <c r="E14" i="45" s="1"/>
  <c r="E52" i="45"/>
  <c r="E15" i="45" s="1"/>
  <c r="AB56" i="45"/>
  <c r="AD56" i="45"/>
  <c r="AE56" i="45"/>
  <c r="AA56" i="45" s="1"/>
  <c r="AF56" i="45"/>
  <c r="AH56" i="45"/>
  <c r="AI56" i="45"/>
  <c r="AE60" i="45"/>
  <c r="AD60" i="45" s="1"/>
  <c r="AI60" i="45"/>
  <c r="AA61" i="45"/>
  <c r="AB61" i="45"/>
  <c r="AC61" i="45"/>
  <c r="AD61" i="45"/>
  <c r="AE61" i="45"/>
  <c r="AF61" i="45"/>
  <c r="AG61" i="45"/>
  <c r="AH61" i="45"/>
  <c r="AI61" i="45"/>
  <c r="AE76" i="45"/>
  <c r="AD76" i="45" s="1"/>
  <c r="AI76" i="45"/>
  <c r="Y1" i="44"/>
  <c r="T4" i="44"/>
  <c r="T6" i="44"/>
  <c r="E7" i="44"/>
  <c r="E8" i="44"/>
  <c r="T8" i="44"/>
  <c r="E9" i="44"/>
  <c r="T10" i="44"/>
  <c r="T12" i="44"/>
  <c r="E16" i="44"/>
  <c r="T19" i="44"/>
  <c r="E26" i="44"/>
  <c r="T26" i="44"/>
  <c r="B33" i="44"/>
  <c r="D33" i="44"/>
  <c r="B34" i="44"/>
  <c r="D34" i="44"/>
  <c r="B35" i="44"/>
  <c r="D35" i="44"/>
  <c r="B36" i="44"/>
  <c r="D36" i="44"/>
  <c r="A39" i="44"/>
  <c r="A1" i="44" s="1"/>
  <c r="E41" i="44"/>
  <c r="E4" i="44" s="1"/>
  <c r="E42" i="44"/>
  <c r="E5" i="44" s="1"/>
  <c r="E43" i="44"/>
  <c r="E6" i="44" s="1"/>
  <c r="E51" i="44"/>
  <c r="E14" i="44" s="1"/>
  <c r="E52" i="44"/>
  <c r="E15" i="44" s="1"/>
  <c r="AD56" i="44"/>
  <c r="AE56" i="44"/>
  <c r="AA56" i="44" s="1"/>
  <c r="AH56" i="44"/>
  <c r="AI56" i="44"/>
  <c r="AB60" i="44"/>
  <c r="AC60" i="44"/>
  <c r="AD60" i="44"/>
  <c r="AE60" i="44"/>
  <c r="AA60" i="44" s="1"/>
  <c r="AF60" i="44"/>
  <c r="AG60" i="44"/>
  <c r="AH60" i="44"/>
  <c r="AI60" i="44"/>
  <c r="AA61" i="44"/>
  <c r="AB61" i="44"/>
  <c r="AC61" i="44"/>
  <c r="AD61" i="44"/>
  <c r="AE61" i="44"/>
  <c r="AF61" i="44"/>
  <c r="AG61" i="44"/>
  <c r="AH61" i="44"/>
  <c r="AI61" i="44"/>
  <c r="AB76" i="44"/>
  <c r="AC76" i="44"/>
  <c r="AD76" i="44"/>
  <c r="AE76" i="44"/>
  <c r="AA76" i="44" s="1"/>
  <c r="AF76" i="44"/>
  <c r="AG76" i="44"/>
  <c r="AH76" i="44"/>
  <c r="AI76" i="44"/>
  <c r="Y1" i="43"/>
  <c r="T4" i="43"/>
  <c r="T6" i="43"/>
  <c r="E7" i="43"/>
  <c r="E8" i="43"/>
  <c r="T8" i="43"/>
  <c r="E9" i="43"/>
  <c r="T10" i="43"/>
  <c r="T12" i="43"/>
  <c r="E16" i="43"/>
  <c r="T19" i="43"/>
  <c r="E26" i="43"/>
  <c r="T26" i="43"/>
  <c r="B33" i="43"/>
  <c r="D33" i="43"/>
  <c r="B34" i="43"/>
  <c r="D34" i="43"/>
  <c r="B35" i="43"/>
  <c r="D35" i="43"/>
  <c r="B36" i="43"/>
  <c r="D36" i="43"/>
  <c r="A39" i="43"/>
  <c r="A1" i="43" s="1"/>
  <c r="E41" i="43"/>
  <c r="E4" i="43" s="1"/>
  <c r="E42" i="43"/>
  <c r="E5" i="43" s="1"/>
  <c r="E43" i="43"/>
  <c r="E6" i="43" s="1"/>
  <c r="E51" i="43"/>
  <c r="E14" i="43" s="1"/>
  <c r="E52" i="43"/>
  <c r="E15" i="43" s="1"/>
  <c r="AB56" i="43"/>
  <c r="AC56" i="43"/>
  <c r="AD56" i="43"/>
  <c r="AE56" i="43"/>
  <c r="AA56" i="43" s="1"/>
  <c r="AF56" i="43"/>
  <c r="AG56" i="43"/>
  <c r="AH56" i="43"/>
  <c r="AI56" i="43"/>
  <c r="AB60" i="43"/>
  <c r="AC60" i="43"/>
  <c r="AE60" i="43"/>
  <c r="AD60" i="43" s="1"/>
  <c r="AF60" i="43"/>
  <c r="AG60" i="43"/>
  <c r="AI60" i="43"/>
  <c r="AA61" i="43"/>
  <c r="AB61" i="43"/>
  <c r="AC61" i="43"/>
  <c r="AD61" i="43"/>
  <c r="AE61" i="43"/>
  <c r="AF61" i="43"/>
  <c r="AG61" i="43"/>
  <c r="AH61" i="43"/>
  <c r="AI61" i="43"/>
  <c r="AB76" i="43"/>
  <c r="AC76" i="43"/>
  <c r="AE76" i="43"/>
  <c r="AD76" i="43" s="1"/>
  <c r="AF76" i="43"/>
  <c r="AG76" i="43"/>
  <c r="AI76" i="43"/>
  <c r="Y1" i="42"/>
  <c r="T4" i="42"/>
  <c r="T6" i="42"/>
  <c r="E7" i="42"/>
  <c r="E8" i="42"/>
  <c r="T8" i="42"/>
  <c r="E9" i="42"/>
  <c r="T10" i="42"/>
  <c r="T12" i="42"/>
  <c r="E16" i="42"/>
  <c r="T19" i="42"/>
  <c r="E26" i="42"/>
  <c r="T26" i="42"/>
  <c r="B33" i="42"/>
  <c r="D33" i="42"/>
  <c r="B34" i="42"/>
  <c r="D34" i="42"/>
  <c r="B35" i="42"/>
  <c r="D35" i="42"/>
  <c r="B36" i="42"/>
  <c r="D36" i="42"/>
  <c r="A39" i="42"/>
  <c r="A1" i="42" s="1"/>
  <c r="E41" i="42"/>
  <c r="E4" i="42" s="1"/>
  <c r="E42" i="42"/>
  <c r="E5" i="42" s="1"/>
  <c r="E43" i="42"/>
  <c r="E6" i="42" s="1"/>
  <c r="E51" i="42"/>
  <c r="E14" i="42" s="1"/>
  <c r="E52" i="42"/>
  <c r="E15" i="42" s="1"/>
  <c r="AB56" i="42"/>
  <c r="AC56" i="42"/>
  <c r="AD56" i="42"/>
  <c r="AE56" i="42"/>
  <c r="AA56" i="42" s="1"/>
  <c r="AF56" i="42"/>
  <c r="AG56" i="42"/>
  <c r="AH56" i="42"/>
  <c r="AI56" i="42"/>
  <c r="AE60" i="42"/>
  <c r="AA60" i="42" s="1"/>
  <c r="AI60" i="42"/>
  <c r="AA61" i="42"/>
  <c r="AB61" i="42"/>
  <c r="AC61" i="42"/>
  <c r="AD61" i="42"/>
  <c r="AE61" i="42"/>
  <c r="AF61" i="42"/>
  <c r="AG61" i="42"/>
  <c r="AH61" i="42"/>
  <c r="AI61" i="42"/>
  <c r="AE76" i="42"/>
  <c r="AA76" i="42" s="1"/>
  <c r="AI76" i="42"/>
  <c r="Y1" i="41"/>
  <c r="T4" i="41"/>
  <c r="T6" i="41"/>
  <c r="E7" i="41"/>
  <c r="E8" i="41"/>
  <c r="T8" i="41"/>
  <c r="E9" i="41"/>
  <c r="T10" i="41"/>
  <c r="T12" i="41"/>
  <c r="E16" i="41"/>
  <c r="T19" i="41"/>
  <c r="E26" i="41"/>
  <c r="T26" i="41"/>
  <c r="B33" i="41"/>
  <c r="D33" i="41"/>
  <c r="B34" i="41"/>
  <c r="D34" i="41"/>
  <c r="B35" i="41"/>
  <c r="D35" i="41"/>
  <c r="B36" i="41"/>
  <c r="D36" i="41"/>
  <c r="A39" i="41"/>
  <c r="A1" i="41" s="1"/>
  <c r="E41" i="41"/>
  <c r="E4" i="41" s="1"/>
  <c r="E42" i="41"/>
  <c r="E5" i="41" s="1"/>
  <c r="E43" i="41"/>
  <c r="E6" i="41" s="1"/>
  <c r="E51" i="41"/>
  <c r="E14" i="41" s="1"/>
  <c r="E52" i="41"/>
  <c r="E15" i="41" s="1"/>
  <c r="AC56" i="41"/>
  <c r="AD56" i="41"/>
  <c r="AE56" i="41"/>
  <c r="AA56" i="41" s="1"/>
  <c r="AG56" i="41"/>
  <c r="AH56" i="41"/>
  <c r="AI56" i="41"/>
  <c r="AB60" i="41"/>
  <c r="AC60" i="41"/>
  <c r="AD60" i="41"/>
  <c r="AE60" i="41"/>
  <c r="AA60" i="41" s="1"/>
  <c r="AF60" i="41"/>
  <c r="AG60" i="41"/>
  <c r="AH60" i="41"/>
  <c r="AI60" i="41"/>
  <c r="AA61" i="41"/>
  <c r="AB61" i="41"/>
  <c r="AC61" i="41"/>
  <c r="AD61" i="41"/>
  <c r="AE61" i="41"/>
  <c r="AF61" i="41"/>
  <c r="AG61" i="41"/>
  <c r="AH61" i="41"/>
  <c r="AI61" i="41"/>
  <c r="AC76" i="41"/>
  <c r="AD76" i="41"/>
  <c r="AE76" i="41"/>
  <c r="AA76" i="41" s="1"/>
  <c r="AG76" i="41"/>
  <c r="AH76" i="41"/>
  <c r="AI76" i="41"/>
  <c r="Y1" i="40"/>
  <c r="T4" i="40"/>
  <c r="T6" i="40"/>
  <c r="E7" i="40"/>
  <c r="E8" i="40"/>
  <c r="T8" i="40"/>
  <c r="E9" i="40"/>
  <c r="T10" i="40"/>
  <c r="T12" i="40"/>
  <c r="E16" i="40"/>
  <c r="T19" i="40"/>
  <c r="E26" i="40"/>
  <c r="T26" i="40"/>
  <c r="B33" i="40"/>
  <c r="D33" i="40"/>
  <c r="B34" i="40"/>
  <c r="D34" i="40"/>
  <c r="B35" i="40"/>
  <c r="D35" i="40"/>
  <c r="B36" i="40"/>
  <c r="D36" i="40"/>
  <c r="A39" i="40"/>
  <c r="A1" i="40" s="1"/>
  <c r="E41" i="40"/>
  <c r="E4" i="40" s="1"/>
  <c r="E42" i="40"/>
  <c r="E5" i="40" s="1"/>
  <c r="E43" i="40"/>
  <c r="E6" i="40" s="1"/>
  <c r="E51" i="40"/>
  <c r="E14" i="40" s="1"/>
  <c r="E52" i="40"/>
  <c r="E15" i="40" s="1"/>
  <c r="AC56" i="40"/>
  <c r="AD56" i="40"/>
  <c r="AE56" i="40"/>
  <c r="AA56" i="40" s="1"/>
  <c r="AF56" i="40"/>
  <c r="AG56" i="40"/>
  <c r="AH56" i="40"/>
  <c r="AI56" i="40"/>
  <c r="AB60" i="40"/>
  <c r="AC60" i="40"/>
  <c r="AE60" i="40"/>
  <c r="AD60" i="40" s="1"/>
  <c r="AF60" i="40"/>
  <c r="AG60" i="40"/>
  <c r="AI60" i="40"/>
  <c r="AA61" i="40"/>
  <c r="AB61" i="40"/>
  <c r="AC61" i="40"/>
  <c r="AD61" i="40"/>
  <c r="AE61" i="40"/>
  <c r="AF61" i="40"/>
  <c r="AG61" i="40"/>
  <c r="AH61" i="40"/>
  <c r="AI61" i="40"/>
  <c r="AB76" i="40"/>
  <c r="AE76" i="40"/>
  <c r="AC76" i="40" s="1"/>
  <c r="AF76" i="40"/>
  <c r="AG76" i="40"/>
  <c r="AI76" i="40"/>
  <c r="Y1" i="39"/>
  <c r="T4" i="39"/>
  <c r="T6" i="39"/>
  <c r="E7" i="39"/>
  <c r="E8" i="39"/>
  <c r="T8" i="39"/>
  <c r="E9" i="39"/>
  <c r="T10" i="39"/>
  <c r="T12" i="39"/>
  <c r="E16" i="39"/>
  <c r="T19" i="39"/>
  <c r="E26" i="39"/>
  <c r="T26" i="39"/>
  <c r="B33" i="39"/>
  <c r="D33" i="39"/>
  <c r="B34" i="39"/>
  <c r="D34" i="39"/>
  <c r="B35" i="39"/>
  <c r="D35" i="39"/>
  <c r="B36" i="39"/>
  <c r="D36" i="39"/>
  <c r="A39" i="39"/>
  <c r="A1" i="39" s="1"/>
  <c r="E41" i="39"/>
  <c r="E4" i="39" s="1"/>
  <c r="E42" i="39"/>
  <c r="E5" i="39" s="1"/>
  <c r="E43" i="39"/>
  <c r="E6" i="39" s="1"/>
  <c r="E51" i="39"/>
  <c r="E14" i="39" s="1"/>
  <c r="E52" i="39"/>
  <c r="E15" i="39" s="1"/>
  <c r="AC56" i="39"/>
  <c r="AD56" i="39"/>
  <c r="AE56" i="39"/>
  <c r="AA56" i="39" s="1"/>
  <c r="AG56" i="39"/>
  <c r="AH56" i="39"/>
  <c r="AI56" i="39"/>
  <c r="AB60" i="39"/>
  <c r="AC60" i="39"/>
  <c r="AD60" i="39"/>
  <c r="AE60" i="39"/>
  <c r="AA60" i="39" s="1"/>
  <c r="AF60" i="39"/>
  <c r="AG60" i="39"/>
  <c r="AH60" i="39"/>
  <c r="AI60" i="39"/>
  <c r="AA61" i="39"/>
  <c r="AB61" i="39"/>
  <c r="AC61" i="39"/>
  <c r="AD61" i="39"/>
  <c r="AE61" i="39"/>
  <c r="AF61" i="39"/>
  <c r="AG61" i="39"/>
  <c r="AH61" i="39"/>
  <c r="AI61" i="39"/>
  <c r="AB76" i="39"/>
  <c r="AC76" i="39"/>
  <c r="AD76" i="39"/>
  <c r="AE76" i="39"/>
  <c r="AA76" i="39" s="1"/>
  <c r="AF76" i="39"/>
  <c r="AG76" i="39"/>
  <c r="AH76" i="39"/>
  <c r="AI76" i="39"/>
  <c r="Y1" i="38"/>
  <c r="T4" i="38"/>
  <c r="T6" i="38"/>
  <c r="E7" i="38"/>
  <c r="E8" i="38"/>
  <c r="T8" i="38"/>
  <c r="E9" i="38"/>
  <c r="T10" i="38"/>
  <c r="T12" i="38"/>
  <c r="E16" i="38"/>
  <c r="T19" i="38"/>
  <c r="E26" i="38"/>
  <c r="T26" i="38"/>
  <c r="B33" i="38"/>
  <c r="D33" i="38"/>
  <c r="B34" i="38"/>
  <c r="D34" i="38"/>
  <c r="B35" i="38"/>
  <c r="D35" i="38"/>
  <c r="B36" i="38"/>
  <c r="D36" i="38"/>
  <c r="A39" i="38"/>
  <c r="A1" i="38" s="1"/>
  <c r="E41" i="38"/>
  <c r="E4" i="38" s="1"/>
  <c r="E42" i="38"/>
  <c r="E5" i="38" s="1"/>
  <c r="E43" i="38"/>
  <c r="E6" i="38" s="1"/>
  <c r="E51" i="38"/>
  <c r="E14" i="38" s="1"/>
  <c r="E52" i="38"/>
  <c r="E15" i="38" s="1"/>
  <c r="AC56" i="38"/>
  <c r="AD56" i="38"/>
  <c r="AE56" i="38"/>
  <c r="AB56" i="38" s="1"/>
  <c r="AG56" i="38"/>
  <c r="AH56" i="38"/>
  <c r="AI56" i="38"/>
  <c r="AB60" i="38"/>
  <c r="AC60" i="38"/>
  <c r="AD60" i="38"/>
  <c r="AE60" i="38"/>
  <c r="AA60" i="38" s="1"/>
  <c r="AF60" i="38"/>
  <c r="AG60" i="38"/>
  <c r="AH60" i="38"/>
  <c r="AI60" i="38"/>
  <c r="AA61" i="38"/>
  <c r="AB61" i="38"/>
  <c r="AC61" i="38"/>
  <c r="AD61" i="38"/>
  <c r="AE61" i="38"/>
  <c r="AF61" i="38"/>
  <c r="AG61" i="38"/>
  <c r="AH61" i="38"/>
  <c r="AI61" i="38"/>
  <c r="AB76" i="38"/>
  <c r="AC76" i="38"/>
  <c r="AD76" i="38"/>
  <c r="AE76" i="38"/>
  <c r="AA76" i="38" s="1"/>
  <c r="AF76" i="38"/>
  <c r="AG76" i="38"/>
  <c r="AH76" i="38"/>
  <c r="AI76" i="38"/>
  <c r="Y1" i="37"/>
  <c r="T4" i="37"/>
  <c r="T6" i="37"/>
  <c r="E7" i="37"/>
  <c r="E8" i="37"/>
  <c r="T8" i="37"/>
  <c r="E9" i="37"/>
  <c r="T10" i="37"/>
  <c r="T12" i="37"/>
  <c r="E16" i="37"/>
  <c r="T19" i="37"/>
  <c r="E26" i="37"/>
  <c r="T26" i="37"/>
  <c r="B33" i="37"/>
  <c r="D33" i="37"/>
  <c r="B34" i="37"/>
  <c r="D34" i="37"/>
  <c r="B35" i="37"/>
  <c r="D35" i="37"/>
  <c r="B36" i="37"/>
  <c r="D36" i="37"/>
  <c r="A39" i="37"/>
  <c r="A1" i="37" s="1"/>
  <c r="E41" i="37"/>
  <c r="E4" i="37" s="1"/>
  <c r="E42" i="37"/>
  <c r="E5" i="37" s="1"/>
  <c r="E43" i="37"/>
  <c r="E6" i="37" s="1"/>
  <c r="E51" i="37"/>
  <c r="E14" i="37" s="1"/>
  <c r="E52" i="37"/>
  <c r="E15" i="37" s="1"/>
  <c r="AB56" i="37"/>
  <c r="AD56" i="37"/>
  <c r="AE56" i="37"/>
  <c r="AA56" i="37" s="1"/>
  <c r="AF56" i="37"/>
  <c r="AH56" i="37"/>
  <c r="AI56" i="37"/>
  <c r="AE60" i="37"/>
  <c r="AD60" i="37" s="1"/>
  <c r="AI60" i="37"/>
  <c r="AA61" i="37"/>
  <c r="AB61" i="37"/>
  <c r="AC61" i="37"/>
  <c r="AD61" i="37"/>
  <c r="AE61" i="37"/>
  <c r="AF61" i="37"/>
  <c r="AG61" i="37"/>
  <c r="AH61" i="37"/>
  <c r="AI61" i="37"/>
  <c r="AE76" i="37"/>
  <c r="AD76" i="37" s="1"/>
  <c r="AI76" i="37"/>
  <c r="Y1" i="36"/>
  <c r="T4" i="36"/>
  <c r="T6" i="36"/>
  <c r="E7" i="36"/>
  <c r="E8" i="36"/>
  <c r="T8" i="36"/>
  <c r="E9" i="36"/>
  <c r="T10" i="36"/>
  <c r="T12" i="36"/>
  <c r="E16" i="36"/>
  <c r="T19" i="36"/>
  <c r="E26" i="36"/>
  <c r="T26" i="36"/>
  <c r="B33" i="36"/>
  <c r="D33" i="36"/>
  <c r="B34" i="36"/>
  <c r="D34" i="36"/>
  <c r="B35" i="36"/>
  <c r="D35" i="36"/>
  <c r="B36" i="36"/>
  <c r="D36" i="36"/>
  <c r="A39" i="36"/>
  <c r="A1" i="36" s="1"/>
  <c r="E41" i="36"/>
  <c r="E4" i="36" s="1"/>
  <c r="E42" i="36"/>
  <c r="E5" i="36" s="1"/>
  <c r="E43" i="36"/>
  <c r="E6" i="36" s="1"/>
  <c r="E51" i="36"/>
  <c r="E14" i="36" s="1"/>
  <c r="E52" i="36"/>
  <c r="E15" i="36" s="1"/>
  <c r="AE56" i="36"/>
  <c r="AD56" i="36" s="1"/>
  <c r="AI56" i="36"/>
  <c r="AB60" i="36"/>
  <c r="AC60" i="36"/>
  <c r="AD60" i="36"/>
  <c r="AE60" i="36"/>
  <c r="AA60" i="36" s="1"/>
  <c r="AF60" i="36"/>
  <c r="AG60" i="36"/>
  <c r="AH60" i="36"/>
  <c r="AI60" i="36"/>
  <c r="AA61" i="36"/>
  <c r="AB61" i="36"/>
  <c r="AC61" i="36"/>
  <c r="AD61" i="36"/>
  <c r="AE61" i="36"/>
  <c r="AF61" i="36"/>
  <c r="AG61" i="36"/>
  <c r="AH61" i="36"/>
  <c r="AI61" i="36"/>
  <c r="AB76" i="36"/>
  <c r="AC76" i="36"/>
  <c r="AD76" i="36"/>
  <c r="AE76" i="36"/>
  <c r="AA76" i="36" s="1"/>
  <c r="AF76" i="36"/>
  <c r="AG76" i="36"/>
  <c r="AH76" i="36"/>
  <c r="AI76" i="36"/>
  <c r="Y1" i="35"/>
  <c r="T4" i="35"/>
  <c r="T6" i="35"/>
  <c r="E7" i="35"/>
  <c r="E8" i="35"/>
  <c r="T8" i="35"/>
  <c r="E9" i="35"/>
  <c r="T10" i="35"/>
  <c r="T12" i="35"/>
  <c r="E16" i="35"/>
  <c r="T19" i="35"/>
  <c r="E26" i="35"/>
  <c r="T26" i="35"/>
  <c r="B33" i="35"/>
  <c r="D33" i="35"/>
  <c r="B34" i="35"/>
  <c r="D34" i="35"/>
  <c r="B35" i="35"/>
  <c r="D35" i="35"/>
  <c r="B36" i="35"/>
  <c r="D36" i="35"/>
  <c r="A39" i="35"/>
  <c r="A1" i="35" s="1"/>
  <c r="E41" i="35"/>
  <c r="E4" i="35" s="1"/>
  <c r="E42" i="35"/>
  <c r="E5" i="35" s="1"/>
  <c r="E43" i="35"/>
  <c r="E6" i="35" s="1"/>
  <c r="E51" i="35"/>
  <c r="E14" i="35" s="1"/>
  <c r="E52" i="35"/>
  <c r="E15" i="35" s="1"/>
  <c r="AC56" i="35"/>
  <c r="AD56" i="35"/>
  <c r="AE56" i="35"/>
  <c r="AA56" i="35" s="1"/>
  <c r="AG56" i="35"/>
  <c r="AH56" i="35"/>
  <c r="AI56" i="35"/>
  <c r="AB60" i="35"/>
  <c r="AC60" i="35"/>
  <c r="AD60" i="35"/>
  <c r="AE60" i="35"/>
  <c r="AA60" i="35" s="1"/>
  <c r="AF60" i="35"/>
  <c r="AG60" i="35"/>
  <c r="AH60" i="35"/>
  <c r="AI60" i="35"/>
  <c r="AA61" i="35"/>
  <c r="AB61" i="35"/>
  <c r="AC61" i="35"/>
  <c r="AD61" i="35"/>
  <c r="AE61" i="35"/>
  <c r="AF61" i="35"/>
  <c r="AG61" i="35"/>
  <c r="AH61" i="35"/>
  <c r="AI61" i="35"/>
  <c r="AC76" i="35"/>
  <c r="AE76" i="35"/>
  <c r="AB76" i="35" s="1"/>
  <c r="AF76" i="35"/>
  <c r="AG76" i="35"/>
  <c r="AI76" i="35"/>
  <c r="Y1" i="34"/>
  <c r="T4" i="34"/>
  <c r="T6" i="34"/>
  <c r="E7" i="34"/>
  <c r="E8" i="34"/>
  <c r="T8" i="34"/>
  <c r="E9" i="34"/>
  <c r="T10" i="34"/>
  <c r="T12" i="34"/>
  <c r="E16" i="34"/>
  <c r="T19" i="34"/>
  <c r="E26" i="34"/>
  <c r="T26" i="34"/>
  <c r="B33" i="34"/>
  <c r="D33" i="34"/>
  <c r="B34" i="34"/>
  <c r="D34" i="34"/>
  <c r="B35" i="34"/>
  <c r="D35" i="34"/>
  <c r="B36" i="34"/>
  <c r="D36" i="34"/>
  <c r="A39" i="34"/>
  <c r="A1" i="34" s="1"/>
  <c r="E41" i="34"/>
  <c r="E4" i="34" s="1"/>
  <c r="E42" i="34"/>
  <c r="E5" i="34" s="1"/>
  <c r="E43" i="34"/>
  <c r="E6" i="34" s="1"/>
  <c r="E51" i="34"/>
  <c r="E14" i="34" s="1"/>
  <c r="E52" i="34"/>
  <c r="E15" i="34" s="1"/>
  <c r="AB56" i="34"/>
  <c r="AC56" i="34"/>
  <c r="AD56" i="34"/>
  <c r="AE56" i="34"/>
  <c r="AA56" i="34" s="1"/>
  <c r="AF56" i="34"/>
  <c r="AG56" i="34"/>
  <c r="AH56" i="34"/>
  <c r="AI56" i="34"/>
  <c r="AE60" i="34"/>
  <c r="AA60" i="34" s="1"/>
  <c r="AI60" i="34"/>
  <c r="AA61" i="34"/>
  <c r="AB61" i="34"/>
  <c r="AC61" i="34"/>
  <c r="AD61" i="34"/>
  <c r="AE61" i="34"/>
  <c r="AF61" i="34"/>
  <c r="AG61" i="34"/>
  <c r="AH61" i="34"/>
  <c r="AI61" i="34"/>
  <c r="AE76" i="34"/>
  <c r="AA76" i="34" s="1"/>
  <c r="AI76" i="34"/>
  <c r="Y1" i="33"/>
  <c r="T4" i="33"/>
  <c r="T6" i="33"/>
  <c r="E7" i="33"/>
  <c r="E8" i="33"/>
  <c r="T8" i="33"/>
  <c r="E9" i="33"/>
  <c r="T10" i="33"/>
  <c r="T12" i="33"/>
  <c r="E16" i="33"/>
  <c r="T19" i="33"/>
  <c r="E26" i="33"/>
  <c r="T26" i="33"/>
  <c r="B33" i="33"/>
  <c r="D33" i="33"/>
  <c r="B34" i="33"/>
  <c r="D34" i="33"/>
  <c r="B35" i="33"/>
  <c r="D35" i="33"/>
  <c r="B36" i="33"/>
  <c r="D36" i="33"/>
  <c r="A39" i="33"/>
  <c r="A1" i="33" s="1"/>
  <c r="E41" i="33"/>
  <c r="E4" i="33" s="1"/>
  <c r="E42" i="33"/>
  <c r="E5" i="33" s="1"/>
  <c r="E43" i="33"/>
  <c r="E6" i="33" s="1"/>
  <c r="E51" i="33"/>
  <c r="E14" i="33" s="1"/>
  <c r="E52" i="33"/>
  <c r="E15" i="33" s="1"/>
  <c r="AB56" i="33"/>
  <c r="AE56" i="33"/>
  <c r="AA56" i="33" s="1"/>
  <c r="AF56" i="33"/>
  <c r="AI56" i="33"/>
  <c r="AE60" i="33"/>
  <c r="AD60" i="33" s="1"/>
  <c r="AI60" i="33"/>
  <c r="AA61" i="33"/>
  <c r="AB61" i="33"/>
  <c r="AC61" i="33"/>
  <c r="AD61" i="33"/>
  <c r="AE61" i="33"/>
  <c r="AF61" i="33"/>
  <c r="AG61" i="33"/>
  <c r="AH61" i="33"/>
  <c r="AI61" i="33"/>
  <c r="AE76" i="33"/>
  <c r="AD76" i="33" s="1"/>
  <c r="AI76" i="33"/>
  <c r="Y1" i="32"/>
  <c r="T4" i="32"/>
  <c r="T6" i="32"/>
  <c r="E7" i="32"/>
  <c r="E8" i="32"/>
  <c r="T8" i="32"/>
  <c r="E9" i="32"/>
  <c r="T10" i="32"/>
  <c r="T12" i="32"/>
  <c r="E16" i="32"/>
  <c r="T19" i="32"/>
  <c r="E26" i="32"/>
  <c r="T26" i="32"/>
  <c r="B33" i="32"/>
  <c r="D33" i="32"/>
  <c r="B34" i="32"/>
  <c r="D34" i="32"/>
  <c r="B35" i="32"/>
  <c r="D35" i="32"/>
  <c r="B36" i="32"/>
  <c r="D36" i="32"/>
  <c r="A39" i="32"/>
  <c r="A1" i="32" s="1"/>
  <c r="E41" i="32"/>
  <c r="E4" i="32" s="1"/>
  <c r="E42" i="32"/>
  <c r="E5" i="32" s="1"/>
  <c r="E43" i="32"/>
  <c r="E6" i="32" s="1"/>
  <c r="E51" i="32"/>
  <c r="E14" i="32" s="1"/>
  <c r="E52" i="32"/>
  <c r="E15" i="32" s="1"/>
  <c r="AE56" i="32"/>
  <c r="AD56" i="32" s="1"/>
  <c r="AI56" i="32"/>
  <c r="AB60" i="32"/>
  <c r="AC60" i="32"/>
  <c r="AD60" i="32"/>
  <c r="AE60" i="32"/>
  <c r="AA60" i="32" s="1"/>
  <c r="AF60" i="32"/>
  <c r="AG60" i="32"/>
  <c r="AH60" i="32"/>
  <c r="AI60" i="32"/>
  <c r="AA61" i="32"/>
  <c r="AB61" i="32"/>
  <c r="AC61" i="32"/>
  <c r="AD61" i="32"/>
  <c r="AE61" i="32"/>
  <c r="AF61" i="32"/>
  <c r="AG61" i="32"/>
  <c r="AH61" i="32"/>
  <c r="AI61" i="32"/>
  <c r="AB76" i="32"/>
  <c r="AC76" i="32"/>
  <c r="AD76" i="32"/>
  <c r="AE76" i="32"/>
  <c r="AA76" i="32" s="1"/>
  <c r="AF76" i="32"/>
  <c r="AG76" i="32"/>
  <c r="AH76" i="32"/>
  <c r="AI76" i="32"/>
  <c r="Y1" i="31"/>
  <c r="T4" i="31"/>
  <c r="T6" i="31"/>
  <c r="E7" i="31"/>
  <c r="E8" i="31"/>
  <c r="T8" i="31"/>
  <c r="E9" i="31"/>
  <c r="T10" i="31"/>
  <c r="T12" i="31"/>
  <c r="E16" i="31"/>
  <c r="T19" i="31"/>
  <c r="E26" i="31"/>
  <c r="T26" i="31"/>
  <c r="B33" i="31"/>
  <c r="D33" i="31"/>
  <c r="B34" i="31"/>
  <c r="D34" i="31"/>
  <c r="B35" i="31"/>
  <c r="D35" i="31"/>
  <c r="B36" i="31"/>
  <c r="D36" i="31"/>
  <c r="A39" i="31"/>
  <c r="A1" i="31" s="1"/>
  <c r="E41" i="31"/>
  <c r="E4" i="31" s="1"/>
  <c r="E42" i="31"/>
  <c r="E5" i="31" s="1"/>
  <c r="E43" i="31"/>
  <c r="E6" i="31" s="1"/>
  <c r="E51" i="31"/>
  <c r="E14" i="31" s="1"/>
  <c r="E52" i="31"/>
  <c r="E15" i="31" s="1"/>
  <c r="AC56" i="31"/>
  <c r="AD56" i="31"/>
  <c r="AE56" i="31"/>
  <c r="AA56" i="31" s="1"/>
  <c r="AG56" i="31"/>
  <c r="AH56" i="31"/>
  <c r="AI56" i="31"/>
  <c r="AB60" i="31"/>
  <c r="AC60" i="31"/>
  <c r="AE60" i="31"/>
  <c r="AD60" i="31" s="1"/>
  <c r="AF60" i="31"/>
  <c r="AG60" i="31"/>
  <c r="AH60" i="31"/>
  <c r="AI60" i="31"/>
  <c r="AA61" i="31"/>
  <c r="AB61" i="31"/>
  <c r="AC61" i="31"/>
  <c r="AD61" i="31"/>
  <c r="AE61" i="31"/>
  <c r="AF61" i="31"/>
  <c r="AG61" i="31"/>
  <c r="AH61" i="31"/>
  <c r="AI61" i="31"/>
  <c r="AB76" i="31"/>
  <c r="AC76" i="31"/>
  <c r="AE76" i="31"/>
  <c r="AD76" i="31" s="1"/>
  <c r="AF76" i="31"/>
  <c r="AG76" i="31"/>
  <c r="AI76" i="31"/>
  <c r="Y1" i="30"/>
  <c r="T4" i="30"/>
  <c r="T6" i="30"/>
  <c r="E7" i="30"/>
  <c r="E8" i="30"/>
  <c r="T8" i="30"/>
  <c r="E9" i="30"/>
  <c r="T10" i="30"/>
  <c r="T12" i="30"/>
  <c r="E16" i="30"/>
  <c r="T19" i="30"/>
  <c r="E26" i="30"/>
  <c r="T26" i="30"/>
  <c r="B33" i="30"/>
  <c r="D33" i="30"/>
  <c r="B34" i="30"/>
  <c r="D34" i="30"/>
  <c r="B35" i="30"/>
  <c r="D35" i="30"/>
  <c r="B36" i="30"/>
  <c r="D36" i="30"/>
  <c r="A39" i="30"/>
  <c r="A1" i="30" s="1"/>
  <c r="E41" i="30"/>
  <c r="E4" i="30" s="1"/>
  <c r="E42" i="30"/>
  <c r="E5" i="30" s="1"/>
  <c r="E43" i="30"/>
  <c r="E6" i="30" s="1"/>
  <c r="E51" i="30"/>
  <c r="E14" i="30" s="1"/>
  <c r="E52" i="30"/>
  <c r="E15" i="30" s="1"/>
  <c r="AB56" i="30"/>
  <c r="AC56" i="30"/>
  <c r="AD56" i="30"/>
  <c r="AE56" i="30"/>
  <c r="AA56" i="30" s="1"/>
  <c r="AF56" i="30"/>
  <c r="AG56" i="30"/>
  <c r="AH56" i="30"/>
  <c r="AI56" i="30"/>
  <c r="AC60" i="30"/>
  <c r="AE60" i="30"/>
  <c r="AA60" i="30" s="1"/>
  <c r="AF60" i="30"/>
  <c r="AG60" i="30"/>
  <c r="AI60" i="30"/>
  <c r="AA61" i="30"/>
  <c r="AB61" i="30"/>
  <c r="AC61" i="30"/>
  <c r="AD61" i="30"/>
  <c r="AE61" i="30"/>
  <c r="AF61" i="30"/>
  <c r="AG61" i="30"/>
  <c r="AH61" i="30"/>
  <c r="AI61" i="30"/>
  <c r="AB76" i="30"/>
  <c r="AC76" i="30"/>
  <c r="AE76" i="30"/>
  <c r="AA76" i="30" s="1"/>
  <c r="AF76" i="30"/>
  <c r="AG76" i="30"/>
  <c r="AI76" i="30"/>
  <c r="Y1" i="29"/>
  <c r="T4" i="29"/>
  <c r="T6" i="29"/>
  <c r="E7" i="29"/>
  <c r="E8" i="29"/>
  <c r="T8" i="29"/>
  <c r="E9" i="29"/>
  <c r="T10" i="29"/>
  <c r="T12" i="29"/>
  <c r="E16" i="29"/>
  <c r="T19" i="29"/>
  <c r="E26" i="29"/>
  <c r="T26" i="29"/>
  <c r="B33" i="29"/>
  <c r="D33" i="29"/>
  <c r="B34" i="29"/>
  <c r="D34" i="29"/>
  <c r="B35" i="29"/>
  <c r="D35" i="29"/>
  <c r="B36" i="29"/>
  <c r="D36" i="29"/>
  <c r="A39" i="29"/>
  <c r="A1" i="29" s="1"/>
  <c r="E41" i="29"/>
  <c r="E4" i="29" s="1"/>
  <c r="E42" i="29"/>
  <c r="E5" i="29" s="1"/>
  <c r="E43" i="29"/>
  <c r="E6" i="29" s="1"/>
  <c r="E51" i="29"/>
  <c r="E14" i="29" s="1"/>
  <c r="E52" i="29"/>
  <c r="E15" i="29" s="1"/>
  <c r="AC56" i="29"/>
  <c r="AD56" i="29"/>
  <c r="AE56" i="29"/>
  <c r="AA56" i="29" s="1"/>
  <c r="AF56" i="29"/>
  <c r="AG56" i="29"/>
  <c r="AH56" i="29"/>
  <c r="AI56" i="29"/>
  <c r="AB60" i="29"/>
  <c r="AC60" i="29"/>
  <c r="AE60" i="29"/>
  <c r="AD60" i="29" s="1"/>
  <c r="AF60" i="29"/>
  <c r="AG60" i="29"/>
  <c r="AI60" i="29"/>
  <c r="AA61" i="29"/>
  <c r="AB61" i="29"/>
  <c r="AC61" i="29"/>
  <c r="AD61" i="29"/>
  <c r="AE61" i="29"/>
  <c r="AF61" i="29"/>
  <c r="AG61" i="29"/>
  <c r="AH61" i="29"/>
  <c r="AI61" i="29"/>
  <c r="AB76" i="29"/>
  <c r="AC76" i="29"/>
  <c r="AD76" i="29"/>
  <c r="AE76" i="29"/>
  <c r="AA76" i="29" s="1"/>
  <c r="AF76" i="29"/>
  <c r="AG76" i="29"/>
  <c r="AH76" i="29"/>
  <c r="AI76" i="29"/>
  <c r="Y1" i="28"/>
  <c r="T4" i="28"/>
  <c r="T6" i="28"/>
  <c r="E7" i="28"/>
  <c r="E8" i="28"/>
  <c r="T8" i="28"/>
  <c r="E9" i="28"/>
  <c r="T10" i="28"/>
  <c r="T12" i="28"/>
  <c r="E16" i="28"/>
  <c r="T19" i="28"/>
  <c r="E26" i="28"/>
  <c r="T26" i="28"/>
  <c r="B33" i="28"/>
  <c r="D33" i="28"/>
  <c r="B34" i="28"/>
  <c r="D34" i="28"/>
  <c r="B35" i="28"/>
  <c r="D35" i="28"/>
  <c r="B36" i="28"/>
  <c r="D36" i="28"/>
  <c r="A39" i="28"/>
  <c r="A1" i="28" s="1"/>
  <c r="E41" i="28"/>
  <c r="E4" i="28" s="1"/>
  <c r="E42" i="28"/>
  <c r="E5" i="28" s="1"/>
  <c r="E43" i="28"/>
  <c r="E6" i="28" s="1"/>
  <c r="E51" i="28"/>
  <c r="E14" i="28" s="1"/>
  <c r="E52" i="28"/>
  <c r="E15" i="28" s="1"/>
  <c r="AB56" i="28"/>
  <c r="AC56" i="28"/>
  <c r="AD56" i="28"/>
  <c r="AE56" i="28"/>
  <c r="AA56" i="28" s="1"/>
  <c r="AF56" i="28"/>
  <c r="AG56" i="28"/>
  <c r="AH56" i="28"/>
  <c r="AI56" i="28"/>
  <c r="AB60" i="28"/>
  <c r="AE60" i="28"/>
  <c r="AC60" i="28" s="1"/>
  <c r="AF60" i="28"/>
  <c r="AI60" i="28"/>
  <c r="AA61" i="28"/>
  <c r="AB61" i="28"/>
  <c r="AC61" i="28"/>
  <c r="AD61" i="28"/>
  <c r="AE61" i="28"/>
  <c r="AF61" i="28"/>
  <c r="AG61" i="28"/>
  <c r="AH61" i="28"/>
  <c r="AI61" i="28"/>
  <c r="AB76" i="28"/>
  <c r="AE76" i="28"/>
  <c r="AC76" i="28" s="1"/>
  <c r="AF76" i="28"/>
  <c r="AI76" i="28"/>
  <c r="Y1" i="27"/>
  <c r="T4" i="27"/>
  <c r="T6" i="27"/>
  <c r="E7" i="27"/>
  <c r="E8" i="27"/>
  <c r="T8" i="27"/>
  <c r="E9" i="27"/>
  <c r="T10" i="27"/>
  <c r="T12" i="27"/>
  <c r="E16" i="27"/>
  <c r="T19" i="27"/>
  <c r="E26" i="27"/>
  <c r="T26" i="27"/>
  <c r="B33" i="27"/>
  <c r="D33" i="27"/>
  <c r="B34" i="27"/>
  <c r="D34" i="27"/>
  <c r="B35" i="27"/>
  <c r="D35" i="27"/>
  <c r="B36" i="27"/>
  <c r="D36" i="27"/>
  <c r="A39" i="27"/>
  <c r="A1" i="27" s="1"/>
  <c r="E41" i="27"/>
  <c r="E4" i="27" s="1"/>
  <c r="E42" i="27"/>
  <c r="E5" i="27" s="1"/>
  <c r="E43" i="27"/>
  <c r="E6" i="27" s="1"/>
  <c r="E51" i="27"/>
  <c r="E14" i="27" s="1"/>
  <c r="E52" i="27"/>
  <c r="E15" i="27" s="1"/>
  <c r="AE56" i="27"/>
  <c r="AC56" i="27" s="1"/>
  <c r="AI56" i="27"/>
  <c r="AB60" i="27"/>
  <c r="AC60" i="27"/>
  <c r="AD60" i="27"/>
  <c r="AE60" i="27"/>
  <c r="AA60" i="27" s="1"/>
  <c r="AF60" i="27"/>
  <c r="AG60" i="27"/>
  <c r="AH60" i="27"/>
  <c r="AI60" i="27"/>
  <c r="AA61" i="27"/>
  <c r="AB61" i="27"/>
  <c r="AC61" i="27"/>
  <c r="AD61" i="27"/>
  <c r="AE61" i="27"/>
  <c r="AF61" i="27"/>
  <c r="AG61" i="27"/>
  <c r="AH61" i="27"/>
  <c r="AI61" i="27"/>
  <c r="AC76" i="27"/>
  <c r="AD76" i="27"/>
  <c r="AE76" i="27"/>
  <c r="AB76" i="27" s="1"/>
  <c r="AG76" i="27"/>
  <c r="AH76" i="27"/>
  <c r="AI76" i="27"/>
  <c r="Y1" i="26"/>
  <c r="T4" i="26"/>
  <c r="T6" i="26"/>
  <c r="E7" i="26"/>
  <c r="E8" i="26"/>
  <c r="T8" i="26"/>
  <c r="E9" i="26"/>
  <c r="T10" i="26"/>
  <c r="T12" i="26"/>
  <c r="E16" i="26"/>
  <c r="T19" i="26"/>
  <c r="E26" i="26"/>
  <c r="T26" i="26"/>
  <c r="B33" i="26"/>
  <c r="D33" i="26"/>
  <c r="B34" i="26"/>
  <c r="D34" i="26"/>
  <c r="B35" i="26"/>
  <c r="D35" i="26"/>
  <c r="B36" i="26"/>
  <c r="D36" i="26"/>
  <c r="A39" i="26"/>
  <c r="A1" i="26" s="1"/>
  <c r="E41" i="26"/>
  <c r="E4" i="26" s="1"/>
  <c r="E42" i="26"/>
  <c r="E5" i="26" s="1"/>
  <c r="E43" i="26"/>
  <c r="E6" i="26" s="1"/>
  <c r="E51" i="26"/>
  <c r="E14" i="26" s="1"/>
  <c r="E52" i="26"/>
  <c r="E15" i="26" s="1"/>
  <c r="AC56" i="26"/>
  <c r="AD56" i="26"/>
  <c r="AE56" i="26"/>
  <c r="AB56" i="26" s="1"/>
  <c r="AF56" i="26"/>
  <c r="AG56" i="26"/>
  <c r="AH56" i="26"/>
  <c r="AI56" i="26"/>
  <c r="AD60" i="26"/>
  <c r="AE60" i="26"/>
  <c r="AA60" i="26" s="1"/>
  <c r="AH60" i="26"/>
  <c r="AI60" i="26"/>
  <c r="AA61" i="26"/>
  <c r="AB61" i="26"/>
  <c r="AC61" i="26"/>
  <c r="AD61" i="26"/>
  <c r="AE61" i="26"/>
  <c r="AF61" i="26"/>
  <c r="AG61" i="26"/>
  <c r="AH61" i="26"/>
  <c r="AI61" i="26"/>
  <c r="AD76" i="26"/>
  <c r="AE76" i="26"/>
  <c r="AA76" i="26" s="1"/>
  <c r="AH76" i="26"/>
  <c r="AI76" i="26"/>
  <c r="Y1" i="25"/>
  <c r="T4" i="25"/>
  <c r="T6" i="25"/>
  <c r="E7" i="25"/>
  <c r="E8" i="25"/>
  <c r="T8" i="25"/>
  <c r="E9" i="25"/>
  <c r="T10" i="25"/>
  <c r="T12" i="25"/>
  <c r="E16" i="25"/>
  <c r="T19" i="25"/>
  <c r="E26" i="25"/>
  <c r="T26" i="25"/>
  <c r="B33" i="25"/>
  <c r="D33" i="25"/>
  <c r="B34" i="25"/>
  <c r="D34" i="25"/>
  <c r="B35" i="25"/>
  <c r="D35" i="25"/>
  <c r="B36" i="25"/>
  <c r="D36" i="25"/>
  <c r="A39" i="25"/>
  <c r="A1" i="25" s="1"/>
  <c r="E41" i="25"/>
  <c r="E4" i="25" s="1"/>
  <c r="E42" i="25"/>
  <c r="E5" i="25" s="1"/>
  <c r="E43" i="25"/>
  <c r="E6" i="25" s="1"/>
  <c r="E51" i="25"/>
  <c r="E14" i="25" s="1"/>
  <c r="E52" i="25"/>
  <c r="E15" i="25" s="1"/>
  <c r="AD56" i="25"/>
  <c r="AE56" i="25"/>
  <c r="AA56" i="25" s="1"/>
  <c r="AH56" i="25"/>
  <c r="AI56" i="25"/>
  <c r="AB60" i="25"/>
  <c r="AC60" i="25"/>
  <c r="AD60" i="25"/>
  <c r="AE60" i="25"/>
  <c r="AA60" i="25" s="1"/>
  <c r="AF60" i="25"/>
  <c r="AG60" i="25"/>
  <c r="AH60" i="25"/>
  <c r="AI60" i="25"/>
  <c r="AA61" i="25"/>
  <c r="AB61" i="25"/>
  <c r="AC61" i="25"/>
  <c r="AD61" i="25"/>
  <c r="AE61" i="25"/>
  <c r="AF61" i="25"/>
  <c r="AG61" i="25"/>
  <c r="AH61" i="25"/>
  <c r="AI61" i="25"/>
  <c r="AC76" i="25"/>
  <c r="AD76" i="25"/>
  <c r="AE76" i="25"/>
  <c r="AA76" i="25" s="1"/>
  <c r="AG76" i="25"/>
  <c r="AH76" i="25"/>
  <c r="AI76" i="25"/>
  <c r="Y1" i="24"/>
  <c r="T4" i="24"/>
  <c r="E6" i="24"/>
  <c r="T6" i="24"/>
  <c r="E7" i="24"/>
  <c r="E8" i="24"/>
  <c r="T8" i="24"/>
  <c r="E9" i="24"/>
  <c r="T10" i="24"/>
  <c r="T12" i="24"/>
  <c r="E16" i="24"/>
  <c r="T19" i="24"/>
  <c r="E26" i="24"/>
  <c r="T26" i="24"/>
  <c r="B33" i="24"/>
  <c r="D33" i="24"/>
  <c r="B34" i="24"/>
  <c r="D34" i="24"/>
  <c r="B35" i="24"/>
  <c r="D35" i="24"/>
  <c r="B36" i="24"/>
  <c r="D36" i="24"/>
  <c r="A39" i="24"/>
  <c r="A1" i="24" s="1"/>
  <c r="E41" i="24"/>
  <c r="E4" i="24" s="1"/>
  <c r="E42" i="24"/>
  <c r="E5" i="24" s="1"/>
  <c r="E43" i="24"/>
  <c r="E51" i="24"/>
  <c r="E14" i="24" s="1"/>
  <c r="E52" i="24"/>
  <c r="E15" i="24" s="1"/>
  <c r="AC56" i="24"/>
  <c r="AD56" i="24"/>
  <c r="AE56" i="24"/>
  <c r="AA56" i="24" s="1"/>
  <c r="AG56" i="24"/>
  <c r="AH56" i="24"/>
  <c r="AI56" i="24"/>
  <c r="AB60" i="24"/>
  <c r="AC60" i="24"/>
  <c r="AD60" i="24"/>
  <c r="AE60" i="24"/>
  <c r="AA60" i="24" s="1"/>
  <c r="AF60" i="24"/>
  <c r="AG60" i="24"/>
  <c r="AH60" i="24"/>
  <c r="AI60" i="24"/>
  <c r="AA61" i="24"/>
  <c r="AB61" i="24"/>
  <c r="AC61" i="24"/>
  <c r="AD61" i="24"/>
  <c r="AE61" i="24"/>
  <c r="AF61" i="24"/>
  <c r="AG61" i="24"/>
  <c r="AH61" i="24"/>
  <c r="AI61" i="24"/>
  <c r="AB76" i="24"/>
  <c r="AC76" i="24"/>
  <c r="AD76" i="24"/>
  <c r="AE76" i="24"/>
  <c r="AA76" i="24" s="1"/>
  <c r="AF76" i="24"/>
  <c r="AG76" i="24"/>
  <c r="AH76" i="24"/>
  <c r="AI76" i="24"/>
  <c r="Y1" i="23"/>
  <c r="T4" i="23"/>
  <c r="E5" i="23"/>
  <c r="T6" i="23"/>
  <c r="E7" i="23"/>
  <c r="E8" i="23"/>
  <c r="T8" i="23"/>
  <c r="E9" i="23"/>
  <c r="T10" i="23"/>
  <c r="T12" i="23"/>
  <c r="E16" i="23"/>
  <c r="T19" i="23"/>
  <c r="E26" i="23"/>
  <c r="T26" i="23"/>
  <c r="B33" i="23"/>
  <c r="D33" i="23"/>
  <c r="B34" i="23"/>
  <c r="D34" i="23"/>
  <c r="B35" i="23"/>
  <c r="D35" i="23"/>
  <c r="B36" i="23"/>
  <c r="D36" i="23"/>
  <c r="A39" i="23"/>
  <c r="A1" i="23" s="1"/>
  <c r="E41" i="23"/>
  <c r="E4" i="23" s="1"/>
  <c r="E42" i="23"/>
  <c r="E43" i="23"/>
  <c r="E6" i="23" s="1"/>
  <c r="E51" i="23"/>
  <c r="E14" i="23" s="1"/>
  <c r="E52" i="23"/>
  <c r="E15" i="23" s="1"/>
  <c r="AB56" i="23"/>
  <c r="AC56" i="23"/>
  <c r="AD56" i="23"/>
  <c r="AE56" i="23"/>
  <c r="AA56" i="23" s="1"/>
  <c r="AF56" i="23"/>
  <c r="AG56" i="23"/>
  <c r="AH56" i="23"/>
  <c r="AI56" i="23"/>
  <c r="AB60" i="23"/>
  <c r="AE60" i="23"/>
  <c r="AA60" i="23" s="1"/>
  <c r="AF60" i="23"/>
  <c r="AI60" i="23"/>
  <c r="AA61" i="23"/>
  <c r="AB61" i="23"/>
  <c r="AC61" i="23"/>
  <c r="AD61" i="23"/>
  <c r="AE61" i="23"/>
  <c r="AF61" i="23"/>
  <c r="AG61" i="23"/>
  <c r="AH61" i="23"/>
  <c r="AI61" i="23"/>
  <c r="AB76" i="23"/>
  <c r="AE76" i="23"/>
  <c r="AA76" i="23" s="1"/>
  <c r="AF76" i="23"/>
  <c r="AI76" i="23"/>
  <c r="A1" i="22"/>
  <c r="Y1" i="22"/>
  <c r="T4" i="22"/>
  <c r="T6" i="22"/>
  <c r="E7" i="22"/>
  <c r="E8" i="22"/>
  <c r="T8" i="22"/>
  <c r="E9" i="22"/>
  <c r="T10" i="22"/>
  <c r="T12" i="22"/>
  <c r="E16" i="22"/>
  <c r="T19" i="22"/>
  <c r="E26" i="22"/>
  <c r="T26" i="22"/>
  <c r="B33" i="22"/>
  <c r="D33" i="22"/>
  <c r="B34" i="22"/>
  <c r="D34" i="22"/>
  <c r="B35" i="22"/>
  <c r="D35" i="22"/>
  <c r="B36" i="22"/>
  <c r="D36" i="22"/>
  <c r="A39" i="22"/>
  <c r="E41" i="22"/>
  <c r="E4" i="22" s="1"/>
  <c r="E42" i="22"/>
  <c r="E5" i="22" s="1"/>
  <c r="E43" i="22"/>
  <c r="E6" i="22" s="1"/>
  <c r="E51" i="22"/>
  <c r="E14" i="22" s="1"/>
  <c r="E52" i="22"/>
  <c r="E15" i="22" s="1"/>
  <c r="AB56" i="22"/>
  <c r="AE56" i="22"/>
  <c r="AA56" i="22" s="1"/>
  <c r="AF56" i="22"/>
  <c r="AI56" i="22"/>
  <c r="AE60" i="22"/>
  <c r="AD60" i="22" s="1"/>
  <c r="AI60" i="22"/>
  <c r="AA61" i="22"/>
  <c r="AB61" i="22"/>
  <c r="AC61" i="22"/>
  <c r="AD61" i="22"/>
  <c r="AE61" i="22"/>
  <c r="AF61" i="22"/>
  <c r="AG61" i="22"/>
  <c r="AH61" i="22"/>
  <c r="AI61" i="22"/>
  <c r="AE76" i="22"/>
  <c r="AD76" i="22" s="1"/>
  <c r="AI76" i="22"/>
  <c r="Y1" i="21"/>
  <c r="T4" i="21"/>
  <c r="T6" i="21"/>
  <c r="E7" i="21"/>
  <c r="E8" i="21"/>
  <c r="T8" i="21"/>
  <c r="E9" i="21"/>
  <c r="T10" i="21"/>
  <c r="T12" i="21"/>
  <c r="E16" i="21"/>
  <c r="T19" i="21"/>
  <c r="E26" i="21"/>
  <c r="T26" i="21"/>
  <c r="B33" i="21"/>
  <c r="D33" i="21"/>
  <c r="B34" i="21"/>
  <c r="D34" i="21"/>
  <c r="B35" i="21"/>
  <c r="D35" i="21"/>
  <c r="B36" i="21"/>
  <c r="D36" i="21"/>
  <c r="A39" i="21"/>
  <c r="A1" i="21" s="1"/>
  <c r="E41" i="21"/>
  <c r="E4" i="21" s="1"/>
  <c r="E42" i="21"/>
  <c r="E5" i="21" s="1"/>
  <c r="E43" i="21"/>
  <c r="E6" i="21" s="1"/>
  <c r="E51" i="21"/>
  <c r="E14" i="21" s="1"/>
  <c r="E52" i="21"/>
  <c r="E15" i="21" s="1"/>
  <c r="AE56" i="21"/>
  <c r="AD56" i="21" s="1"/>
  <c r="AH56" i="21"/>
  <c r="AI56" i="21"/>
  <c r="AB60" i="21"/>
  <c r="AC60" i="21"/>
  <c r="AD60" i="21"/>
  <c r="AE60" i="21"/>
  <c r="AA60" i="21" s="1"/>
  <c r="AF60" i="21"/>
  <c r="AG60" i="21"/>
  <c r="AH60" i="21"/>
  <c r="AI60" i="21"/>
  <c r="AA61" i="21"/>
  <c r="AB61" i="21"/>
  <c r="AC61" i="21"/>
  <c r="AD61" i="21"/>
  <c r="AE61" i="21"/>
  <c r="AF61" i="21"/>
  <c r="AG61" i="21"/>
  <c r="AH61" i="21"/>
  <c r="AI61" i="21"/>
  <c r="AB76" i="21"/>
  <c r="AC76" i="21"/>
  <c r="AD76" i="21"/>
  <c r="AE76" i="21"/>
  <c r="AA76" i="21" s="1"/>
  <c r="AF76" i="21"/>
  <c r="AG76" i="21"/>
  <c r="AH76" i="21"/>
  <c r="AI76" i="21"/>
  <c r="Y1" i="20"/>
  <c r="T4" i="20"/>
  <c r="E6" i="20"/>
  <c r="T6" i="20"/>
  <c r="E7" i="20"/>
  <c r="E8" i="20"/>
  <c r="T8" i="20"/>
  <c r="E9" i="20"/>
  <c r="T10" i="20"/>
  <c r="T12" i="20"/>
  <c r="E16" i="20"/>
  <c r="T19" i="20"/>
  <c r="E26" i="20"/>
  <c r="T26" i="20"/>
  <c r="B33" i="20"/>
  <c r="D33" i="20"/>
  <c r="B34" i="20"/>
  <c r="D34" i="20"/>
  <c r="B35" i="20"/>
  <c r="D35" i="20"/>
  <c r="B36" i="20"/>
  <c r="D36" i="20"/>
  <c r="A39" i="20"/>
  <c r="A1" i="20" s="1"/>
  <c r="E41" i="20"/>
  <c r="E4" i="20" s="1"/>
  <c r="E42" i="20"/>
  <c r="E5" i="20" s="1"/>
  <c r="E43" i="20"/>
  <c r="E51" i="20"/>
  <c r="E14" i="20" s="1"/>
  <c r="E52" i="20"/>
  <c r="E15" i="20" s="1"/>
  <c r="AC56" i="20"/>
  <c r="AD56" i="20"/>
  <c r="AE56" i="20"/>
  <c r="AA56" i="20" s="1"/>
  <c r="AG56" i="20"/>
  <c r="AH56" i="20"/>
  <c r="AI56" i="20"/>
  <c r="AB60" i="20"/>
  <c r="AC60" i="20"/>
  <c r="AD60" i="20"/>
  <c r="AE60" i="20"/>
  <c r="AA60" i="20" s="1"/>
  <c r="AF60" i="20"/>
  <c r="AG60" i="20"/>
  <c r="AH60" i="20"/>
  <c r="AI60" i="20"/>
  <c r="AA61" i="20"/>
  <c r="AB61" i="20"/>
  <c r="AC61" i="20"/>
  <c r="AD61" i="20"/>
  <c r="AE61" i="20"/>
  <c r="AF61" i="20"/>
  <c r="AG61" i="20"/>
  <c r="AH61" i="20"/>
  <c r="AI61" i="20"/>
  <c r="AB76" i="20"/>
  <c r="AC76" i="20"/>
  <c r="AE76" i="20"/>
  <c r="AD76" i="20" s="1"/>
  <c r="AF76" i="20"/>
  <c r="AG76" i="20"/>
  <c r="AH76" i="20"/>
  <c r="AI76" i="20"/>
  <c r="Y1" i="19"/>
  <c r="T4" i="19"/>
  <c r="E5" i="19"/>
  <c r="T6" i="19"/>
  <c r="E7" i="19"/>
  <c r="E8" i="19"/>
  <c r="T8" i="19"/>
  <c r="E9" i="19"/>
  <c r="T10" i="19"/>
  <c r="T12" i="19"/>
  <c r="E16" i="19"/>
  <c r="T19" i="19"/>
  <c r="E26" i="19"/>
  <c r="T26" i="19"/>
  <c r="B33" i="19"/>
  <c r="D33" i="19"/>
  <c r="B34" i="19"/>
  <c r="D34" i="19"/>
  <c r="B35" i="19"/>
  <c r="D35" i="19"/>
  <c r="B36" i="19"/>
  <c r="D36" i="19"/>
  <c r="A39" i="19"/>
  <c r="A1" i="19" s="1"/>
  <c r="E41" i="19"/>
  <c r="E4" i="19" s="1"/>
  <c r="E42" i="19"/>
  <c r="E43" i="19"/>
  <c r="E6" i="19" s="1"/>
  <c r="E51" i="19"/>
  <c r="E14" i="19" s="1"/>
  <c r="E52" i="19"/>
  <c r="E15" i="19" s="1"/>
  <c r="AB56" i="19"/>
  <c r="AC56" i="19"/>
  <c r="AD56" i="19"/>
  <c r="AE56" i="19"/>
  <c r="AA56" i="19" s="1"/>
  <c r="AF56" i="19"/>
  <c r="AG56" i="19"/>
  <c r="AH56" i="19"/>
  <c r="AI56" i="19"/>
  <c r="AB60" i="19"/>
  <c r="AE60" i="19"/>
  <c r="AA60" i="19" s="1"/>
  <c r="AF60" i="19"/>
  <c r="AI60" i="19"/>
  <c r="AA61" i="19"/>
  <c r="AB61" i="19"/>
  <c r="AC61" i="19"/>
  <c r="AD61" i="19"/>
  <c r="AE61" i="19"/>
  <c r="AF61" i="19"/>
  <c r="AG61" i="19"/>
  <c r="AH61" i="19"/>
  <c r="AI61" i="19"/>
  <c r="AB76" i="19"/>
  <c r="AE76" i="19"/>
  <c r="AA76" i="19" s="1"/>
  <c r="AF76" i="19"/>
  <c r="AI76" i="19"/>
  <c r="A1" i="18"/>
  <c r="Y1" i="18"/>
  <c r="T4" i="18"/>
  <c r="T6" i="18"/>
  <c r="E7" i="18"/>
  <c r="E8" i="18"/>
  <c r="T8" i="18"/>
  <c r="E9" i="18"/>
  <c r="T10" i="18"/>
  <c r="T12" i="18"/>
  <c r="E16" i="18"/>
  <c r="T19" i="18"/>
  <c r="E26" i="18"/>
  <c r="T26" i="18"/>
  <c r="B33" i="18"/>
  <c r="D33" i="18"/>
  <c r="B34" i="18"/>
  <c r="D34" i="18"/>
  <c r="B35" i="18"/>
  <c r="D35" i="18"/>
  <c r="B36" i="18"/>
  <c r="D36" i="18"/>
  <c r="A39" i="18"/>
  <c r="E41" i="18"/>
  <c r="E4" i="18" s="1"/>
  <c r="E42" i="18"/>
  <c r="E5" i="18" s="1"/>
  <c r="E43" i="18"/>
  <c r="E6" i="18" s="1"/>
  <c r="E51" i="18"/>
  <c r="E14" i="18" s="1"/>
  <c r="E52" i="18"/>
  <c r="E15" i="18" s="1"/>
  <c r="AB56" i="18"/>
  <c r="AE56" i="18"/>
  <c r="AA56" i="18" s="1"/>
  <c r="AF56" i="18"/>
  <c r="AI56" i="18"/>
  <c r="AE60" i="18"/>
  <c r="AD60" i="18" s="1"/>
  <c r="AI60" i="18"/>
  <c r="AA61" i="18"/>
  <c r="AB61" i="18"/>
  <c r="AC61" i="18"/>
  <c r="AD61" i="18"/>
  <c r="AE61" i="18"/>
  <c r="AF61" i="18"/>
  <c r="AG61" i="18"/>
  <c r="AH61" i="18"/>
  <c r="AI61" i="18"/>
  <c r="AE76" i="18"/>
  <c r="AD76" i="18" s="1"/>
  <c r="AI76" i="18"/>
  <c r="Y1" i="17"/>
  <c r="T4" i="17"/>
  <c r="T6" i="17"/>
  <c r="E7" i="17"/>
  <c r="E8" i="17"/>
  <c r="T8" i="17"/>
  <c r="E9" i="17"/>
  <c r="T10" i="17"/>
  <c r="T12" i="17"/>
  <c r="E16" i="17"/>
  <c r="T19" i="17"/>
  <c r="E26" i="17"/>
  <c r="T26" i="17"/>
  <c r="B33" i="17"/>
  <c r="D33" i="17"/>
  <c r="B34" i="17"/>
  <c r="D34" i="17"/>
  <c r="B35" i="17"/>
  <c r="D35" i="17"/>
  <c r="B36" i="17"/>
  <c r="D36" i="17"/>
  <c r="A39" i="17"/>
  <c r="A1" i="17" s="1"/>
  <c r="E41" i="17"/>
  <c r="E4" i="17" s="1"/>
  <c r="E42" i="17"/>
  <c r="E5" i="17" s="1"/>
  <c r="E43" i="17"/>
  <c r="E6" i="17" s="1"/>
  <c r="E51" i="17"/>
  <c r="E14" i="17" s="1"/>
  <c r="E52" i="17"/>
  <c r="E15" i="17" s="1"/>
  <c r="AE56" i="17"/>
  <c r="AD56" i="17" s="1"/>
  <c r="AI56" i="17"/>
  <c r="AB60" i="17"/>
  <c r="AC60" i="17"/>
  <c r="AD60" i="17"/>
  <c r="AE60" i="17"/>
  <c r="AA60" i="17" s="1"/>
  <c r="AF60" i="17"/>
  <c r="AG60" i="17"/>
  <c r="AH60" i="17"/>
  <c r="AI60" i="17"/>
  <c r="AA61" i="17"/>
  <c r="AB61" i="17"/>
  <c r="AC61" i="17"/>
  <c r="AD61" i="17"/>
  <c r="AE61" i="17"/>
  <c r="AF61" i="17"/>
  <c r="AG61" i="17"/>
  <c r="AH61" i="17"/>
  <c r="AI61" i="17"/>
  <c r="AB76" i="17"/>
  <c r="AC76" i="17"/>
  <c r="AD76" i="17"/>
  <c r="AE76" i="17"/>
  <c r="AA76" i="17" s="1"/>
  <c r="AF76" i="17"/>
  <c r="AG76" i="17"/>
  <c r="AH76" i="17"/>
  <c r="AI76" i="17"/>
  <c r="Y1" i="16"/>
  <c r="T4" i="16"/>
  <c r="E6" i="16"/>
  <c r="T6" i="16"/>
  <c r="E7" i="16"/>
  <c r="E8" i="16"/>
  <c r="T8" i="16"/>
  <c r="E9" i="16"/>
  <c r="T10" i="16"/>
  <c r="T12" i="16"/>
  <c r="E16" i="16"/>
  <c r="T19" i="16"/>
  <c r="E26" i="16"/>
  <c r="T26" i="16"/>
  <c r="B33" i="16"/>
  <c r="D33" i="16"/>
  <c r="B34" i="16"/>
  <c r="D34" i="16"/>
  <c r="B35" i="16"/>
  <c r="D35" i="16"/>
  <c r="B36" i="16"/>
  <c r="D36" i="16"/>
  <c r="A39" i="16"/>
  <c r="A1" i="16" s="1"/>
  <c r="E41" i="16"/>
  <c r="E4" i="16" s="1"/>
  <c r="E42" i="16"/>
  <c r="E5" i="16" s="1"/>
  <c r="E43" i="16"/>
  <c r="E51" i="16"/>
  <c r="E14" i="16" s="1"/>
  <c r="E52" i="16"/>
  <c r="E15" i="16" s="1"/>
  <c r="AC56" i="16"/>
  <c r="AD56" i="16"/>
  <c r="AE56" i="16"/>
  <c r="AA56" i="16" s="1"/>
  <c r="AG56" i="16"/>
  <c r="AH56" i="16"/>
  <c r="AI56" i="16"/>
  <c r="AB60" i="16"/>
  <c r="AC60" i="16"/>
  <c r="AD60" i="16"/>
  <c r="AE60" i="16"/>
  <c r="AA60" i="16" s="1"/>
  <c r="AF60" i="16"/>
  <c r="AG60" i="16"/>
  <c r="AH60" i="16"/>
  <c r="AI60" i="16"/>
  <c r="AA61" i="16"/>
  <c r="AB61" i="16"/>
  <c r="AC61" i="16"/>
  <c r="AD61" i="16"/>
  <c r="AE61" i="16"/>
  <c r="AF61" i="16"/>
  <c r="AG61" i="16"/>
  <c r="AH61" i="16"/>
  <c r="AI61" i="16"/>
  <c r="AB76" i="16"/>
  <c r="AC76" i="16"/>
  <c r="AD76" i="16"/>
  <c r="AE76" i="16"/>
  <c r="AA76" i="16" s="1"/>
  <c r="AF76" i="16"/>
  <c r="AG76" i="16"/>
  <c r="AH76" i="16"/>
  <c r="AI76" i="16"/>
  <c r="Y1" i="15"/>
  <c r="T4" i="15"/>
  <c r="E5" i="15"/>
  <c r="T6" i="15"/>
  <c r="E7" i="15"/>
  <c r="E8" i="15"/>
  <c r="T8" i="15"/>
  <c r="E9" i="15"/>
  <c r="T10" i="15"/>
  <c r="T12" i="15"/>
  <c r="E16" i="15"/>
  <c r="T19" i="15"/>
  <c r="E26" i="15"/>
  <c r="T26" i="15"/>
  <c r="B33" i="15"/>
  <c r="D33" i="15"/>
  <c r="B34" i="15"/>
  <c r="D34" i="15"/>
  <c r="B35" i="15"/>
  <c r="D35" i="15"/>
  <c r="B36" i="15"/>
  <c r="D36" i="15"/>
  <c r="A39" i="15"/>
  <c r="A1" i="15" s="1"/>
  <c r="E41" i="15"/>
  <c r="E4" i="15" s="1"/>
  <c r="E42" i="15"/>
  <c r="E43" i="15"/>
  <c r="E6" i="15" s="1"/>
  <c r="E51" i="15"/>
  <c r="E14" i="15" s="1"/>
  <c r="E52" i="15"/>
  <c r="E15" i="15" s="1"/>
  <c r="AB56" i="15"/>
  <c r="AC56" i="15"/>
  <c r="AD56" i="15"/>
  <c r="AE56" i="15"/>
  <c r="AA56" i="15" s="1"/>
  <c r="AF56" i="15"/>
  <c r="AG56" i="15"/>
  <c r="AH56" i="15"/>
  <c r="AI56" i="15"/>
  <c r="AB60" i="15"/>
  <c r="AE60" i="15"/>
  <c r="AA60" i="15" s="1"/>
  <c r="AF60" i="15"/>
  <c r="AI60" i="15"/>
  <c r="AA61" i="15"/>
  <c r="AB61" i="15"/>
  <c r="AC61" i="15"/>
  <c r="AD61" i="15"/>
  <c r="AE61" i="15"/>
  <c r="AF61" i="15"/>
  <c r="AG61" i="15"/>
  <c r="AH61" i="15"/>
  <c r="AI61" i="15"/>
  <c r="AB76" i="15"/>
  <c r="AE76" i="15"/>
  <c r="AA76" i="15" s="1"/>
  <c r="AF76" i="15"/>
  <c r="AI76" i="15"/>
  <c r="A1" i="14"/>
  <c r="Y1" i="14"/>
  <c r="T4" i="14"/>
  <c r="T6" i="14"/>
  <c r="E7" i="14"/>
  <c r="E8" i="14"/>
  <c r="T8" i="14"/>
  <c r="E9" i="14"/>
  <c r="T10" i="14"/>
  <c r="T12" i="14"/>
  <c r="E16" i="14"/>
  <c r="T19" i="14"/>
  <c r="E26" i="14"/>
  <c r="T26" i="14"/>
  <c r="B33" i="14"/>
  <c r="D33" i="14"/>
  <c r="B34" i="14"/>
  <c r="D34" i="14"/>
  <c r="B35" i="14"/>
  <c r="D35" i="14"/>
  <c r="B36" i="14"/>
  <c r="D36" i="14"/>
  <c r="A39" i="14"/>
  <c r="E41" i="14"/>
  <c r="E4" i="14" s="1"/>
  <c r="E42" i="14"/>
  <c r="E5" i="14" s="1"/>
  <c r="E43" i="14"/>
  <c r="E6" i="14" s="1"/>
  <c r="E51" i="14"/>
  <c r="E14" i="14" s="1"/>
  <c r="E52" i="14"/>
  <c r="E15" i="14" s="1"/>
  <c r="AB56" i="14"/>
  <c r="AE56" i="14"/>
  <c r="AA56" i="14" s="1"/>
  <c r="AF56" i="14"/>
  <c r="AI56" i="14"/>
  <c r="AE60" i="14"/>
  <c r="AD60" i="14" s="1"/>
  <c r="AI60" i="14"/>
  <c r="AA61" i="14"/>
  <c r="AB61" i="14"/>
  <c r="AC61" i="14"/>
  <c r="AD61" i="14"/>
  <c r="AE61" i="14"/>
  <c r="AF61" i="14"/>
  <c r="AG61" i="14"/>
  <c r="AH61" i="14"/>
  <c r="AI61" i="14"/>
  <c r="AE76" i="14"/>
  <c r="AD76" i="14" s="1"/>
  <c r="AI76" i="14"/>
  <c r="Y1" i="13"/>
  <c r="T4" i="13"/>
  <c r="T6" i="13"/>
  <c r="E7" i="13"/>
  <c r="E8" i="13"/>
  <c r="T8" i="13"/>
  <c r="E9" i="13"/>
  <c r="T10" i="13"/>
  <c r="T12" i="13"/>
  <c r="E16" i="13"/>
  <c r="T19" i="13"/>
  <c r="E26" i="13"/>
  <c r="T26" i="13"/>
  <c r="B33" i="13"/>
  <c r="D33" i="13"/>
  <c r="B34" i="13"/>
  <c r="D34" i="13"/>
  <c r="B35" i="13"/>
  <c r="D35" i="13"/>
  <c r="B36" i="13"/>
  <c r="D36" i="13"/>
  <c r="A39" i="13"/>
  <c r="A1" i="13" s="1"/>
  <c r="E41" i="13"/>
  <c r="E4" i="13" s="1"/>
  <c r="E42" i="13"/>
  <c r="E5" i="13" s="1"/>
  <c r="E43" i="13"/>
  <c r="E6" i="13" s="1"/>
  <c r="E51" i="13"/>
  <c r="E14" i="13" s="1"/>
  <c r="E52" i="13"/>
  <c r="E15" i="13" s="1"/>
  <c r="AD56" i="13"/>
  <c r="AE56" i="13"/>
  <c r="AA56" i="13" s="1"/>
  <c r="AH56" i="13"/>
  <c r="AI56" i="13"/>
  <c r="AB60" i="13"/>
  <c r="AC60" i="13"/>
  <c r="AD60" i="13"/>
  <c r="AE60" i="13"/>
  <c r="AA60" i="13" s="1"/>
  <c r="AF60" i="13"/>
  <c r="AG60" i="13"/>
  <c r="AH60" i="13"/>
  <c r="AI60" i="13"/>
  <c r="AA61" i="13"/>
  <c r="AB61" i="13"/>
  <c r="AC61" i="13"/>
  <c r="AD61" i="13"/>
  <c r="AE61" i="13"/>
  <c r="AF61" i="13"/>
  <c r="AG61" i="13"/>
  <c r="AH61" i="13"/>
  <c r="AI61" i="13"/>
  <c r="AB76" i="13"/>
  <c r="AC76" i="13"/>
  <c r="AD76" i="13"/>
  <c r="AE76" i="13"/>
  <c r="AA76" i="13" s="1"/>
  <c r="AF76" i="13"/>
  <c r="AG76" i="13"/>
  <c r="AH76" i="13"/>
  <c r="AI76" i="13"/>
  <c r="Y1" i="12"/>
  <c r="T4" i="12"/>
  <c r="E6" i="12"/>
  <c r="T6" i="12"/>
  <c r="E7" i="12"/>
  <c r="E8" i="12"/>
  <c r="T8" i="12"/>
  <c r="E9" i="12"/>
  <c r="T10" i="12"/>
  <c r="T12" i="12"/>
  <c r="E16" i="12"/>
  <c r="T19" i="12"/>
  <c r="E26" i="12"/>
  <c r="T26" i="12"/>
  <c r="B33" i="12"/>
  <c r="D33" i="12"/>
  <c r="B34" i="12"/>
  <c r="D34" i="12"/>
  <c r="B35" i="12"/>
  <c r="D35" i="12"/>
  <c r="B36" i="12"/>
  <c r="D36" i="12"/>
  <c r="A39" i="12"/>
  <c r="A1" i="12" s="1"/>
  <c r="E41" i="12"/>
  <c r="E4" i="12" s="1"/>
  <c r="E42" i="12"/>
  <c r="E5" i="12" s="1"/>
  <c r="E43" i="12"/>
  <c r="E51" i="12"/>
  <c r="E14" i="12" s="1"/>
  <c r="E52" i="12"/>
  <c r="E15" i="12" s="1"/>
  <c r="AC56" i="12"/>
  <c r="AD56" i="12"/>
  <c r="AE56" i="12"/>
  <c r="AA56" i="12" s="1"/>
  <c r="AG56" i="12"/>
  <c r="AH56" i="12"/>
  <c r="AI56" i="12"/>
  <c r="AB60" i="12"/>
  <c r="AC60" i="12"/>
  <c r="AD60" i="12"/>
  <c r="AE60" i="12"/>
  <c r="AA60" i="12" s="1"/>
  <c r="AF60" i="12"/>
  <c r="AG60" i="12"/>
  <c r="AH60" i="12"/>
  <c r="AI60" i="12"/>
  <c r="AA61" i="12"/>
  <c r="AB61" i="12"/>
  <c r="AC61" i="12"/>
  <c r="AD61" i="12"/>
  <c r="AE61" i="12"/>
  <c r="AF61" i="12"/>
  <c r="AG61" i="12"/>
  <c r="AH61" i="12"/>
  <c r="AI61" i="12"/>
  <c r="AB76" i="12"/>
  <c r="AC76" i="12"/>
  <c r="AD76" i="12"/>
  <c r="AE76" i="12"/>
  <c r="AA76" i="12" s="1"/>
  <c r="AF76" i="12"/>
  <c r="AG76" i="12"/>
  <c r="AH76" i="12"/>
  <c r="AI76" i="12"/>
  <c r="Y1" i="11"/>
  <c r="T4" i="11"/>
  <c r="E5" i="11"/>
  <c r="T6" i="11"/>
  <c r="E7" i="11"/>
  <c r="E8" i="11"/>
  <c r="T8" i="11"/>
  <c r="E9" i="11"/>
  <c r="T10" i="11"/>
  <c r="T12" i="11"/>
  <c r="E16" i="11"/>
  <c r="T19" i="11"/>
  <c r="E26" i="11"/>
  <c r="T26" i="11"/>
  <c r="B33" i="11"/>
  <c r="D33" i="11"/>
  <c r="B34" i="11"/>
  <c r="D34" i="11"/>
  <c r="B35" i="11"/>
  <c r="D35" i="11"/>
  <c r="B36" i="11"/>
  <c r="D36" i="11"/>
  <c r="A39" i="11"/>
  <c r="A1" i="11" s="1"/>
  <c r="E41" i="11"/>
  <c r="E4" i="11" s="1"/>
  <c r="E42" i="11"/>
  <c r="E43" i="11"/>
  <c r="E6" i="11" s="1"/>
  <c r="E51" i="11"/>
  <c r="E14" i="11" s="1"/>
  <c r="E52" i="11"/>
  <c r="E15" i="11" s="1"/>
  <c r="AB56" i="11"/>
  <c r="AC56" i="11"/>
  <c r="AE56" i="11"/>
  <c r="AD56" i="11" s="1"/>
  <c r="AF56" i="11"/>
  <c r="AG56" i="11"/>
  <c r="AH56" i="11"/>
  <c r="AI56" i="11"/>
  <c r="AB60" i="11"/>
  <c r="AE60" i="11"/>
  <c r="AA60" i="11" s="1"/>
  <c r="AF60" i="11"/>
  <c r="AI60" i="11"/>
  <c r="AA61" i="11"/>
  <c r="AB61" i="11"/>
  <c r="AC61" i="11"/>
  <c r="AD61" i="11"/>
  <c r="AE61" i="11"/>
  <c r="AF61" i="11"/>
  <c r="AG61" i="11"/>
  <c r="AH61" i="11"/>
  <c r="AI61" i="11"/>
  <c r="AB76" i="11"/>
  <c r="AE76" i="11"/>
  <c r="AA76" i="11" s="1"/>
  <c r="AF76" i="11"/>
  <c r="AI76" i="11"/>
  <c r="A1" i="10"/>
  <c r="Y1" i="10"/>
  <c r="T4" i="10"/>
  <c r="T6" i="10"/>
  <c r="E7" i="10"/>
  <c r="E8" i="10"/>
  <c r="T8" i="10"/>
  <c r="E9" i="10"/>
  <c r="T10" i="10"/>
  <c r="T12" i="10"/>
  <c r="E16" i="10"/>
  <c r="T19" i="10"/>
  <c r="E26" i="10"/>
  <c r="T26" i="10"/>
  <c r="B33" i="10"/>
  <c r="D33" i="10"/>
  <c r="B34" i="10"/>
  <c r="D34" i="10"/>
  <c r="B35" i="10"/>
  <c r="D35" i="10"/>
  <c r="B36" i="10"/>
  <c r="D36" i="10"/>
  <c r="A39" i="10"/>
  <c r="E41" i="10"/>
  <c r="E4" i="10" s="1"/>
  <c r="E42" i="10"/>
  <c r="E5" i="10" s="1"/>
  <c r="E43" i="10"/>
  <c r="E6" i="10" s="1"/>
  <c r="E51" i="10"/>
  <c r="E14" i="10" s="1"/>
  <c r="E52" i="10"/>
  <c r="E15" i="10" s="1"/>
  <c r="AB56" i="10"/>
  <c r="AE56" i="10"/>
  <c r="AA56" i="10" s="1"/>
  <c r="AF56" i="10"/>
  <c r="AI56" i="10"/>
  <c r="AE60" i="10"/>
  <c r="AD60" i="10" s="1"/>
  <c r="AI60" i="10"/>
  <c r="AA61" i="10"/>
  <c r="AB61" i="10"/>
  <c r="AC61" i="10"/>
  <c r="AD61" i="10"/>
  <c r="AE61" i="10"/>
  <c r="AF61" i="10"/>
  <c r="AG61" i="10"/>
  <c r="AH61" i="10"/>
  <c r="AI61" i="10"/>
  <c r="AE76" i="10"/>
  <c r="AD76" i="10" s="1"/>
  <c r="AI76" i="10"/>
  <c r="Y1" i="9"/>
  <c r="T4" i="9"/>
  <c r="T6" i="9"/>
  <c r="E7" i="9"/>
  <c r="E8" i="9"/>
  <c r="T8" i="9"/>
  <c r="E9" i="9"/>
  <c r="T10" i="9"/>
  <c r="T12" i="9"/>
  <c r="E16" i="9"/>
  <c r="T19" i="9"/>
  <c r="E26" i="9"/>
  <c r="T26" i="9"/>
  <c r="B33" i="9"/>
  <c r="D33" i="9"/>
  <c r="B34" i="9"/>
  <c r="D34" i="9"/>
  <c r="B35" i="9"/>
  <c r="D35" i="9"/>
  <c r="B36" i="9"/>
  <c r="D36" i="9"/>
  <c r="A39" i="9"/>
  <c r="A1" i="9" s="1"/>
  <c r="E41" i="9"/>
  <c r="E4" i="9" s="1"/>
  <c r="E42" i="9"/>
  <c r="E5" i="9" s="1"/>
  <c r="E43" i="9"/>
  <c r="E6" i="9" s="1"/>
  <c r="E51" i="9"/>
  <c r="E14" i="9" s="1"/>
  <c r="E52" i="9"/>
  <c r="E15" i="9" s="1"/>
  <c r="AD56" i="9"/>
  <c r="AE56" i="9"/>
  <c r="AA56" i="9" s="1"/>
  <c r="AH56" i="9"/>
  <c r="AI56" i="9"/>
  <c r="AB60" i="9"/>
  <c r="AC60" i="9"/>
  <c r="AD60" i="9"/>
  <c r="AE60" i="9"/>
  <c r="AA60" i="9" s="1"/>
  <c r="AF60" i="9"/>
  <c r="AG60" i="9"/>
  <c r="AH60" i="9"/>
  <c r="AI60" i="9"/>
  <c r="AA61" i="9"/>
  <c r="AB61" i="9"/>
  <c r="AC61" i="9"/>
  <c r="AD61" i="9"/>
  <c r="AE61" i="9"/>
  <c r="AF61" i="9"/>
  <c r="AG61" i="9"/>
  <c r="AH61" i="9"/>
  <c r="AI61" i="9"/>
  <c r="AC76" i="9"/>
  <c r="AD76" i="9"/>
  <c r="AE76" i="9"/>
  <c r="AA76" i="9" s="1"/>
  <c r="AG76" i="9"/>
  <c r="AH76" i="9"/>
  <c r="AI76" i="9"/>
  <c r="Y1" i="8"/>
  <c r="T4" i="8"/>
  <c r="E6" i="8"/>
  <c r="T6" i="8"/>
  <c r="E7" i="8"/>
  <c r="E8" i="8"/>
  <c r="T8" i="8"/>
  <c r="E9" i="8"/>
  <c r="T10" i="8"/>
  <c r="T12" i="8"/>
  <c r="E16" i="8"/>
  <c r="T19" i="8"/>
  <c r="E26" i="8"/>
  <c r="T26" i="8"/>
  <c r="B33" i="8"/>
  <c r="D33" i="8"/>
  <c r="B34" i="8"/>
  <c r="D34" i="8"/>
  <c r="B35" i="8"/>
  <c r="D35" i="8"/>
  <c r="B36" i="8"/>
  <c r="D36" i="8"/>
  <c r="A39" i="8"/>
  <c r="A1" i="8" s="1"/>
  <c r="E41" i="8"/>
  <c r="E4" i="8" s="1"/>
  <c r="E42" i="8"/>
  <c r="E5" i="8" s="1"/>
  <c r="E43" i="8"/>
  <c r="E51" i="8"/>
  <c r="E14" i="8" s="1"/>
  <c r="E52" i="8"/>
  <c r="E15" i="8" s="1"/>
  <c r="AC56" i="8"/>
  <c r="AD56" i="8"/>
  <c r="AE56" i="8"/>
  <c r="AA56" i="8" s="1"/>
  <c r="AG56" i="8"/>
  <c r="AH56" i="8"/>
  <c r="AI56" i="8"/>
  <c r="AB60" i="8"/>
  <c r="AC60" i="8"/>
  <c r="AD60" i="8"/>
  <c r="AE60" i="8"/>
  <c r="AA60" i="8" s="1"/>
  <c r="AF60" i="8"/>
  <c r="AG60" i="8"/>
  <c r="AH60" i="8"/>
  <c r="AI60" i="8"/>
  <c r="AA61" i="8"/>
  <c r="AB61" i="8"/>
  <c r="AC61" i="8"/>
  <c r="AD61" i="8"/>
  <c r="AE61" i="8"/>
  <c r="AF61" i="8"/>
  <c r="AG61" i="8"/>
  <c r="AH61" i="8"/>
  <c r="AI61" i="8"/>
  <c r="AB76" i="8"/>
  <c r="AC76" i="8"/>
  <c r="AE76" i="8"/>
  <c r="AD76" i="8" s="1"/>
  <c r="AF76" i="8"/>
  <c r="AG76" i="8"/>
  <c r="AI76" i="8"/>
  <c r="Y1" i="7"/>
  <c r="T4" i="7"/>
  <c r="E5" i="7"/>
  <c r="T6" i="7"/>
  <c r="E7" i="7"/>
  <c r="E8" i="7"/>
  <c r="T8" i="7"/>
  <c r="E9" i="7"/>
  <c r="T10" i="7"/>
  <c r="T12" i="7"/>
  <c r="E16" i="7"/>
  <c r="T19" i="7"/>
  <c r="E26" i="7"/>
  <c r="T26" i="7"/>
  <c r="B33" i="7"/>
  <c r="D33" i="7"/>
  <c r="B34" i="7"/>
  <c r="D34" i="7"/>
  <c r="B35" i="7"/>
  <c r="D35" i="7"/>
  <c r="B36" i="7"/>
  <c r="D36" i="7"/>
  <c r="A39" i="7"/>
  <c r="A1" i="7" s="1"/>
  <c r="E41" i="7"/>
  <c r="E4" i="7" s="1"/>
  <c r="E42" i="7"/>
  <c r="E43" i="7"/>
  <c r="E6" i="7" s="1"/>
  <c r="E51" i="7"/>
  <c r="E14" i="7" s="1"/>
  <c r="E52" i="7"/>
  <c r="E15" i="7" s="1"/>
  <c r="AB56" i="7"/>
  <c r="AC56" i="7"/>
  <c r="AD56" i="7"/>
  <c r="AE56" i="7"/>
  <c r="AA56" i="7" s="1"/>
  <c r="AF56" i="7"/>
  <c r="AG56" i="7"/>
  <c r="AH56" i="7"/>
  <c r="AI56" i="7"/>
  <c r="AB60" i="7"/>
  <c r="AE60" i="7"/>
  <c r="AA60" i="7" s="1"/>
  <c r="AF60" i="7"/>
  <c r="AI60" i="7"/>
  <c r="AA61" i="7"/>
  <c r="AB61" i="7"/>
  <c r="AC61" i="7"/>
  <c r="AD61" i="7"/>
  <c r="AE61" i="7"/>
  <c r="AF61" i="7"/>
  <c r="AG61" i="7"/>
  <c r="AH61" i="7"/>
  <c r="AI61" i="7"/>
  <c r="AB76" i="7"/>
  <c r="AE76" i="7"/>
  <c r="AA76" i="7" s="1"/>
  <c r="AF76" i="7"/>
  <c r="AI76" i="7"/>
  <c r="A1" i="6"/>
  <c r="Y1" i="6"/>
  <c r="T4" i="6"/>
  <c r="T6" i="6"/>
  <c r="E7" i="6"/>
  <c r="E8" i="6"/>
  <c r="T8" i="6"/>
  <c r="E9" i="6"/>
  <c r="T10" i="6"/>
  <c r="T12" i="6"/>
  <c r="E16" i="6"/>
  <c r="T19" i="6"/>
  <c r="E26" i="6"/>
  <c r="T26" i="6"/>
  <c r="B33" i="6"/>
  <c r="D33" i="6"/>
  <c r="B34" i="6"/>
  <c r="D34" i="6"/>
  <c r="B35" i="6"/>
  <c r="D35" i="6"/>
  <c r="B36" i="6"/>
  <c r="D36" i="6"/>
  <c r="A39" i="6"/>
  <c r="E41" i="6"/>
  <c r="E4" i="6" s="1"/>
  <c r="E42" i="6"/>
  <c r="E5" i="6" s="1"/>
  <c r="E43" i="6"/>
  <c r="E6" i="6" s="1"/>
  <c r="E51" i="6"/>
  <c r="E14" i="6" s="1"/>
  <c r="E52" i="6"/>
  <c r="E15" i="6" s="1"/>
  <c r="AB56" i="6"/>
  <c r="AE56" i="6"/>
  <c r="AA56" i="6" s="1"/>
  <c r="AF56" i="6"/>
  <c r="AI56" i="6"/>
  <c r="AE60" i="6"/>
  <c r="AD60" i="6" s="1"/>
  <c r="AI60" i="6"/>
  <c r="AA61" i="6"/>
  <c r="AB61" i="6"/>
  <c r="AC61" i="6"/>
  <c r="AD61" i="6"/>
  <c r="AE61" i="6"/>
  <c r="AF61" i="6"/>
  <c r="AG61" i="6"/>
  <c r="AH61" i="6"/>
  <c r="AI61" i="6"/>
  <c r="AE76" i="6"/>
  <c r="AD76" i="6" s="1"/>
  <c r="AI76" i="6"/>
  <c r="Y1" i="5"/>
  <c r="T4" i="5"/>
  <c r="T6" i="5"/>
  <c r="E7" i="5"/>
  <c r="E8" i="5"/>
  <c r="T8" i="5"/>
  <c r="E9" i="5"/>
  <c r="T10" i="5"/>
  <c r="T12" i="5"/>
  <c r="E16" i="5"/>
  <c r="T19" i="5"/>
  <c r="E26" i="5"/>
  <c r="T26" i="5"/>
  <c r="B33" i="5"/>
  <c r="D33" i="5"/>
  <c r="B34" i="5"/>
  <c r="D34" i="5"/>
  <c r="B35" i="5"/>
  <c r="D35" i="5"/>
  <c r="B36" i="5"/>
  <c r="D36" i="5"/>
  <c r="A39" i="5"/>
  <c r="A1" i="5" s="1"/>
  <c r="E41" i="5"/>
  <c r="E4" i="5" s="1"/>
  <c r="E42" i="5"/>
  <c r="E5" i="5" s="1"/>
  <c r="E43" i="5"/>
  <c r="E6" i="5" s="1"/>
  <c r="E51" i="5"/>
  <c r="E14" i="5" s="1"/>
  <c r="E52" i="5"/>
  <c r="E15" i="5" s="1"/>
  <c r="AE56" i="5"/>
  <c r="AD56" i="5" s="1"/>
  <c r="AI56" i="5"/>
  <c r="AC60" i="5"/>
  <c r="AD60" i="5"/>
  <c r="AE60" i="5"/>
  <c r="AA60" i="5" s="1"/>
  <c r="AG60" i="5"/>
  <c r="AH60" i="5"/>
  <c r="AI60" i="5"/>
  <c r="AA61" i="5"/>
  <c r="AB61" i="5"/>
  <c r="AC61" i="5"/>
  <c r="AD61" i="5"/>
  <c r="AE61" i="5"/>
  <c r="AF61" i="5"/>
  <c r="AG61" i="5"/>
  <c r="AH61" i="5"/>
  <c r="AI61" i="5"/>
  <c r="AC76" i="5"/>
  <c r="AD76" i="5"/>
  <c r="AE76" i="5"/>
  <c r="AA76" i="5" s="1"/>
  <c r="AG76" i="5"/>
  <c r="AH76" i="5"/>
  <c r="AI76" i="5"/>
  <c r="Y1" i="4"/>
  <c r="T4" i="4"/>
  <c r="E6" i="4"/>
  <c r="T6" i="4"/>
  <c r="E7" i="4"/>
  <c r="E8" i="4"/>
  <c r="T8" i="4"/>
  <c r="E9" i="4"/>
  <c r="T10" i="4"/>
  <c r="T12" i="4"/>
  <c r="E16" i="4"/>
  <c r="T19" i="4"/>
  <c r="E26" i="4"/>
  <c r="T26" i="4"/>
  <c r="B33" i="4"/>
  <c r="D33" i="4"/>
  <c r="B34" i="4"/>
  <c r="D34" i="4"/>
  <c r="B35" i="4"/>
  <c r="D35" i="4"/>
  <c r="B36" i="4"/>
  <c r="D36" i="4"/>
  <c r="A39" i="4"/>
  <c r="A1" i="4" s="1"/>
  <c r="E41" i="4"/>
  <c r="E4" i="4" s="1"/>
  <c r="E42" i="4"/>
  <c r="E5" i="4" s="1"/>
  <c r="E43" i="4"/>
  <c r="E51" i="4"/>
  <c r="E14" i="4" s="1"/>
  <c r="E52" i="4"/>
  <c r="E15" i="4" s="1"/>
  <c r="AC56" i="4"/>
  <c r="AD56" i="4"/>
  <c r="AE56" i="4"/>
  <c r="AA56" i="4" s="1"/>
  <c r="AG56" i="4"/>
  <c r="AH56" i="4"/>
  <c r="AI56" i="4"/>
  <c r="AB60" i="4"/>
  <c r="AC60" i="4"/>
  <c r="AD60" i="4"/>
  <c r="AE60" i="4"/>
  <c r="AA60" i="4" s="1"/>
  <c r="AF60" i="4"/>
  <c r="AG60" i="4"/>
  <c r="AH60" i="4"/>
  <c r="AI60" i="4"/>
  <c r="AA61" i="4"/>
  <c r="AB61" i="4"/>
  <c r="AC61" i="4"/>
  <c r="AD61" i="4"/>
  <c r="AE61" i="4"/>
  <c r="AF61" i="4"/>
  <c r="AG61" i="4"/>
  <c r="AH61" i="4"/>
  <c r="AI61" i="4"/>
  <c r="AB76" i="4"/>
  <c r="AC76" i="4"/>
  <c r="AD76" i="4"/>
  <c r="AE76" i="4"/>
  <c r="AA76" i="4" s="1"/>
  <c r="AF76" i="4"/>
  <c r="AG76" i="4"/>
  <c r="AH76" i="4"/>
  <c r="AI76" i="4"/>
  <c r="Y1" i="3"/>
  <c r="T4" i="3"/>
  <c r="E5" i="3"/>
  <c r="E6" i="3"/>
  <c r="T6" i="3"/>
  <c r="E7" i="3"/>
  <c r="E8" i="3"/>
  <c r="T8" i="3"/>
  <c r="E9" i="3"/>
  <c r="T10" i="3"/>
  <c r="T12" i="3"/>
  <c r="E16" i="3"/>
  <c r="T19" i="3"/>
  <c r="E26" i="3"/>
  <c r="T26" i="3"/>
  <c r="B33" i="3"/>
  <c r="D33" i="3"/>
  <c r="B34" i="3"/>
  <c r="D34" i="3"/>
  <c r="B35" i="3"/>
  <c r="D35" i="3"/>
  <c r="B36" i="3"/>
  <c r="D36" i="3"/>
  <c r="A39" i="3"/>
  <c r="A1" i="3" s="1"/>
  <c r="E41" i="3"/>
  <c r="E4" i="3" s="1"/>
  <c r="E42" i="3"/>
  <c r="E43" i="3"/>
  <c r="E51" i="3"/>
  <c r="E14" i="3" s="1"/>
  <c r="E52" i="3"/>
  <c r="E15" i="3" s="1"/>
  <c r="AB56" i="3"/>
  <c r="AC56" i="3"/>
  <c r="AD56" i="3"/>
  <c r="AE56" i="3"/>
  <c r="AA56" i="3" s="1"/>
  <c r="AF56" i="3"/>
  <c r="AG56" i="3"/>
  <c r="AH56" i="3"/>
  <c r="AI56" i="3"/>
  <c r="AB60" i="3"/>
  <c r="AE60" i="3"/>
  <c r="AA60" i="3" s="1"/>
  <c r="AF60" i="3"/>
  <c r="AI60" i="3"/>
  <c r="AA61" i="3"/>
  <c r="AB61" i="3"/>
  <c r="AC61" i="3"/>
  <c r="AD61" i="3"/>
  <c r="AE61" i="3"/>
  <c r="AF61" i="3"/>
  <c r="AG61" i="3"/>
  <c r="AH61" i="3"/>
  <c r="AI61" i="3"/>
  <c r="AB76" i="3"/>
  <c r="AE76" i="3"/>
  <c r="AC76" i="3" s="1"/>
  <c r="AF76" i="3"/>
  <c r="AI76" i="3"/>
  <c r="A1" i="2"/>
  <c r="Y1" i="2"/>
  <c r="T4" i="2"/>
  <c r="E5" i="2"/>
  <c r="T6" i="2"/>
  <c r="E7" i="2"/>
  <c r="E8" i="2"/>
  <c r="T8" i="2"/>
  <c r="E9" i="2"/>
  <c r="T10" i="2"/>
  <c r="T12" i="2"/>
  <c r="E16" i="2"/>
  <c r="T19" i="2"/>
  <c r="E26" i="2"/>
  <c r="T26" i="2"/>
  <c r="B33" i="2"/>
  <c r="D33" i="2"/>
  <c r="B34" i="2"/>
  <c r="D34" i="2"/>
  <c r="B35" i="2"/>
  <c r="D35" i="2"/>
  <c r="B36" i="2"/>
  <c r="D36" i="2"/>
  <c r="A39" i="2"/>
  <c r="E41" i="2"/>
  <c r="E4" i="2" s="1"/>
  <c r="E42" i="2"/>
  <c r="E43" i="2"/>
  <c r="E6" i="2" s="1"/>
  <c r="E51" i="2"/>
  <c r="E14" i="2" s="1"/>
  <c r="E52" i="2"/>
  <c r="E15" i="2" s="1"/>
  <c r="AB56" i="2"/>
  <c r="AE56" i="2"/>
  <c r="AC56" i="2" s="1"/>
  <c r="AF56" i="2"/>
  <c r="AE60" i="2"/>
  <c r="AB60" i="2" s="1"/>
  <c r="AI60" i="2"/>
  <c r="AA61" i="2"/>
  <c r="AB61" i="2"/>
  <c r="AC61" i="2"/>
  <c r="AD61" i="2"/>
  <c r="AE61" i="2"/>
  <c r="AF61" i="2"/>
  <c r="AG61" i="2"/>
  <c r="AH61" i="2"/>
  <c r="AI61" i="2"/>
  <c r="AE76" i="2"/>
  <c r="AB76" i="2" s="1"/>
  <c r="F2" i="1"/>
  <c r="E57" i="7" l="1"/>
  <c r="M57" i="7"/>
  <c r="G60" i="7"/>
  <c r="G62" i="7" s="1"/>
  <c r="G57" i="7"/>
  <c r="I60" i="7"/>
  <c r="I62" i="7" s="1"/>
  <c r="I57" i="7"/>
  <c r="K60" i="7"/>
  <c r="K62" i="7" s="1"/>
  <c r="K57" i="7"/>
  <c r="E60" i="7"/>
  <c r="M60" i="7"/>
  <c r="M62" i="7" s="1"/>
  <c r="F59" i="9"/>
  <c r="F22" i="9" s="1"/>
  <c r="N59" i="9"/>
  <c r="H59" i="9"/>
  <c r="J59" i="9"/>
  <c r="L59" i="9"/>
  <c r="G70" i="12"/>
  <c r="G33" i="12" s="1"/>
  <c r="E71" i="12"/>
  <c r="E34" i="12" s="1"/>
  <c r="M71" i="12"/>
  <c r="M34" i="12" s="1"/>
  <c r="K72" i="12"/>
  <c r="K35" i="12" s="1"/>
  <c r="I73" i="12"/>
  <c r="I36" i="12" s="1"/>
  <c r="I70" i="12"/>
  <c r="I33" i="12" s="1"/>
  <c r="G71" i="12"/>
  <c r="G34" i="12" s="1"/>
  <c r="E72" i="12"/>
  <c r="E35" i="12" s="1"/>
  <c r="M72" i="12"/>
  <c r="M35" i="12" s="1"/>
  <c r="K73" i="12"/>
  <c r="K36" i="12" s="1"/>
  <c r="K70" i="12"/>
  <c r="K33" i="12" s="1"/>
  <c r="I71" i="12"/>
  <c r="I34" i="12" s="1"/>
  <c r="G72" i="12"/>
  <c r="G35" i="12" s="1"/>
  <c r="E73" i="12"/>
  <c r="E36" i="12" s="1"/>
  <c r="M73" i="12"/>
  <c r="M36" i="12" s="1"/>
  <c r="E70" i="12"/>
  <c r="E33" i="12" s="1"/>
  <c r="M70" i="12"/>
  <c r="M33" i="12" s="1"/>
  <c r="K71" i="12"/>
  <c r="K34" i="12" s="1"/>
  <c r="I72" i="12"/>
  <c r="I35" i="12" s="1"/>
  <c r="G73" i="12"/>
  <c r="G36" i="12" s="1"/>
  <c r="F59" i="13"/>
  <c r="F22" i="13" s="1"/>
  <c r="N59" i="13"/>
  <c r="H59" i="13"/>
  <c r="J59" i="13"/>
  <c r="L59" i="13"/>
  <c r="I70" i="17"/>
  <c r="I33" i="17" s="1"/>
  <c r="G71" i="17"/>
  <c r="G34" i="17" s="1"/>
  <c r="E72" i="17"/>
  <c r="E35" i="17" s="1"/>
  <c r="M72" i="17"/>
  <c r="M35" i="17" s="1"/>
  <c r="K73" i="17"/>
  <c r="K36" i="17" s="1"/>
  <c r="K70" i="17"/>
  <c r="K33" i="17" s="1"/>
  <c r="I71" i="17"/>
  <c r="I34" i="17" s="1"/>
  <c r="G72" i="17"/>
  <c r="G35" i="17" s="1"/>
  <c r="E73" i="17"/>
  <c r="E36" i="17" s="1"/>
  <c r="M73" i="17"/>
  <c r="M36" i="17" s="1"/>
  <c r="E70" i="17"/>
  <c r="E33" i="17" s="1"/>
  <c r="M70" i="17"/>
  <c r="M33" i="17" s="1"/>
  <c r="K71" i="17"/>
  <c r="K34" i="17" s="1"/>
  <c r="I72" i="17"/>
  <c r="I35" i="17" s="1"/>
  <c r="G73" i="17"/>
  <c r="G36" i="17" s="1"/>
  <c r="G70" i="17"/>
  <c r="G33" i="17" s="1"/>
  <c r="E71" i="17"/>
  <c r="E34" i="17" s="1"/>
  <c r="M71" i="17"/>
  <c r="M34" i="17" s="1"/>
  <c r="K72" i="17"/>
  <c r="K35" i="17" s="1"/>
  <c r="I73" i="17"/>
  <c r="I36" i="17" s="1"/>
  <c r="E57" i="19"/>
  <c r="M57" i="19"/>
  <c r="G60" i="19"/>
  <c r="G62" i="19" s="1"/>
  <c r="G57" i="19"/>
  <c r="I60" i="19"/>
  <c r="I62" i="19" s="1"/>
  <c r="I57" i="19"/>
  <c r="K60" i="19"/>
  <c r="K62" i="19" s="1"/>
  <c r="K57" i="19"/>
  <c r="E60" i="19"/>
  <c r="M60" i="19"/>
  <c r="M62" i="19" s="1"/>
  <c r="L59" i="20"/>
  <c r="F59" i="20"/>
  <c r="F22" i="20" s="1"/>
  <c r="N59" i="20"/>
  <c r="H59" i="20"/>
  <c r="J59" i="20"/>
  <c r="L59" i="24"/>
  <c r="F59" i="24"/>
  <c r="F22" i="24" s="1"/>
  <c r="N59" i="24"/>
  <c r="H59" i="24"/>
  <c r="J59" i="24"/>
  <c r="M71" i="4"/>
  <c r="M34" i="4" s="1"/>
  <c r="I70" i="4"/>
  <c r="I33" i="4" s="1"/>
  <c r="G71" i="4"/>
  <c r="G34" i="4" s="1"/>
  <c r="E72" i="4"/>
  <c r="E35" i="4" s="1"/>
  <c r="M72" i="4"/>
  <c r="M35" i="4" s="1"/>
  <c r="K73" i="4"/>
  <c r="K36" i="4" s="1"/>
  <c r="K70" i="4"/>
  <c r="K33" i="4" s="1"/>
  <c r="I71" i="4"/>
  <c r="I34" i="4" s="1"/>
  <c r="G72" i="4"/>
  <c r="G35" i="4" s="1"/>
  <c r="E73" i="4"/>
  <c r="E36" i="4" s="1"/>
  <c r="M73" i="4"/>
  <c r="M36" i="4" s="1"/>
  <c r="E71" i="4"/>
  <c r="E34" i="4" s="1"/>
  <c r="K72" i="4"/>
  <c r="K35" i="4" s="1"/>
  <c r="E70" i="4"/>
  <c r="E33" i="4" s="1"/>
  <c r="M70" i="4"/>
  <c r="M33" i="4" s="1"/>
  <c r="K71" i="4"/>
  <c r="K34" i="4" s="1"/>
  <c r="I72" i="4"/>
  <c r="I35" i="4" s="1"/>
  <c r="G73" i="4"/>
  <c r="G36" i="4" s="1"/>
  <c r="G70" i="4"/>
  <c r="G33" i="4" s="1"/>
  <c r="I73" i="4"/>
  <c r="I36" i="4" s="1"/>
  <c r="L59" i="12"/>
  <c r="F59" i="12"/>
  <c r="F22" i="12" s="1"/>
  <c r="N59" i="12"/>
  <c r="H59" i="12"/>
  <c r="J59" i="12"/>
  <c r="E57" i="15"/>
  <c r="M57" i="15"/>
  <c r="G60" i="15"/>
  <c r="G57" i="15"/>
  <c r="I60" i="15"/>
  <c r="I57" i="15"/>
  <c r="K60" i="15"/>
  <c r="K57" i="15"/>
  <c r="E60" i="15"/>
  <c r="M60" i="15"/>
  <c r="M62" i="15" s="1"/>
  <c r="G70" i="16"/>
  <c r="G33" i="16" s="1"/>
  <c r="E71" i="16"/>
  <c r="E34" i="16" s="1"/>
  <c r="M71" i="16"/>
  <c r="M34" i="16" s="1"/>
  <c r="K72" i="16"/>
  <c r="K35" i="16" s="1"/>
  <c r="I73" i="16"/>
  <c r="I36" i="16" s="1"/>
  <c r="I70" i="16"/>
  <c r="I33" i="16" s="1"/>
  <c r="G71" i="16"/>
  <c r="G34" i="16" s="1"/>
  <c r="E72" i="16"/>
  <c r="E35" i="16" s="1"/>
  <c r="M72" i="16"/>
  <c r="M35" i="16" s="1"/>
  <c r="K73" i="16"/>
  <c r="K36" i="16" s="1"/>
  <c r="K70" i="16"/>
  <c r="K33" i="16" s="1"/>
  <c r="I71" i="16"/>
  <c r="I34" i="16" s="1"/>
  <c r="G72" i="16"/>
  <c r="G35" i="16" s="1"/>
  <c r="E73" i="16"/>
  <c r="E36" i="16" s="1"/>
  <c r="M73" i="16"/>
  <c r="M36" i="16" s="1"/>
  <c r="E70" i="16"/>
  <c r="E33" i="16" s="1"/>
  <c r="M70" i="16"/>
  <c r="M33" i="16" s="1"/>
  <c r="K71" i="16"/>
  <c r="K34" i="16" s="1"/>
  <c r="I72" i="16"/>
  <c r="I35" i="16" s="1"/>
  <c r="G73" i="16"/>
  <c r="G36" i="16" s="1"/>
  <c r="F59" i="17"/>
  <c r="F22" i="17" s="1"/>
  <c r="N59" i="17"/>
  <c r="H59" i="17"/>
  <c r="J59" i="17"/>
  <c r="L59" i="17"/>
  <c r="F59" i="25"/>
  <c r="F22" i="25" s="1"/>
  <c r="N59" i="25"/>
  <c r="H59" i="25"/>
  <c r="J59" i="25"/>
  <c r="L59" i="25"/>
  <c r="I60" i="3"/>
  <c r="I62" i="3" s="1"/>
  <c r="I57" i="3"/>
  <c r="K60" i="3"/>
  <c r="M57" i="3"/>
  <c r="G60" i="3"/>
  <c r="G62" i="3" s="1"/>
  <c r="G57" i="3"/>
  <c r="K57" i="3"/>
  <c r="E60" i="3"/>
  <c r="M60" i="3"/>
  <c r="M62" i="3" s="1"/>
  <c r="E57" i="3"/>
  <c r="F59" i="4"/>
  <c r="F22" i="4" s="1"/>
  <c r="N59" i="4"/>
  <c r="H59" i="4"/>
  <c r="L59" i="4"/>
  <c r="J59" i="4"/>
  <c r="L59" i="16"/>
  <c r="F59" i="16"/>
  <c r="F22" i="16" s="1"/>
  <c r="N59" i="16"/>
  <c r="H59" i="16"/>
  <c r="J59" i="16"/>
  <c r="I70" i="21"/>
  <c r="I33" i="21" s="1"/>
  <c r="G71" i="21"/>
  <c r="G34" i="21" s="1"/>
  <c r="E72" i="21"/>
  <c r="E35" i="21" s="1"/>
  <c r="M72" i="21"/>
  <c r="M35" i="21" s="1"/>
  <c r="K73" i="21"/>
  <c r="K36" i="21" s="1"/>
  <c r="K70" i="21"/>
  <c r="K33" i="21" s="1"/>
  <c r="I71" i="21"/>
  <c r="I34" i="21" s="1"/>
  <c r="G72" i="21"/>
  <c r="G35" i="21" s="1"/>
  <c r="E73" i="21"/>
  <c r="E36" i="21" s="1"/>
  <c r="M73" i="21"/>
  <c r="M36" i="21" s="1"/>
  <c r="E70" i="21"/>
  <c r="E33" i="21" s="1"/>
  <c r="M70" i="21"/>
  <c r="M33" i="21" s="1"/>
  <c r="K71" i="21"/>
  <c r="K34" i="21" s="1"/>
  <c r="I72" i="21"/>
  <c r="I35" i="21" s="1"/>
  <c r="G73" i="21"/>
  <c r="G36" i="21" s="1"/>
  <c r="G70" i="21"/>
  <c r="G33" i="21" s="1"/>
  <c r="E71" i="21"/>
  <c r="E34" i="21" s="1"/>
  <c r="M71" i="21"/>
  <c r="M34" i="21" s="1"/>
  <c r="K72" i="21"/>
  <c r="K35" i="21" s="1"/>
  <c r="I73" i="21"/>
  <c r="I36" i="21" s="1"/>
  <c r="L59" i="8"/>
  <c r="F59" i="8"/>
  <c r="F22" i="8" s="1"/>
  <c r="N59" i="8"/>
  <c r="H59" i="8"/>
  <c r="J59" i="8"/>
  <c r="I70" i="13"/>
  <c r="I33" i="13" s="1"/>
  <c r="G71" i="13"/>
  <c r="G34" i="13" s="1"/>
  <c r="E72" i="13"/>
  <c r="E35" i="13" s="1"/>
  <c r="M72" i="13"/>
  <c r="M35" i="13" s="1"/>
  <c r="K73" i="13"/>
  <c r="K36" i="13" s="1"/>
  <c r="K70" i="13"/>
  <c r="K33" i="13" s="1"/>
  <c r="I71" i="13"/>
  <c r="I34" i="13" s="1"/>
  <c r="G72" i="13"/>
  <c r="G35" i="13" s="1"/>
  <c r="E73" i="13"/>
  <c r="E36" i="13" s="1"/>
  <c r="M73" i="13"/>
  <c r="M36" i="13" s="1"/>
  <c r="E70" i="13"/>
  <c r="E33" i="13" s="1"/>
  <c r="M70" i="13"/>
  <c r="M33" i="13" s="1"/>
  <c r="K71" i="13"/>
  <c r="K34" i="13" s="1"/>
  <c r="I72" i="13"/>
  <c r="I35" i="13" s="1"/>
  <c r="G73" i="13"/>
  <c r="G36" i="13" s="1"/>
  <c r="G70" i="13"/>
  <c r="G33" i="13" s="1"/>
  <c r="E71" i="13"/>
  <c r="E34" i="13" s="1"/>
  <c r="M71" i="13"/>
  <c r="M34" i="13" s="1"/>
  <c r="K72" i="13"/>
  <c r="K35" i="13" s="1"/>
  <c r="I73" i="13"/>
  <c r="I36" i="13" s="1"/>
  <c r="F59" i="21"/>
  <c r="F22" i="21" s="1"/>
  <c r="N59" i="21"/>
  <c r="H59" i="21"/>
  <c r="J59" i="21"/>
  <c r="L59" i="21"/>
  <c r="E57" i="23"/>
  <c r="M57" i="23"/>
  <c r="G60" i="23"/>
  <c r="G62" i="23" s="1"/>
  <c r="G57" i="23"/>
  <c r="I60" i="23"/>
  <c r="I62" i="23" s="1"/>
  <c r="I57" i="23"/>
  <c r="K60" i="23"/>
  <c r="K62" i="23" s="1"/>
  <c r="K57" i="23"/>
  <c r="E60" i="23"/>
  <c r="M60" i="23"/>
  <c r="M62" i="23" s="1"/>
  <c r="G70" i="24"/>
  <c r="G33" i="24" s="1"/>
  <c r="E71" i="24"/>
  <c r="E34" i="24" s="1"/>
  <c r="M71" i="24"/>
  <c r="M34" i="24" s="1"/>
  <c r="K72" i="24"/>
  <c r="K35" i="24" s="1"/>
  <c r="I73" i="24"/>
  <c r="I36" i="24" s="1"/>
  <c r="I70" i="24"/>
  <c r="I33" i="24" s="1"/>
  <c r="G71" i="24"/>
  <c r="G34" i="24" s="1"/>
  <c r="E72" i="24"/>
  <c r="E35" i="24" s="1"/>
  <c r="M72" i="24"/>
  <c r="M35" i="24" s="1"/>
  <c r="K73" i="24"/>
  <c r="K36" i="24" s="1"/>
  <c r="K70" i="24"/>
  <c r="K33" i="24" s="1"/>
  <c r="I71" i="24"/>
  <c r="I34" i="24" s="1"/>
  <c r="G72" i="24"/>
  <c r="G35" i="24" s="1"/>
  <c r="E73" i="24"/>
  <c r="E36" i="24" s="1"/>
  <c r="M73" i="24"/>
  <c r="M36" i="24" s="1"/>
  <c r="E70" i="24"/>
  <c r="E33" i="24" s="1"/>
  <c r="M70" i="24"/>
  <c r="M33" i="24" s="1"/>
  <c r="K71" i="24"/>
  <c r="K34" i="24" s="1"/>
  <c r="I72" i="24"/>
  <c r="I35" i="24" s="1"/>
  <c r="G73" i="24"/>
  <c r="G36" i="24" s="1"/>
  <c r="AH60" i="2"/>
  <c r="AD60" i="2"/>
  <c r="AI56" i="2"/>
  <c r="AA56" i="2"/>
  <c r="AG76" i="2"/>
  <c r="AC76" i="2"/>
  <c r="AG60" i="2"/>
  <c r="AC60" i="2"/>
  <c r="AH56" i="2"/>
  <c r="AD56" i="2"/>
  <c r="AH76" i="3"/>
  <c r="AD76" i="3"/>
  <c r="AH60" i="3"/>
  <c r="AD60" i="3"/>
  <c r="AF56" i="4"/>
  <c r="AB56" i="4"/>
  <c r="I60" i="4" s="1"/>
  <c r="AF76" i="5"/>
  <c r="AB76" i="5"/>
  <c r="I70" i="5" s="1"/>
  <c r="I33" i="5" s="1"/>
  <c r="AF60" i="5"/>
  <c r="AB60" i="5"/>
  <c r="J59" i="5" s="1"/>
  <c r="AG56" i="5"/>
  <c r="AC56" i="5"/>
  <c r="AG76" i="6"/>
  <c r="AC76" i="6"/>
  <c r="AG60" i="6"/>
  <c r="AC60" i="6"/>
  <c r="AH56" i="6"/>
  <c r="AD56" i="6"/>
  <c r="AH76" i="7"/>
  <c r="AD76" i="7"/>
  <c r="AH60" i="7"/>
  <c r="AD60" i="7"/>
  <c r="AA76" i="8"/>
  <c r="AF56" i="8"/>
  <c r="AB56" i="8"/>
  <c r="I60" i="8" s="1"/>
  <c r="AF76" i="9"/>
  <c r="AB76" i="9"/>
  <c r="E72" i="9" s="1"/>
  <c r="E35" i="9" s="1"/>
  <c r="AG56" i="9"/>
  <c r="AC56" i="9"/>
  <c r="AG76" i="10"/>
  <c r="AC76" i="10"/>
  <c r="AG60" i="10"/>
  <c r="AC60" i="10"/>
  <c r="AH56" i="10"/>
  <c r="AD56" i="10"/>
  <c r="AH76" i="11"/>
  <c r="AD76" i="11"/>
  <c r="AH60" i="11"/>
  <c r="AD60" i="11"/>
  <c r="AA56" i="11"/>
  <c r="AF56" i="12"/>
  <c r="AB56" i="12"/>
  <c r="I60" i="12" s="1"/>
  <c r="AG56" i="13"/>
  <c r="AC56" i="13"/>
  <c r="AG76" i="14"/>
  <c r="AC76" i="14"/>
  <c r="AG60" i="14"/>
  <c r="AC60" i="14"/>
  <c r="AH56" i="14"/>
  <c r="AD56" i="14"/>
  <c r="AH76" i="15"/>
  <c r="AD76" i="15"/>
  <c r="AH60" i="15"/>
  <c r="AD60" i="15"/>
  <c r="AF56" i="16"/>
  <c r="AB56" i="16"/>
  <c r="I60" i="16" s="1"/>
  <c r="AG56" i="17"/>
  <c r="AC56" i="17"/>
  <c r="AG76" i="18"/>
  <c r="AC76" i="18"/>
  <c r="AG60" i="18"/>
  <c r="AC60" i="18"/>
  <c r="AH56" i="18"/>
  <c r="AD56" i="18"/>
  <c r="AH76" i="19"/>
  <c r="AD76" i="19"/>
  <c r="AH60" i="19"/>
  <c r="AD60" i="19"/>
  <c r="AA76" i="20"/>
  <c r="AF56" i="20"/>
  <c r="AB56" i="20"/>
  <c r="I60" i="20" s="1"/>
  <c r="AG56" i="21"/>
  <c r="AC56" i="21"/>
  <c r="AG76" i="22"/>
  <c r="AC76" i="22"/>
  <c r="AG60" i="22"/>
  <c r="AC60" i="22"/>
  <c r="AH56" i="22"/>
  <c r="AD56" i="22"/>
  <c r="AH76" i="23"/>
  <c r="AD76" i="23"/>
  <c r="AH60" i="23"/>
  <c r="AD60" i="23"/>
  <c r="AF56" i="24"/>
  <c r="G57" i="24" s="1"/>
  <c r="AB56" i="24"/>
  <c r="I60" i="24" s="1"/>
  <c r="AF76" i="25"/>
  <c r="AB76" i="25"/>
  <c r="M72" i="25" s="1"/>
  <c r="M35" i="25" s="1"/>
  <c r="AG56" i="25"/>
  <c r="AC56" i="25"/>
  <c r="AG76" i="26"/>
  <c r="AC76" i="26"/>
  <c r="AG60" i="26"/>
  <c r="AC60" i="26"/>
  <c r="I57" i="28"/>
  <c r="K60" i="28"/>
  <c r="K57" i="28"/>
  <c r="E60" i="28"/>
  <c r="M60" i="28"/>
  <c r="M62" i="28" s="1"/>
  <c r="E57" i="28"/>
  <c r="M57" i="28"/>
  <c r="G60" i="28"/>
  <c r="G57" i="28"/>
  <c r="I60" i="28"/>
  <c r="E57" i="30"/>
  <c r="M57" i="30"/>
  <c r="G60" i="30"/>
  <c r="G62" i="30" s="1"/>
  <c r="G57" i="30"/>
  <c r="I60" i="30"/>
  <c r="I62" i="30" s="1"/>
  <c r="I57" i="30"/>
  <c r="K60" i="30"/>
  <c r="K62" i="30" s="1"/>
  <c r="K57" i="30"/>
  <c r="E60" i="30"/>
  <c r="M60" i="30"/>
  <c r="M62" i="30" s="1"/>
  <c r="F59" i="36"/>
  <c r="F22" i="36" s="1"/>
  <c r="N59" i="36"/>
  <c r="H59" i="36"/>
  <c r="J59" i="36"/>
  <c r="L59" i="36"/>
  <c r="J59" i="38"/>
  <c r="L59" i="38"/>
  <c r="F59" i="38"/>
  <c r="F22" i="38" s="1"/>
  <c r="N59" i="38"/>
  <c r="H59" i="38"/>
  <c r="H59" i="41"/>
  <c r="J59" i="41"/>
  <c r="L59" i="41"/>
  <c r="F59" i="41"/>
  <c r="F22" i="41" s="1"/>
  <c r="N59" i="41"/>
  <c r="I70" i="48"/>
  <c r="I33" i="48" s="1"/>
  <c r="G71" i="48"/>
  <c r="G34" i="48" s="1"/>
  <c r="E72" i="48"/>
  <c r="E35" i="48" s="1"/>
  <c r="M72" i="48"/>
  <c r="M35" i="48" s="1"/>
  <c r="K73" i="48"/>
  <c r="K36" i="48" s="1"/>
  <c r="K70" i="48"/>
  <c r="K33" i="48" s="1"/>
  <c r="I71" i="48"/>
  <c r="I34" i="48" s="1"/>
  <c r="G72" i="48"/>
  <c r="G35" i="48" s="1"/>
  <c r="E73" i="48"/>
  <c r="E36" i="48" s="1"/>
  <c r="M73" i="48"/>
  <c r="M36" i="48" s="1"/>
  <c r="E70" i="48"/>
  <c r="E33" i="48" s="1"/>
  <c r="M70" i="48"/>
  <c r="M33" i="48" s="1"/>
  <c r="K71" i="48"/>
  <c r="K34" i="48" s="1"/>
  <c r="I72" i="48"/>
  <c r="I35" i="48" s="1"/>
  <c r="G73" i="48"/>
  <c r="G36" i="48" s="1"/>
  <c r="G70" i="48"/>
  <c r="G33" i="48" s="1"/>
  <c r="E71" i="48"/>
  <c r="E34" i="48" s="1"/>
  <c r="M71" i="48"/>
  <c r="M34" i="48" s="1"/>
  <c r="K72" i="48"/>
  <c r="K35" i="48" s="1"/>
  <c r="I73" i="48"/>
  <c r="I36" i="48" s="1"/>
  <c r="AI76" i="2"/>
  <c r="AA76" i="2"/>
  <c r="AA60" i="2"/>
  <c r="AH76" i="2"/>
  <c r="AD76" i="2"/>
  <c r="AA76" i="3"/>
  <c r="AF76" i="2"/>
  <c r="AF60" i="2"/>
  <c r="AG56" i="2"/>
  <c r="AG76" i="3"/>
  <c r="AG60" i="3"/>
  <c r="AC60" i="3"/>
  <c r="N59" i="3" s="1"/>
  <c r="AF56" i="5"/>
  <c r="AB56" i="5"/>
  <c r="AF76" i="6"/>
  <c r="AB76" i="6"/>
  <c r="AF60" i="6"/>
  <c r="AB60" i="6"/>
  <c r="AG56" i="6"/>
  <c r="AC56" i="6"/>
  <c r="M60" i="6" s="1"/>
  <c r="AG76" i="7"/>
  <c r="AC76" i="7"/>
  <c r="E70" i="7" s="1"/>
  <c r="E33" i="7" s="1"/>
  <c r="AG60" i="7"/>
  <c r="AC60" i="7"/>
  <c r="F59" i="7" s="1"/>
  <c r="F22" i="7" s="1"/>
  <c r="AH76" i="8"/>
  <c r="AF56" i="9"/>
  <c r="AB56" i="9"/>
  <c r="E60" i="9" s="1"/>
  <c r="AF76" i="10"/>
  <c r="AB76" i="10"/>
  <c r="AF60" i="10"/>
  <c r="AB60" i="10"/>
  <c r="AG56" i="10"/>
  <c r="AC56" i="10"/>
  <c r="E60" i="10" s="1"/>
  <c r="AG76" i="11"/>
  <c r="AC76" i="11"/>
  <c r="I72" i="11" s="1"/>
  <c r="I35" i="11" s="1"/>
  <c r="AG60" i="11"/>
  <c r="AC60" i="11"/>
  <c r="N59" i="11" s="1"/>
  <c r="AF56" i="13"/>
  <c r="AB56" i="13"/>
  <c r="E60" i="13" s="1"/>
  <c r="AF76" i="14"/>
  <c r="AB76" i="14"/>
  <c r="AF60" i="14"/>
  <c r="AB60" i="14"/>
  <c r="AG56" i="14"/>
  <c r="AC56" i="14"/>
  <c r="E60" i="14" s="1"/>
  <c r="AG76" i="15"/>
  <c r="AC76" i="15"/>
  <c r="I72" i="15" s="1"/>
  <c r="I35" i="15" s="1"/>
  <c r="AG60" i="15"/>
  <c r="AC60" i="15"/>
  <c r="F59" i="15" s="1"/>
  <c r="F22" i="15" s="1"/>
  <c r="AF56" i="17"/>
  <c r="AB56" i="17"/>
  <c r="AF76" i="18"/>
  <c r="AB76" i="18"/>
  <c r="AF60" i="18"/>
  <c r="AB60" i="18"/>
  <c r="AG56" i="18"/>
  <c r="AC56" i="18"/>
  <c r="M60" i="18" s="1"/>
  <c r="AG76" i="19"/>
  <c r="AC76" i="19"/>
  <c r="E70" i="19" s="1"/>
  <c r="E33" i="19" s="1"/>
  <c r="AG60" i="19"/>
  <c r="AC60" i="19"/>
  <c r="F59" i="19" s="1"/>
  <c r="F22" i="19" s="1"/>
  <c r="AF56" i="21"/>
  <c r="AB56" i="21"/>
  <c r="AF76" i="22"/>
  <c r="AB76" i="22"/>
  <c r="AF60" i="22"/>
  <c r="AB60" i="22"/>
  <c r="AG56" i="22"/>
  <c r="AC56" i="22"/>
  <c r="E57" i="22" s="1"/>
  <c r="AG76" i="23"/>
  <c r="AC76" i="23"/>
  <c r="M70" i="23" s="1"/>
  <c r="M33" i="23" s="1"/>
  <c r="AG60" i="23"/>
  <c r="AC60" i="23"/>
  <c r="J59" i="23" s="1"/>
  <c r="AF56" i="25"/>
  <c r="AB56" i="25"/>
  <c r="K57" i="25" s="1"/>
  <c r="AF76" i="26"/>
  <c r="AB76" i="26"/>
  <c r="I71" i="26" s="1"/>
  <c r="I34" i="26" s="1"/>
  <c r="AF60" i="26"/>
  <c r="AB60" i="26"/>
  <c r="H59" i="26" s="1"/>
  <c r="E57" i="34"/>
  <c r="M57" i="34"/>
  <c r="G60" i="34"/>
  <c r="G62" i="34" s="1"/>
  <c r="G57" i="34"/>
  <c r="I60" i="34"/>
  <c r="I62" i="34" s="1"/>
  <c r="I57" i="34"/>
  <c r="K60" i="34"/>
  <c r="K62" i="34" s="1"/>
  <c r="K57" i="34"/>
  <c r="E60" i="34"/>
  <c r="M60" i="34"/>
  <c r="M62" i="34" s="1"/>
  <c r="G70" i="39"/>
  <c r="G33" i="39" s="1"/>
  <c r="E71" i="39"/>
  <c r="E34" i="39" s="1"/>
  <c r="M71" i="39"/>
  <c r="M34" i="39" s="1"/>
  <c r="K72" i="39"/>
  <c r="K35" i="39" s="1"/>
  <c r="I73" i="39"/>
  <c r="I36" i="39" s="1"/>
  <c r="I70" i="39"/>
  <c r="I33" i="39" s="1"/>
  <c r="G71" i="39"/>
  <c r="G34" i="39" s="1"/>
  <c r="E72" i="39"/>
  <c r="E35" i="39" s="1"/>
  <c r="M72" i="39"/>
  <c r="M35" i="39" s="1"/>
  <c r="K73" i="39"/>
  <c r="K36" i="39" s="1"/>
  <c r="K70" i="39"/>
  <c r="K33" i="39" s="1"/>
  <c r="I71" i="39"/>
  <c r="I34" i="39" s="1"/>
  <c r="G72" i="39"/>
  <c r="G35" i="39" s="1"/>
  <c r="E73" i="39"/>
  <c r="E36" i="39" s="1"/>
  <c r="M73" i="39"/>
  <c r="M36" i="39" s="1"/>
  <c r="E70" i="39"/>
  <c r="E33" i="39" s="1"/>
  <c r="M70" i="39"/>
  <c r="M33" i="39" s="1"/>
  <c r="K71" i="39"/>
  <c r="K34" i="39" s="1"/>
  <c r="I72" i="39"/>
  <c r="I35" i="39" s="1"/>
  <c r="G73" i="39"/>
  <c r="G36" i="39" s="1"/>
  <c r="I70" i="44"/>
  <c r="I33" i="44" s="1"/>
  <c r="G71" i="44"/>
  <c r="G34" i="44" s="1"/>
  <c r="E72" i="44"/>
  <c r="E35" i="44" s="1"/>
  <c r="M72" i="44"/>
  <c r="M35" i="44" s="1"/>
  <c r="K73" i="44"/>
  <c r="K36" i="44" s="1"/>
  <c r="K70" i="44"/>
  <c r="K33" i="44" s="1"/>
  <c r="I71" i="44"/>
  <c r="I34" i="44" s="1"/>
  <c r="G72" i="44"/>
  <c r="G35" i="44" s="1"/>
  <c r="E73" i="44"/>
  <c r="E36" i="44" s="1"/>
  <c r="M73" i="44"/>
  <c r="M36" i="44" s="1"/>
  <c r="E70" i="44"/>
  <c r="E33" i="44" s="1"/>
  <c r="M70" i="44"/>
  <c r="M33" i="44" s="1"/>
  <c r="K71" i="44"/>
  <c r="K34" i="44" s="1"/>
  <c r="I72" i="44"/>
  <c r="I35" i="44" s="1"/>
  <c r="G73" i="44"/>
  <c r="G36" i="44" s="1"/>
  <c r="G70" i="44"/>
  <c r="G33" i="44" s="1"/>
  <c r="E71" i="44"/>
  <c r="E34" i="44" s="1"/>
  <c r="M71" i="44"/>
  <c r="M34" i="44" s="1"/>
  <c r="K72" i="44"/>
  <c r="K35" i="44" s="1"/>
  <c r="I73" i="44"/>
  <c r="I36" i="44" s="1"/>
  <c r="G57" i="47"/>
  <c r="I60" i="47"/>
  <c r="I62" i="47" s="1"/>
  <c r="I57" i="47"/>
  <c r="K60" i="47"/>
  <c r="K62" i="47" s="1"/>
  <c r="K57" i="47"/>
  <c r="E60" i="47"/>
  <c r="M60" i="47"/>
  <c r="E57" i="47"/>
  <c r="M57" i="47"/>
  <c r="G60" i="47"/>
  <c r="G62" i="47" s="1"/>
  <c r="F59" i="48"/>
  <c r="F22" i="48" s="1"/>
  <c r="N59" i="48"/>
  <c r="H59" i="48"/>
  <c r="J59" i="48"/>
  <c r="L59" i="48"/>
  <c r="L59" i="51"/>
  <c r="F59" i="51"/>
  <c r="F22" i="51" s="1"/>
  <c r="N59" i="51"/>
  <c r="H59" i="51"/>
  <c r="J59" i="51"/>
  <c r="AA56" i="5"/>
  <c r="AA76" i="6"/>
  <c r="AA60" i="6"/>
  <c r="AA76" i="10"/>
  <c r="AA60" i="10"/>
  <c r="AA76" i="14"/>
  <c r="AA60" i="14"/>
  <c r="AA56" i="17"/>
  <c r="AA76" i="18"/>
  <c r="AA60" i="18"/>
  <c r="AA56" i="21"/>
  <c r="AA76" i="22"/>
  <c r="AA60" i="22"/>
  <c r="L59" i="27"/>
  <c r="F59" i="27"/>
  <c r="F22" i="27" s="1"/>
  <c r="N59" i="27"/>
  <c r="H59" i="27"/>
  <c r="J59" i="27"/>
  <c r="I70" i="32"/>
  <c r="I33" i="32" s="1"/>
  <c r="G71" i="32"/>
  <c r="G34" i="32" s="1"/>
  <c r="E72" i="32"/>
  <c r="E35" i="32" s="1"/>
  <c r="M72" i="32"/>
  <c r="M35" i="32" s="1"/>
  <c r="K73" i="32"/>
  <c r="K36" i="32" s="1"/>
  <c r="K70" i="32"/>
  <c r="K33" i="32" s="1"/>
  <c r="I71" i="32"/>
  <c r="I34" i="32" s="1"/>
  <c r="G72" i="32"/>
  <c r="G35" i="32" s="1"/>
  <c r="E73" i="32"/>
  <c r="E36" i="32" s="1"/>
  <c r="M73" i="32"/>
  <c r="M36" i="32" s="1"/>
  <c r="E70" i="32"/>
  <c r="E33" i="32" s="1"/>
  <c r="M70" i="32"/>
  <c r="M33" i="32" s="1"/>
  <c r="K71" i="32"/>
  <c r="K34" i="32" s="1"/>
  <c r="I72" i="32"/>
  <c r="I35" i="32" s="1"/>
  <c r="G73" i="32"/>
  <c r="G36" i="32" s="1"/>
  <c r="G70" i="32"/>
  <c r="G33" i="32" s="1"/>
  <c r="E71" i="32"/>
  <c r="E34" i="32" s="1"/>
  <c r="M71" i="32"/>
  <c r="M34" i="32" s="1"/>
  <c r="K72" i="32"/>
  <c r="K35" i="32" s="1"/>
  <c r="I73" i="32"/>
  <c r="I36" i="32" s="1"/>
  <c r="L59" i="35"/>
  <c r="F59" i="35"/>
  <c r="F22" i="35" s="1"/>
  <c r="N59" i="35"/>
  <c r="H59" i="35"/>
  <c r="J59" i="35"/>
  <c r="L59" i="39"/>
  <c r="F59" i="39"/>
  <c r="F22" i="39" s="1"/>
  <c r="N59" i="39"/>
  <c r="H59" i="39"/>
  <c r="J59" i="39"/>
  <c r="E57" i="42"/>
  <c r="M57" i="42"/>
  <c r="G60" i="42"/>
  <c r="G57" i="42"/>
  <c r="I60" i="42"/>
  <c r="I57" i="42"/>
  <c r="K60" i="42"/>
  <c r="K57" i="42"/>
  <c r="E60" i="42"/>
  <c r="M60" i="42"/>
  <c r="M62" i="42" s="1"/>
  <c r="G57" i="43"/>
  <c r="I60" i="43"/>
  <c r="I62" i="43" s="1"/>
  <c r="I57" i="43"/>
  <c r="K60" i="43"/>
  <c r="K62" i="43" s="1"/>
  <c r="K57" i="43"/>
  <c r="E60" i="43"/>
  <c r="M60" i="43"/>
  <c r="E57" i="43"/>
  <c r="M57" i="43"/>
  <c r="G60" i="43"/>
  <c r="G62" i="43" s="1"/>
  <c r="F59" i="44"/>
  <c r="F22" i="44" s="1"/>
  <c r="N59" i="44"/>
  <c r="H59" i="44"/>
  <c r="J59" i="44"/>
  <c r="L59" i="44"/>
  <c r="E57" i="50"/>
  <c r="M57" i="50"/>
  <c r="G60" i="50"/>
  <c r="G57" i="50"/>
  <c r="I60" i="50"/>
  <c r="I57" i="50"/>
  <c r="K60" i="50"/>
  <c r="K57" i="50"/>
  <c r="E60" i="50"/>
  <c r="M60" i="50"/>
  <c r="M62" i="50" s="1"/>
  <c r="I70" i="52"/>
  <c r="I33" i="52" s="1"/>
  <c r="G71" i="52"/>
  <c r="G34" i="52" s="1"/>
  <c r="E72" i="52"/>
  <c r="E35" i="52" s="1"/>
  <c r="M72" i="52"/>
  <c r="M35" i="52" s="1"/>
  <c r="K73" i="52"/>
  <c r="K36" i="52" s="1"/>
  <c r="K70" i="52"/>
  <c r="K33" i="52" s="1"/>
  <c r="I71" i="52"/>
  <c r="I34" i="52" s="1"/>
  <c r="G72" i="52"/>
  <c r="G35" i="52" s="1"/>
  <c r="E73" i="52"/>
  <c r="E36" i="52" s="1"/>
  <c r="M73" i="52"/>
  <c r="M36" i="52" s="1"/>
  <c r="E70" i="52"/>
  <c r="E33" i="52" s="1"/>
  <c r="M70" i="52"/>
  <c r="M33" i="52" s="1"/>
  <c r="K71" i="52"/>
  <c r="K34" i="52" s="1"/>
  <c r="I72" i="52"/>
  <c r="I35" i="52" s="1"/>
  <c r="G73" i="52"/>
  <c r="G36" i="52" s="1"/>
  <c r="G70" i="52"/>
  <c r="G33" i="52" s="1"/>
  <c r="E71" i="52"/>
  <c r="E34" i="52" s="1"/>
  <c r="M71" i="52"/>
  <c r="M34" i="52" s="1"/>
  <c r="K72" i="52"/>
  <c r="K35" i="52" s="1"/>
  <c r="I73" i="52"/>
  <c r="I36" i="52" s="1"/>
  <c r="AH56" i="5"/>
  <c r="AH76" i="6"/>
  <c r="AH60" i="6"/>
  <c r="AH76" i="10"/>
  <c r="AH60" i="10"/>
  <c r="AH76" i="14"/>
  <c r="AH60" i="14"/>
  <c r="AH56" i="17"/>
  <c r="AH76" i="18"/>
  <c r="AH60" i="18"/>
  <c r="AH76" i="22"/>
  <c r="AH60" i="22"/>
  <c r="K70" i="29"/>
  <c r="K33" i="29" s="1"/>
  <c r="I71" i="29"/>
  <c r="I34" i="29" s="1"/>
  <c r="G72" i="29"/>
  <c r="G35" i="29" s="1"/>
  <c r="E73" i="29"/>
  <c r="E36" i="29" s="1"/>
  <c r="M73" i="29"/>
  <c r="M36" i="29" s="1"/>
  <c r="E70" i="29"/>
  <c r="E33" i="29" s="1"/>
  <c r="M70" i="29"/>
  <c r="M33" i="29" s="1"/>
  <c r="K71" i="29"/>
  <c r="K34" i="29" s="1"/>
  <c r="I72" i="29"/>
  <c r="I35" i="29" s="1"/>
  <c r="G73" i="29"/>
  <c r="G36" i="29" s="1"/>
  <c r="G70" i="29"/>
  <c r="G33" i="29" s="1"/>
  <c r="E71" i="29"/>
  <c r="E34" i="29" s="1"/>
  <c r="M71" i="29"/>
  <c r="M34" i="29" s="1"/>
  <c r="K72" i="29"/>
  <c r="K35" i="29" s="1"/>
  <c r="I73" i="29"/>
  <c r="I36" i="29" s="1"/>
  <c r="I70" i="29"/>
  <c r="I33" i="29" s="1"/>
  <c r="G71" i="29"/>
  <c r="G34" i="29" s="1"/>
  <c r="E72" i="29"/>
  <c r="E35" i="29" s="1"/>
  <c r="M72" i="29"/>
  <c r="M35" i="29" s="1"/>
  <c r="K73" i="29"/>
  <c r="K36" i="29" s="1"/>
  <c r="I72" i="30"/>
  <c r="I35" i="30" s="1"/>
  <c r="G70" i="30"/>
  <c r="G33" i="30" s="1"/>
  <c r="I73" i="30"/>
  <c r="I36" i="30" s="1"/>
  <c r="G71" i="30"/>
  <c r="G34" i="30" s="1"/>
  <c r="G72" i="30"/>
  <c r="G35" i="30" s="1"/>
  <c r="F59" i="32"/>
  <c r="F22" i="32" s="1"/>
  <c r="N59" i="32"/>
  <c r="H59" i="32"/>
  <c r="J59" i="32"/>
  <c r="L59" i="32"/>
  <c r="I70" i="36"/>
  <c r="I33" i="36" s="1"/>
  <c r="G71" i="36"/>
  <c r="G34" i="36" s="1"/>
  <c r="E72" i="36"/>
  <c r="E35" i="36" s="1"/>
  <c r="M72" i="36"/>
  <c r="M35" i="36" s="1"/>
  <c r="K73" i="36"/>
  <c r="K36" i="36" s="1"/>
  <c r="K70" i="36"/>
  <c r="K33" i="36" s="1"/>
  <c r="I71" i="36"/>
  <c r="I34" i="36" s="1"/>
  <c r="G72" i="36"/>
  <c r="G35" i="36" s="1"/>
  <c r="E73" i="36"/>
  <c r="E36" i="36" s="1"/>
  <c r="M73" i="36"/>
  <c r="M36" i="36" s="1"/>
  <c r="E70" i="36"/>
  <c r="E33" i="36" s="1"/>
  <c r="M70" i="36"/>
  <c r="M33" i="36" s="1"/>
  <c r="K71" i="36"/>
  <c r="K34" i="36" s="1"/>
  <c r="I72" i="36"/>
  <c r="I35" i="36" s="1"/>
  <c r="G73" i="36"/>
  <c r="G36" i="36" s="1"/>
  <c r="G70" i="36"/>
  <c r="G33" i="36" s="1"/>
  <c r="E71" i="36"/>
  <c r="E34" i="36" s="1"/>
  <c r="M71" i="36"/>
  <c r="M34" i="36" s="1"/>
  <c r="K72" i="36"/>
  <c r="K35" i="36" s="1"/>
  <c r="I73" i="36"/>
  <c r="I36" i="36" s="1"/>
  <c r="E70" i="38"/>
  <c r="E33" i="38" s="1"/>
  <c r="M70" i="38"/>
  <c r="M33" i="38" s="1"/>
  <c r="K71" i="38"/>
  <c r="K34" i="38" s="1"/>
  <c r="I72" i="38"/>
  <c r="I35" i="38" s="1"/>
  <c r="G73" i="38"/>
  <c r="G36" i="38" s="1"/>
  <c r="G70" i="38"/>
  <c r="G33" i="38" s="1"/>
  <c r="E71" i="38"/>
  <c r="E34" i="38" s="1"/>
  <c r="M71" i="38"/>
  <c r="M34" i="38" s="1"/>
  <c r="K72" i="38"/>
  <c r="K35" i="38" s="1"/>
  <c r="I73" i="38"/>
  <c r="I36" i="38" s="1"/>
  <c r="I70" i="38"/>
  <c r="I33" i="38" s="1"/>
  <c r="G71" i="38"/>
  <c r="G34" i="38" s="1"/>
  <c r="E72" i="38"/>
  <c r="E35" i="38" s="1"/>
  <c r="M72" i="38"/>
  <c r="M35" i="38" s="1"/>
  <c r="K73" i="38"/>
  <c r="K36" i="38" s="1"/>
  <c r="K70" i="38"/>
  <c r="K33" i="38" s="1"/>
  <c r="I71" i="38"/>
  <c r="I34" i="38" s="1"/>
  <c r="G72" i="38"/>
  <c r="G35" i="38" s="1"/>
  <c r="E73" i="38"/>
  <c r="E36" i="38" s="1"/>
  <c r="M73" i="38"/>
  <c r="M36" i="38" s="1"/>
  <c r="F59" i="52"/>
  <c r="F22" i="52" s="1"/>
  <c r="N59" i="52"/>
  <c r="H59" i="52"/>
  <c r="J59" i="52"/>
  <c r="L59" i="52"/>
  <c r="J59" i="54"/>
  <c r="L59" i="54"/>
  <c r="F59" i="54"/>
  <c r="F22" i="54" s="1"/>
  <c r="N59" i="54"/>
  <c r="H59" i="54"/>
  <c r="AA56" i="26"/>
  <c r="AA76" i="27"/>
  <c r="AF56" i="27"/>
  <c r="AB56" i="27"/>
  <c r="AH76" i="30"/>
  <c r="M70" i="30" s="1"/>
  <c r="M33" i="30" s="1"/>
  <c r="AD76" i="30"/>
  <c r="K71" i="30" s="1"/>
  <c r="K34" i="30" s="1"/>
  <c r="AH60" i="30"/>
  <c r="AD60" i="30"/>
  <c r="AA76" i="31"/>
  <c r="AA60" i="31"/>
  <c r="AF56" i="31"/>
  <c r="AB56" i="31"/>
  <c r="G57" i="31" s="1"/>
  <c r="AG56" i="32"/>
  <c r="AC56" i="32"/>
  <c r="AG76" i="33"/>
  <c r="AC76" i="33"/>
  <c r="AG60" i="33"/>
  <c r="AC60" i="33"/>
  <c r="AH56" i="33"/>
  <c r="AD56" i="33"/>
  <c r="AH76" i="34"/>
  <c r="AD76" i="34"/>
  <c r="AH60" i="34"/>
  <c r="AD60" i="34"/>
  <c r="AA76" i="35"/>
  <c r="AF56" i="35"/>
  <c r="AB56" i="35"/>
  <c r="I57" i="35" s="1"/>
  <c r="AG56" i="36"/>
  <c r="AC56" i="36"/>
  <c r="AG76" i="37"/>
  <c r="AC76" i="37"/>
  <c r="AG60" i="37"/>
  <c r="AC60" i="37"/>
  <c r="AA56" i="38"/>
  <c r="AF56" i="39"/>
  <c r="AB56" i="39"/>
  <c r="I57" i="39" s="1"/>
  <c r="AH76" i="42"/>
  <c r="AD76" i="42"/>
  <c r="AH60" i="42"/>
  <c r="AD60" i="42"/>
  <c r="AA76" i="43"/>
  <c r="AA60" i="43"/>
  <c r="AG56" i="44"/>
  <c r="AC56" i="44"/>
  <c r="AG76" i="45"/>
  <c r="AC76" i="45"/>
  <c r="AG60" i="45"/>
  <c r="AC60" i="45"/>
  <c r="AA56" i="46"/>
  <c r="AA76" i="47"/>
  <c r="AA60" i="47"/>
  <c r="AG56" i="48"/>
  <c r="AC56" i="48"/>
  <c r="AG76" i="49"/>
  <c r="AC76" i="49"/>
  <c r="AG60" i="49"/>
  <c r="AC60" i="49"/>
  <c r="AH56" i="49"/>
  <c r="AD56" i="49"/>
  <c r="AH76" i="50"/>
  <c r="AD76" i="50"/>
  <c r="AH60" i="50"/>
  <c r="AD60" i="50"/>
  <c r="AA76" i="51"/>
  <c r="AF56" i="51"/>
  <c r="AB56" i="51"/>
  <c r="I60" i="51" s="1"/>
  <c r="AG56" i="52"/>
  <c r="AC56" i="52"/>
  <c r="AG76" i="53"/>
  <c r="AC76" i="53"/>
  <c r="AG60" i="53"/>
  <c r="AC60" i="53"/>
  <c r="AH56" i="53"/>
  <c r="AD56" i="53"/>
  <c r="AH76" i="54"/>
  <c r="AD76" i="54"/>
  <c r="AA56" i="54"/>
  <c r="K70" i="62"/>
  <c r="K33" i="62" s="1"/>
  <c r="I71" i="62"/>
  <c r="I34" i="62" s="1"/>
  <c r="G72" i="62"/>
  <c r="G35" i="62" s="1"/>
  <c r="E73" i="62"/>
  <c r="E36" i="62" s="1"/>
  <c r="M73" i="62"/>
  <c r="M36" i="62" s="1"/>
  <c r="E70" i="62"/>
  <c r="E33" i="62" s="1"/>
  <c r="M70" i="62"/>
  <c r="M33" i="62" s="1"/>
  <c r="K71" i="62"/>
  <c r="K34" i="62" s="1"/>
  <c r="I72" i="62"/>
  <c r="I35" i="62" s="1"/>
  <c r="G73" i="62"/>
  <c r="G36" i="62" s="1"/>
  <c r="G70" i="62"/>
  <c r="G33" i="62" s="1"/>
  <c r="E71" i="62"/>
  <c r="E34" i="62" s="1"/>
  <c r="M71" i="62"/>
  <c r="M34" i="62" s="1"/>
  <c r="K72" i="62"/>
  <c r="K35" i="62" s="1"/>
  <c r="I73" i="62"/>
  <c r="I36" i="62" s="1"/>
  <c r="I70" i="62"/>
  <c r="I33" i="62" s="1"/>
  <c r="G71" i="62"/>
  <c r="G34" i="62" s="1"/>
  <c r="E72" i="62"/>
  <c r="E35" i="62" s="1"/>
  <c r="M72" i="62"/>
  <c r="M35" i="62" s="1"/>
  <c r="K73" i="62"/>
  <c r="K36" i="62" s="1"/>
  <c r="G70" i="64"/>
  <c r="G33" i="64" s="1"/>
  <c r="E71" i="64"/>
  <c r="E34" i="64" s="1"/>
  <c r="M71" i="64"/>
  <c r="M34" i="64" s="1"/>
  <c r="K72" i="64"/>
  <c r="K35" i="64" s="1"/>
  <c r="I73" i="64"/>
  <c r="I36" i="64" s="1"/>
  <c r="I70" i="64"/>
  <c r="I33" i="64" s="1"/>
  <c r="G71" i="64"/>
  <c r="G34" i="64" s="1"/>
  <c r="E72" i="64"/>
  <c r="E35" i="64" s="1"/>
  <c r="M72" i="64"/>
  <c r="M35" i="64" s="1"/>
  <c r="K73" i="64"/>
  <c r="K36" i="64" s="1"/>
  <c r="K70" i="64"/>
  <c r="K33" i="64" s="1"/>
  <c r="I71" i="64"/>
  <c r="I34" i="64" s="1"/>
  <c r="G72" i="64"/>
  <c r="G35" i="64" s="1"/>
  <c r="E73" i="64"/>
  <c r="E36" i="64" s="1"/>
  <c r="M73" i="64"/>
  <c r="M36" i="64" s="1"/>
  <c r="E70" i="64"/>
  <c r="E33" i="64" s="1"/>
  <c r="M70" i="64"/>
  <c r="M33" i="64" s="1"/>
  <c r="K71" i="64"/>
  <c r="K34" i="64" s="1"/>
  <c r="I72" i="64"/>
  <c r="I35" i="64" s="1"/>
  <c r="G73" i="64"/>
  <c r="G36" i="64" s="1"/>
  <c r="K57" i="67"/>
  <c r="E60" i="67"/>
  <c r="M60" i="67"/>
  <c r="E57" i="67"/>
  <c r="M57" i="67"/>
  <c r="G60" i="67"/>
  <c r="G57" i="67"/>
  <c r="I60" i="67"/>
  <c r="I57" i="67"/>
  <c r="K60" i="67"/>
  <c r="G70" i="69"/>
  <c r="G33" i="69" s="1"/>
  <c r="E71" i="69"/>
  <c r="E34" i="69" s="1"/>
  <c r="M71" i="69"/>
  <c r="M34" i="69" s="1"/>
  <c r="K72" i="69"/>
  <c r="K35" i="69" s="1"/>
  <c r="I73" i="69"/>
  <c r="I36" i="69" s="1"/>
  <c r="I70" i="69"/>
  <c r="I33" i="69" s="1"/>
  <c r="G71" i="69"/>
  <c r="G34" i="69" s="1"/>
  <c r="E72" i="69"/>
  <c r="E35" i="69" s="1"/>
  <c r="M72" i="69"/>
  <c r="M35" i="69" s="1"/>
  <c r="K73" i="69"/>
  <c r="K36" i="69" s="1"/>
  <c r="K70" i="69"/>
  <c r="K33" i="69" s="1"/>
  <c r="I71" i="69"/>
  <c r="I34" i="69" s="1"/>
  <c r="G72" i="69"/>
  <c r="G35" i="69" s="1"/>
  <c r="E73" i="69"/>
  <c r="E36" i="69" s="1"/>
  <c r="M73" i="69"/>
  <c r="M36" i="69" s="1"/>
  <c r="E70" i="69"/>
  <c r="E33" i="69" s="1"/>
  <c r="M70" i="69"/>
  <c r="M33" i="69" s="1"/>
  <c r="K71" i="69"/>
  <c r="K34" i="69" s="1"/>
  <c r="I72" i="69"/>
  <c r="I35" i="69" s="1"/>
  <c r="G73" i="69"/>
  <c r="G36" i="69" s="1"/>
  <c r="K70" i="71"/>
  <c r="K33" i="71" s="1"/>
  <c r="I71" i="71"/>
  <c r="I34" i="71" s="1"/>
  <c r="G72" i="71"/>
  <c r="G35" i="71" s="1"/>
  <c r="E73" i="71"/>
  <c r="E36" i="71" s="1"/>
  <c r="M73" i="71"/>
  <c r="M36" i="71" s="1"/>
  <c r="E70" i="71"/>
  <c r="E33" i="71" s="1"/>
  <c r="M70" i="71"/>
  <c r="M33" i="71" s="1"/>
  <c r="K71" i="71"/>
  <c r="K34" i="71" s="1"/>
  <c r="I72" i="71"/>
  <c r="I35" i="71" s="1"/>
  <c r="G73" i="71"/>
  <c r="G36" i="71" s="1"/>
  <c r="G70" i="71"/>
  <c r="G33" i="71" s="1"/>
  <c r="E71" i="71"/>
  <c r="E34" i="71" s="1"/>
  <c r="M71" i="71"/>
  <c r="M34" i="71" s="1"/>
  <c r="K72" i="71"/>
  <c r="K35" i="71" s="1"/>
  <c r="I73" i="71"/>
  <c r="I36" i="71" s="1"/>
  <c r="I70" i="71"/>
  <c r="I33" i="71" s="1"/>
  <c r="G71" i="71"/>
  <c r="G34" i="71" s="1"/>
  <c r="E72" i="71"/>
  <c r="E35" i="71" s="1"/>
  <c r="M72" i="71"/>
  <c r="M35" i="71" s="1"/>
  <c r="K73" i="71"/>
  <c r="K36" i="71" s="1"/>
  <c r="F59" i="74"/>
  <c r="F22" i="74" s="1"/>
  <c r="N59" i="74"/>
  <c r="H59" i="74"/>
  <c r="J59" i="74"/>
  <c r="L59" i="74"/>
  <c r="G70" i="77"/>
  <c r="G33" i="77" s="1"/>
  <c r="E71" i="77"/>
  <c r="E34" i="77" s="1"/>
  <c r="M71" i="77"/>
  <c r="M34" i="77" s="1"/>
  <c r="K72" i="77"/>
  <c r="K35" i="77" s="1"/>
  <c r="I73" i="77"/>
  <c r="I36" i="77" s="1"/>
  <c r="I70" i="77"/>
  <c r="I33" i="77" s="1"/>
  <c r="G71" i="77"/>
  <c r="G34" i="77" s="1"/>
  <c r="E72" i="77"/>
  <c r="E35" i="77" s="1"/>
  <c r="M72" i="77"/>
  <c r="M35" i="77" s="1"/>
  <c r="K73" i="77"/>
  <c r="K36" i="77" s="1"/>
  <c r="K70" i="77"/>
  <c r="K33" i="77" s="1"/>
  <c r="I71" i="77"/>
  <c r="I34" i="77" s="1"/>
  <c r="G72" i="77"/>
  <c r="G35" i="77" s="1"/>
  <c r="E73" i="77"/>
  <c r="E36" i="77" s="1"/>
  <c r="M73" i="77"/>
  <c r="M36" i="77" s="1"/>
  <c r="E70" i="77"/>
  <c r="E33" i="77" s="1"/>
  <c r="M70" i="77"/>
  <c r="M33" i="77" s="1"/>
  <c r="K71" i="77"/>
  <c r="K34" i="77" s="1"/>
  <c r="I72" i="77"/>
  <c r="I35" i="77" s="1"/>
  <c r="G73" i="77"/>
  <c r="G36" i="77" s="1"/>
  <c r="E57" i="81"/>
  <c r="M57" i="81"/>
  <c r="G60" i="81"/>
  <c r="G62" i="81" s="1"/>
  <c r="G57" i="81"/>
  <c r="I60" i="81"/>
  <c r="I62" i="81" s="1"/>
  <c r="I57" i="81"/>
  <c r="K60" i="81"/>
  <c r="K62" i="81" s="1"/>
  <c r="K57" i="81"/>
  <c r="E60" i="81"/>
  <c r="M60" i="81"/>
  <c r="M62" i="81" s="1"/>
  <c r="G57" i="82"/>
  <c r="I60" i="82"/>
  <c r="I57" i="82"/>
  <c r="K60" i="82"/>
  <c r="K57" i="82"/>
  <c r="E60" i="82"/>
  <c r="M60" i="82"/>
  <c r="E57" i="82"/>
  <c r="M57" i="82"/>
  <c r="G60" i="82"/>
  <c r="F59" i="83"/>
  <c r="F22" i="83" s="1"/>
  <c r="N59" i="83"/>
  <c r="H59" i="83"/>
  <c r="J59" i="83"/>
  <c r="L59" i="83"/>
  <c r="AA56" i="27"/>
  <c r="AA76" i="28"/>
  <c r="AA60" i="28"/>
  <c r="AH76" i="31"/>
  <c r="AF56" i="32"/>
  <c r="AB56" i="32"/>
  <c r="AF76" i="33"/>
  <c r="AB76" i="33"/>
  <c r="AF60" i="33"/>
  <c r="AB60" i="33"/>
  <c r="AG56" i="33"/>
  <c r="AC56" i="33"/>
  <c r="K57" i="33" s="1"/>
  <c r="AG76" i="34"/>
  <c r="AC76" i="34"/>
  <c r="AG60" i="34"/>
  <c r="AC60" i="34"/>
  <c r="AH76" i="35"/>
  <c r="AD76" i="35"/>
  <c r="AF56" i="36"/>
  <c r="AB56" i="36"/>
  <c r="AF76" i="37"/>
  <c r="AB76" i="37"/>
  <c r="AF60" i="37"/>
  <c r="AB60" i="37"/>
  <c r="AG56" i="37"/>
  <c r="AC56" i="37"/>
  <c r="K57" i="37" s="1"/>
  <c r="AA76" i="40"/>
  <c r="AA60" i="40"/>
  <c r="AB56" i="40"/>
  <c r="K57" i="40" s="1"/>
  <c r="AF76" i="41"/>
  <c r="AB76" i="41"/>
  <c r="E73" i="41" s="1"/>
  <c r="E36" i="41" s="1"/>
  <c r="AG76" i="42"/>
  <c r="AC76" i="42"/>
  <c r="AG60" i="42"/>
  <c r="AC60" i="42"/>
  <c r="AH76" i="43"/>
  <c r="AH60" i="43"/>
  <c r="AF56" i="44"/>
  <c r="AB56" i="44"/>
  <c r="K57" i="44" s="1"/>
  <c r="AF76" i="45"/>
  <c r="AB76" i="45"/>
  <c r="AF60" i="45"/>
  <c r="AB60" i="45"/>
  <c r="AG56" i="45"/>
  <c r="AC56" i="45"/>
  <c r="E57" i="45" s="1"/>
  <c r="AG76" i="46"/>
  <c r="AC76" i="46"/>
  <c r="K71" i="46" s="1"/>
  <c r="K34" i="46" s="1"/>
  <c r="AG60" i="46"/>
  <c r="AC60" i="46"/>
  <c r="J59" i="46" s="1"/>
  <c r="AH56" i="46"/>
  <c r="AD56" i="46"/>
  <c r="AH76" i="47"/>
  <c r="AD76" i="47"/>
  <c r="AH60" i="47"/>
  <c r="AD60" i="47"/>
  <c r="AF56" i="48"/>
  <c r="AB56" i="48"/>
  <c r="AF76" i="49"/>
  <c r="AB76" i="49"/>
  <c r="K70" i="49" s="1"/>
  <c r="K33" i="49" s="1"/>
  <c r="AF60" i="49"/>
  <c r="AB60" i="49"/>
  <c r="L59" i="49" s="1"/>
  <c r="AG56" i="49"/>
  <c r="AC56" i="49"/>
  <c r="AG76" i="50"/>
  <c r="AC76" i="50"/>
  <c r="K71" i="50" s="1"/>
  <c r="K34" i="50" s="1"/>
  <c r="AG60" i="50"/>
  <c r="AC60" i="50"/>
  <c r="F59" i="50" s="1"/>
  <c r="F22" i="50" s="1"/>
  <c r="AH76" i="51"/>
  <c r="AF56" i="52"/>
  <c r="AB56" i="52"/>
  <c r="I57" i="52" s="1"/>
  <c r="AF76" i="53"/>
  <c r="AB76" i="53"/>
  <c r="AF60" i="53"/>
  <c r="AB60" i="53"/>
  <c r="AG56" i="53"/>
  <c r="AC56" i="53"/>
  <c r="M60" i="53" s="1"/>
  <c r="AG76" i="54"/>
  <c r="AC76" i="54"/>
  <c r="I72" i="54" s="1"/>
  <c r="I35" i="54" s="1"/>
  <c r="G57" i="56"/>
  <c r="I60" i="56"/>
  <c r="I57" i="56"/>
  <c r="K60" i="56"/>
  <c r="K57" i="56"/>
  <c r="E60" i="56"/>
  <c r="M60" i="56"/>
  <c r="E57" i="56"/>
  <c r="M57" i="56"/>
  <c r="G60" i="56"/>
  <c r="L59" i="60"/>
  <c r="F59" i="60"/>
  <c r="F22" i="60" s="1"/>
  <c r="N59" i="60"/>
  <c r="H59" i="60"/>
  <c r="J59" i="60"/>
  <c r="H59" i="62"/>
  <c r="J59" i="62"/>
  <c r="L59" i="62"/>
  <c r="F59" i="62"/>
  <c r="F22" i="62" s="1"/>
  <c r="N59" i="62"/>
  <c r="L59" i="64"/>
  <c r="F59" i="64"/>
  <c r="F22" i="64" s="1"/>
  <c r="N59" i="64"/>
  <c r="H59" i="64"/>
  <c r="J59" i="64"/>
  <c r="H59" i="66"/>
  <c r="J59" i="66"/>
  <c r="L59" i="66"/>
  <c r="N59" i="66"/>
  <c r="L59" i="69"/>
  <c r="F59" i="69"/>
  <c r="F22" i="69" s="1"/>
  <c r="N59" i="69"/>
  <c r="H59" i="69"/>
  <c r="J59" i="69"/>
  <c r="H59" i="71"/>
  <c r="J59" i="71"/>
  <c r="L59" i="71"/>
  <c r="F59" i="71"/>
  <c r="F22" i="71" s="1"/>
  <c r="N59" i="71"/>
  <c r="G57" i="73"/>
  <c r="I60" i="73"/>
  <c r="I57" i="73"/>
  <c r="K60" i="73"/>
  <c r="K57" i="73"/>
  <c r="E60" i="73"/>
  <c r="M60" i="73"/>
  <c r="M62" i="73" s="1"/>
  <c r="E57" i="73"/>
  <c r="M57" i="73"/>
  <c r="G60" i="73"/>
  <c r="K70" i="75"/>
  <c r="K33" i="75" s="1"/>
  <c r="I71" i="75"/>
  <c r="I34" i="75" s="1"/>
  <c r="G72" i="75"/>
  <c r="G35" i="75" s="1"/>
  <c r="E73" i="75"/>
  <c r="E36" i="75" s="1"/>
  <c r="M73" i="75"/>
  <c r="M36" i="75" s="1"/>
  <c r="E70" i="75"/>
  <c r="E33" i="75" s="1"/>
  <c r="M70" i="75"/>
  <c r="M33" i="75" s="1"/>
  <c r="K71" i="75"/>
  <c r="K34" i="75" s="1"/>
  <c r="I72" i="75"/>
  <c r="I35" i="75" s="1"/>
  <c r="G73" i="75"/>
  <c r="G36" i="75" s="1"/>
  <c r="G70" i="75"/>
  <c r="G33" i="75" s="1"/>
  <c r="E71" i="75"/>
  <c r="E34" i="75" s="1"/>
  <c r="M71" i="75"/>
  <c r="M34" i="75" s="1"/>
  <c r="K72" i="75"/>
  <c r="K35" i="75" s="1"/>
  <c r="I73" i="75"/>
  <c r="I36" i="75" s="1"/>
  <c r="I70" i="75"/>
  <c r="I33" i="75" s="1"/>
  <c r="G71" i="75"/>
  <c r="G34" i="75" s="1"/>
  <c r="E72" i="75"/>
  <c r="E35" i="75" s="1"/>
  <c r="M72" i="75"/>
  <c r="M35" i="75" s="1"/>
  <c r="K73" i="75"/>
  <c r="K36" i="75" s="1"/>
  <c r="L59" i="77"/>
  <c r="F59" i="77"/>
  <c r="F22" i="77" s="1"/>
  <c r="N59" i="77"/>
  <c r="H59" i="77"/>
  <c r="J59" i="77"/>
  <c r="AH56" i="27"/>
  <c r="AD56" i="27"/>
  <c r="AH76" i="28"/>
  <c r="AD76" i="28"/>
  <c r="AH60" i="28"/>
  <c r="AD60" i="28"/>
  <c r="AA60" i="29"/>
  <c r="AB56" i="29"/>
  <c r="M60" i="29" s="1"/>
  <c r="AB60" i="30"/>
  <c r="J59" i="30" s="1"/>
  <c r="AA56" i="32"/>
  <c r="AA76" i="33"/>
  <c r="AA60" i="33"/>
  <c r="AF76" i="34"/>
  <c r="AB76" i="34"/>
  <c r="E70" i="34" s="1"/>
  <c r="E33" i="34" s="1"/>
  <c r="AF60" i="34"/>
  <c r="AB60" i="34"/>
  <c r="F59" i="34" s="1"/>
  <c r="F22" i="34" s="1"/>
  <c r="AA56" i="36"/>
  <c r="AA76" i="37"/>
  <c r="AA60" i="37"/>
  <c r="AH76" i="40"/>
  <c r="AD76" i="40"/>
  <c r="AH60" i="40"/>
  <c r="AF56" i="41"/>
  <c r="AB56" i="41"/>
  <c r="K57" i="41" s="1"/>
  <c r="AF76" i="42"/>
  <c r="AB76" i="42"/>
  <c r="M70" i="42" s="1"/>
  <c r="M33" i="42" s="1"/>
  <c r="AF60" i="42"/>
  <c r="AB60" i="42"/>
  <c r="J59" i="42" s="1"/>
  <c r="AA76" i="45"/>
  <c r="AA60" i="45"/>
  <c r="AA56" i="48"/>
  <c r="AF56" i="49"/>
  <c r="AB56" i="49"/>
  <c r="K57" i="49" s="1"/>
  <c r="AA76" i="53"/>
  <c r="AA60" i="53"/>
  <c r="I70" i="61"/>
  <c r="I33" i="61" s="1"/>
  <c r="G71" i="61"/>
  <c r="G34" i="61" s="1"/>
  <c r="E72" i="61"/>
  <c r="E35" i="61" s="1"/>
  <c r="M72" i="61"/>
  <c r="M35" i="61" s="1"/>
  <c r="K73" i="61"/>
  <c r="K36" i="61" s="1"/>
  <c r="K70" i="61"/>
  <c r="K33" i="61" s="1"/>
  <c r="I71" i="61"/>
  <c r="I34" i="61" s="1"/>
  <c r="G72" i="61"/>
  <c r="G35" i="61" s="1"/>
  <c r="E73" i="61"/>
  <c r="E36" i="61" s="1"/>
  <c r="M73" i="61"/>
  <c r="M36" i="61" s="1"/>
  <c r="E70" i="61"/>
  <c r="E33" i="61" s="1"/>
  <c r="M70" i="61"/>
  <c r="M33" i="61" s="1"/>
  <c r="K71" i="61"/>
  <c r="K34" i="61" s="1"/>
  <c r="I72" i="61"/>
  <c r="I35" i="61" s="1"/>
  <c r="G73" i="61"/>
  <c r="G36" i="61" s="1"/>
  <c r="G70" i="61"/>
  <c r="G33" i="61" s="1"/>
  <c r="E71" i="61"/>
  <c r="E34" i="61" s="1"/>
  <c r="M71" i="61"/>
  <c r="M34" i="61" s="1"/>
  <c r="K72" i="61"/>
  <c r="K35" i="61" s="1"/>
  <c r="I73" i="61"/>
  <c r="I36" i="61" s="1"/>
  <c r="E70" i="63"/>
  <c r="E33" i="63" s="1"/>
  <c r="M70" i="63"/>
  <c r="M33" i="63" s="1"/>
  <c r="K71" i="63"/>
  <c r="K34" i="63" s="1"/>
  <c r="I72" i="63"/>
  <c r="I35" i="63" s="1"/>
  <c r="G73" i="63"/>
  <c r="G36" i="63" s="1"/>
  <c r="G70" i="63"/>
  <c r="G33" i="63" s="1"/>
  <c r="E71" i="63"/>
  <c r="E34" i="63" s="1"/>
  <c r="M71" i="63"/>
  <c r="M34" i="63" s="1"/>
  <c r="K72" i="63"/>
  <c r="K35" i="63" s="1"/>
  <c r="I73" i="63"/>
  <c r="I36" i="63" s="1"/>
  <c r="I70" i="63"/>
  <c r="I33" i="63" s="1"/>
  <c r="G71" i="63"/>
  <c r="G34" i="63" s="1"/>
  <c r="E72" i="63"/>
  <c r="E35" i="63" s="1"/>
  <c r="M72" i="63"/>
  <c r="M35" i="63" s="1"/>
  <c r="K73" i="63"/>
  <c r="K36" i="63" s="1"/>
  <c r="K70" i="63"/>
  <c r="K33" i="63" s="1"/>
  <c r="I71" i="63"/>
  <c r="I34" i="63" s="1"/>
  <c r="G72" i="63"/>
  <c r="G35" i="63" s="1"/>
  <c r="E73" i="63"/>
  <c r="E36" i="63" s="1"/>
  <c r="M73" i="63"/>
  <c r="M36" i="63" s="1"/>
  <c r="F59" i="65"/>
  <c r="F22" i="65" s="1"/>
  <c r="N59" i="65"/>
  <c r="H59" i="65"/>
  <c r="J59" i="65"/>
  <c r="L59" i="65"/>
  <c r="I70" i="70"/>
  <c r="I33" i="70" s="1"/>
  <c r="G71" i="70"/>
  <c r="G34" i="70" s="1"/>
  <c r="E72" i="70"/>
  <c r="E35" i="70" s="1"/>
  <c r="M72" i="70"/>
  <c r="M35" i="70" s="1"/>
  <c r="K73" i="70"/>
  <c r="K36" i="70" s="1"/>
  <c r="K70" i="70"/>
  <c r="K33" i="70" s="1"/>
  <c r="I71" i="70"/>
  <c r="I34" i="70" s="1"/>
  <c r="G72" i="70"/>
  <c r="G35" i="70" s="1"/>
  <c r="E73" i="70"/>
  <c r="E36" i="70" s="1"/>
  <c r="M73" i="70"/>
  <c r="M36" i="70" s="1"/>
  <c r="E70" i="70"/>
  <c r="E33" i="70" s="1"/>
  <c r="M70" i="70"/>
  <c r="M33" i="70" s="1"/>
  <c r="K71" i="70"/>
  <c r="K34" i="70" s="1"/>
  <c r="I72" i="70"/>
  <c r="I35" i="70" s="1"/>
  <c r="G73" i="70"/>
  <c r="G36" i="70" s="1"/>
  <c r="G70" i="70"/>
  <c r="G33" i="70" s="1"/>
  <c r="E71" i="70"/>
  <c r="E34" i="70" s="1"/>
  <c r="M71" i="70"/>
  <c r="M34" i="70" s="1"/>
  <c r="K72" i="70"/>
  <c r="K35" i="70" s="1"/>
  <c r="I73" i="70"/>
  <c r="I36" i="70" s="1"/>
  <c r="H59" i="75"/>
  <c r="J59" i="75"/>
  <c r="L59" i="75"/>
  <c r="F59" i="75"/>
  <c r="F22" i="75" s="1"/>
  <c r="N59" i="75"/>
  <c r="K57" i="80"/>
  <c r="E60" i="80"/>
  <c r="M60" i="80"/>
  <c r="E57" i="80"/>
  <c r="M57" i="80"/>
  <c r="G60" i="80"/>
  <c r="G57" i="80"/>
  <c r="I60" i="80"/>
  <c r="I57" i="80"/>
  <c r="K60" i="80"/>
  <c r="AF76" i="27"/>
  <c r="AG56" i="27"/>
  <c r="AG76" i="28"/>
  <c r="AG60" i="28"/>
  <c r="AH60" i="29"/>
  <c r="AH56" i="32"/>
  <c r="AH76" i="33"/>
  <c r="AH60" i="33"/>
  <c r="AH56" i="36"/>
  <c r="AH76" i="37"/>
  <c r="AH60" i="37"/>
  <c r="AF56" i="38"/>
  <c r="AH76" i="45"/>
  <c r="AH60" i="45"/>
  <c r="AF56" i="46"/>
  <c r="AF76" i="47"/>
  <c r="AF60" i="47"/>
  <c r="AH56" i="48"/>
  <c r="AH76" i="53"/>
  <c r="AH60" i="53"/>
  <c r="AF56" i="54"/>
  <c r="F59" i="61"/>
  <c r="F22" i="61" s="1"/>
  <c r="N59" i="61"/>
  <c r="H59" i="61"/>
  <c r="J59" i="61"/>
  <c r="L59" i="61"/>
  <c r="J59" i="63"/>
  <c r="L59" i="63"/>
  <c r="F59" i="63"/>
  <c r="F22" i="63" s="1"/>
  <c r="N59" i="63"/>
  <c r="H59" i="63"/>
  <c r="J59" i="68"/>
  <c r="L59" i="68"/>
  <c r="F59" i="68"/>
  <c r="F22" i="68" s="1"/>
  <c r="N59" i="68"/>
  <c r="H59" i="68"/>
  <c r="F59" i="70"/>
  <c r="F22" i="70" s="1"/>
  <c r="N59" i="70"/>
  <c r="H59" i="70"/>
  <c r="J59" i="70"/>
  <c r="L59" i="70"/>
  <c r="E70" i="76"/>
  <c r="E33" i="76" s="1"/>
  <c r="K71" i="76"/>
  <c r="K34" i="76" s="1"/>
  <c r="G73" i="76"/>
  <c r="G36" i="76" s="1"/>
  <c r="E71" i="76"/>
  <c r="E34" i="76" s="1"/>
  <c r="K72" i="76"/>
  <c r="K35" i="76" s="1"/>
  <c r="I70" i="76"/>
  <c r="I33" i="76" s="1"/>
  <c r="E72" i="76"/>
  <c r="E35" i="76" s="1"/>
  <c r="K73" i="76"/>
  <c r="K36" i="76" s="1"/>
  <c r="I71" i="76"/>
  <c r="I34" i="76" s="1"/>
  <c r="E73" i="76"/>
  <c r="E36" i="76" s="1"/>
  <c r="J59" i="76"/>
  <c r="L59" i="76"/>
  <c r="F59" i="76"/>
  <c r="F22" i="76" s="1"/>
  <c r="N59" i="76"/>
  <c r="H59" i="76"/>
  <c r="L59" i="78"/>
  <c r="F59" i="78"/>
  <c r="F22" i="78" s="1"/>
  <c r="N59" i="78"/>
  <c r="H59" i="78"/>
  <c r="J59" i="78"/>
  <c r="I70" i="83"/>
  <c r="I33" i="83" s="1"/>
  <c r="G71" i="83"/>
  <c r="G34" i="83" s="1"/>
  <c r="E72" i="83"/>
  <c r="E35" i="83" s="1"/>
  <c r="M72" i="83"/>
  <c r="M35" i="83" s="1"/>
  <c r="K73" i="83"/>
  <c r="K36" i="83" s="1"/>
  <c r="K70" i="83"/>
  <c r="K33" i="83" s="1"/>
  <c r="I71" i="83"/>
  <c r="I34" i="83" s="1"/>
  <c r="G72" i="83"/>
  <c r="G35" i="83" s="1"/>
  <c r="E73" i="83"/>
  <c r="E36" i="83" s="1"/>
  <c r="M73" i="83"/>
  <c r="M36" i="83" s="1"/>
  <c r="E70" i="83"/>
  <c r="E33" i="83" s="1"/>
  <c r="M70" i="83"/>
  <c r="M33" i="83" s="1"/>
  <c r="K71" i="83"/>
  <c r="K34" i="83" s="1"/>
  <c r="I72" i="83"/>
  <c r="I35" i="83" s="1"/>
  <c r="G73" i="83"/>
  <c r="G36" i="83" s="1"/>
  <c r="G70" i="83"/>
  <c r="G33" i="83" s="1"/>
  <c r="E71" i="83"/>
  <c r="E34" i="83" s="1"/>
  <c r="M71" i="83"/>
  <c r="M34" i="83" s="1"/>
  <c r="K72" i="83"/>
  <c r="K35" i="83" s="1"/>
  <c r="I73" i="83"/>
  <c r="I36" i="83" s="1"/>
  <c r="AA56" i="55"/>
  <c r="AA76" i="56"/>
  <c r="AA60" i="56"/>
  <c r="AB76" i="57"/>
  <c r="M72" i="57" s="1"/>
  <c r="M35" i="57" s="1"/>
  <c r="AB60" i="57"/>
  <c r="J59" i="57" s="1"/>
  <c r="AC56" i="57"/>
  <c r="AG76" i="58"/>
  <c r="AC76" i="58"/>
  <c r="AG60" i="58"/>
  <c r="AC60" i="58"/>
  <c r="AH76" i="59"/>
  <c r="AD76" i="59"/>
  <c r="K71" i="59" s="1"/>
  <c r="K34" i="59" s="1"/>
  <c r="AD60" i="59"/>
  <c r="F59" i="59" s="1"/>
  <c r="F22" i="59" s="1"/>
  <c r="AA56" i="59"/>
  <c r="AA76" i="60"/>
  <c r="AF56" i="60"/>
  <c r="AB56" i="60"/>
  <c r="G57" i="60" s="1"/>
  <c r="AA56" i="63"/>
  <c r="AF56" i="64"/>
  <c r="AB56" i="64"/>
  <c r="G57" i="64" s="1"/>
  <c r="AC76" i="66"/>
  <c r="AC56" i="66"/>
  <c r="AG76" i="67"/>
  <c r="AC76" i="67"/>
  <c r="AG60" i="67"/>
  <c r="AC60" i="67"/>
  <c r="AD76" i="68"/>
  <c r="K71" i="68" s="1"/>
  <c r="K34" i="68" s="1"/>
  <c r="AA56" i="68"/>
  <c r="AF56" i="69"/>
  <c r="AB56" i="69"/>
  <c r="G57" i="69" s="1"/>
  <c r="AA56" i="72"/>
  <c r="AA76" i="73"/>
  <c r="AA60" i="73"/>
  <c r="AD76" i="76"/>
  <c r="I72" i="76" s="1"/>
  <c r="I35" i="76" s="1"/>
  <c r="AA56" i="76"/>
  <c r="AF56" i="77"/>
  <c r="AB56" i="77"/>
  <c r="I57" i="77" s="1"/>
  <c r="AF76" i="78"/>
  <c r="AB76" i="78"/>
  <c r="AF56" i="78"/>
  <c r="AB56" i="78"/>
  <c r="I57" i="78" s="1"/>
  <c r="AF76" i="79"/>
  <c r="AB76" i="79"/>
  <c r="AB60" i="79"/>
  <c r="AG56" i="79"/>
  <c r="AC56" i="79"/>
  <c r="AH76" i="81"/>
  <c r="AD76" i="81"/>
  <c r="E70" i="81" s="1"/>
  <c r="E33" i="81" s="1"/>
  <c r="AH60" i="81"/>
  <c r="AD60" i="81"/>
  <c r="AA76" i="82"/>
  <c r="AA60" i="82"/>
  <c r="AG76" i="84"/>
  <c r="AC76" i="84"/>
  <c r="E57" i="85"/>
  <c r="M57" i="85"/>
  <c r="G60" i="85"/>
  <c r="G62" i="85" s="1"/>
  <c r="G57" i="85"/>
  <c r="I60" i="85"/>
  <c r="I62" i="85" s="1"/>
  <c r="I57" i="85"/>
  <c r="K60" i="85"/>
  <c r="K62" i="85" s="1"/>
  <c r="K57" i="85"/>
  <c r="E60" i="85"/>
  <c r="M60" i="85"/>
  <c r="M62" i="85" s="1"/>
  <c r="K70" i="88"/>
  <c r="K33" i="88" s="1"/>
  <c r="I71" i="88"/>
  <c r="I34" i="88" s="1"/>
  <c r="G72" i="88"/>
  <c r="G35" i="88" s="1"/>
  <c r="E73" i="88"/>
  <c r="E36" i="88" s="1"/>
  <c r="M73" i="88"/>
  <c r="M36" i="88" s="1"/>
  <c r="E70" i="88"/>
  <c r="E33" i="88" s="1"/>
  <c r="M70" i="88"/>
  <c r="M33" i="88" s="1"/>
  <c r="K71" i="88"/>
  <c r="K34" i="88" s="1"/>
  <c r="I72" i="88"/>
  <c r="I35" i="88" s="1"/>
  <c r="G73" i="88"/>
  <c r="G36" i="88" s="1"/>
  <c r="G70" i="88"/>
  <c r="G33" i="88" s="1"/>
  <c r="E71" i="88"/>
  <c r="E34" i="88" s="1"/>
  <c r="M71" i="88"/>
  <c r="M34" i="88" s="1"/>
  <c r="K72" i="88"/>
  <c r="K35" i="88" s="1"/>
  <c r="I73" i="88"/>
  <c r="I36" i="88" s="1"/>
  <c r="I70" i="88"/>
  <c r="I33" i="88" s="1"/>
  <c r="G71" i="88"/>
  <c r="G34" i="88" s="1"/>
  <c r="E72" i="88"/>
  <c r="E35" i="88" s="1"/>
  <c r="M72" i="88"/>
  <c r="M35" i="88" s="1"/>
  <c r="K73" i="88"/>
  <c r="K36" i="88" s="1"/>
  <c r="J59" i="93"/>
  <c r="L59" i="93"/>
  <c r="F59" i="93"/>
  <c r="F22" i="93" s="1"/>
  <c r="N59" i="93"/>
  <c r="H59" i="93"/>
  <c r="K70" i="96"/>
  <c r="K33" i="96" s="1"/>
  <c r="I71" i="96"/>
  <c r="I34" i="96" s="1"/>
  <c r="G72" i="96"/>
  <c r="G35" i="96" s="1"/>
  <c r="E73" i="96"/>
  <c r="E36" i="96" s="1"/>
  <c r="M73" i="96"/>
  <c r="M36" i="96" s="1"/>
  <c r="E70" i="96"/>
  <c r="E33" i="96" s="1"/>
  <c r="M70" i="96"/>
  <c r="M33" i="96" s="1"/>
  <c r="K71" i="96"/>
  <c r="K34" i="96" s="1"/>
  <c r="I72" i="96"/>
  <c r="I35" i="96" s="1"/>
  <c r="G73" i="96"/>
  <c r="G36" i="96" s="1"/>
  <c r="G70" i="96"/>
  <c r="G33" i="96" s="1"/>
  <c r="E71" i="96"/>
  <c r="E34" i="96" s="1"/>
  <c r="M71" i="96"/>
  <c r="M34" i="96" s="1"/>
  <c r="K72" i="96"/>
  <c r="K35" i="96" s="1"/>
  <c r="I73" i="96"/>
  <c r="I36" i="96" s="1"/>
  <c r="I70" i="96"/>
  <c r="I33" i="96" s="1"/>
  <c r="G71" i="96"/>
  <c r="G34" i="96" s="1"/>
  <c r="E72" i="96"/>
  <c r="E35" i="96" s="1"/>
  <c r="M72" i="96"/>
  <c r="M35" i="96" s="1"/>
  <c r="K73" i="96"/>
  <c r="K36" i="96" s="1"/>
  <c r="L59" i="98"/>
  <c r="F59" i="98"/>
  <c r="F22" i="98" s="1"/>
  <c r="N59" i="98"/>
  <c r="H59" i="98"/>
  <c r="J59" i="98"/>
  <c r="I70" i="106"/>
  <c r="I33" i="106" s="1"/>
  <c r="G71" i="106"/>
  <c r="G34" i="106" s="1"/>
  <c r="E72" i="106"/>
  <c r="E35" i="106" s="1"/>
  <c r="M72" i="106"/>
  <c r="M35" i="106" s="1"/>
  <c r="K73" i="106"/>
  <c r="K36" i="106" s="1"/>
  <c r="K70" i="106"/>
  <c r="K33" i="106" s="1"/>
  <c r="I71" i="106"/>
  <c r="I34" i="106" s="1"/>
  <c r="G72" i="106"/>
  <c r="G35" i="106" s="1"/>
  <c r="E73" i="106"/>
  <c r="E36" i="106" s="1"/>
  <c r="M73" i="106"/>
  <c r="M36" i="106" s="1"/>
  <c r="E70" i="106"/>
  <c r="E33" i="106" s="1"/>
  <c r="M70" i="106"/>
  <c r="M33" i="106" s="1"/>
  <c r="K71" i="106"/>
  <c r="K34" i="106" s="1"/>
  <c r="I72" i="106"/>
  <c r="I35" i="106" s="1"/>
  <c r="G73" i="106"/>
  <c r="G36" i="106" s="1"/>
  <c r="G70" i="106"/>
  <c r="G33" i="106" s="1"/>
  <c r="E71" i="106"/>
  <c r="E34" i="106" s="1"/>
  <c r="M71" i="106"/>
  <c r="M34" i="106" s="1"/>
  <c r="K72" i="106"/>
  <c r="K35" i="106" s="1"/>
  <c r="I73" i="106"/>
  <c r="I36" i="106" s="1"/>
  <c r="E70" i="113"/>
  <c r="E33" i="113" s="1"/>
  <c r="M70" i="113"/>
  <c r="M33" i="113" s="1"/>
  <c r="K71" i="113"/>
  <c r="K34" i="113" s="1"/>
  <c r="I72" i="113"/>
  <c r="I35" i="113" s="1"/>
  <c r="G73" i="113"/>
  <c r="G36" i="113" s="1"/>
  <c r="G70" i="113"/>
  <c r="G33" i="113" s="1"/>
  <c r="E71" i="113"/>
  <c r="E34" i="113" s="1"/>
  <c r="M71" i="113"/>
  <c r="M34" i="113" s="1"/>
  <c r="K72" i="113"/>
  <c r="K35" i="113" s="1"/>
  <c r="I73" i="113"/>
  <c r="I36" i="113" s="1"/>
  <c r="I70" i="113"/>
  <c r="I33" i="113" s="1"/>
  <c r="G71" i="113"/>
  <c r="G34" i="113" s="1"/>
  <c r="E72" i="113"/>
  <c r="E35" i="113" s="1"/>
  <c r="M72" i="113"/>
  <c r="M35" i="113" s="1"/>
  <c r="K73" i="113"/>
  <c r="K36" i="113" s="1"/>
  <c r="K70" i="113"/>
  <c r="K33" i="113" s="1"/>
  <c r="I71" i="113"/>
  <c r="I34" i="113" s="1"/>
  <c r="G72" i="113"/>
  <c r="G35" i="113" s="1"/>
  <c r="E73" i="113"/>
  <c r="E36" i="113" s="1"/>
  <c r="M73" i="113"/>
  <c r="M36" i="113" s="1"/>
  <c r="AG60" i="55"/>
  <c r="AC60" i="55"/>
  <c r="AH56" i="55"/>
  <c r="AD56" i="55"/>
  <c r="AH76" i="56"/>
  <c r="AD76" i="56"/>
  <c r="AH60" i="56"/>
  <c r="AD60" i="56"/>
  <c r="AF56" i="57"/>
  <c r="AB56" i="57"/>
  <c r="K57" i="57" s="1"/>
  <c r="AF56" i="61"/>
  <c r="AB56" i="61"/>
  <c r="I57" i="61" s="1"/>
  <c r="AA76" i="65"/>
  <c r="AF56" i="65"/>
  <c r="AB56" i="65"/>
  <c r="K57" i="65" s="1"/>
  <c r="AF76" i="67"/>
  <c r="AB76" i="67"/>
  <c r="AB60" i="67"/>
  <c r="AF56" i="70"/>
  <c r="AB56" i="70"/>
  <c r="K60" i="70" s="1"/>
  <c r="AH56" i="72"/>
  <c r="AD56" i="72"/>
  <c r="AH76" i="73"/>
  <c r="AD76" i="73"/>
  <c r="AH60" i="73"/>
  <c r="AD60" i="73"/>
  <c r="AA76" i="74"/>
  <c r="AF56" i="74"/>
  <c r="AB56" i="74"/>
  <c r="I57" i="74" s="1"/>
  <c r="AA76" i="78"/>
  <c r="AA76" i="79"/>
  <c r="AA60" i="79"/>
  <c r="AF56" i="79"/>
  <c r="AB56" i="79"/>
  <c r="AF76" i="80"/>
  <c r="AB76" i="80"/>
  <c r="AF60" i="80"/>
  <c r="AB60" i="80"/>
  <c r="AG60" i="81"/>
  <c r="AC60" i="81"/>
  <c r="F59" i="81" s="1"/>
  <c r="F22" i="81" s="1"/>
  <c r="AH76" i="82"/>
  <c r="AH60" i="82"/>
  <c r="AF56" i="83"/>
  <c r="AB56" i="83"/>
  <c r="I57" i="83" s="1"/>
  <c r="H59" i="84"/>
  <c r="J59" i="84"/>
  <c r="L59" i="84"/>
  <c r="F59" i="84"/>
  <c r="F22" i="84" s="1"/>
  <c r="N59" i="84"/>
  <c r="H59" i="88"/>
  <c r="J59" i="88"/>
  <c r="L59" i="88"/>
  <c r="F59" i="88"/>
  <c r="F22" i="88" s="1"/>
  <c r="N59" i="88"/>
  <c r="H59" i="96"/>
  <c r="J59" i="96"/>
  <c r="L59" i="96"/>
  <c r="F59" i="96"/>
  <c r="F22" i="96" s="1"/>
  <c r="N59" i="96"/>
  <c r="E57" i="97"/>
  <c r="M57" i="97"/>
  <c r="G60" i="97"/>
  <c r="G57" i="97"/>
  <c r="I60" i="97"/>
  <c r="I57" i="97"/>
  <c r="K60" i="97"/>
  <c r="K57" i="97"/>
  <c r="E60" i="97"/>
  <c r="M60" i="97"/>
  <c r="M62" i="97" s="1"/>
  <c r="F59" i="106"/>
  <c r="F22" i="106" s="1"/>
  <c r="N59" i="106"/>
  <c r="H59" i="106"/>
  <c r="J59" i="106"/>
  <c r="L59" i="106"/>
  <c r="J59" i="109"/>
  <c r="L59" i="109"/>
  <c r="F59" i="109"/>
  <c r="F22" i="109" s="1"/>
  <c r="N59" i="109"/>
  <c r="H59" i="109"/>
  <c r="J59" i="113"/>
  <c r="L59" i="113"/>
  <c r="F59" i="113"/>
  <c r="F22" i="113" s="1"/>
  <c r="N59" i="113"/>
  <c r="H59" i="113"/>
  <c r="AF76" i="55"/>
  <c r="AB76" i="55"/>
  <c r="E70" i="55" s="1"/>
  <c r="E33" i="55" s="1"/>
  <c r="AF60" i="55"/>
  <c r="AB60" i="55"/>
  <c r="L59" i="55" s="1"/>
  <c r="AG56" i="55"/>
  <c r="AC56" i="55"/>
  <c r="AG76" i="56"/>
  <c r="AC76" i="56"/>
  <c r="AG60" i="56"/>
  <c r="AC60" i="56"/>
  <c r="AA76" i="58"/>
  <c r="AA60" i="58"/>
  <c r="AB56" i="58"/>
  <c r="M60" i="58" s="1"/>
  <c r="AF56" i="62"/>
  <c r="AB56" i="62"/>
  <c r="M60" i="62" s="1"/>
  <c r="AA76" i="66"/>
  <c r="AA56" i="66"/>
  <c r="AA76" i="67"/>
  <c r="AA60" i="67"/>
  <c r="AF56" i="71"/>
  <c r="AB56" i="71"/>
  <c r="M60" i="71" s="1"/>
  <c r="AF76" i="72"/>
  <c r="AB76" i="72"/>
  <c r="K71" i="72" s="1"/>
  <c r="K34" i="72" s="1"/>
  <c r="AF60" i="72"/>
  <c r="AB60" i="72"/>
  <c r="J59" i="72" s="1"/>
  <c r="AG56" i="72"/>
  <c r="AC56" i="72"/>
  <c r="AG76" i="73"/>
  <c r="AC76" i="73"/>
  <c r="AG60" i="73"/>
  <c r="AC60" i="73"/>
  <c r="AF56" i="75"/>
  <c r="AB56" i="75"/>
  <c r="K57" i="75" s="1"/>
  <c r="AA56" i="79"/>
  <c r="AA76" i="80"/>
  <c r="AA60" i="80"/>
  <c r="AA76" i="84"/>
  <c r="K70" i="92"/>
  <c r="K33" i="92" s="1"/>
  <c r="I71" i="92"/>
  <c r="I34" i="92" s="1"/>
  <c r="G72" i="92"/>
  <c r="G35" i="92" s="1"/>
  <c r="E73" i="92"/>
  <c r="E36" i="92" s="1"/>
  <c r="M73" i="92"/>
  <c r="M36" i="92" s="1"/>
  <c r="E70" i="92"/>
  <c r="E33" i="92" s="1"/>
  <c r="M70" i="92"/>
  <c r="M33" i="92" s="1"/>
  <c r="K71" i="92"/>
  <c r="K34" i="92" s="1"/>
  <c r="I72" i="92"/>
  <c r="I35" i="92" s="1"/>
  <c r="G73" i="92"/>
  <c r="G36" i="92" s="1"/>
  <c r="G70" i="92"/>
  <c r="G33" i="92" s="1"/>
  <c r="E71" i="92"/>
  <c r="E34" i="92" s="1"/>
  <c r="M71" i="92"/>
  <c r="M34" i="92" s="1"/>
  <c r="K72" i="92"/>
  <c r="K35" i="92" s="1"/>
  <c r="I73" i="92"/>
  <c r="I36" i="92" s="1"/>
  <c r="I70" i="92"/>
  <c r="I33" i="92" s="1"/>
  <c r="G71" i="92"/>
  <c r="G34" i="92" s="1"/>
  <c r="E72" i="92"/>
  <c r="E35" i="92" s="1"/>
  <c r="M72" i="92"/>
  <c r="M35" i="92" s="1"/>
  <c r="K73" i="92"/>
  <c r="K36" i="92" s="1"/>
  <c r="I70" i="95"/>
  <c r="I33" i="95" s="1"/>
  <c r="G71" i="95"/>
  <c r="G34" i="95" s="1"/>
  <c r="E72" i="95"/>
  <c r="E35" i="95" s="1"/>
  <c r="M72" i="95"/>
  <c r="M35" i="95" s="1"/>
  <c r="K73" i="95"/>
  <c r="K36" i="95" s="1"/>
  <c r="K70" i="95"/>
  <c r="K33" i="95" s="1"/>
  <c r="I71" i="95"/>
  <c r="I34" i="95" s="1"/>
  <c r="G72" i="95"/>
  <c r="G35" i="95" s="1"/>
  <c r="E73" i="95"/>
  <c r="E36" i="95" s="1"/>
  <c r="M73" i="95"/>
  <c r="M36" i="95" s="1"/>
  <c r="E70" i="95"/>
  <c r="E33" i="95" s="1"/>
  <c r="M70" i="95"/>
  <c r="M33" i="95" s="1"/>
  <c r="K71" i="95"/>
  <c r="K34" i="95" s="1"/>
  <c r="I72" i="95"/>
  <c r="I35" i="95" s="1"/>
  <c r="G73" i="95"/>
  <c r="G36" i="95" s="1"/>
  <c r="G70" i="95"/>
  <c r="G33" i="95" s="1"/>
  <c r="E71" i="95"/>
  <c r="E34" i="95" s="1"/>
  <c r="M71" i="95"/>
  <c r="M34" i="95" s="1"/>
  <c r="K72" i="95"/>
  <c r="K35" i="95" s="1"/>
  <c r="I73" i="95"/>
  <c r="I36" i="95" s="1"/>
  <c r="N59" i="100"/>
  <c r="H59" i="100"/>
  <c r="J59" i="100"/>
  <c r="L59" i="100"/>
  <c r="G57" i="100"/>
  <c r="K60" i="100"/>
  <c r="I57" i="100"/>
  <c r="E60" i="100"/>
  <c r="M60" i="100"/>
  <c r="K57" i="100"/>
  <c r="G60" i="100"/>
  <c r="G62" i="100" s="1"/>
  <c r="E57" i="100"/>
  <c r="M57" i="100"/>
  <c r="I60" i="100"/>
  <c r="K70" i="107"/>
  <c r="K33" i="107" s="1"/>
  <c r="I71" i="107"/>
  <c r="I34" i="107" s="1"/>
  <c r="G72" i="107"/>
  <c r="G35" i="107" s="1"/>
  <c r="E73" i="107"/>
  <c r="E36" i="107" s="1"/>
  <c r="M73" i="107"/>
  <c r="M36" i="107" s="1"/>
  <c r="E70" i="107"/>
  <c r="E33" i="107" s="1"/>
  <c r="M70" i="107"/>
  <c r="M33" i="107" s="1"/>
  <c r="K71" i="107"/>
  <c r="K34" i="107" s="1"/>
  <c r="I72" i="107"/>
  <c r="I35" i="107" s="1"/>
  <c r="G73" i="107"/>
  <c r="G36" i="107" s="1"/>
  <c r="G70" i="107"/>
  <c r="G33" i="107" s="1"/>
  <c r="E71" i="107"/>
  <c r="E34" i="107" s="1"/>
  <c r="M71" i="107"/>
  <c r="M34" i="107" s="1"/>
  <c r="K72" i="107"/>
  <c r="K35" i="107" s="1"/>
  <c r="I73" i="107"/>
  <c r="I36" i="107" s="1"/>
  <c r="I70" i="107"/>
  <c r="I33" i="107" s="1"/>
  <c r="G71" i="107"/>
  <c r="G34" i="107" s="1"/>
  <c r="E72" i="107"/>
  <c r="E35" i="107" s="1"/>
  <c r="M72" i="107"/>
  <c r="M35" i="107" s="1"/>
  <c r="K73" i="107"/>
  <c r="K36" i="107" s="1"/>
  <c r="G70" i="110"/>
  <c r="G33" i="110" s="1"/>
  <c r="E71" i="110"/>
  <c r="E34" i="110" s="1"/>
  <c r="M71" i="110"/>
  <c r="M34" i="110" s="1"/>
  <c r="K72" i="110"/>
  <c r="K35" i="110" s="1"/>
  <c r="I73" i="110"/>
  <c r="I36" i="110" s="1"/>
  <c r="I70" i="110"/>
  <c r="I33" i="110" s="1"/>
  <c r="G71" i="110"/>
  <c r="G34" i="110" s="1"/>
  <c r="E72" i="110"/>
  <c r="E35" i="110" s="1"/>
  <c r="M72" i="110"/>
  <c r="M35" i="110" s="1"/>
  <c r="K73" i="110"/>
  <c r="K36" i="110" s="1"/>
  <c r="K70" i="110"/>
  <c r="K33" i="110" s="1"/>
  <c r="I71" i="110"/>
  <c r="I34" i="110" s="1"/>
  <c r="G72" i="110"/>
  <c r="G35" i="110" s="1"/>
  <c r="E73" i="110"/>
  <c r="E36" i="110" s="1"/>
  <c r="M73" i="110"/>
  <c r="M36" i="110" s="1"/>
  <c r="E70" i="110"/>
  <c r="E33" i="110" s="1"/>
  <c r="M70" i="110"/>
  <c r="M33" i="110" s="1"/>
  <c r="K71" i="110"/>
  <c r="K34" i="110" s="1"/>
  <c r="I72" i="110"/>
  <c r="I35" i="110" s="1"/>
  <c r="G73" i="110"/>
  <c r="G36" i="110" s="1"/>
  <c r="E60" i="110"/>
  <c r="E57" i="110"/>
  <c r="E60" i="112"/>
  <c r="E57" i="112"/>
  <c r="G60" i="112"/>
  <c r="I60" i="112"/>
  <c r="AF56" i="55"/>
  <c r="AF76" i="56"/>
  <c r="AF60" i="56"/>
  <c r="AH76" i="58"/>
  <c r="AH60" i="58"/>
  <c r="AF76" i="60"/>
  <c r="AF56" i="63"/>
  <c r="AH76" i="66"/>
  <c r="AH56" i="66"/>
  <c r="AH76" i="67"/>
  <c r="AH60" i="67"/>
  <c r="AF56" i="68"/>
  <c r="AF56" i="72"/>
  <c r="AF76" i="73"/>
  <c r="AF60" i="73"/>
  <c r="AF56" i="76"/>
  <c r="AG76" i="78"/>
  <c r="AG76" i="79"/>
  <c r="AH56" i="79"/>
  <c r="AH76" i="80"/>
  <c r="AH60" i="80"/>
  <c r="AH76" i="84"/>
  <c r="I70" i="87"/>
  <c r="I33" i="87" s="1"/>
  <c r="G71" i="87"/>
  <c r="G34" i="87" s="1"/>
  <c r="E72" i="87"/>
  <c r="E35" i="87" s="1"/>
  <c r="M72" i="87"/>
  <c r="M35" i="87" s="1"/>
  <c r="K73" i="87"/>
  <c r="K36" i="87" s="1"/>
  <c r="K70" i="87"/>
  <c r="K33" i="87" s="1"/>
  <c r="I71" i="87"/>
  <c r="I34" i="87" s="1"/>
  <c r="G72" i="87"/>
  <c r="G35" i="87" s="1"/>
  <c r="E73" i="87"/>
  <c r="E36" i="87" s="1"/>
  <c r="M73" i="87"/>
  <c r="M36" i="87" s="1"/>
  <c r="E70" i="87"/>
  <c r="E33" i="87" s="1"/>
  <c r="M70" i="87"/>
  <c r="M33" i="87" s="1"/>
  <c r="K71" i="87"/>
  <c r="K34" i="87" s="1"/>
  <c r="I72" i="87"/>
  <c r="I35" i="87" s="1"/>
  <c r="G73" i="87"/>
  <c r="G36" i="87" s="1"/>
  <c r="G70" i="87"/>
  <c r="G33" i="87" s="1"/>
  <c r="E71" i="87"/>
  <c r="E34" i="87" s="1"/>
  <c r="M71" i="87"/>
  <c r="M34" i="87" s="1"/>
  <c r="K72" i="87"/>
  <c r="K35" i="87" s="1"/>
  <c r="I73" i="87"/>
  <c r="I36" i="87" s="1"/>
  <c r="E57" i="89"/>
  <c r="M57" i="89"/>
  <c r="G60" i="89"/>
  <c r="G57" i="89"/>
  <c r="I60" i="89"/>
  <c r="I57" i="89"/>
  <c r="K60" i="89"/>
  <c r="K57" i="89"/>
  <c r="E60" i="89"/>
  <c r="M60" i="89"/>
  <c r="M62" i="89" s="1"/>
  <c r="I57" i="91"/>
  <c r="K60" i="91"/>
  <c r="K62" i="91" s="1"/>
  <c r="K57" i="91"/>
  <c r="E60" i="91"/>
  <c r="M60" i="91"/>
  <c r="M62" i="91" s="1"/>
  <c r="E57" i="91"/>
  <c r="M57" i="91"/>
  <c r="G60" i="91"/>
  <c r="G62" i="91" s="1"/>
  <c r="G57" i="91"/>
  <c r="I60" i="91"/>
  <c r="I62" i="91" s="1"/>
  <c r="H59" i="92"/>
  <c r="J59" i="92"/>
  <c r="L59" i="92"/>
  <c r="F59" i="92"/>
  <c r="F22" i="92" s="1"/>
  <c r="N59" i="92"/>
  <c r="G57" i="94"/>
  <c r="I60" i="94"/>
  <c r="I57" i="94"/>
  <c r="K60" i="94"/>
  <c r="K57" i="94"/>
  <c r="E60" i="94"/>
  <c r="M60" i="94"/>
  <c r="E57" i="94"/>
  <c r="M57" i="94"/>
  <c r="G60" i="94"/>
  <c r="F59" i="95"/>
  <c r="F22" i="95" s="1"/>
  <c r="N59" i="95"/>
  <c r="H59" i="95"/>
  <c r="J59" i="95"/>
  <c r="L59" i="95"/>
  <c r="E57" i="104"/>
  <c r="M57" i="104"/>
  <c r="G60" i="104"/>
  <c r="G62" i="104" s="1"/>
  <c r="G57" i="104"/>
  <c r="I60" i="104"/>
  <c r="I62" i="104" s="1"/>
  <c r="I57" i="104"/>
  <c r="K60" i="104"/>
  <c r="K62" i="104" s="1"/>
  <c r="K57" i="104"/>
  <c r="E60" i="104"/>
  <c r="M60" i="104"/>
  <c r="M62" i="104" s="1"/>
  <c r="H59" i="107"/>
  <c r="J59" i="107"/>
  <c r="L59" i="107"/>
  <c r="F59" i="107"/>
  <c r="F22" i="107" s="1"/>
  <c r="N59" i="107"/>
  <c r="L59" i="110"/>
  <c r="F59" i="110"/>
  <c r="F22" i="110" s="1"/>
  <c r="N59" i="110"/>
  <c r="H59" i="110"/>
  <c r="J59" i="110"/>
  <c r="I57" i="111"/>
  <c r="K60" i="111"/>
  <c r="K57" i="111"/>
  <c r="E60" i="111"/>
  <c r="M60" i="111"/>
  <c r="M62" i="111" s="1"/>
  <c r="E57" i="111"/>
  <c r="M57" i="111"/>
  <c r="G60" i="111"/>
  <c r="G57" i="111"/>
  <c r="I60" i="111"/>
  <c r="AH76" i="85"/>
  <c r="AD76" i="85"/>
  <c r="AH60" i="85"/>
  <c r="AD60" i="85"/>
  <c r="AA76" i="86"/>
  <c r="AA60" i="86"/>
  <c r="AF56" i="86"/>
  <c r="AB56" i="86"/>
  <c r="I57" i="86" s="1"/>
  <c r="AH76" i="89"/>
  <c r="AD76" i="89"/>
  <c r="AH60" i="89"/>
  <c r="AD60" i="89"/>
  <c r="AA76" i="90"/>
  <c r="AA60" i="90"/>
  <c r="AB56" i="90"/>
  <c r="G57" i="90" s="1"/>
  <c r="AA56" i="93"/>
  <c r="AA76" i="94"/>
  <c r="AA60" i="94"/>
  <c r="AH76" i="97"/>
  <c r="AD76" i="97"/>
  <c r="AH60" i="97"/>
  <c r="N59" i="97" s="1"/>
  <c r="AD60" i="97"/>
  <c r="AA76" i="98"/>
  <c r="AF56" i="98"/>
  <c r="AB56" i="98"/>
  <c r="I57" i="98" s="1"/>
  <c r="AB76" i="99"/>
  <c r="M72" i="99" s="1"/>
  <c r="M35" i="99" s="1"/>
  <c r="AB60" i="99"/>
  <c r="L59" i="99" s="1"/>
  <c r="AF56" i="99"/>
  <c r="AB56" i="99"/>
  <c r="G57" i="99" s="1"/>
  <c r="AB76" i="100"/>
  <c r="E72" i="100" s="1"/>
  <c r="E35" i="100" s="1"/>
  <c r="AB76" i="101"/>
  <c r="I70" i="101" s="1"/>
  <c r="I33" i="101" s="1"/>
  <c r="AF60" i="101"/>
  <c r="AB60" i="101"/>
  <c r="L59" i="101" s="1"/>
  <c r="AF56" i="101"/>
  <c r="AB56" i="101"/>
  <c r="I57" i="101" s="1"/>
  <c r="AB76" i="102"/>
  <c r="I70" i="102" s="1"/>
  <c r="I33" i="102" s="1"/>
  <c r="AB60" i="102"/>
  <c r="F59" i="102" s="1"/>
  <c r="F22" i="102" s="1"/>
  <c r="AG56" i="102"/>
  <c r="AC56" i="102"/>
  <c r="I57" i="102" s="1"/>
  <c r="AC76" i="103"/>
  <c r="AC60" i="103"/>
  <c r="F59" i="103" s="1"/>
  <c r="F22" i="103" s="1"/>
  <c r="AH56" i="103"/>
  <c r="AD56" i="103"/>
  <c r="AH76" i="104"/>
  <c r="AD76" i="104"/>
  <c r="AH60" i="104"/>
  <c r="AD60" i="104"/>
  <c r="AA76" i="105"/>
  <c r="AA60" i="105"/>
  <c r="AF56" i="105"/>
  <c r="AB56" i="105"/>
  <c r="AD56" i="108"/>
  <c r="AD76" i="109"/>
  <c r="AA56" i="109"/>
  <c r="AF56" i="110"/>
  <c r="I60" i="110" s="1"/>
  <c r="I62" i="110" s="1"/>
  <c r="AB56" i="110"/>
  <c r="I57" i="110" s="1"/>
  <c r="AF76" i="111"/>
  <c r="AB76" i="111"/>
  <c r="AG76" i="112"/>
  <c r="AC76" i="112"/>
  <c r="AG60" i="112"/>
  <c r="AC60" i="112"/>
  <c r="AH56" i="112"/>
  <c r="K60" i="112" s="1"/>
  <c r="K62" i="112" s="1"/>
  <c r="AD56" i="112"/>
  <c r="K57" i="112" s="1"/>
  <c r="AA56" i="113"/>
  <c r="E70" i="118"/>
  <c r="E33" i="118" s="1"/>
  <c r="M70" i="118"/>
  <c r="M33" i="118" s="1"/>
  <c r="K71" i="118"/>
  <c r="K34" i="118" s="1"/>
  <c r="I72" i="118"/>
  <c r="I35" i="118" s="1"/>
  <c r="G73" i="118"/>
  <c r="G36" i="118" s="1"/>
  <c r="G70" i="118"/>
  <c r="G33" i="118" s="1"/>
  <c r="E71" i="118"/>
  <c r="E34" i="118" s="1"/>
  <c r="M71" i="118"/>
  <c r="M34" i="118" s="1"/>
  <c r="K72" i="118"/>
  <c r="K35" i="118" s="1"/>
  <c r="I73" i="118"/>
  <c r="I36" i="118" s="1"/>
  <c r="I70" i="118"/>
  <c r="I33" i="118" s="1"/>
  <c r="G71" i="118"/>
  <c r="G34" i="118" s="1"/>
  <c r="E72" i="118"/>
  <c r="E35" i="118" s="1"/>
  <c r="M72" i="118"/>
  <c r="M35" i="118" s="1"/>
  <c r="K73" i="118"/>
  <c r="K36" i="118" s="1"/>
  <c r="K70" i="118"/>
  <c r="K33" i="118" s="1"/>
  <c r="I71" i="118"/>
  <c r="I34" i="118" s="1"/>
  <c r="G72" i="118"/>
  <c r="G35" i="118" s="1"/>
  <c r="E73" i="118"/>
  <c r="E36" i="118" s="1"/>
  <c r="M73" i="118"/>
  <c r="M36" i="118" s="1"/>
  <c r="E70" i="122"/>
  <c r="E33" i="122" s="1"/>
  <c r="M70" i="122"/>
  <c r="M33" i="122" s="1"/>
  <c r="K71" i="122"/>
  <c r="K34" i="122" s="1"/>
  <c r="I72" i="122"/>
  <c r="I35" i="122" s="1"/>
  <c r="G73" i="122"/>
  <c r="G36" i="122" s="1"/>
  <c r="G70" i="122"/>
  <c r="G33" i="122" s="1"/>
  <c r="E71" i="122"/>
  <c r="E34" i="122" s="1"/>
  <c r="M71" i="122"/>
  <c r="M34" i="122" s="1"/>
  <c r="K72" i="122"/>
  <c r="K35" i="122" s="1"/>
  <c r="I73" i="122"/>
  <c r="I36" i="122" s="1"/>
  <c r="I70" i="122"/>
  <c r="I33" i="122" s="1"/>
  <c r="G71" i="122"/>
  <c r="G34" i="122" s="1"/>
  <c r="E72" i="122"/>
  <c r="E35" i="122" s="1"/>
  <c r="M72" i="122"/>
  <c r="M35" i="122" s="1"/>
  <c r="K73" i="122"/>
  <c r="K36" i="122" s="1"/>
  <c r="K70" i="122"/>
  <c r="K33" i="122" s="1"/>
  <c r="I71" i="122"/>
  <c r="I34" i="122" s="1"/>
  <c r="G72" i="122"/>
  <c r="G35" i="122" s="1"/>
  <c r="E73" i="122"/>
  <c r="E36" i="122" s="1"/>
  <c r="M73" i="122"/>
  <c r="M36" i="122" s="1"/>
  <c r="L59" i="123"/>
  <c r="F59" i="123"/>
  <c r="F22" i="123" s="1"/>
  <c r="N59" i="123"/>
  <c r="H59" i="123"/>
  <c r="J59" i="123"/>
  <c r="I70" i="128"/>
  <c r="I33" i="128" s="1"/>
  <c r="G71" i="128"/>
  <c r="G34" i="128" s="1"/>
  <c r="E72" i="128"/>
  <c r="E35" i="128" s="1"/>
  <c r="M72" i="128"/>
  <c r="M35" i="128" s="1"/>
  <c r="K73" i="128"/>
  <c r="K36" i="128" s="1"/>
  <c r="K70" i="128"/>
  <c r="K33" i="128" s="1"/>
  <c r="I71" i="128"/>
  <c r="I34" i="128" s="1"/>
  <c r="G72" i="128"/>
  <c r="G35" i="128" s="1"/>
  <c r="E73" i="128"/>
  <c r="E36" i="128" s="1"/>
  <c r="M73" i="128"/>
  <c r="M36" i="128" s="1"/>
  <c r="E70" i="128"/>
  <c r="E33" i="128" s="1"/>
  <c r="M70" i="128"/>
  <c r="M33" i="128" s="1"/>
  <c r="K71" i="128"/>
  <c r="K34" i="128" s="1"/>
  <c r="I72" i="128"/>
  <c r="I35" i="128" s="1"/>
  <c r="G73" i="128"/>
  <c r="G36" i="128" s="1"/>
  <c r="G70" i="128"/>
  <c r="G33" i="128" s="1"/>
  <c r="E71" i="128"/>
  <c r="E34" i="128" s="1"/>
  <c r="M71" i="128"/>
  <c r="M34" i="128" s="1"/>
  <c r="K72" i="128"/>
  <c r="K35" i="128" s="1"/>
  <c r="I73" i="128"/>
  <c r="I36" i="128" s="1"/>
  <c r="AG76" i="85"/>
  <c r="AC76" i="85"/>
  <c r="K71" i="85" s="1"/>
  <c r="K34" i="85" s="1"/>
  <c r="AG60" i="85"/>
  <c r="AC60" i="85"/>
  <c r="L59" i="85" s="1"/>
  <c r="AA60" i="87"/>
  <c r="AF56" i="87"/>
  <c r="AB56" i="87"/>
  <c r="I57" i="87" s="1"/>
  <c r="AG76" i="89"/>
  <c r="AC76" i="89"/>
  <c r="E70" i="89" s="1"/>
  <c r="E33" i="89" s="1"/>
  <c r="AG60" i="89"/>
  <c r="AC60" i="89"/>
  <c r="N59" i="89" s="1"/>
  <c r="AH76" i="90"/>
  <c r="AA76" i="91"/>
  <c r="AA60" i="91"/>
  <c r="AD56" i="93"/>
  <c r="AH76" i="94"/>
  <c r="AD76" i="94"/>
  <c r="AH60" i="94"/>
  <c r="AD60" i="94"/>
  <c r="AF56" i="95"/>
  <c r="AB56" i="95"/>
  <c r="I57" i="95" s="1"/>
  <c r="AC76" i="97"/>
  <c r="M70" i="97" s="1"/>
  <c r="M33" i="97" s="1"/>
  <c r="AC60" i="97"/>
  <c r="J59" i="97" s="1"/>
  <c r="AF56" i="102"/>
  <c r="AB56" i="102"/>
  <c r="K60" i="102" s="1"/>
  <c r="AF76" i="103"/>
  <c r="G72" i="103" s="1"/>
  <c r="G35" i="103" s="1"/>
  <c r="AB76" i="103"/>
  <c r="E73" i="103" s="1"/>
  <c r="E36" i="103" s="1"/>
  <c r="AG56" i="103"/>
  <c r="AC56" i="103"/>
  <c r="AG76" i="104"/>
  <c r="AC76" i="104"/>
  <c r="AG60" i="104"/>
  <c r="AC60" i="104"/>
  <c r="AA56" i="105"/>
  <c r="AF56" i="106"/>
  <c r="AB56" i="106"/>
  <c r="K57" i="106" s="1"/>
  <c r="AG60" i="108"/>
  <c r="AC60" i="108"/>
  <c r="AG56" i="108"/>
  <c r="AC56" i="108"/>
  <c r="AC76" i="109"/>
  <c r="M70" i="109" s="1"/>
  <c r="M33" i="109" s="1"/>
  <c r="AA76" i="111"/>
  <c r="AA60" i="111"/>
  <c r="AH56" i="113"/>
  <c r="AD56" i="113"/>
  <c r="G57" i="115"/>
  <c r="I60" i="115"/>
  <c r="I57" i="115"/>
  <c r="K60" i="115"/>
  <c r="K57" i="115"/>
  <c r="E60" i="115"/>
  <c r="M60" i="115"/>
  <c r="E57" i="115"/>
  <c r="M57" i="115"/>
  <c r="G60" i="115"/>
  <c r="J59" i="118"/>
  <c r="L59" i="118"/>
  <c r="F59" i="118"/>
  <c r="F22" i="118" s="1"/>
  <c r="N59" i="118"/>
  <c r="H59" i="118"/>
  <c r="G57" i="119"/>
  <c r="I60" i="119"/>
  <c r="I62" i="119" s="1"/>
  <c r="I57" i="119"/>
  <c r="K60" i="119"/>
  <c r="K62" i="119" s="1"/>
  <c r="K57" i="119"/>
  <c r="E60" i="119"/>
  <c r="M60" i="119"/>
  <c r="E57" i="119"/>
  <c r="M57" i="119"/>
  <c r="G60" i="119"/>
  <c r="G62" i="119" s="1"/>
  <c r="K57" i="121"/>
  <c r="E60" i="121"/>
  <c r="M60" i="121"/>
  <c r="E57" i="121"/>
  <c r="M57" i="121"/>
  <c r="G60" i="121"/>
  <c r="G62" i="121" s="1"/>
  <c r="G57" i="121"/>
  <c r="I60" i="121"/>
  <c r="I62" i="121" s="1"/>
  <c r="I57" i="121"/>
  <c r="K60" i="121"/>
  <c r="K62" i="121" s="1"/>
  <c r="J59" i="122"/>
  <c r="L59" i="122"/>
  <c r="F59" i="122"/>
  <c r="F22" i="122" s="1"/>
  <c r="N59" i="122"/>
  <c r="H59" i="122"/>
  <c r="G57" i="127"/>
  <c r="I60" i="127"/>
  <c r="I57" i="127"/>
  <c r="K60" i="127"/>
  <c r="K57" i="127"/>
  <c r="E60" i="127"/>
  <c r="M60" i="127"/>
  <c r="E57" i="127"/>
  <c r="M57" i="127"/>
  <c r="G60" i="127"/>
  <c r="F59" i="128"/>
  <c r="F22" i="128" s="1"/>
  <c r="N59" i="128"/>
  <c r="H59" i="128"/>
  <c r="J59" i="128"/>
  <c r="L59" i="128"/>
  <c r="AF56" i="84"/>
  <c r="AB56" i="84"/>
  <c r="K60" i="84" s="1"/>
  <c r="AF56" i="88"/>
  <c r="AB56" i="88"/>
  <c r="M60" i="88" s="1"/>
  <c r="AH76" i="91"/>
  <c r="AH60" i="91"/>
  <c r="AF56" i="92"/>
  <c r="AB56" i="92"/>
  <c r="M60" i="92" s="1"/>
  <c r="AB76" i="93"/>
  <c r="K71" i="93" s="1"/>
  <c r="K34" i="93" s="1"/>
  <c r="AG56" i="93"/>
  <c r="AC56" i="93"/>
  <c r="AG76" i="94"/>
  <c r="AC76" i="94"/>
  <c r="AG60" i="94"/>
  <c r="AC60" i="94"/>
  <c r="AF56" i="96"/>
  <c r="AB56" i="96"/>
  <c r="E60" i="96" s="1"/>
  <c r="AF56" i="103"/>
  <c r="AB56" i="103"/>
  <c r="M60" i="103" s="1"/>
  <c r="AF76" i="104"/>
  <c r="AB76" i="104"/>
  <c r="K71" i="104" s="1"/>
  <c r="K34" i="104" s="1"/>
  <c r="AF60" i="104"/>
  <c r="AB60" i="104"/>
  <c r="J59" i="104" s="1"/>
  <c r="AG76" i="105"/>
  <c r="AC76" i="105"/>
  <c r="AG60" i="105"/>
  <c r="AC60" i="105"/>
  <c r="AH56" i="105"/>
  <c r="AD56" i="105"/>
  <c r="AF56" i="107"/>
  <c r="AB56" i="107"/>
  <c r="E57" i="107" s="1"/>
  <c r="AF76" i="108"/>
  <c r="AB76" i="108"/>
  <c r="I72" i="108" s="1"/>
  <c r="I35" i="108" s="1"/>
  <c r="AF60" i="108"/>
  <c r="AB60" i="108"/>
  <c r="N59" i="108" s="1"/>
  <c r="AF56" i="108"/>
  <c r="AB56" i="108"/>
  <c r="E57" i="108" s="1"/>
  <c r="AH76" i="111"/>
  <c r="AD76" i="111"/>
  <c r="AH60" i="111"/>
  <c r="AD60" i="111"/>
  <c r="AA76" i="112"/>
  <c r="AA60" i="112"/>
  <c r="K70" i="117"/>
  <c r="K33" i="117" s="1"/>
  <c r="I71" i="117"/>
  <c r="I34" i="117" s="1"/>
  <c r="G72" i="117"/>
  <c r="G35" i="117" s="1"/>
  <c r="E73" i="117"/>
  <c r="E36" i="117" s="1"/>
  <c r="M73" i="117"/>
  <c r="M36" i="117" s="1"/>
  <c r="E70" i="117"/>
  <c r="E33" i="117" s="1"/>
  <c r="M70" i="117"/>
  <c r="M33" i="117" s="1"/>
  <c r="K71" i="117"/>
  <c r="K34" i="117" s="1"/>
  <c r="I72" i="117"/>
  <c r="I35" i="117" s="1"/>
  <c r="G73" i="117"/>
  <c r="G36" i="117" s="1"/>
  <c r="G70" i="117"/>
  <c r="G33" i="117" s="1"/>
  <c r="E71" i="117"/>
  <c r="E34" i="117" s="1"/>
  <c r="M71" i="117"/>
  <c r="M34" i="117" s="1"/>
  <c r="K72" i="117"/>
  <c r="K35" i="117" s="1"/>
  <c r="I73" i="117"/>
  <c r="I36" i="117" s="1"/>
  <c r="I70" i="117"/>
  <c r="I33" i="117" s="1"/>
  <c r="G71" i="117"/>
  <c r="G34" i="117" s="1"/>
  <c r="E72" i="117"/>
  <c r="E35" i="117" s="1"/>
  <c r="M72" i="117"/>
  <c r="M35" i="117" s="1"/>
  <c r="K73" i="117"/>
  <c r="K36" i="117" s="1"/>
  <c r="K57" i="125"/>
  <c r="E60" i="125"/>
  <c r="M60" i="125"/>
  <c r="E57" i="125"/>
  <c r="M57" i="125"/>
  <c r="G60" i="125"/>
  <c r="G57" i="125"/>
  <c r="I60" i="125"/>
  <c r="I57" i="125"/>
  <c r="K60" i="125"/>
  <c r="AF56" i="93"/>
  <c r="AF76" i="94"/>
  <c r="AF60" i="94"/>
  <c r="AF76" i="105"/>
  <c r="AF60" i="105"/>
  <c r="AG56" i="105"/>
  <c r="AF56" i="109"/>
  <c r="AG76" i="111"/>
  <c r="AG60" i="111"/>
  <c r="AH76" i="112"/>
  <c r="AH60" i="112"/>
  <c r="AF56" i="113"/>
  <c r="AB76" i="114"/>
  <c r="M71" i="114" s="1"/>
  <c r="M34" i="114" s="1"/>
  <c r="AF76" i="114"/>
  <c r="AC76" i="114"/>
  <c r="AG76" i="114"/>
  <c r="AD76" i="114"/>
  <c r="AH76" i="114"/>
  <c r="I57" i="116"/>
  <c r="K60" i="116"/>
  <c r="K57" i="116"/>
  <c r="E60" i="116"/>
  <c r="M60" i="116"/>
  <c r="M62" i="116" s="1"/>
  <c r="E57" i="116"/>
  <c r="M57" i="116"/>
  <c r="G60" i="116"/>
  <c r="G57" i="116"/>
  <c r="I60" i="116"/>
  <c r="H59" i="117"/>
  <c r="J59" i="117"/>
  <c r="L59" i="117"/>
  <c r="F59" i="117"/>
  <c r="F22" i="117" s="1"/>
  <c r="N59" i="117"/>
  <c r="F59" i="120"/>
  <c r="F22" i="120" s="1"/>
  <c r="N59" i="120"/>
  <c r="H59" i="120"/>
  <c r="J59" i="120"/>
  <c r="L59" i="120"/>
  <c r="G70" i="123"/>
  <c r="G33" i="123" s="1"/>
  <c r="E71" i="123"/>
  <c r="E34" i="123" s="1"/>
  <c r="M71" i="123"/>
  <c r="M34" i="123" s="1"/>
  <c r="K72" i="123"/>
  <c r="K35" i="123" s="1"/>
  <c r="I73" i="123"/>
  <c r="I36" i="123" s="1"/>
  <c r="I70" i="123"/>
  <c r="I33" i="123" s="1"/>
  <c r="G71" i="123"/>
  <c r="G34" i="123" s="1"/>
  <c r="E72" i="123"/>
  <c r="E35" i="123" s="1"/>
  <c r="M72" i="123"/>
  <c r="M35" i="123" s="1"/>
  <c r="K73" i="123"/>
  <c r="K36" i="123" s="1"/>
  <c r="K70" i="123"/>
  <c r="K33" i="123" s="1"/>
  <c r="I71" i="123"/>
  <c r="I34" i="123" s="1"/>
  <c r="G72" i="123"/>
  <c r="G35" i="123" s="1"/>
  <c r="E73" i="123"/>
  <c r="E36" i="123" s="1"/>
  <c r="M73" i="123"/>
  <c r="M36" i="123" s="1"/>
  <c r="E70" i="123"/>
  <c r="E33" i="123" s="1"/>
  <c r="M70" i="123"/>
  <c r="M33" i="123" s="1"/>
  <c r="K71" i="123"/>
  <c r="K34" i="123" s="1"/>
  <c r="I72" i="123"/>
  <c r="I35" i="123" s="1"/>
  <c r="G73" i="123"/>
  <c r="G36" i="123" s="1"/>
  <c r="J59" i="126"/>
  <c r="F59" i="126"/>
  <c r="F22" i="126" s="1"/>
  <c r="H59" i="126"/>
  <c r="AH60" i="114"/>
  <c r="AD60" i="114"/>
  <c r="AA56" i="114"/>
  <c r="AA76" i="115"/>
  <c r="AA60" i="115"/>
  <c r="AA56" i="118"/>
  <c r="AA76" i="119"/>
  <c r="AA60" i="119"/>
  <c r="AB76" i="120"/>
  <c r="AG56" i="120"/>
  <c r="AC56" i="120"/>
  <c r="AG76" i="121"/>
  <c r="AC76" i="121"/>
  <c r="AG60" i="121"/>
  <c r="AC60" i="121"/>
  <c r="AA56" i="122"/>
  <c r="AF56" i="123"/>
  <c r="AB56" i="123"/>
  <c r="AF76" i="124"/>
  <c r="AB76" i="124"/>
  <c r="AF60" i="124"/>
  <c r="AB60" i="124"/>
  <c r="AG56" i="124"/>
  <c r="AC56" i="124"/>
  <c r="AG76" i="125"/>
  <c r="AC76" i="125"/>
  <c r="AG60" i="125"/>
  <c r="AC60" i="125"/>
  <c r="AA56" i="126"/>
  <c r="AA76" i="127"/>
  <c r="AA60" i="127"/>
  <c r="AG56" i="128"/>
  <c r="AC56" i="128"/>
  <c r="I70" i="132"/>
  <c r="I33" i="132" s="1"/>
  <c r="G71" i="132"/>
  <c r="G34" i="132" s="1"/>
  <c r="E72" i="132"/>
  <c r="E35" i="132" s="1"/>
  <c r="M72" i="132"/>
  <c r="M35" i="132" s="1"/>
  <c r="K73" i="132"/>
  <c r="K36" i="132" s="1"/>
  <c r="K70" i="132"/>
  <c r="K33" i="132" s="1"/>
  <c r="I71" i="132"/>
  <c r="I34" i="132" s="1"/>
  <c r="G72" i="132"/>
  <c r="G35" i="132" s="1"/>
  <c r="E73" i="132"/>
  <c r="E36" i="132" s="1"/>
  <c r="M73" i="132"/>
  <c r="M36" i="132" s="1"/>
  <c r="E70" i="132"/>
  <c r="E33" i="132" s="1"/>
  <c r="M70" i="132"/>
  <c r="M33" i="132" s="1"/>
  <c r="K71" i="132"/>
  <c r="K34" i="132" s="1"/>
  <c r="I72" i="132"/>
  <c r="I35" i="132" s="1"/>
  <c r="G73" i="132"/>
  <c r="G36" i="132" s="1"/>
  <c r="G70" i="132"/>
  <c r="G33" i="132" s="1"/>
  <c r="E71" i="132"/>
  <c r="E34" i="132" s="1"/>
  <c r="M71" i="132"/>
  <c r="M34" i="132" s="1"/>
  <c r="K72" i="132"/>
  <c r="K35" i="132" s="1"/>
  <c r="I73" i="132"/>
  <c r="I36" i="132" s="1"/>
  <c r="AG60" i="114"/>
  <c r="AC60" i="114"/>
  <c r="AH56" i="114"/>
  <c r="AD56" i="114"/>
  <c r="AH76" i="115"/>
  <c r="AD76" i="115"/>
  <c r="AH60" i="115"/>
  <c r="AD60" i="115"/>
  <c r="AA76" i="116"/>
  <c r="AA60" i="116"/>
  <c r="AA76" i="120"/>
  <c r="AF56" i="120"/>
  <c r="AB56" i="120"/>
  <c r="AF76" i="121"/>
  <c r="AB76" i="121"/>
  <c r="AF60" i="121"/>
  <c r="AB60" i="121"/>
  <c r="AA56" i="123"/>
  <c r="AA76" i="124"/>
  <c r="AA60" i="124"/>
  <c r="AF56" i="124"/>
  <c r="AB56" i="124"/>
  <c r="AF76" i="125"/>
  <c r="AB76" i="125"/>
  <c r="AF60" i="125"/>
  <c r="AB60" i="125"/>
  <c r="AC76" i="126"/>
  <c r="AC60" i="126"/>
  <c r="AH56" i="126"/>
  <c r="AD56" i="126"/>
  <c r="AH76" i="127"/>
  <c r="AD76" i="127"/>
  <c r="AF56" i="128"/>
  <c r="AB56" i="128"/>
  <c r="G57" i="131"/>
  <c r="I60" i="131"/>
  <c r="I57" i="131"/>
  <c r="K60" i="131"/>
  <c r="K57" i="131"/>
  <c r="E60" i="131"/>
  <c r="M60" i="131"/>
  <c r="E57" i="131"/>
  <c r="M57" i="131"/>
  <c r="G60" i="131"/>
  <c r="F59" i="132"/>
  <c r="F22" i="132" s="1"/>
  <c r="N59" i="132"/>
  <c r="H59" i="132"/>
  <c r="J59" i="132"/>
  <c r="L59" i="132"/>
  <c r="I70" i="136"/>
  <c r="I33" i="136" s="1"/>
  <c r="G71" i="136"/>
  <c r="G34" i="136" s="1"/>
  <c r="E72" i="136"/>
  <c r="E35" i="136" s="1"/>
  <c r="M72" i="136"/>
  <c r="M35" i="136" s="1"/>
  <c r="K73" i="136"/>
  <c r="K36" i="136" s="1"/>
  <c r="K70" i="136"/>
  <c r="K33" i="136" s="1"/>
  <c r="I71" i="136"/>
  <c r="I34" i="136" s="1"/>
  <c r="G72" i="136"/>
  <c r="G35" i="136" s="1"/>
  <c r="E73" i="136"/>
  <c r="E36" i="136" s="1"/>
  <c r="M73" i="136"/>
  <c r="M36" i="136" s="1"/>
  <c r="E70" i="136"/>
  <c r="E33" i="136" s="1"/>
  <c r="M70" i="136"/>
  <c r="M33" i="136" s="1"/>
  <c r="K71" i="136"/>
  <c r="K34" i="136" s="1"/>
  <c r="I72" i="136"/>
  <c r="I35" i="136" s="1"/>
  <c r="G73" i="136"/>
  <c r="G36" i="136" s="1"/>
  <c r="G70" i="136"/>
  <c r="G33" i="136" s="1"/>
  <c r="E71" i="136"/>
  <c r="E34" i="136" s="1"/>
  <c r="M71" i="136"/>
  <c r="M34" i="136" s="1"/>
  <c r="K72" i="136"/>
  <c r="K35" i="136" s="1"/>
  <c r="I73" i="136"/>
  <c r="I36" i="136" s="1"/>
  <c r="K70" i="139"/>
  <c r="K33" i="139" s="1"/>
  <c r="I71" i="139"/>
  <c r="I34" i="139" s="1"/>
  <c r="G72" i="139"/>
  <c r="G35" i="139" s="1"/>
  <c r="E73" i="139"/>
  <c r="E36" i="139" s="1"/>
  <c r="M73" i="139"/>
  <c r="M36" i="139" s="1"/>
  <c r="E70" i="139"/>
  <c r="E33" i="139" s="1"/>
  <c r="M70" i="139"/>
  <c r="M33" i="139" s="1"/>
  <c r="K71" i="139"/>
  <c r="K34" i="139" s="1"/>
  <c r="I72" i="139"/>
  <c r="I35" i="139" s="1"/>
  <c r="G73" i="139"/>
  <c r="G36" i="139" s="1"/>
  <c r="G70" i="139"/>
  <c r="G33" i="139" s="1"/>
  <c r="E71" i="139"/>
  <c r="E34" i="139" s="1"/>
  <c r="M71" i="139"/>
  <c r="M34" i="139" s="1"/>
  <c r="K72" i="139"/>
  <c r="K35" i="139" s="1"/>
  <c r="I73" i="139"/>
  <c r="I36" i="139" s="1"/>
  <c r="I70" i="139"/>
  <c r="I33" i="139" s="1"/>
  <c r="G71" i="139"/>
  <c r="G34" i="139" s="1"/>
  <c r="E72" i="139"/>
  <c r="E35" i="139" s="1"/>
  <c r="M72" i="139"/>
  <c r="M35" i="139" s="1"/>
  <c r="K73" i="139"/>
  <c r="K36" i="139" s="1"/>
  <c r="AF60" i="114"/>
  <c r="AB60" i="114"/>
  <c r="N59" i="114" s="1"/>
  <c r="AG56" i="114"/>
  <c r="AG76" i="115"/>
  <c r="AC76" i="115"/>
  <c r="AG60" i="115"/>
  <c r="AC60" i="115"/>
  <c r="AH76" i="116"/>
  <c r="AH60" i="116"/>
  <c r="AD60" i="116"/>
  <c r="AF56" i="117"/>
  <c r="AB56" i="117"/>
  <c r="M60" i="117" s="1"/>
  <c r="AA56" i="120"/>
  <c r="AA76" i="121"/>
  <c r="AA60" i="121"/>
  <c r="AA56" i="124"/>
  <c r="AA76" i="125"/>
  <c r="AA60" i="125"/>
  <c r="AF76" i="126"/>
  <c r="AB76" i="126"/>
  <c r="M70" i="126" s="1"/>
  <c r="M33" i="126" s="1"/>
  <c r="AB60" i="126"/>
  <c r="L59" i="126" s="1"/>
  <c r="AG56" i="126"/>
  <c r="AC56" i="126"/>
  <c r="AG76" i="127"/>
  <c r="AC76" i="127"/>
  <c r="AA56" i="128"/>
  <c r="E70" i="130"/>
  <c r="E33" i="130" s="1"/>
  <c r="M70" i="130"/>
  <c r="M33" i="130" s="1"/>
  <c r="K71" i="130"/>
  <c r="K34" i="130" s="1"/>
  <c r="I72" i="130"/>
  <c r="I35" i="130" s="1"/>
  <c r="G73" i="130"/>
  <c r="G36" i="130" s="1"/>
  <c r="G70" i="130"/>
  <c r="G33" i="130" s="1"/>
  <c r="E71" i="130"/>
  <c r="E34" i="130" s="1"/>
  <c r="M71" i="130"/>
  <c r="M34" i="130" s="1"/>
  <c r="K72" i="130"/>
  <c r="K35" i="130" s="1"/>
  <c r="I73" i="130"/>
  <c r="I36" i="130" s="1"/>
  <c r="I70" i="130"/>
  <c r="I33" i="130" s="1"/>
  <c r="G71" i="130"/>
  <c r="G34" i="130" s="1"/>
  <c r="E72" i="130"/>
  <c r="E35" i="130" s="1"/>
  <c r="M72" i="130"/>
  <c r="M35" i="130" s="1"/>
  <c r="K73" i="130"/>
  <c r="K36" i="130" s="1"/>
  <c r="K70" i="130"/>
  <c r="K33" i="130" s="1"/>
  <c r="I71" i="130"/>
  <c r="I34" i="130" s="1"/>
  <c r="G72" i="130"/>
  <c r="G35" i="130" s="1"/>
  <c r="E73" i="130"/>
  <c r="E36" i="130" s="1"/>
  <c r="M73" i="130"/>
  <c r="M36" i="130" s="1"/>
  <c r="K70" i="133"/>
  <c r="K33" i="133" s="1"/>
  <c r="I71" i="133"/>
  <c r="I34" i="133" s="1"/>
  <c r="G72" i="133"/>
  <c r="G35" i="133" s="1"/>
  <c r="E73" i="133"/>
  <c r="E36" i="133" s="1"/>
  <c r="M73" i="133"/>
  <c r="M36" i="133" s="1"/>
  <c r="E70" i="133"/>
  <c r="E33" i="133" s="1"/>
  <c r="M70" i="133"/>
  <c r="M33" i="133" s="1"/>
  <c r="K71" i="133"/>
  <c r="K34" i="133" s="1"/>
  <c r="I72" i="133"/>
  <c r="I35" i="133" s="1"/>
  <c r="G73" i="133"/>
  <c r="G36" i="133" s="1"/>
  <c r="G70" i="133"/>
  <c r="G33" i="133" s="1"/>
  <c r="E71" i="133"/>
  <c r="E34" i="133" s="1"/>
  <c r="M71" i="133"/>
  <c r="M34" i="133" s="1"/>
  <c r="K72" i="133"/>
  <c r="K35" i="133" s="1"/>
  <c r="I73" i="133"/>
  <c r="I36" i="133" s="1"/>
  <c r="I70" i="133"/>
  <c r="I33" i="133" s="1"/>
  <c r="G71" i="133"/>
  <c r="G34" i="133" s="1"/>
  <c r="E72" i="133"/>
  <c r="E35" i="133" s="1"/>
  <c r="M72" i="133"/>
  <c r="M35" i="133" s="1"/>
  <c r="K73" i="133"/>
  <c r="K36" i="133" s="1"/>
  <c r="E60" i="133"/>
  <c r="E57" i="133"/>
  <c r="G57" i="135"/>
  <c r="I60" i="135"/>
  <c r="I62" i="135" s="1"/>
  <c r="I57" i="135"/>
  <c r="K60" i="135"/>
  <c r="K62" i="135" s="1"/>
  <c r="K57" i="135"/>
  <c r="E60" i="135"/>
  <c r="M60" i="135"/>
  <c r="M62" i="135" s="1"/>
  <c r="E57" i="135"/>
  <c r="M57" i="135"/>
  <c r="G60" i="135"/>
  <c r="G62" i="135" s="1"/>
  <c r="F59" i="136"/>
  <c r="F22" i="136" s="1"/>
  <c r="N59" i="136"/>
  <c r="H59" i="136"/>
  <c r="J59" i="136"/>
  <c r="L59" i="136"/>
  <c r="H59" i="139"/>
  <c r="J59" i="139"/>
  <c r="L59" i="139"/>
  <c r="F59" i="139"/>
  <c r="F22" i="139" s="1"/>
  <c r="N59" i="139"/>
  <c r="G57" i="141"/>
  <c r="I60" i="141"/>
  <c r="I57" i="141"/>
  <c r="K60" i="141"/>
  <c r="K57" i="141"/>
  <c r="E60" i="141"/>
  <c r="M60" i="141"/>
  <c r="E57" i="141"/>
  <c r="M57" i="141"/>
  <c r="G60" i="141"/>
  <c r="I57" i="142"/>
  <c r="K60" i="142"/>
  <c r="K57" i="142"/>
  <c r="E60" i="142"/>
  <c r="M60" i="142"/>
  <c r="M62" i="142" s="1"/>
  <c r="E57" i="142"/>
  <c r="M57" i="142"/>
  <c r="G60" i="142"/>
  <c r="G57" i="142"/>
  <c r="I60" i="142"/>
  <c r="AF76" i="115"/>
  <c r="AF60" i="115"/>
  <c r="AG60" i="116"/>
  <c r="AF56" i="118"/>
  <c r="AH56" i="120"/>
  <c r="AH76" i="121"/>
  <c r="AH60" i="121"/>
  <c r="AF56" i="122"/>
  <c r="AG56" i="123"/>
  <c r="AG76" i="124"/>
  <c r="AG60" i="124"/>
  <c r="AH56" i="124"/>
  <c r="AH76" i="125"/>
  <c r="AH60" i="125"/>
  <c r="AF56" i="126"/>
  <c r="AH56" i="128"/>
  <c r="J59" i="130"/>
  <c r="L59" i="130"/>
  <c r="F59" i="130"/>
  <c r="F22" i="130" s="1"/>
  <c r="N59" i="130"/>
  <c r="H59" i="130"/>
  <c r="H59" i="133"/>
  <c r="J59" i="133"/>
  <c r="L59" i="133"/>
  <c r="F59" i="133"/>
  <c r="F22" i="133" s="1"/>
  <c r="N59" i="133"/>
  <c r="F59" i="134"/>
  <c r="F22" i="134" s="1"/>
  <c r="AA56" i="130"/>
  <c r="AA76" i="131"/>
  <c r="AA60" i="131"/>
  <c r="AA56" i="134"/>
  <c r="AA76" i="135"/>
  <c r="AA60" i="135"/>
  <c r="AA56" i="140"/>
  <c r="AA76" i="141"/>
  <c r="AA60" i="141"/>
  <c r="L59" i="146"/>
  <c r="F59" i="146"/>
  <c r="F22" i="146" s="1"/>
  <c r="N59" i="146"/>
  <c r="H59" i="146"/>
  <c r="J59" i="146"/>
  <c r="G57" i="150"/>
  <c r="I60" i="150"/>
  <c r="I62" i="150" s="1"/>
  <c r="I57" i="150"/>
  <c r="K60" i="150"/>
  <c r="K62" i="150" s="1"/>
  <c r="K57" i="150"/>
  <c r="E60" i="150"/>
  <c r="M60" i="150"/>
  <c r="E57" i="150"/>
  <c r="M57" i="150"/>
  <c r="G60" i="150"/>
  <c r="G62" i="150" s="1"/>
  <c r="H59" i="152"/>
  <c r="J59" i="152"/>
  <c r="L59" i="152"/>
  <c r="F59" i="152"/>
  <c r="F22" i="152" s="1"/>
  <c r="N59" i="152"/>
  <c r="AH76" i="131"/>
  <c r="AD76" i="131"/>
  <c r="AH60" i="131"/>
  <c r="AD60" i="131"/>
  <c r="AF56" i="132"/>
  <c r="AB56" i="132"/>
  <c r="I57" i="132" s="1"/>
  <c r="AG76" i="134"/>
  <c r="AC76" i="134"/>
  <c r="AG60" i="134"/>
  <c r="AC60" i="134"/>
  <c r="AH56" i="134"/>
  <c r="AD56" i="134"/>
  <c r="AH76" i="135"/>
  <c r="AH60" i="135"/>
  <c r="AD60" i="135"/>
  <c r="AF56" i="136"/>
  <c r="AB56" i="136"/>
  <c r="K60" i="136" s="1"/>
  <c r="AF76" i="137"/>
  <c r="AB76" i="137"/>
  <c r="G72" i="137" s="1"/>
  <c r="G35" i="137" s="1"/>
  <c r="AF60" i="137"/>
  <c r="AB60" i="137"/>
  <c r="N59" i="137" s="1"/>
  <c r="AF56" i="137"/>
  <c r="AB56" i="137"/>
  <c r="K57" i="137" s="1"/>
  <c r="AF76" i="138"/>
  <c r="AB76" i="138"/>
  <c r="E73" i="138" s="1"/>
  <c r="E36" i="138" s="1"/>
  <c r="AF60" i="138"/>
  <c r="AB60" i="138"/>
  <c r="L59" i="138" s="1"/>
  <c r="AF56" i="138"/>
  <c r="AB56" i="138"/>
  <c r="M60" i="138" s="1"/>
  <c r="AG76" i="140"/>
  <c r="AC76" i="140"/>
  <c r="AG60" i="140"/>
  <c r="AC60" i="140"/>
  <c r="N59" i="140" s="1"/>
  <c r="AH56" i="140"/>
  <c r="AD56" i="140"/>
  <c r="AH76" i="141"/>
  <c r="AD76" i="141"/>
  <c r="AH60" i="141"/>
  <c r="AD60" i="141"/>
  <c r="AA76" i="142"/>
  <c r="AA60" i="142"/>
  <c r="I70" i="143"/>
  <c r="I33" i="143" s="1"/>
  <c r="G71" i="143"/>
  <c r="G34" i="143" s="1"/>
  <c r="E72" i="143"/>
  <c r="E35" i="143" s="1"/>
  <c r="M72" i="143"/>
  <c r="M35" i="143" s="1"/>
  <c r="K73" i="143"/>
  <c r="K36" i="143" s="1"/>
  <c r="K70" i="143"/>
  <c r="K33" i="143" s="1"/>
  <c r="I71" i="143"/>
  <c r="I34" i="143" s="1"/>
  <c r="G72" i="143"/>
  <c r="G35" i="143" s="1"/>
  <c r="E73" i="143"/>
  <c r="E36" i="143" s="1"/>
  <c r="M73" i="143"/>
  <c r="M36" i="143" s="1"/>
  <c r="E70" i="143"/>
  <c r="E33" i="143" s="1"/>
  <c r="M70" i="143"/>
  <c r="M33" i="143" s="1"/>
  <c r="K71" i="143"/>
  <c r="K34" i="143" s="1"/>
  <c r="I72" i="143"/>
  <c r="I35" i="143" s="1"/>
  <c r="G73" i="143"/>
  <c r="G36" i="143" s="1"/>
  <c r="G70" i="143"/>
  <c r="G33" i="143" s="1"/>
  <c r="E71" i="143"/>
  <c r="E34" i="143" s="1"/>
  <c r="M71" i="143"/>
  <c r="M34" i="143" s="1"/>
  <c r="K72" i="143"/>
  <c r="K35" i="143" s="1"/>
  <c r="I73" i="143"/>
  <c r="I36" i="143" s="1"/>
  <c r="I70" i="147"/>
  <c r="I33" i="147" s="1"/>
  <c r="G71" i="147"/>
  <c r="G34" i="147" s="1"/>
  <c r="E72" i="147"/>
  <c r="E35" i="147" s="1"/>
  <c r="M72" i="147"/>
  <c r="M35" i="147" s="1"/>
  <c r="K73" i="147"/>
  <c r="K36" i="147" s="1"/>
  <c r="K70" i="147"/>
  <c r="K33" i="147" s="1"/>
  <c r="I71" i="147"/>
  <c r="I34" i="147" s="1"/>
  <c r="G72" i="147"/>
  <c r="G35" i="147" s="1"/>
  <c r="E73" i="147"/>
  <c r="E36" i="147" s="1"/>
  <c r="M73" i="147"/>
  <c r="M36" i="147" s="1"/>
  <c r="E70" i="147"/>
  <c r="E33" i="147" s="1"/>
  <c r="M70" i="147"/>
  <c r="M33" i="147" s="1"/>
  <c r="K71" i="147"/>
  <c r="K34" i="147" s="1"/>
  <c r="I72" i="147"/>
  <c r="I35" i="147" s="1"/>
  <c r="G73" i="147"/>
  <c r="G36" i="147" s="1"/>
  <c r="G70" i="147"/>
  <c r="G33" i="147" s="1"/>
  <c r="E71" i="147"/>
  <c r="E34" i="147" s="1"/>
  <c r="M71" i="147"/>
  <c r="M34" i="147" s="1"/>
  <c r="K72" i="147"/>
  <c r="K35" i="147" s="1"/>
  <c r="I73" i="147"/>
  <c r="I36" i="147" s="1"/>
  <c r="E70" i="149"/>
  <c r="E33" i="149" s="1"/>
  <c r="M70" i="149"/>
  <c r="M33" i="149" s="1"/>
  <c r="K71" i="149"/>
  <c r="K34" i="149" s="1"/>
  <c r="I72" i="149"/>
  <c r="I35" i="149" s="1"/>
  <c r="G73" i="149"/>
  <c r="G36" i="149" s="1"/>
  <c r="G70" i="149"/>
  <c r="G33" i="149" s="1"/>
  <c r="E71" i="149"/>
  <c r="E34" i="149" s="1"/>
  <c r="M71" i="149"/>
  <c r="M34" i="149" s="1"/>
  <c r="K72" i="149"/>
  <c r="K35" i="149" s="1"/>
  <c r="I73" i="149"/>
  <c r="I36" i="149" s="1"/>
  <c r="I70" i="149"/>
  <c r="I33" i="149" s="1"/>
  <c r="G71" i="149"/>
  <c r="G34" i="149" s="1"/>
  <c r="E72" i="149"/>
  <c r="E35" i="149" s="1"/>
  <c r="M72" i="149"/>
  <c r="M35" i="149" s="1"/>
  <c r="K73" i="149"/>
  <c r="K36" i="149" s="1"/>
  <c r="K70" i="149"/>
  <c r="K33" i="149" s="1"/>
  <c r="I71" i="149"/>
  <c r="I34" i="149" s="1"/>
  <c r="G72" i="149"/>
  <c r="G35" i="149" s="1"/>
  <c r="E73" i="149"/>
  <c r="E36" i="149" s="1"/>
  <c r="M73" i="149"/>
  <c r="M36" i="149" s="1"/>
  <c r="AA76" i="129"/>
  <c r="AA60" i="129"/>
  <c r="AB56" i="129"/>
  <c r="M60" i="129" s="1"/>
  <c r="AG76" i="131"/>
  <c r="AC76" i="131"/>
  <c r="AG60" i="131"/>
  <c r="AC60" i="131"/>
  <c r="AF56" i="133"/>
  <c r="I60" i="133" s="1"/>
  <c r="AB56" i="133"/>
  <c r="K57" i="133" s="1"/>
  <c r="AF76" i="134"/>
  <c r="M70" i="134" s="1"/>
  <c r="M33" i="134" s="1"/>
  <c r="AB76" i="134"/>
  <c r="K71" i="134" s="1"/>
  <c r="K34" i="134" s="1"/>
  <c r="AF60" i="134"/>
  <c r="J59" i="134" s="1"/>
  <c r="AB60" i="134"/>
  <c r="L59" i="134" s="1"/>
  <c r="AG56" i="134"/>
  <c r="AC56" i="134"/>
  <c r="AF56" i="139"/>
  <c r="AB56" i="139"/>
  <c r="E57" i="139" s="1"/>
  <c r="AF76" i="140"/>
  <c r="AB76" i="140"/>
  <c r="M70" i="140" s="1"/>
  <c r="M33" i="140" s="1"/>
  <c r="AF60" i="140"/>
  <c r="AB60" i="140"/>
  <c r="J59" i="140" s="1"/>
  <c r="AG56" i="140"/>
  <c r="AC56" i="140"/>
  <c r="AG76" i="141"/>
  <c r="AG60" i="141"/>
  <c r="AH76" i="142"/>
  <c r="AH60" i="142"/>
  <c r="E70" i="145"/>
  <c r="E33" i="145" s="1"/>
  <c r="K71" i="145"/>
  <c r="K34" i="145" s="1"/>
  <c r="G73" i="145"/>
  <c r="G36" i="145" s="1"/>
  <c r="E71" i="145"/>
  <c r="E34" i="145" s="1"/>
  <c r="K72" i="145"/>
  <c r="K35" i="145" s="1"/>
  <c r="I70" i="145"/>
  <c r="I33" i="145" s="1"/>
  <c r="E72" i="145"/>
  <c r="E35" i="145" s="1"/>
  <c r="K73" i="145"/>
  <c r="K36" i="145" s="1"/>
  <c r="I71" i="145"/>
  <c r="I34" i="145" s="1"/>
  <c r="E73" i="145"/>
  <c r="E36" i="145" s="1"/>
  <c r="J59" i="145"/>
  <c r="L59" i="145"/>
  <c r="F59" i="145"/>
  <c r="F22" i="145" s="1"/>
  <c r="N59" i="145"/>
  <c r="H59" i="145"/>
  <c r="F59" i="147"/>
  <c r="F22" i="147" s="1"/>
  <c r="N59" i="147"/>
  <c r="H59" i="147"/>
  <c r="J59" i="147"/>
  <c r="L59" i="147"/>
  <c r="K57" i="148"/>
  <c r="E60" i="148"/>
  <c r="M60" i="148"/>
  <c r="E57" i="148"/>
  <c r="M57" i="148"/>
  <c r="G60" i="148"/>
  <c r="G57" i="148"/>
  <c r="I60" i="148"/>
  <c r="I57" i="148"/>
  <c r="K60" i="148"/>
  <c r="J59" i="149"/>
  <c r="L59" i="149"/>
  <c r="F59" i="149"/>
  <c r="F22" i="149" s="1"/>
  <c r="N59" i="149"/>
  <c r="H59" i="149"/>
  <c r="F59" i="151"/>
  <c r="F22" i="151" s="1"/>
  <c r="N59" i="151"/>
  <c r="H59" i="151"/>
  <c r="J59" i="151"/>
  <c r="L59" i="151"/>
  <c r="K70" i="156"/>
  <c r="K33" i="156" s="1"/>
  <c r="I71" i="156"/>
  <c r="I34" i="156" s="1"/>
  <c r="G72" i="156"/>
  <c r="G35" i="156" s="1"/>
  <c r="E73" i="156"/>
  <c r="E36" i="156" s="1"/>
  <c r="M73" i="156"/>
  <c r="M36" i="156" s="1"/>
  <c r="E70" i="156"/>
  <c r="E33" i="156" s="1"/>
  <c r="M70" i="156"/>
  <c r="M33" i="156" s="1"/>
  <c r="K71" i="156"/>
  <c r="K34" i="156" s="1"/>
  <c r="I72" i="156"/>
  <c r="I35" i="156" s="1"/>
  <c r="G73" i="156"/>
  <c r="G36" i="156" s="1"/>
  <c r="G70" i="156"/>
  <c r="G33" i="156" s="1"/>
  <c r="E71" i="156"/>
  <c r="E34" i="156" s="1"/>
  <c r="M71" i="156"/>
  <c r="M34" i="156" s="1"/>
  <c r="K72" i="156"/>
  <c r="K35" i="156" s="1"/>
  <c r="I73" i="156"/>
  <c r="I36" i="156" s="1"/>
  <c r="I70" i="156"/>
  <c r="I33" i="156" s="1"/>
  <c r="G71" i="156"/>
  <c r="G34" i="156" s="1"/>
  <c r="E72" i="156"/>
  <c r="E35" i="156" s="1"/>
  <c r="M72" i="156"/>
  <c r="M35" i="156" s="1"/>
  <c r="K73" i="156"/>
  <c r="K36" i="156" s="1"/>
  <c r="AH60" i="129"/>
  <c r="AF56" i="130"/>
  <c r="AF76" i="131"/>
  <c r="AF60" i="131"/>
  <c r="AF56" i="134"/>
  <c r="AF56" i="140"/>
  <c r="K57" i="144"/>
  <c r="E60" i="144"/>
  <c r="M60" i="144"/>
  <c r="E57" i="144"/>
  <c r="M57" i="144"/>
  <c r="G60" i="144"/>
  <c r="G62" i="144" s="1"/>
  <c r="G57" i="144"/>
  <c r="I60" i="144"/>
  <c r="I62" i="144" s="1"/>
  <c r="I57" i="144"/>
  <c r="K60" i="144"/>
  <c r="K62" i="144" s="1"/>
  <c r="G70" i="146"/>
  <c r="G33" i="146" s="1"/>
  <c r="E71" i="146"/>
  <c r="E34" i="146" s="1"/>
  <c r="M71" i="146"/>
  <c r="M34" i="146" s="1"/>
  <c r="K72" i="146"/>
  <c r="K35" i="146" s="1"/>
  <c r="I73" i="146"/>
  <c r="I36" i="146" s="1"/>
  <c r="I70" i="146"/>
  <c r="I33" i="146" s="1"/>
  <c r="G71" i="146"/>
  <c r="G34" i="146" s="1"/>
  <c r="E72" i="146"/>
  <c r="E35" i="146" s="1"/>
  <c r="M72" i="146"/>
  <c r="M35" i="146" s="1"/>
  <c r="K73" i="146"/>
  <c r="K36" i="146" s="1"/>
  <c r="K70" i="146"/>
  <c r="K33" i="146" s="1"/>
  <c r="I71" i="146"/>
  <c r="I34" i="146" s="1"/>
  <c r="G72" i="146"/>
  <c r="G35" i="146" s="1"/>
  <c r="E73" i="146"/>
  <c r="E36" i="146" s="1"/>
  <c r="M73" i="146"/>
  <c r="M36" i="146" s="1"/>
  <c r="E70" i="146"/>
  <c r="E33" i="146" s="1"/>
  <c r="M70" i="146"/>
  <c r="M33" i="146" s="1"/>
  <c r="K71" i="146"/>
  <c r="K34" i="146" s="1"/>
  <c r="I72" i="146"/>
  <c r="I35" i="146" s="1"/>
  <c r="G73" i="146"/>
  <c r="G36" i="146" s="1"/>
  <c r="K70" i="152"/>
  <c r="K33" i="152" s="1"/>
  <c r="I71" i="152"/>
  <c r="I34" i="152" s="1"/>
  <c r="G72" i="152"/>
  <c r="G35" i="152" s="1"/>
  <c r="E73" i="152"/>
  <c r="E36" i="152" s="1"/>
  <c r="M73" i="152"/>
  <c r="M36" i="152" s="1"/>
  <c r="E70" i="152"/>
  <c r="E33" i="152" s="1"/>
  <c r="M70" i="152"/>
  <c r="M33" i="152" s="1"/>
  <c r="K71" i="152"/>
  <c r="K34" i="152" s="1"/>
  <c r="I72" i="152"/>
  <c r="I35" i="152" s="1"/>
  <c r="G73" i="152"/>
  <c r="G36" i="152" s="1"/>
  <c r="G70" i="152"/>
  <c r="G33" i="152" s="1"/>
  <c r="E71" i="152"/>
  <c r="E34" i="152" s="1"/>
  <c r="M71" i="152"/>
  <c r="M34" i="152" s="1"/>
  <c r="K72" i="152"/>
  <c r="K35" i="152" s="1"/>
  <c r="I73" i="152"/>
  <c r="I36" i="152" s="1"/>
  <c r="I70" i="152"/>
  <c r="I33" i="152" s="1"/>
  <c r="G71" i="152"/>
  <c r="G34" i="152" s="1"/>
  <c r="E72" i="152"/>
  <c r="E35" i="152" s="1"/>
  <c r="M72" i="152"/>
  <c r="M35" i="152" s="1"/>
  <c r="K73" i="152"/>
  <c r="K36" i="152" s="1"/>
  <c r="G57" i="154"/>
  <c r="I60" i="154"/>
  <c r="I62" i="154" s="1"/>
  <c r="I57" i="154"/>
  <c r="K60" i="154"/>
  <c r="K62" i="154" s="1"/>
  <c r="K57" i="154"/>
  <c r="E60" i="154"/>
  <c r="M60" i="154"/>
  <c r="E57" i="154"/>
  <c r="M57" i="154"/>
  <c r="G60" i="154"/>
  <c r="G62" i="154" s="1"/>
  <c r="I57" i="155"/>
  <c r="K60" i="155"/>
  <c r="K62" i="155" s="1"/>
  <c r="K57" i="155"/>
  <c r="E60" i="155"/>
  <c r="M60" i="155"/>
  <c r="M62" i="155" s="1"/>
  <c r="E57" i="155"/>
  <c r="M57" i="155"/>
  <c r="G60" i="155"/>
  <c r="G62" i="155" s="1"/>
  <c r="G57" i="155"/>
  <c r="I60" i="155"/>
  <c r="I62" i="155" s="1"/>
  <c r="H59" i="156"/>
  <c r="J59" i="156"/>
  <c r="L59" i="156"/>
  <c r="F59" i="156"/>
  <c r="F22" i="156" s="1"/>
  <c r="N59" i="156"/>
  <c r="E20" i="157"/>
  <c r="AG76" i="144"/>
  <c r="AC76" i="144"/>
  <c r="AG60" i="144"/>
  <c r="AC60" i="144"/>
  <c r="AD76" i="145"/>
  <c r="M70" i="145" s="1"/>
  <c r="M33" i="145" s="1"/>
  <c r="AA56" i="145"/>
  <c r="AF56" i="146"/>
  <c r="AB56" i="146"/>
  <c r="I60" i="146" s="1"/>
  <c r="AC76" i="148"/>
  <c r="AG60" i="148"/>
  <c r="AC60" i="148"/>
  <c r="AA56" i="149"/>
  <c r="AA76" i="150"/>
  <c r="AA60" i="150"/>
  <c r="AD76" i="153"/>
  <c r="AH60" i="153"/>
  <c r="AD60" i="153"/>
  <c r="AA56" i="153"/>
  <c r="AA76" i="154"/>
  <c r="AA60" i="154"/>
  <c r="AH56" i="156"/>
  <c r="AD56" i="156"/>
  <c r="M57" i="157"/>
  <c r="I73" i="158"/>
  <c r="I36" i="158" s="1"/>
  <c r="M71" i="158"/>
  <c r="M34" i="158" s="1"/>
  <c r="G70" i="158"/>
  <c r="G33" i="158" s="1"/>
  <c r="L59" i="158"/>
  <c r="F59" i="158"/>
  <c r="F22" i="158" s="1"/>
  <c r="N59" i="158"/>
  <c r="J59" i="158"/>
  <c r="I57" i="159"/>
  <c r="K60" i="159"/>
  <c r="K57" i="159"/>
  <c r="E60" i="159"/>
  <c r="M60" i="159"/>
  <c r="E57" i="159"/>
  <c r="M57" i="159"/>
  <c r="G60" i="159"/>
  <c r="G57" i="159"/>
  <c r="I60" i="159"/>
  <c r="G70" i="162"/>
  <c r="G33" i="162" s="1"/>
  <c r="E71" i="162"/>
  <c r="E34" i="162" s="1"/>
  <c r="M71" i="162"/>
  <c r="M34" i="162" s="1"/>
  <c r="K72" i="162"/>
  <c r="K35" i="162" s="1"/>
  <c r="I73" i="162"/>
  <c r="I36" i="162" s="1"/>
  <c r="I70" i="162"/>
  <c r="I33" i="162" s="1"/>
  <c r="G71" i="162"/>
  <c r="G34" i="162" s="1"/>
  <c r="E72" i="162"/>
  <c r="E35" i="162" s="1"/>
  <c r="M72" i="162"/>
  <c r="M35" i="162" s="1"/>
  <c r="K73" i="162"/>
  <c r="K36" i="162" s="1"/>
  <c r="K70" i="162"/>
  <c r="K33" i="162" s="1"/>
  <c r="I71" i="162"/>
  <c r="I34" i="162" s="1"/>
  <c r="G72" i="162"/>
  <c r="G35" i="162" s="1"/>
  <c r="E73" i="162"/>
  <c r="E36" i="162" s="1"/>
  <c r="M73" i="162"/>
  <c r="M36" i="162" s="1"/>
  <c r="E70" i="162"/>
  <c r="E33" i="162" s="1"/>
  <c r="M70" i="162"/>
  <c r="M33" i="162" s="1"/>
  <c r="K71" i="162"/>
  <c r="K34" i="162" s="1"/>
  <c r="I72" i="162"/>
  <c r="I35" i="162" s="1"/>
  <c r="G73" i="162"/>
  <c r="G36" i="162" s="1"/>
  <c r="G70" i="166"/>
  <c r="G33" i="166" s="1"/>
  <c r="E71" i="166"/>
  <c r="E34" i="166" s="1"/>
  <c r="M71" i="166"/>
  <c r="M34" i="166" s="1"/>
  <c r="K72" i="166"/>
  <c r="K35" i="166" s="1"/>
  <c r="I73" i="166"/>
  <c r="I36" i="166" s="1"/>
  <c r="I70" i="166"/>
  <c r="I33" i="166" s="1"/>
  <c r="G71" i="166"/>
  <c r="G34" i="166" s="1"/>
  <c r="E72" i="166"/>
  <c r="E35" i="166" s="1"/>
  <c r="M72" i="166"/>
  <c r="M35" i="166" s="1"/>
  <c r="K73" i="166"/>
  <c r="K36" i="166" s="1"/>
  <c r="K70" i="166"/>
  <c r="K33" i="166" s="1"/>
  <c r="I71" i="166"/>
  <c r="I34" i="166" s="1"/>
  <c r="G72" i="166"/>
  <c r="G35" i="166" s="1"/>
  <c r="E73" i="166"/>
  <c r="E36" i="166" s="1"/>
  <c r="M73" i="166"/>
  <c r="M36" i="166" s="1"/>
  <c r="E70" i="166"/>
  <c r="E33" i="166" s="1"/>
  <c r="M70" i="166"/>
  <c r="M33" i="166" s="1"/>
  <c r="K71" i="166"/>
  <c r="K34" i="166" s="1"/>
  <c r="I72" i="166"/>
  <c r="I35" i="166" s="1"/>
  <c r="G73" i="166"/>
  <c r="G36" i="166" s="1"/>
  <c r="AA60" i="143"/>
  <c r="AF56" i="143"/>
  <c r="AB56" i="143"/>
  <c r="I57" i="143" s="1"/>
  <c r="AF56" i="147"/>
  <c r="AB56" i="147"/>
  <c r="E60" i="147" s="1"/>
  <c r="AH76" i="150"/>
  <c r="AD76" i="150"/>
  <c r="AH60" i="150"/>
  <c r="AD60" i="150"/>
  <c r="AA76" i="151"/>
  <c r="AF56" i="151"/>
  <c r="AB56" i="151"/>
  <c r="K60" i="151" s="1"/>
  <c r="AG76" i="153"/>
  <c r="AC76" i="153"/>
  <c r="AG60" i="153"/>
  <c r="AC60" i="153"/>
  <c r="AH56" i="153"/>
  <c r="AD56" i="153"/>
  <c r="AH76" i="154"/>
  <c r="AD76" i="154"/>
  <c r="AH60" i="154"/>
  <c r="AD60" i="154"/>
  <c r="AA76" i="155"/>
  <c r="AA60" i="155"/>
  <c r="AG56" i="156"/>
  <c r="AC56" i="156"/>
  <c r="K60" i="157"/>
  <c r="K62" i="157" s="1"/>
  <c r="I57" i="157"/>
  <c r="E73" i="158"/>
  <c r="E36" i="158" s="1"/>
  <c r="I71" i="158"/>
  <c r="I34" i="158" s="1"/>
  <c r="K70" i="160"/>
  <c r="K33" i="160" s="1"/>
  <c r="I71" i="160"/>
  <c r="I34" i="160" s="1"/>
  <c r="G72" i="160"/>
  <c r="G35" i="160" s="1"/>
  <c r="E73" i="160"/>
  <c r="E36" i="160" s="1"/>
  <c r="M73" i="160"/>
  <c r="M36" i="160" s="1"/>
  <c r="E70" i="160"/>
  <c r="E33" i="160" s="1"/>
  <c r="M70" i="160"/>
  <c r="M33" i="160" s="1"/>
  <c r="K71" i="160"/>
  <c r="K34" i="160" s="1"/>
  <c r="I72" i="160"/>
  <c r="I35" i="160" s="1"/>
  <c r="G73" i="160"/>
  <c r="G36" i="160" s="1"/>
  <c r="G70" i="160"/>
  <c r="G33" i="160" s="1"/>
  <c r="E71" i="160"/>
  <c r="E34" i="160" s="1"/>
  <c r="M71" i="160"/>
  <c r="M34" i="160" s="1"/>
  <c r="K72" i="160"/>
  <c r="K35" i="160" s="1"/>
  <c r="I73" i="160"/>
  <c r="I36" i="160" s="1"/>
  <c r="I70" i="160"/>
  <c r="I33" i="160" s="1"/>
  <c r="G71" i="160"/>
  <c r="G34" i="160" s="1"/>
  <c r="E72" i="160"/>
  <c r="E35" i="160" s="1"/>
  <c r="M72" i="160"/>
  <c r="M35" i="160" s="1"/>
  <c r="K73" i="160"/>
  <c r="K36" i="160" s="1"/>
  <c r="L59" i="162"/>
  <c r="F59" i="162"/>
  <c r="F22" i="162" s="1"/>
  <c r="N59" i="162"/>
  <c r="H59" i="162"/>
  <c r="J59" i="162"/>
  <c r="E60" i="163"/>
  <c r="E57" i="163"/>
  <c r="G60" i="163"/>
  <c r="K70" i="164"/>
  <c r="K33" i="164" s="1"/>
  <c r="I71" i="164"/>
  <c r="I34" i="164" s="1"/>
  <c r="G72" i="164"/>
  <c r="G35" i="164" s="1"/>
  <c r="E73" i="164"/>
  <c r="E36" i="164" s="1"/>
  <c r="M73" i="164"/>
  <c r="M36" i="164" s="1"/>
  <c r="E70" i="164"/>
  <c r="E33" i="164" s="1"/>
  <c r="M70" i="164"/>
  <c r="M33" i="164" s="1"/>
  <c r="K71" i="164"/>
  <c r="K34" i="164" s="1"/>
  <c r="I72" i="164"/>
  <c r="I35" i="164" s="1"/>
  <c r="G73" i="164"/>
  <c r="G36" i="164" s="1"/>
  <c r="G70" i="164"/>
  <c r="G33" i="164" s="1"/>
  <c r="E71" i="164"/>
  <c r="E34" i="164" s="1"/>
  <c r="M71" i="164"/>
  <c r="M34" i="164" s="1"/>
  <c r="K72" i="164"/>
  <c r="K35" i="164" s="1"/>
  <c r="I73" i="164"/>
  <c r="I36" i="164" s="1"/>
  <c r="I70" i="164"/>
  <c r="I33" i="164" s="1"/>
  <c r="G71" i="164"/>
  <c r="G34" i="164" s="1"/>
  <c r="E72" i="164"/>
  <c r="E35" i="164" s="1"/>
  <c r="M72" i="164"/>
  <c r="M35" i="164" s="1"/>
  <c r="K73" i="164"/>
  <c r="K36" i="164" s="1"/>
  <c r="L59" i="166"/>
  <c r="F59" i="166"/>
  <c r="F22" i="166" s="1"/>
  <c r="N59" i="166"/>
  <c r="H59" i="166"/>
  <c r="J59" i="166"/>
  <c r="K70" i="168"/>
  <c r="K33" i="168" s="1"/>
  <c r="I71" i="168"/>
  <c r="I34" i="168" s="1"/>
  <c r="G72" i="168"/>
  <c r="G35" i="168" s="1"/>
  <c r="E73" i="168"/>
  <c r="E36" i="168" s="1"/>
  <c r="M73" i="168"/>
  <c r="M36" i="168" s="1"/>
  <c r="E70" i="168"/>
  <c r="E33" i="168" s="1"/>
  <c r="M70" i="168"/>
  <c r="M33" i="168" s="1"/>
  <c r="K71" i="168"/>
  <c r="K34" i="168" s="1"/>
  <c r="I72" i="168"/>
  <c r="I35" i="168" s="1"/>
  <c r="G73" i="168"/>
  <c r="G36" i="168" s="1"/>
  <c r="G70" i="168"/>
  <c r="G33" i="168" s="1"/>
  <c r="E71" i="168"/>
  <c r="E34" i="168" s="1"/>
  <c r="M71" i="168"/>
  <c r="M34" i="168" s="1"/>
  <c r="K72" i="168"/>
  <c r="K35" i="168" s="1"/>
  <c r="I73" i="168"/>
  <c r="I36" i="168" s="1"/>
  <c r="I70" i="168"/>
  <c r="I33" i="168" s="1"/>
  <c r="G71" i="168"/>
  <c r="G34" i="168" s="1"/>
  <c r="E72" i="168"/>
  <c r="E35" i="168" s="1"/>
  <c r="M72" i="168"/>
  <c r="M35" i="168" s="1"/>
  <c r="K73" i="168"/>
  <c r="K36" i="168" s="1"/>
  <c r="L59" i="170"/>
  <c r="F59" i="170"/>
  <c r="F22" i="170" s="1"/>
  <c r="N59" i="170"/>
  <c r="H59" i="170"/>
  <c r="J59" i="170"/>
  <c r="AA76" i="144"/>
  <c r="AA60" i="144"/>
  <c r="AA76" i="148"/>
  <c r="AA60" i="148"/>
  <c r="AG76" i="150"/>
  <c r="AC76" i="150"/>
  <c r="AG60" i="150"/>
  <c r="AC60" i="150"/>
  <c r="AH76" i="151"/>
  <c r="AF56" i="152"/>
  <c r="AB56" i="152"/>
  <c r="E57" i="152" s="1"/>
  <c r="AF76" i="153"/>
  <c r="AB76" i="153"/>
  <c r="M70" i="153" s="1"/>
  <c r="M33" i="153" s="1"/>
  <c r="AF60" i="153"/>
  <c r="AB60" i="153"/>
  <c r="F59" i="153" s="1"/>
  <c r="F22" i="153" s="1"/>
  <c r="AG56" i="153"/>
  <c r="AG76" i="154"/>
  <c r="AG60" i="154"/>
  <c r="AH76" i="155"/>
  <c r="AH60" i="155"/>
  <c r="AF56" i="156"/>
  <c r="AB56" i="156"/>
  <c r="M60" i="156" s="1"/>
  <c r="AB76" i="157"/>
  <c r="G70" i="157" s="1"/>
  <c r="G33" i="157" s="1"/>
  <c r="AF76" i="157"/>
  <c r="AD76" i="157"/>
  <c r="AH76" i="157"/>
  <c r="G73" i="157"/>
  <c r="G36" i="157" s="1"/>
  <c r="E70" i="157"/>
  <c r="E33" i="157" s="1"/>
  <c r="AB60" i="157"/>
  <c r="AF60" i="157"/>
  <c r="H59" i="157" s="1"/>
  <c r="AD60" i="157"/>
  <c r="AH60" i="157"/>
  <c r="G60" i="157"/>
  <c r="K72" i="158"/>
  <c r="K35" i="158" s="1"/>
  <c r="H59" i="160"/>
  <c r="J59" i="160"/>
  <c r="L59" i="160"/>
  <c r="F59" i="160"/>
  <c r="F22" i="160" s="1"/>
  <c r="N59" i="160"/>
  <c r="H59" i="164"/>
  <c r="J59" i="164"/>
  <c r="L59" i="164"/>
  <c r="F59" i="164"/>
  <c r="F22" i="164" s="1"/>
  <c r="N59" i="164"/>
  <c r="I57" i="167"/>
  <c r="K60" i="167"/>
  <c r="K62" i="167" s="1"/>
  <c r="K57" i="167"/>
  <c r="E60" i="167"/>
  <c r="M60" i="167"/>
  <c r="M62" i="167" s="1"/>
  <c r="E57" i="167"/>
  <c r="M57" i="167"/>
  <c r="G60" i="167"/>
  <c r="G62" i="167" s="1"/>
  <c r="G57" i="167"/>
  <c r="I60" i="167"/>
  <c r="I62" i="167" s="1"/>
  <c r="H59" i="168"/>
  <c r="J59" i="168"/>
  <c r="L59" i="168"/>
  <c r="F59" i="168"/>
  <c r="F22" i="168" s="1"/>
  <c r="N59" i="168"/>
  <c r="E57" i="169"/>
  <c r="M57" i="169"/>
  <c r="G60" i="169"/>
  <c r="G62" i="169" s="1"/>
  <c r="G57" i="169"/>
  <c r="I60" i="169"/>
  <c r="I62" i="169" s="1"/>
  <c r="I57" i="169"/>
  <c r="K60" i="169"/>
  <c r="K62" i="169" s="1"/>
  <c r="K57" i="169"/>
  <c r="E60" i="169"/>
  <c r="M60" i="169"/>
  <c r="M62" i="169" s="1"/>
  <c r="AH76" i="144"/>
  <c r="AH60" i="144"/>
  <c r="AF56" i="145"/>
  <c r="AH60" i="148"/>
  <c r="AF56" i="149"/>
  <c r="AF76" i="150"/>
  <c r="AF60" i="150"/>
  <c r="G57" i="157"/>
  <c r="I60" i="157"/>
  <c r="I62" i="157" s="1"/>
  <c r="K57" i="157"/>
  <c r="E60" i="157"/>
  <c r="M60" i="157"/>
  <c r="I70" i="158"/>
  <c r="I33" i="158" s="1"/>
  <c r="G71" i="158"/>
  <c r="G34" i="158" s="1"/>
  <c r="E72" i="158"/>
  <c r="E35" i="158" s="1"/>
  <c r="M72" i="158"/>
  <c r="M35" i="158" s="1"/>
  <c r="K73" i="158"/>
  <c r="K36" i="158" s="1"/>
  <c r="E70" i="158"/>
  <c r="E33" i="158" s="1"/>
  <c r="M70" i="158"/>
  <c r="M33" i="158" s="1"/>
  <c r="K71" i="158"/>
  <c r="K34" i="158" s="1"/>
  <c r="I72" i="158"/>
  <c r="I35" i="158" s="1"/>
  <c r="G73" i="158"/>
  <c r="G36" i="158" s="1"/>
  <c r="M73" i="158"/>
  <c r="M36" i="158" s="1"/>
  <c r="G72" i="158"/>
  <c r="G35" i="158" s="1"/>
  <c r="K70" i="158"/>
  <c r="K33" i="158" s="1"/>
  <c r="H59" i="158"/>
  <c r="E57" i="161"/>
  <c r="M57" i="161"/>
  <c r="G60" i="161"/>
  <c r="G62" i="161" s="1"/>
  <c r="G57" i="161"/>
  <c r="I60" i="161"/>
  <c r="I62" i="161" s="1"/>
  <c r="I57" i="161"/>
  <c r="K60" i="161"/>
  <c r="K62" i="161" s="1"/>
  <c r="K57" i="161"/>
  <c r="E60" i="161"/>
  <c r="M60" i="161"/>
  <c r="M62" i="161" s="1"/>
  <c r="E57" i="165"/>
  <c r="M57" i="165"/>
  <c r="G60" i="165"/>
  <c r="G62" i="165" s="1"/>
  <c r="G57" i="165"/>
  <c r="I60" i="165"/>
  <c r="I62" i="165" s="1"/>
  <c r="I57" i="165"/>
  <c r="K60" i="165"/>
  <c r="K62" i="165" s="1"/>
  <c r="K57" i="165"/>
  <c r="E60" i="165"/>
  <c r="M60" i="165"/>
  <c r="M62" i="165" s="1"/>
  <c r="AF56" i="158"/>
  <c r="AB56" i="158"/>
  <c r="AF76" i="159"/>
  <c r="AB76" i="159"/>
  <c r="AF60" i="159"/>
  <c r="AB60" i="159"/>
  <c r="AH56" i="160"/>
  <c r="AD56" i="160"/>
  <c r="AH76" i="161"/>
  <c r="AD76" i="161"/>
  <c r="AH60" i="161"/>
  <c r="AD60" i="161"/>
  <c r="AF56" i="162"/>
  <c r="AB56" i="162"/>
  <c r="AF76" i="163"/>
  <c r="AB76" i="163"/>
  <c r="AF60" i="163"/>
  <c r="AB60" i="163"/>
  <c r="AG56" i="163"/>
  <c r="K60" i="163" s="1"/>
  <c r="AC56" i="163"/>
  <c r="I57" i="163" s="1"/>
  <c r="AH56" i="164"/>
  <c r="AD56" i="164"/>
  <c r="AH76" i="165"/>
  <c r="AD76" i="165"/>
  <c r="AH60" i="165"/>
  <c r="AD60" i="165"/>
  <c r="AF56" i="166"/>
  <c r="AB56" i="166"/>
  <c r="AF76" i="167"/>
  <c r="AB76" i="167"/>
  <c r="AF60" i="167"/>
  <c r="AB60" i="167"/>
  <c r="AH56" i="168"/>
  <c r="AD56" i="168"/>
  <c r="AH76" i="169"/>
  <c r="AD76" i="169"/>
  <c r="AH60" i="169"/>
  <c r="AD60" i="169"/>
  <c r="AA76" i="170"/>
  <c r="AF56" i="170"/>
  <c r="AB56" i="170"/>
  <c r="E60" i="173"/>
  <c r="E57" i="173"/>
  <c r="G70" i="177"/>
  <c r="G33" i="177" s="1"/>
  <c r="E71" i="177"/>
  <c r="E34" i="177" s="1"/>
  <c r="M71" i="177"/>
  <c r="M34" i="177" s="1"/>
  <c r="K72" i="177"/>
  <c r="K35" i="177" s="1"/>
  <c r="I73" i="177"/>
  <c r="I36" i="177" s="1"/>
  <c r="I70" i="177"/>
  <c r="I33" i="177" s="1"/>
  <c r="G71" i="177"/>
  <c r="G34" i="177" s="1"/>
  <c r="E72" i="177"/>
  <c r="E35" i="177" s="1"/>
  <c r="M72" i="177"/>
  <c r="M35" i="177" s="1"/>
  <c r="K73" i="177"/>
  <c r="K36" i="177" s="1"/>
  <c r="K70" i="177"/>
  <c r="K33" i="177" s="1"/>
  <c r="I71" i="177"/>
  <c r="I34" i="177" s="1"/>
  <c r="G72" i="177"/>
  <c r="G35" i="177" s="1"/>
  <c r="E73" i="177"/>
  <c r="E36" i="177" s="1"/>
  <c r="M73" i="177"/>
  <c r="M36" i="177" s="1"/>
  <c r="E70" i="177"/>
  <c r="E33" i="177" s="1"/>
  <c r="M70" i="177"/>
  <c r="M33" i="177" s="1"/>
  <c r="K71" i="177"/>
  <c r="K34" i="177" s="1"/>
  <c r="I72" i="177"/>
  <c r="I35" i="177" s="1"/>
  <c r="G73" i="177"/>
  <c r="G36" i="177" s="1"/>
  <c r="AA56" i="158"/>
  <c r="AA76" i="159"/>
  <c r="AA60" i="159"/>
  <c r="AA56" i="162"/>
  <c r="AA76" i="163"/>
  <c r="AA60" i="163"/>
  <c r="AA56" i="166"/>
  <c r="AA76" i="167"/>
  <c r="AA60" i="167"/>
  <c r="AA56" i="170"/>
  <c r="I72" i="171"/>
  <c r="I35" i="171" s="1"/>
  <c r="G70" i="171"/>
  <c r="G33" i="171" s="1"/>
  <c r="I73" i="171"/>
  <c r="I36" i="171" s="1"/>
  <c r="G71" i="171"/>
  <c r="G34" i="171" s="1"/>
  <c r="G72" i="171"/>
  <c r="G35" i="171" s="1"/>
  <c r="J59" i="171"/>
  <c r="L59" i="171"/>
  <c r="F59" i="171"/>
  <c r="F22" i="171" s="1"/>
  <c r="N59" i="171"/>
  <c r="H59" i="171"/>
  <c r="I70" i="173"/>
  <c r="I33" i="173" s="1"/>
  <c r="G71" i="173"/>
  <c r="G34" i="173" s="1"/>
  <c r="E72" i="173"/>
  <c r="E35" i="173" s="1"/>
  <c r="M72" i="173"/>
  <c r="M35" i="173" s="1"/>
  <c r="K73" i="173"/>
  <c r="K36" i="173" s="1"/>
  <c r="K70" i="173"/>
  <c r="K33" i="173" s="1"/>
  <c r="I71" i="173"/>
  <c r="I34" i="173" s="1"/>
  <c r="G72" i="173"/>
  <c r="G35" i="173" s="1"/>
  <c r="E73" i="173"/>
  <c r="E36" i="173" s="1"/>
  <c r="M73" i="173"/>
  <c r="M36" i="173" s="1"/>
  <c r="E70" i="173"/>
  <c r="E33" i="173" s="1"/>
  <c r="M70" i="173"/>
  <c r="M33" i="173" s="1"/>
  <c r="K71" i="173"/>
  <c r="K34" i="173" s="1"/>
  <c r="I72" i="173"/>
  <c r="I35" i="173" s="1"/>
  <c r="G73" i="173"/>
  <c r="G36" i="173" s="1"/>
  <c r="G70" i="173"/>
  <c r="G33" i="173" s="1"/>
  <c r="E71" i="173"/>
  <c r="E34" i="173" s="1"/>
  <c r="M71" i="173"/>
  <c r="M34" i="173" s="1"/>
  <c r="K72" i="173"/>
  <c r="K35" i="173" s="1"/>
  <c r="I73" i="173"/>
  <c r="I36" i="173" s="1"/>
  <c r="E57" i="175"/>
  <c r="E60" i="175"/>
  <c r="E57" i="176"/>
  <c r="M57" i="176"/>
  <c r="G60" i="176"/>
  <c r="G62" i="176" s="1"/>
  <c r="G57" i="176"/>
  <c r="I60" i="176"/>
  <c r="I62" i="176" s="1"/>
  <c r="I57" i="176"/>
  <c r="K60" i="176"/>
  <c r="K62" i="176" s="1"/>
  <c r="K57" i="176"/>
  <c r="E60" i="176"/>
  <c r="M60" i="176"/>
  <c r="M62" i="176" s="1"/>
  <c r="L59" i="177"/>
  <c r="F59" i="177"/>
  <c r="F22" i="177" s="1"/>
  <c r="N59" i="177"/>
  <c r="H59" i="177"/>
  <c r="J59" i="177"/>
  <c r="AH56" i="158"/>
  <c r="AD56" i="158"/>
  <c r="AH76" i="159"/>
  <c r="AD76" i="159"/>
  <c r="AH60" i="159"/>
  <c r="AD60" i="159"/>
  <c r="AF56" i="160"/>
  <c r="AB56" i="160"/>
  <c r="M60" i="160" s="1"/>
  <c r="AF76" i="161"/>
  <c r="AB76" i="161"/>
  <c r="E70" i="161" s="1"/>
  <c r="E33" i="161" s="1"/>
  <c r="AF60" i="161"/>
  <c r="AB60" i="161"/>
  <c r="L59" i="161" s="1"/>
  <c r="AH56" i="162"/>
  <c r="AH76" i="163"/>
  <c r="AD76" i="163"/>
  <c r="AH60" i="163"/>
  <c r="AD60" i="163"/>
  <c r="AF56" i="164"/>
  <c r="AB56" i="164"/>
  <c r="K57" i="164" s="1"/>
  <c r="AF76" i="165"/>
  <c r="AB76" i="165"/>
  <c r="K71" i="165" s="1"/>
  <c r="K34" i="165" s="1"/>
  <c r="AF60" i="165"/>
  <c r="L59" i="165" s="1"/>
  <c r="AB60" i="165"/>
  <c r="F59" i="165" s="1"/>
  <c r="F22" i="165" s="1"/>
  <c r="AH56" i="166"/>
  <c r="AH76" i="167"/>
  <c r="AD76" i="167"/>
  <c r="AH60" i="167"/>
  <c r="AD60" i="167"/>
  <c r="AF56" i="168"/>
  <c r="AB56" i="168"/>
  <c r="M60" i="168" s="1"/>
  <c r="AF76" i="169"/>
  <c r="AB76" i="169"/>
  <c r="K71" i="169" s="1"/>
  <c r="K34" i="169" s="1"/>
  <c r="AF60" i="169"/>
  <c r="AB60" i="169"/>
  <c r="J59" i="169" s="1"/>
  <c r="AH56" i="170"/>
  <c r="AD56" i="170"/>
  <c r="G70" i="172"/>
  <c r="G33" i="172" s="1"/>
  <c r="E71" i="172"/>
  <c r="E34" i="172" s="1"/>
  <c r="M71" i="172"/>
  <c r="M34" i="172" s="1"/>
  <c r="K72" i="172"/>
  <c r="K35" i="172" s="1"/>
  <c r="I73" i="172"/>
  <c r="I36" i="172" s="1"/>
  <c r="I70" i="172"/>
  <c r="I33" i="172" s="1"/>
  <c r="G71" i="172"/>
  <c r="G34" i="172" s="1"/>
  <c r="E72" i="172"/>
  <c r="E35" i="172" s="1"/>
  <c r="M72" i="172"/>
  <c r="M35" i="172" s="1"/>
  <c r="K73" i="172"/>
  <c r="K36" i="172" s="1"/>
  <c r="K70" i="172"/>
  <c r="K33" i="172" s="1"/>
  <c r="I71" i="172"/>
  <c r="I34" i="172" s="1"/>
  <c r="G72" i="172"/>
  <c r="G35" i="172" s="1"/>
  <c r="E73" i="172"/>
  <c r="E36" i="172" s="1"/>
  <c r="M73" i="172"/>
  <c r="M36" i="172" s="1"/>
  <c r="E70" i="172"/>
  <c r="E33" i="172" s="1"/>
  <c r="M70" i="172"/>
  <c r="M33" i="172" s="1"/>
  <c r="K71" i="172"/>
  <c r="K34" i="172" s="1"/>
  <c r="I72" i="172"/>
  <c r="I35" i="172" s="1"/>
  <c r="G73" i="172"/>
  <c r="G36" i="172" s="1"/>
  <c r="K70" i="174"/>
  <c r="K33" i="174" s="1"/>
  <c r="I71" i="174"/>
  <c r="I34" i="174" s="1"/>
  <c r="G72" i="174"/>
  <c r="G35" i="174" s="1"/>
  <c r="E73" i="174"/>
  <c r="E36" i="174" s="1"/>
  <c r="M73" i="174"/>
  <c r="M36" i="174" s="1"/>
  <c r="E70" i="174"/>
  <c r="E33" i="174" s="1"/>
  <c r="M70" i="174"/>
  <c r="M33" i="174" s="1"/>
  <c r="K71" i="174"/>
  <c r="K34" i="174" s="1"/>
  <c r="I72" i="174"/>
  <c r="I35" i="174" s="1"/>
  <c r="G73" i="174"/>
  <c r="G36" i="174" s="1"/>
  <c r="G70" i="174"/>
  <c r="G33" i="174" s="1"/>
  <c r="E71" i="174"/>
  <c r="E34" i="174" s="1"/>
  <c r="M71" i="174"/>
  <c r="M34" i="174" s="1"/>
  <c r="K72" i="174"/>
  <c r="K35" i="174" s="1"/>
  <c r="I73" i="174"/>
  <c r="I36" i="174" s="1"/>
  <c r="I70" i="174"/>
  <c r="I33" i="174" s="1"/>
  <c r="G71" i="174"/>
  <c r="G34" i="174" s="1"/>
  <c r="E72" i="174"/>
  <c r="E35" i="174" s="1"/>
  <c r="M72" i="174"/>
  <c r="M35" i="174" s="1"/>
  <c r="K73" i="174"/>
  <c r="K36" i="174" s="1"/>
  <c r="AG56" i="158"/>
  <c r="AG76" i="159"/>
  <c r="AG60" i="159"/>
  <c r="AG76" i="163"/>
  <c r="AG60" i="163"/>
  <c r="AG76" i="167"/>
  <c r="AG60" i="167"/>
  <c r="AG56" i="170"/>
  <c r="L59" i="172"/>
  <c r="F59" i="172"/>
  <c r="F22" i="172" s="1"/>
  <c r="N59" i="172"/>
  <c r="H59" i="172"/>
  <c r="J59" i="172"/>
  <c r="H59" i="174"/>
  <c r="J59" i="174"/>
  <c r="L59" i="174"/>
  <c r="F59" i="174"/>
  <c r="F22" i="174" s="1"/>
  <c r="N59" i="174"/>
  <c r="L59" i="175"/>
  <c r="H59" i="175"/>
  <c r="AH76" i="171"/>
  <c r="M71" i="171" s="1"/>
  <c r="M34" i="171" s="1"/>
  <c r="AD76" i="171"/>
  <c r="E70" i="171" s="1"/>
  <c r="E33" i="171" s="1"/>
  <c r="AA56" i="171"/>
  <c r="AF56" i="172"/>
  <c r="AB56" i="172"/>
  <c r="AH76" i="176"/>
  <c r="AD76" i="176"/>
  <c r="I72" i="176" s="1"/>
  <c r="I35" i="176" s="1"/>
  <c r="AH60" i="176"/>
  <c r="AD60" i="176"/>
  <c r="L59" i="176" s="1"/>
  <c r="AF56" i="177"/>
  <c r="AB56" i="177"/>
  <c r="K60" i="177" s="1"/>
  <c r="AF76" i="178"/>
  <c r="AA76" i="178"/>
  <c r="H59" i="180"/>
  <c r="J59" i="180"/>
  <c r="L59" i="180"/>
  <c r="F59" i="180"/>
  <c r="F22" i="180" s="1"/>
  <c r="N59" i="180"/>
  <c r="K70" i="184"/>
  <c r="K33" i="184" s="1"/>
  <c r="I71" i="184"/>
  <c r="I34" i="184" s="1"/>
  <c r="G72" i="184"/>
  <c r="G35" i="184" s="1"/>
  <c r="E73" i="184"/>
  <c r="E36" i="184" s="1"/>
  <c r="M73" i="184"/>
  <c r="M36" i="184" s="1"/>
  <c r="E70" i="184"/>
  <c r="E33" i="184" s="1"/>
  <c r="M70" i="184"/>
  <c r="M33" i="184" s="1"/>
  <c r="K71" i="184"/>
  <c r="K34" i="184" s="1"/>
  <c r="I72" i="184"/>
  <c r="I35" i="184" s="1"/>
  <c r="G73" i="184"/>
  <c r="G36" i="184" s="1"/>
  <c r="G70" i="184"/>
  <c r="G33" i="184" s="1"/>
  <c r="E71" i="184"/>
  <c r="E34" i="184" s="1"/>
  <c r="M71" i="184"/>
  <c r="M34" i="184" s="1"/>
  <c r="K72" i="184"/>
  <c r="K35" i="184" s="1"/>
  <c r="I73" i="184"/>
  <c r="I36" i="184" s="1"/>
  <c r="I70" i="184"/>
  <c r="I33" i="184" s="1"/>
  <c r="G71" i="184"/>
  <c r="G34" i="184" s="1"/>
  <c r="E72" i="184"/>
  <c r="E35" i="184" s="1"/>
  <c r="M72" i="184"/>
  <c r="M35" i="184" s="1"/>
  <c r="K73" i="184"/>
  <c r="K36" i="184" s="1"/>
  <c r="AA56" i="172"/>
  <c r="AA60" i="173"/>
  <c r="AF56" i="173"/>
  <c r="K60" i="173" s="1"/>
  <c r="AB56" i="173"/>
  <c r="K57" i="173" s="1"/>
  <c r="AG76" i="176"/>
  <c r="AC76" i="176"/>
  <c r="E70" i="176" s="1"/>
  <c r="E33" i="176" s="1"/>
  <c r="AG60" i="176"/>
  <c r="AC60" i="176"/>
  <c r="F59" i="176" s="1"/>
  <c r="F22" i="176" s="1"/>
  <c r="I70" i="179"/>
  <c r="I33" i="179" s="1"/>
  <c r="G71" i="179"/>
  <c r="G34" i="179" s="1"/>
  <c r="E72" i="179"/>
  <c r="E35" i="179" s="1"/>
  <c r="M72" i="179"/>
  <c r="M35" i="179" s="1"/>
  <c r="K73" i="179"/>
  <c r="K36" i="179" s="1"/>
  <c r="K70" i="179"/>
  <c r="K33" i="179" s="1"/>
  <c r="I71" i="179"/>
  <c r="I34" i="179" s="1"/>
  <c r="G72" i="179"/>
  <c r="G35" i="179" s="1"/>
  <c r="E73" i="179"/>
  <c r="E36" i="179" s="1"/>
  <c r="M73" i="179"/>
  <c r="M36" i="179" s="1"/>
  <c r="E70" i="179"/>
  <c r="E33" i="179" s="1"/>
  <c r="M70" i="179"/>
  <c r="M33" i="179" s="1"/>
  <c r="K71" i="179"/>
  <c r="K34" i="179" s="1"/>
  <c r="I72" i="179"/>
  <c r="I35" i="179" s="1"/>
  <c r="G73" i="179"/>
  <c r="G36" i="179" s="1"/>
  <c r="G70" i="179"/>
  <c r="G33" i="179" s="1"/>
  <c r="E71" i="179"/>
  <c r="E34" i="179" s="1"/>
  <c r="M71" i="179"/>
  <c r="M34" i="179" s="1"/>
  <c r="K72" i="179"/>
  <c r="K35" i="179" s="1"/>
  <c r="I73" i="179"/>
  <c r="I36" i="179" s="1"/>
  <c r="H59" i="184"/>
  <c r="J59" i="184"/>
  <c r="L59" i="184"/>
  <c r="F59" i="184"/>
  <c r="F22" i="184" s="1"/>
  <c r="N59" i="184"/>
  <c r="AH56" i="172"/>
  <c r="AD56" i="172"/>
  <c r="AF56" i="174"/>
  <c r="AB56" i="174"/>
  <c r="E60" i="174" s="1"/>
  <c r="AF76" i="175"/>
  <c r="AB76" i="175"/>
  <c r="M70" i="175" s="1"/>
  <c r="M33" i="175" s="1"/>
  <c r="AB60" i="175"/>
  <c r="N59" i="175" s="1"/>
  <c r="AF56" i="175"/>
  <c r="K60" i="175" s="1"/>
  <c r="AB56" i="175"/>
  <c r="M57" i="175" s="1"/>
  <c r="G57" i="178"/>
  <c r="I60" i="178"/>
  <c r="I57" i="178"/>
  <c r="K60" i="178"/>
  <c r="K57" i="178"/>
  <c r="E60" i="178"/>
  <c r="M60" i="178"/>
  <c r="M62" i="178" s="1"/>
  <c r="E57" i="178"/>
  <c r="M57" i="178"/>
  <c r="G60" i="178"/>
  <c r="F59" i="179"/>
  <c r="F22" i="179" s="1"/>
  <c r="N59" i="179"/>
  <c r="H59" i="179"/>
  <c r="J59" i="179"/>
  <c r="L59" i="179"/>
  <c r="G57" i="182"/>
  <c r="I60" i="182"/>
  <c r="I57" i="182"/>
  <c r="K60" i="182"/>
  <c r="K57" i="182"/>
  <c r="E60" i="182"/>
  <c r="M60" i="182"/>
  <c r="E57" i="182"/>
  <c r="M57" i="182"/>
  <c r="G60" i="182"/>
  <c r="F59" i="183"/>
  <c r="F22" i="183" s="1"/>
  <c r="N59" i="183"/>
  <c r="H59" i="183"/>
  <c r="J59" i="183"/>
  <c r="L59" i="183"/>
  <c r="AF56" i="171"/>
  <c r="K70" i="180"/>
  <c r="K33" i="180" s="1"/>
  <c r="I71" i="180"/>
  <c r="I34" i="180" s="1"/>
  <c r="G72" i="180"/>
  <c r="G35" i="180" s="1"/>
  <c r="E73" i="180"/>
  <c r="E36" i="180" s="1"/>
  <c r="M73" i="180"/>
  <c r="M36" i="180" s="1"/>
  <c r="E70" i="180"/>
  <c r="E33" i="180" s="1"/>
  <c r="M70" i="180"/>
  <c r="M33" i="180" s="1"/>
  <c r="K71" i="180"/>
  <c r="K34" i="180" s="1"/>
  <c r="I72" i="180"/>
  <c r="I35" i="180" s="1"/>
  <c r="G73" i="180"/>
  <c r="G36" i="180" s="1"/>
  <c r="G70" i="180"/>
  <c r="G33" i="180" s="1"/>
  <c r="E71" i="180"/>
  <c r="E34" i="180" s="1"/>
  <c r="M71" i="180"/>
  <c r="M34" i="180" s="1"/>
  <c r="K72" i="180"/>
  <c r="K35" i="180" s="1"/>
  <c r="I73" i="180"/>
  <c r="I36" i="180" s="1"/>
  <c r="I70" i="180"/>
  <c r="I33" i="180" s="1"/>
  <c r="G71" i="180"/>
  <c r="G34" i="180" s="1"/>
  <c r="E72" i="180"/>
  <c r="E35" i="180" s="1"/>
  <c r="M72" i="180"/>
  <c r="M35" i="180" s="1"/>
  <c r="K73" i="180"/>
  <c r="K36" i="180" s="1"/>
  <c r="AA60" i="178"/>
  <c r="AA56" i="181"/>
  <c r="AA76" i="182"/>
  <c r="AA60" i="182"/>
  <c r="I70" i="189"/>
  <c r="I33" i="189" s="1"/>
  <c r="G71" i="189"/>
  <c r="G34" i="189" s="1"/>
  <c r="E72" i="189"/>
  <c r="E35" i="189" s="1"/>
  <c r="M72" i="189"/>
  <c r="M35" i="189" s="1"/>
  <c r="K73" i="189"/>
  <c r="K36" i="189" s="1"/>
  <c r="K70" i="189"/>
  <c r="K33" i="189" s="1"/>
  <c r="I71" i="189"/>
  <c r="I34" i="189" s="1"/>
  <c r="G72" i="189"/>
  <c r="G35" i="189" s="1"/>
  <c r="E73" i="189"/>
  <c r="E36" i="189" s="1"/>
  <c r="M73" i="189"/>
  <c r="M36" i="189" s="1"/>
  <c r="E70" i="189"/>
  <c r="E33" i="189" s="1"/>
  <c r="M70" i="189"/>
  <c r="M33" i="189" s="1"/>
  <c r="K71" i="189"/>
  <c r="K34" i="189" s="1"/>
  <c r="I72" i="189"/>
  <c r="I35" i="189" s="1"/>
  <c r="G73" i="189"/>
  <c r="G36" i="189" s="1"/>
  <c r="G70" i="189"/>
  <c r="G33" i="189" s="1"/>
  <c r="E71" i="189"/>
  <c r="E34" i="189" s="1"/>
  <c r="M71" i="189"/>
  <c r="M34" i="189" s="1"/>
  <c r="K72" i="189"/>
  <c r="K35" i="189" s="1"/>
  <c r="I73" i="189"/>
  <c r="I36" i="189" s="1"/>
  <c r="G72" i="192"/>
  <c r="G35" i="192" s="1"/>
  <c r="AH60" i="178"/>
  <c r="AD60" i="178"/>
  <c r="AF56" i="179"/>
  <c r="AB56" i="179"/>
  <c r="K57" i="179" s="1"/>
  <c r="AG56" i="180"/>
  <c r="AC56" i="180"/>
  <c r="AG76" i="181"/>
  <c r="AC76" i="181"/>
  <c r="AG60" i="181"/>
  <c r="AC60" i="181"/>
  <c r="AH56" i="181"/>
  <c r="AD56" i="181"/>
  <c r="AH76" i="182"/>
  <c r="AD76" i="182"/>
  <c r="AH60" i="182"/>
  <c r="AD60" i="182"/>
  <c r="AA76" i="183"/>
  <c r="AF56" i="183"/>
  <c r="I57" i="183" s="1"/>
  <c r="AB56" i="183"/>
  <c r="K60" i="183" s="1"/>
  <c r="AG56" i="184"/>
  <c r="AC56" i="184"/>
  <c r="H59" i="186"/>
  <c r="J59" i="186"/>
  <c r="L59" i="186"/>
  <c r="F59" i="186"/>
  <c r="F22" i="186" s="1"/>
  <c r="N59" i="186"/>
  <c r="G57" i="188"/>
  <c r="I60" i="188"/>
  <c r="I62" i="188" s="1"/>
  <c r="I57" i="188"/>
  <c r="K60" i="188"/>
  <c r="K62" i="188" s="1"/>
  <c r="K57" i="188"/>
  <c r="E60" i="188"/>
  <c r="M60" i="188"/>
  <c r="E57" i="188"/>
  <c r="M57" i="188"/>
  <c r="G60" i="188"/>
  <c r="G62" i="188" s="1"/>
  <c r="AF56" i="180"/>
  <c r="AB56" i="180"/>
  <c r="E60" i="180" s="1"/>
  <c r="AF76" i="181"/>
  <c r="AB76" i="181"/>
  <c r="E70" i="181" s="1"/>
  <c r="E33" i="181" s="1"/>
  <c r="AF60" i="181"/>
  <c r="AB60" i="181"/>
  <c r="N59" i="181" s="1"/>
  <c r="AG56" i="181"/>
  <c r="AC56" i="181"/>
  <c r="AG76" i="182"/>
  <c r="AC76" i="182"/>
  <c r="AG60" i="182"/>
  <c r="AC60" i="182"/>
  <c r="AF56" i="184"/>
  <c r="AB56" i="184"/>
  <c r="M60" i="184" s="1"/>
  <c r="E70" i="187"/>
  <c r="E33" i="187" s="1"/>
  <c r="M70" i="187"/>
  <c r="M33" i="187" s="1"/>
  <c r="K71" i="187"/>
  <c r="K34" i="187" s="1"/>
  <c r="I72" i="187"/>
  <c r="I35" i="187" s="1"/>
  <c r="G73" i="187"/>
  <c r="G36" i="187" s="1"/>
  <c r="G70" i="187"/>
  <c r="G33" i="187" s="1"/>
  <c r="E71" i="187"/>
  <c r="E34" i="187" s="1"/>
  <c r="M71" i="187"/>
  <c r="M34" i="187" s="1"/>
  <c r="K72" i="187"/>
  <c r="K35" i="187" s="1"/>
  <c r="I73" i="187"/>
  <c r="I36" i="187" s="1"/>
  <c r="I70" i="187"/>
  <c r="I33" i="187" s="1"/>
  <c r="G71" i="187"/>
  <c r="G34" i="187" s="1"/>
  <c r="E72" i="187"/>
  <c r="E35" i="187" s="1"/>
  <c r="M72" i="187"/>
  <c r="M35" i="187" s="1"/>
  <c r="K73" i="187"/>
  <c r="K36" i="187" s="1"/>
  <c r="K70" i="187"/>
  <c r="K33" i="187" s="1"/>
  <c r="I71" i="187"/>
  <c r="I34" i="187" s="1"/>
  <c r="G72" i="187"/>
  <c r="G35" i="187" s="1"/>
  <c r="E73" i="187"/>
  <c r="E36" i="187" s="1"/>
  <c r="M73" i="187"/>
  <c r="M36" i="187" s="1"/>
  <c r="AF56" i="181"/>
  <c r="AF76" i="182"/>
  <c r="AF60" i="182"/>
  <c r="I70" i="185"/>
  <c r="I33" i="185" s="1"/>
  <c r="G71" i="185"/>
  <c r="G34" i="185" s="1"/>
  <c r="E72" i="185"/>
  <c r="E35" i="185" s="1"/>
  <c r="M72" i="185"/>
  <c r="M35" i="185" s="1"/>
  <c r="K73" i="185"/>
  <c r="K36" i="185" s="1"/>
  <c r="K70" i="185"/>
  <c r="K33" i="185" s="1"/>
  <c r="I71" i="185"/>
  <c r="I34" i="185" s="1"/>
  <c r="G72" i="185"/>
  <c r="G35" i="185" s="1"/>
  <c r="E73" i="185"/>
  <c r="E36" i="185" s="1"/>
  <c r="M73" i="185"/>
  <c r="M36" i="185" s="1"/>
  <c r="E70" i="185"/>
  <c r="E33" i="185" s="1"/>
  <c r="M70" i="185"/>
  <c r="M33" i="185" s="1"/>
  <c r="K71" i="185"/>
  <c r="K34" i="185" s="1"/>
  <c r="I72" i="185"/>
  <c r="I35" i="185" s="1"/>
  <c r="G73" i="185"/>
  <c r="G36" i="185" s="1"/>
  <c r="G70" i="185"/>
  <c r="G33" i="185" s="1"/>
  <c r="E71" i="185"/>
  <c r="E34" i="185" s="1"/>
  <c r="M71" i="185"/>
  <c r="M34" i="185" s="1"/>
  <c r="K72" i="185"/>
  <c r="K35" i="185" s="1"/>
  <c r="I73" i="185"/>
  <c r="I36" i="185" s="1"/>
  <c r="I57" i="185"/>
  <c r="K60" i="185"/>
  <c r="K57" i="185"/>
  <c r="E60" i="185"/>
  <c r="M60" i="185"/>
  <c r="M62" i="185" s="1"/>
  <c r="E57" i="185"/>
  <c r="M57" i="185"/>
  <c r="G60" i="185"/>
  <c r="G57" i="185"/>
  <c r="I60" i="185"/>
  <c r="J59" i="187"/>
  <c r="L59" i="187"/>
  <c r="F59" i="187"/>
  <c r="F22" i="187" s="1"/>
  <c r="N59" i="187"/>
  <c r="H59" i="187"/>
  <c r="AA56" i="187"/>
  <c r="AA76" i="188"/>
  <c r="AA60" i="188"/>
  <c r="K57" i="191"/>
  <c r="E60" i="191"/>
  <c r="M60" i="191"/>
  <c r="G57" i="191"/>
  <c r="I60" i="191"/>
  <c r="G70" i="194"/>
  <c r="G33" i="194" s="1"/>
  <c r="E71" i="194"/>
  <c r="E34" i="194" s="1"/>
  <c r="M71" i="194"/>
  <c r="M34" i="194" s="1"/>
  <c r="K72" i="194"/>
  <c r="K35" i="194" s="1"/>
  <c r="I73" i="194"/>
  <c r="I36" i="194" s="1"/>
  <c r="I70" i="194"/>
  <c r="I33" i="194" s="1"/>
  <c r="G71" i="194"/>
  <c r="G34" i="194" s="1"/>
  <c r="E72" i="194"/>
  <c r="E35" i="194" s="1"/>
  <c r="M72" i="194"/>
  <c r="M35" i="194" s="1"/>
  <c r="K73" i="194"/>
  <c r="K36" i="194" s="1"/>
  <c r="K70" i="194"/>
  <c r="K33" i="194" s="1"/>
  <c r="I71" i="194"/>
  <c r="I34" i="194" s="1"/>
  <c r="G72" i="194"/>
  <c r="G35" i="194" s="1"/>
  <c r="E73" i="194"/>
  <c r="E36" i="194" s="1"/>
  <c r="M73" i="194"/>
  <c r="M36" i="194" s="1"/>
  <c r="E70" i="194"/>
  <c r="E33" i="194" s="1"/>
  <c r="M70" i="194"/>
  <c r="M33" i="194" s="1"/>
  <c r="K71" i="194"/>
  <c r="K34" i="194" s="1"/>
  <c r="I72" i="194"/>
  <c r="I35" i="194" s="1"/>
  <c r="G73" i="194"/>
  <c r="G36" i="194" s="1"/>
  <c r="M61" i="197"/>
  <c r="AA60" i="185"/>
  <c r="AH56" i="187"/>
  <c r="AD56" i="187"/>
  <c r="AH76" i="188"/>
  <c r="AD76" i="188"/>
  <c r="AH60" i="188"/>
  <c r="AD60" i="188"/>
  <c r="AA60" i="189"/>
  <c r="AF56" i="189"/>
  <c r="AB56" i="189"/>
  <c r="AF76" i="190"/>
  <c r="AB76" i="190"/>
  <c r="AF60" i="190"/>
  <c r="AB60" i="190"/>
  <c r="M57" i="191"/>
  <c r="AB56" i="192"/>
  <c r="AF56" i="192"/>
  <c r="AD56" i="192"/>
  <c r="AH56" i="192"/>
  <c r="AB60" i="193"/>
  <c r="N59" i="193" s="1"/>
  <c r="AF60" i="193"/>
  <c r="AC60" i="193"/>
  <c r="AG60" i="193"/>
  <c r="AD60" i="193"/>
  <c r="AH60" i="193"/>
  <c r="L59" i="194"/>
  <c r="F59" i="194"/>
  <c r="F22" i="194" s="1"/>
  <c r="N59" i="194"/>
  <c r="H59" i="194"/>
  <c r="J59" i="194"/>
  <c r="AH60" i="185"/>
  <c r="AA76" i="186"/>
  <c r="AF56" i="186"/>
  <c r="AB56" i="186"/>
  <c r="K57" i="186" s="1"/>
  <c r="AG56" i="187"/>
  <c r="AC56" i="187"/>
  <c r="AG76" i="188"/>
  <c r="AC76" i="188"/>
  <c r="AG60" i="188"/>
  <c r="AC60" i="188"/>
  <c r="AA56" i="189"/>
  <c r="AA76" i="190"/>
  <c r="AA60" i="190"/>
  <c r="K60" i="191"/>
  <c r="K62" i="191" s="1"/>
  <c r="I57" i="191"/>
  <c r="AC56" i="192"/>
  <c r="AB76" i="193"/>
  <c r="AF76" i="193"/>
  <c r="AC76" i="193"/>
  <c r="AG76" i="193"/>
  <c r="AD76" i="193"/>
  <c r="AH76" i="193"/>
  <c r="J59" i="193"/>
  <c r="F59" i="193"/>
  <c r="F22" i="193" s="1"/>
  <c r="H59" i="193"/>
  <c r="I57" i="195"/>
  <c r="K60" i="195"/>
  <c r="K62" i="195" s="1"/>
  <c r="K57" i="195"/>
  <c r="E60" i="195"/>
  <c r="M60" i="195"/>
  <c r="M62" i="195" s="1"/>
  <c r="E57" i="195"/>
  <c r="M57" i="195"/>
  <c r="G60" i="195"/>
  <c r="G62" i="195" s="1"/>
  <c r="G57" i="195"/>
  <c r="I60" i="195"/>
  <c r="I62" i="195" s="1"/>
  <c r="AH76" i="186"/>
  <c r="AF56" i="187"/>
  <c r="AF76" i="188"/>
  <c r="AF60" i="188"/>
  <c r="AG60" i="189"/>
  <c r="AH56" i="189"/>
  <c r="AH76" i="190"/>
  <c r="AH60" i="190"/>
  <c r="AB56" i="190"/>
  <c r="K57" i="190" s="1"/>
  <c r="AF56" i="190"/>
  <c r="AD76" i="191"/>
  <c r="AH76" i="191"/>
  <c r="AB76" i="191"/>
  <c r="AF76" i="191"/>
  <c r="E70" i="191"/>
  <c r="E33" i="191" s="1"/>
  <c r="AD60" i="191"/>
  <c r="AH60" i="191"/>
  <c r="AB60" i="191"/>
  <c r="AF60" i="191"/>
  <c r="H59" i="191" s="1"/>
  <c r="G60" i="191"/>
  <c r="E57" i="191"/>
  <c r="E72" i="192"/>
  <c r="E35" i="192" s="1"/>
  <c r="AI56" i="192"/>
  <c r="AA56" i="192"/>
  <c r="AA76" i="193"/>
  <c r="E57" i="193"/>
  <c r="M57" i="193"/>
  <c r="G60" i="193"/>
  <c r="G57" i="193"/>
  <c r="I60" i="193"/>
  <c r="I57" i="193"/>
  <c r="K60" i="193"/>
  <c r="K57" i="193"/>
  <c r="E60" i="193"/>
  <c r="M60" i="193"/>
  <c r="M62" i="193" s="1"/>
  <c r="AG76" i="192"/>
  <c r="K70" i="192" s="1"/>
  <c r="K33" i="192" s="1"/>
  <c r="AC76" i="192"/>
  <c r="M73" i="192" s="1"/>
  <c r="M36" i="192" s="1"/>
  <c r="AG60" i="192"/>
  <c r="N59" i="192" s="1"/>
  <c r="AC60" i="192"/>
  <c r="H59" i="192" s="1"/>
  <c r="AF56" i="194"/>
  <c r="AB56" i="194"/>
  <c r="AF76" i="195"/>
  <c r="AB76" i="195"/>
  <c r="AF60" i="195"/>
  <c r="AB60" i="195"/>
  <c r="AB76" i="196"/>
  <c r="AF76" i="196"/>
  <c r="AC76" i="196"/>
  <c r="AG76" i="196"/>
  <c r="AC56" i="196"/>
  <c r="AG56" i="196"/>
  <c r="AD56" i="196"/>
  <c r="AH56" i="196"/>
  <c r="AB60" i="197"/>
  <c r="I57" i="197"/>
  <c r="K60" i="197"/>
  <c r="K62" i="197" s="1"/>
  <c r="K57" i="197"/>
  <c r="E60" i="197"/>
  <c r="M60" i="197"/>
  <c r="M62" i="197" s="1"/>
  <c r="I62" i="199"/>
  <c r="AA56" i="194"/>
  <c r="AA76" i="195"/>
  <c r="AA60" i="195"/>
  <c r="AB60" i="196"/>
  <c r="H59" i="196" s="1"/>
  <c r="AF60" i="196"/>
  <c r="AC60" i="196"/>
  <c r="AG60" i="196"/>
  <c r="AI60" i="197"/>
  <c r="AA60" i="197"/>
  <c r="N59" i="198"/>
  <c r="AH56" i="194"/>
  <c r="AH76" i="195"/>
  <c r="AH60" i="195"/>
  <c r="AI76" i="196"/>
  <c r="AA76" i="196"/>
  <c r="AD60" i="196"/>
  <c r="AI56" i="196"/>
  <c r="AA56" i="196"/>
  <c r="AC76" i="197"/>
  <c r="I71" i="197" s="1"/>
  <c r="I34" i="197" s="1"/>
  <c r="AG76" i="197"/>
  <c r="AD76" i="197"/>
  <c r="AH76" i="197"/>
  <c r="E70" i="197"/>
  <c r="E33" i="197" s="1"/>
  <c r="I60" i="197"/>
  <c r="I62" i="197" s="1"/>
  <c r="G57" i="197"/>
  <c r="G62" i="197" s="1"/>
  <c r="F59" i="196"/>
  <c r="F22" i="196" s="1"/>
  <c r="J59" i="196"/>
  <c r="AC60" i="197"/>
  <c r="AG60" i="197"/>
  <c r="AD60" i="197"/>
  <c r="AH60" i="197"/>
  <c r="H59" i="198"/>
  <c r="J59" i="198"/>
  <c r="F59" i="198"/>
  <c r="F22" i="198" s="1"/>
  <c r="E20" i="199"/>
  <c r="AA76" i="198"/>
  <c r="AF56" i="198"/>
  <c r="M60" i="198" s="1"/>
  <c r="AB56" i="198"/>
  <c r="E60" i="198" s="1"/>
  <c r="AB76" i="199"/>
  <c r="AC60" i="199"/>
  <c r="L59" i="199" s="1"/>
  <c r="AG60" i="199"/>
  <c r="N59" i="199" s="1"/>
  <c r="N58" i="199" s="1"/>
  <c r="AD60" i="199"/>
  <c r="AH60" i="199"/>
  <c r="AI76" i="199"/>
  <c r="AA76" i="199"/>
  <c r="I57" i="199"/>
  <c r="K60" i="199"/>
  <c r="K62" i="199" s="1"/>
  <c r="K57" i="199"/>
  <c r="E60" i="199"/>
  <c r="E61" i="199" s="1"/>
  <c r="E24" i="199" s="1"/>
  <c r="M60" i="199"/>
  <c r="I70" i="201"/>
  <c r="I33" i="201" s="1"/>
  <c r="G71" i="201"/>
  <c r="G34" i="201" s="1"/>
  <c r="E72" i="201"/>
  <c r="E35" i="201" s="1"/>
  <c r="M72" i="201"/>
  <c r="M35" i="201" s="1"/>
  <c r="K73" i="201"/>
  <c r="K36" i="201" s="1"/>
  <c r="K70" i="201"/>
  <c r="K33" i="201" s="1"/>
  <c r="I71" i="201"/>
  <c r="I34" i="201" s="1"/>
  <c r="G72" i="201"/>
  <c r="G35" i="201" s="1"/>
  <c r="E73" i="201"/>
  <c r="E36" i="201" s="1"/>
  <c r="M73" i="201"/>
  <c r="M36" i="201" s="1"/>
  <c r="E70" i="201"/>
  <c r="E33" i="201" s="1"/>
  <c r="M70" i="201"/>
  <c r="M33" i="201" s="1"/>
  <c r="K71" i="201"/>
  <c r="K34" i="201" s="1"/>
  <c r="I72" i="201"/>
  <c r="I35" i="201" s="1"/>
  <c r="G73" i="201"/>
  <c r="G36" i="201" s="1"/>
  <c r="G70" i="201"/>
  <c r="G33" i="201" s="1"/>
  <c r="E71" i="201"/>
  <c r="E34" i="201" s="1"/>
  <c r="M71" i="201"/>
  <c r="M34" i="201" s="1"/>
  <c r="K72" i="201"/>
  <c r="K35" i="201" s="1"/>
  <c r="I73" i="201"/>
  <c r="I36" i="201" s="1"/>
  <c r="F59" i="199"/>
  <c r="F22" i="199" s="1"/>
  <c r="H59" i="199"/>
  <c r="H58" i="199" s="1"/>
  <c r="F59" i="201"/>
  <c r="F22" i="201" s="1"/>
  <c r="N59" i="201"/>
  <c r="H59" i="201"/>
  <c r="J59" i="201"/>
  <c r="L59" i="201"/>
  <c r="AC76" i="199"/>
  <c r="AG76" i="199"/>
  <c r="AD76" i="199"/>
  <c r="AH76" i="199"/>
  <c r="G61" i="199"/>
  <c r="L59" i="200"/>
  <c r="F59" i="200"/>
  <c r="F22" i="200" s="1"/>
  <c r="N59" i="200"/>
  <c r="H59" i="200"/>
  <c r="J59" i="200"/>
  <c r="AA76" i="200"/>
  <c r="AF56" i="200"/>
  <c r="AB56" i="200"/>
  <c r="G57" i="200" s="1"/>
  <c r="AG56" i="201"/>
  <c r="AC56" i="201"/>
  <c r="K60" i="201" s="1"/>
  <c r="K62" i="201" s="1"/>
  <c r="AF56" i="201"/>
  <c r="AB56" i="201"/>
  <c r="K57" i="201" s="1"/>
  <c r="K57" i="203"/>
  <c r="E60" i="203"/>
  <c r="M60" i="203"/>
  <c r="E57" i="203"/>
  <c r="M57" i="203"/>
  <c r="G60" i="203"/>
  <c r="G57" i="203"/>
  <c r="I60" i="203"/>
  <c r="I57" i="203"/>
  <c r="K60" i="203"/>
  <c r="E60" i="206"/>
  <c r="E23" i="205"/>
  <c r="AG56" i="202"/>
  <c r="AC56" i="202"/>
  <c r="AG76" i="203"/>
  <c r="AC76" i="203"/>
  <c r="AG60" i="203"/>
  <c r="AC60" i="203"/>
  <c r="AD60" i="204"/>
  <c r="AH60" i="204"/>
  <c r="E73" i="205"/>
  <c r="E36" i="205" s="1"/>
  <c r="J59" i="205"/>
  <c r="L59" i="205"/>
  <c r="N59" i="205"/>
  <c r="M60" i="205"/>
  <c r="M62" i="205" s="1"/>
  <c r="I57" i="205"/>
  <c r="G72" i="206"/>
  <c r="G35" i="206" s="1"/>
  <c r="AA76" i="202"/>
  <c r="AA60" i="202"/>
  <c r="AF56" i="202"/>
  <c r="AB56" i="202"/>
  <c r="AF76" i="203"/>
  <c r="AB76" i="203"/>
  <c r="AF60" i="203"/>
  <c r="AB60" i="203"/>
  <c r="AG76" i="204"/>
  <c r="AC76" i="204"/>
  <c r="G73" i="204" s="1"/>
  <c r="G36" i="204" s="1"/>
  <c r="AI60" i="204"/>
  <c r="AC60" i="204"/>
  <c r="I60" i="204"/>
  <c r="I62" i="204" s="1"/>
  <c r="K57" i="205"/>
  <c r="G60" i="205"/>
  <c r="E57" i="205"/>
  <c r="E62" i="205" s="1"/>
  <c r="E25" i="205" s="1"/>
  <c r="M57" i="205"/>
  <c r="I60" i="205"/>
  <c r="I62" i="205" s="1"/>
  <c r="G57" i="205"/>
  <c r="K60" i="205"/>
  <c r="AB56" i="206"/>
  <c r="AF56" i="206"/>
  <c r="I60" i="206" s="1"/>
  <c r="I62" i="206" s="1"/>
  <c r="AC56" i="206"/>
  <c r="AG56" i="206"/>
  <c r="AD56" i="206"/>
  <c r="AH56" i="206"/>
  <c r="AB76" i="207"/>
  <c r="AF76" i="207"/>
  <c r="AC76" i="207"/>
  <c r="AG76" i="207"/>
  <c r="AD76" i="207"/>
  <c r="AH76" i="207"/>
  <c r="AA56" i="202"/>
  <c r="AA76" i="203"/>
  <c r="AA60" i="203"/>
  <c r="E70" i="206"/>
  <c r="E33" i="206" s="1"/>
  <c r="M70" i="206"/>
  <c r="M33" i="206" s="1"/>
  <c r="K71" i="206"/>
  <c r="K34" i="206" s="1"/>
  <c r="I72" i="206"/>
  <c r="I35" i="206" s="1"/>
  <c r="G73" i="206"/>
  <c r="G36" i="206" s="1"/>
  <c r="G70" i="206"/>
  <c r="G33" i="206" s="1"/>
  <c r="E71" i="206"/>
  <c r="E34" i="206" s="1"/>
  <c r="M71" i="206"/>
  <c r="M34" i="206" s="1"/>
  <c r="K72" i="206"/>
  <c r="K35" i="206" s="1"/>
  <c r="I73" i="206"/>
  <c r="I36" i="206" s="1"/>
  <c r="I70" i="206"/>
  <c r="I33" i="206" s="1"/>
  <c r="G71" i="206"/>
  <c r="G34" i="206" s="1"/>
  <c r="E72" i="206"/>
  <c r="E35" i="206" s="1"/>
  <c r="M72" i="206"/>
  <c r="M35" i="206" s="1"/>
  <c r="K73" i="206"/>
  <c r="K36" i="206" s="1"/>
  <c r="M73" i="206"/>
  <c r="M36" i="206" s="1"/>
  <c r="K70" i="206"/>
  <c r="K33" i="206" s="1"/>
  <c r="E57" i="206"/>
  <c r="M57" i="206"/>
  <c r="G57" i="206"/>
  <c r="I57" i="206"/>
  <c r="AA76" i="207"/>
  <c r="AG76" i="202"/>
  <c r="AG60" i="202"/>
  <c r="AH56" i="202"/>
  <c r="AH76" i="203"/>
  <c r="AH60" i="203"/>
  <c r="G61" i="204"/>
  <c r="AF60" i="204"/>
  <c r="AA60" i="204"/>
  <c r="K57" i="204"/>
  <c r="K62" i="204" s="1"/>
  <c r="E60" i="204"/>
  <c r="M60" i="204"/>
  <c r="E57" i="204"/>
  <c r="M57" i="204"/>
  <c r="E70" i="205"/>
  <c r="E33" i="205" s="1"/>
  <c r="M70" i="205"/>
  <c r="M33" i="205" s="1"/>
  <c r="K71" i="205"/>
  <c r="K34" i="205" s="1"/>
  <c r="I72" i="205"/>
  <c r="I35" i="205" s="1"/>
  <c r="G73" i="205"/>
  <c r="G36" i="205" s="1"/>
  <c r="G70" i="205"/>
  <c r="G33" i="205" s="1"/>
  <c r="E71" i="205"/>
  <c r="E34" i="205" s="1"/>
  <c r="M71" i="205"/>
  <c r="M34" i="205" s="1"/>
  <c r="K72" i="205"/>
  <c r="K35" i="205" s="1"/>
  <c r="I73" i="205"/>
  <c r="I36" i="205" s="1"/>
  <c r="I70" i="205"/>
  <c r="I33" i="205" s="1"/>
  <c r="G71" i="205"/>
  <c r="G34" i="205" s="1"/>
  <c r="E72" i="205"/>
  <c r="E35" i="205" s="1"/>
  <c r="M72" i="205"/>
  <c r="M35" i="205" s="1"/>
  <c r="K73" i="205"/>
  <c r="K36" i="205" s="1"/>
  <c r="M73" i="205"/>
  <c r="M36" i="205" s="1"/>
  <c r="K70" i="205"/>
  <c r="K33" i="205" s="1"/>
  <c r="E73" i="206"/>
  <c r="E36" i="206" s="1"/>
  <c r="J59" i="206"/>
  <c r="L59" i="206"/>
  <c r="F59" i="206"/>
  <c r="F22" i="206" s="1"/>
  <c r="N59" i="206"/>
  <c r="M60" i="206"/>
  <c r="M62" i="206" s="1"/>
  <c r="J59" i="207"/>
  <c r="L59" i="207"/>
  <c r="F59" i="207"/>
  <c r="F22" i="207" s="1"/>
  <c r="N59" i="207"/>
  <c r="H59" i="207"/>
  <c r="AA56" i="207"/>
  <c r="AH56" i="207"/>
  <c r="AD56" i="207"/>
  <c r="AG56" i="207"/>
  <c r="AC56" i="207"/>
  <c r="AF56" i="207"/>
  <c r="G2" i="1"/>
  <c r="F3" i="1"/>
  <c r="J58" i="183" l="1"/>
  <c r="K61" i="173"/>
  <c r="E23" i="147"/>
  <c r="E20" i="107"/>
  <c r="F58" i="107"/>
  <c r="F21" i="107" s="1"/>
  <c r="J58" i="98"/>
  <c r="H58" i="64"/>
  <c r="L58" i="41"/>
  <c r="E20" i="22"/>
  <c r="E23" i="14"/>
  <c r="E23" i="10"/>
  <c r="K62" i="173"/>
  <c r="E20" i="139"/>
  <c r="F58" i="139"/>
  <c r="F21" i="139" s="1"/>
  <c r="L58" i="133"/>
  <c r="J58" i="132"/>
  <c r="K61" i="112"/>
  <c r="J58" i="110"/>
  <c r="I61" i="110"/>
  <c r="L58" i="75"/>
  <c r="J58" i="74"/>
  <c r="L58" i="44"/>
  <c r="J58" i="39"/>
  <c r="H58" i="24"/>
  <c r="E23" i="180"/>
  <c r="L58" i="201"/>
  <c r="K61" i="201"/>
  <c r="H58" i="200"/>
  <c r="E23" i="198"/>
  <c r="L58" i="179"/>
  <c r="N58" i="175"/>
  <c r="E20" i="152"/>
  <c r="F58" i="152"/>
  <c r="F21" i="152" s="1"/>
  <c r="E20" i="108"/>
  <c r="F58" i="108"/>
  <c r="F21" i="108" s="1"/>
  <c r="E23" i="96"/>
  <c r="J58" i="95"/>
  <c r="J58" i="83"/>
  <c r="J58" i="61"/>
  <c r="H58" i="69"/>
  <c r="J58" i="52"/>
  <c r="J58" i="35"/>
  <c r="L58" i="25"/>
  <c r="E23" i="13"/>
  <c r="E23" i="9"/>
  <c r="L58" i="186"/>
  <c r="E23" i="174"/>
  <c r="L58" i="164"/>
  <c r="L58" i="106"/>
  <c r="L58" i="65"/>
  <c r="J58" i="78"/>
  <c r="J58" i="77"/>
  <c r="H58" i="60"/>
  <c r="L58" i="49"/>
  <c r="E20" i="45"/>
  <c r="E20" i="204"/>
  <c r="E61" i="204"/>
  <c r="E24" i="204" s="1"/>
  <c r="H59" i="204"/>
  <c r="H58" i="204" s="1"/>
  <c r="J59" i="204"/>
  <c r="J58" i="204" s="1"/>
  <c r="N59" i="204"/>
  <c r="F59" i="204"/>
  <c r="F22" i="204" s="1"/>
  <c r="L59" i="204"/>
  <c r="G70" i="207"/>
  <c r="G33" i="207" s="1"/>
  <c r="E71" i="207"/>
  <c r="E34" i="207" s="1"/>
  <c r="M71" i="207"/>
  <c r="M34" i="207" s="1"/>
  <c r="K72" i="207"/>
  <c r="K35" i="207" s="1"/>
  <c r="I73" i="207"/>
  <c r="I36" i="207" s="1"/>
  <c r="I70" i="207"/>
  <c r="I33" i="207" s="1"/>
  <c r="G71" i="207"/>
  <c r="G34" i="207" s="1"/>
  <c r="E72" i="207"/>
  <c r="E35" i="207" s="1"/>
  <c r="M72" i="207"/>
  <c r="M35" i="207" s="1"/>
  <c r="K73" i="207"/>
  <c r="K36" i="207" s="1"/>
  <c r="K70" i="207"/>
  <c r="K33" i="207" s="1"/>
  <c r="I71" i="207"/>
  <c r="I34" i="207" s="1"/>
  <c r="G72" i="207"/>
  <c r="G35" i="207" s="1"/>
  <c r="E73" i="207"/>
  <c r="E36" i="207" s="1"/>
  <c r="M73" i="207"/>
  <c r="M36" i="207" s="1"/>
  <c r="E70" i="207"/>
  <c r="E33" i="207" s="1"/>
  <c r="G73" i="207"/>
  <c r="G36" i="207" s="1"/>
  <c r="M70" i="207"/>
  <c r="M33" i="207" s="1"/>
  <c r="K71" i="207"/>
  <c r="K34" i="207" s="1"/>
  <c r="I72" i="207"/>
  <c r="I35" i="207" s="1"/>
  <c r="K62" i="205"/>
  <c r="E23" i="206"/>
  <c r="E62" i="206"/>
  <c r="E25" i="206" s="1"/>
  <c r="I71" i="204"/>
  <c r="I34" i="204" s="1"/>
  <c r="K72" i="204"/>
  <c r="K35" i="204" s="1"/>
  <c r="E70" i="204"/>
  <c r="E33" i="204" s="1"/>
  <c r="M62" i="203"/>
  <c r="M57" i="200"/>
  <c r="I60" i="201"/>
  <c r="E57" i="201"/>
  <c r="I73" i="197"/>
  <c r="I36" i="197" s="1"/>
  <c r="E62" i="197"/>
  <c r="E25" i="197" s="1"/>
  <c r="E23" i="197"/>
  <c r="I72" i="197"/>
  <c r="I35" i="197" s="1"/>
  <c r="E72" i="197"/>
  <c r="E35" i="197" s="1"/>
  <c r="N58" i="193"/>
  <c r="M61" i="193"/>
  <c r="K73" i="192"/>
  <c r="K36" i="192" s="1"/>
  <c r="I70" i="192"/>
  <c r="I33" i="192" s="1"/>
  <c r="M70" i="192"/>
  <c r="M33" i="192" s="1"/>
  <c r="I70" i="191"/>
  <c r="I33" i="191" s="1"/>
  <c r="E72" i="191"/>
  <c r="E35" i="191" s="1"/>
  <c r="K73" i="191"/>
  <c r="K36" i="191" s="1"/>
  <c r="G71" i="191"/>
  <c r="G34" i="191" s="1"/>
  <c r="M72" i="191"/>
  <c r="M35" i="191" s="1"/>
  <c r="E20" i="195"/>
  <c r="E61" i="195"/>
  <c r="E24" i="195" s="1"/>
  <c r="J59" i="192"/>
  <c r="K70" i="190"/>
  <c r="K33" i="190" s="1"/>
  <c r="I71" i="190"/>
  <c r="I34" i="190" s="1"/>
  <c r="G72" i="190"/>
  <c r="G35" i="190" s="1"/>
  <c r="E73" i="190"/>
  <c r="E36" i="190" s="1"/>
  <c r="M73" i="190"/>
  <c r="M36" i="190" s="1"/>
  <c r="E70" i="190"/>
  <c r="E33" i="190" s="1"/>
  <c r="M70" i="190"/>
  <c r="M33" i="190" s="1"/>
  <c r="K71" i="190"/>
  <c r="K34" i="190" s="1"/>
  <c r="I72" i="190"/>
  <c r="I35" i="190" s="1"/>
  <c r="G73" i="190"/>
  <c r="G36" i="190" s="1"/>
  <c r="G70" i="190"/>
  <c r="G33" i="190" s="1"/>
  <c r="E71" i="190"/>
  <c r="E34" i="190" s="1"/>
  <c r="M71" i="190"/>
  <c r="M34" i="190" s="1"/>
  <c r="K72" i="190"/>
  <c r="K35" i="190" s="1"/>
  <c r="I73" i="190"/>
  <c r="I36" i="190" s="1"/>
  <c r="I70" i="190"/>
  <c r="I33" i="190" s="1"/>
  <c r="G71" i="190"/>
  <c r="G34" i="190" s="1"/>
  <c r="E72" i="190"/>
  <c r="E35" i="190" s="1"/>
  <c r="M72" i="190"/>
  <c r="M35" i="190" s="1"/>
  <c r="K73" i="190"/>
  <c r="K36" i="190" s="1"/>
  <c r="K72" i="192"/>
  <c r="K35" i="192" s="1"/>
  <c r="E57" i="207"/>
  <c r="M57" i="207"/>
  <c r="G60" i="207"/>
  <c r="G62" i="207" s="1"/>
  <c r="G57" i="207"/>
  <c r="I60" i="207"/>
  <c r="I57" i="207"/>
  <c r="K60" i="207"/>
  <c r="K62" i="207" s="1"/>
  <c r="K57" i="207"/>
  <c r="E60" i="207"/>
  <c r="M60" i="207"/>
  <c r="M62" i="207" s="1"/>
  <c r="M62" i="204"/>
  <c r="K60" i="206"/>
  <c r="G60" i="206"/>
  <c r="G62" i="206" s="1"/>
  <c r="H59" i="203"/>
  <c r="J59" i="203"/>
  <c r="L59" i="203"/>
  <c r="F59" i="203"/>
  <c r="F22" i="203" s="1"/>
  <c r="N59" i="203"/>
  <c r="G61" i="205"/>
  <c r="H58" i="205"/>
  <c r="G62" i="205"/>
  <c r="J58" i="205"/>
  <c r="I61" i="205"/>
  <c r="M73" i="204"/>
  <c r="M36" i="204" s="1"/>
  <c r="K70" i="204"/>
  <c r="K33" i="204" s="1"/>
  <c r="G71" i="204"/>
  <c r="G34" i="204" s="1"/>
  <c r="M71" i="204"/>
  <c r="M34" i="204" s="1"/>
  <c r="I72" i="204"/>
  <c r="I35" i="204" s="1"/>
  <c r="K62" i="203"/>
  <c r="G62" i="203"/>
  <c r="E62" i="203"/>
  <c r="E25" i="203" s="1"/>
  <c r="E23" i="203"/>
  <c r="E57" i="200"/>
  <c r="K60" i="200"/>
  <c r="J59" i="199"/>
  <c r="M62" i="199"/>
  <c r="M61" i="199"/>
  <c r="J58" i="199"/>
  <c r="I61" i="199"/>
  <c r="G57" i="201"/>
  <c r="M60" i="201"/>
  <c r="I57" i="201"/>
  <c r="K70" i="198"/>
  <c r="K33" i="198" s="1"/>
  <c r="I71" i="198"/>
  <c r="I34" i="198" s="1"/>
  <c r="G72" i="198"/>
  <c r="G35" i="198" s="1"/>
  <c r="E73" i="198"/>
  <c r="E36" i="198" s="1"/>
  <c r="M73" i="198"/>
  <c r="M36" i="198" s="1"/>
  <c r="E70" i="198"/>
  <c r="E33" i="198" s="1"/>
  <c r="M70" i="198"/>
  <c r="M33" i="198" s="1"/>
  <c r="K71" i="198"/>
  <c r="K34" i="198" s="1"/>
  <c r="I72" i="198"/>
  <c r="I35" i="198" s="1"/>
  <c r="G73" i="198"/>
  <c r="G36" i="198" s="1"/>
  <c r="I70" i="198"/>
  <c r="I33" i="198" s="1"/>
  <c r="E72" i="198"/>
  <c r="E35" i="198" s="1"/>
  <c r="K73" i="198"/>
  <c r="K36" i="198" s="1"/>
  <c r="E71" i="198"/>
  <c r="E34" i="198" s="1"/>
  <c r="K72" i="198"/>
  <c r="K35" i="198" s="1"/>
  <c r="G71" i="198"/>
  <c r="G34" i="198" s="1"/>
  <c r="M72" i="198"/>
  <c r="M35" i="198" s="1"/>
  <c r="G70" i="198"/>
  <c r="G33" i="198" s="1"/>
  <c r="M71" i="198"/>
  <c r="M34" i="198" s="1"/>
  <c r="I73" i="198"/>
  <c r="I36" i="198" s="1"/>
  <c r="K72" i="197"/>
  <c r="K35" i="197" s="1"/>
  <c r="L59" i="196"/>
  <c r="K71" i="197"/>
  <c r="K34" i="197" s="1"/>
  <c r="F59" i="195"/>
  <c r="F22" i="195" s="1"/>
  <c r="N59" i="195"/>
  <c r="H59" i="195"/>
  <c r="J59" i="195"/>
  <c r="L59" i="195"/>
  <c r="G60" i="198"/>
  <c r="K61" i="197"/>
  <c r="M73" i="197"/>
  <c r="M36" i="197" s="1"/>
  <c r="K70" i="197"/>
  <c r="K33" i="197" s="1"/>
  <c r="G71" i="197"/>
  <c r="G34" i="197" s="1"/>
  <c r="E23" i="193"/>
  <c r="E62" i="193"/>
  <c r="E25" i="193" s="1"/>
  <c r="I62" i="193"/>
  <c r="E20" i="193"/>
  <c r="F58" i="193"/>
  <c r="F21" i="193" s="1"/>
  <c r="E61" i="193"/>
  <c r="E24" i="193" s="1"/>
  <c r="G70" i="192"/>
  <c r="G33" i="192" s="1"/>
  <c r="M72" i="192"/>
  <c r="M35" i="192" s="1"/>
  <c r="G73" i="192"/>
  <c r="G36" i="192" s="1"/>
  <c r="E70" i="192"/>
  <c r="E33" i="192" s="1"/>
  <c r="N59" i="191"/>
  <c r="K71" i="191"/>
  <c r="K34" i="191" s="1"/>
  <c r="G57" i="190"/>
  <c r="H58" i="195"/>
  <c r="G61" i="195"/>
  <c r="J58" i="195"/>
  <c r="I61" i="195"/>
  <c r="L59" i="193"/>
  <c r="M57" i="190"/>
  <c r="I57" i="189"/>
  <c r="K60" i="189"/>
  <c r="K57" i="189"/>
  <c r="E60" i="189"/>
  <c r="M60" i="189"/>
  <c r="E57" i="189"/>
  <c r="M57" i="189"/>
  <c r="G60" i="189"/>
  <c r="G62" i="189" s="1"/>
  <c r="G57" i="189"/>
  <c r="I60" i="189"/>
  <c r="I62" i="189" s="1"/>
  <c r="N58" i="191"/>
  <c r="M61" i="191"/>
  <c r="M70" i="191"/>
  <c r="M33" i="191" s="1"/>
  <c r="M71" i="191"/>
  <c r="M34" i="191" s="1"/>
  <c r="E73" i="191"/>
  <c r="E36" i="191" s="1"/>
  <c r="I60" i="190"/>
  <c r="M62" i="191"/>
  <c r="G70" i="188"/>
  <c r="G33" i="188" s="1"/>
  <c r="E71" i="188"/>
  <c r="E34" i="188" s="1"/>
  <c r="M71" i="188"/>
  <c r="M34" i="188" s="1"/>
  <c r="K72" i="188"/>
  <c r="K35" i="188" s="1"/>
  <c r="I73" i="188"/>
  <c r="I36" i="188" s="1"/>
  <c r="I70" i="188"/>
  <c r="I33" i="188" s="1"/>
  <c r="G71" i="188"/>
  <c r="G34" i="188" s="1"/>
  <c r="E72" i="188"/>
  <c r="E35" i="188" s="1"/>
  <c r="M72" i="188"/>
  <c r="M35" i="188" s="1"/>
  <c r="K73" i="188"/>
  <c r="K36" i="188" s="1"/>
  <c r="K70" i="188"/>
  <c r="K33" i="188" s="1"/>
  <c r="I71" i="188"/>
  <c r="I34" i="188" s="1"/>
  <c r="G72" i="188"/>
  <c r="G35" i="188" s="1"/>
  <c r="E73" i="188"/>
  <c r="E36" i="188" s="1"/>
  <c r="M73" i="188"/>
  <c r="M36" i="188" s="1"/>
  <c r="E70" i="188"/>
  <c r="E33" i="188" s="1"/>
  <c r="M70" i="188"/>
  <c r="M33" i="188" s="1"/>
  <c r="K71" i="188"/>
  <c r="K34" i="188" s="1"/>
  <c r="I72" i="188"/>
  <c r="I35" i="188" s="1"/>
  <c r="G73" i="188"/>
  <c r="G36" i="188" s="1"/>
  <c r="I62" i="185"/>
  <c r="E20" i="185"/>
  <c r="E61" i="185"/>
  <c r="E24" i="185" s="1"/>
  <c r="K62" i="185"/>
  <c r="M62" i="188"/>
  <c r="I61" i="188"/>
  <c r="I70" i="183"/>
  <c r="I33" i="183" s="1"/>
  <c r="G71" i="183"/>
  <c r="G34" i="183" s="1"/>
  <c r="E72" i="183"/>
  <c r="E35" i="183" s="1"/>
  <c r="M72" i="183"/>
  <c r="M35" i="183" s="1"/>
  <c r="K73" i="183"/>
  <c r="K36" i="183" s="1"/>
  <c r="K70" i="183"/>
  <c r="K33" i="183" s="1"/>
  <c r="I71" i="183"/>
  <c r="I34" i="183" s="1"/>
  <c r="G72" i="183"/>
  <c r="G35" i="183" s="1"/>
  <c r="E73" i="183"/>
  <c r="E36" i="183" s="1"/>
  <c r="M73" i="183"/>
  <c r="M36" i="183" s="1"/>
  <c r="E70" i="183"/>
  <c r="E33" i="183" s="1"/>
  <c r="M70" i="183"/>
  <c r="M33" i="183" s="1"/>
  <c r="K71" i="183"/>
  <c r="K34" i="183" s="1"/>
  <c r="I72" i="183"/>
  <c r="I35" i="183" s="1"/>
  <c r="G73" i="183"/>
  <c r="G36" i="183" s="1"/>
  <c r="G70" i="183"/>
  <c r="G33" i="183" s="1"/>
  <c r="E71" i="183"/>
  <c r="E34" i="183" s="1"/>
  <c r="M71" i="183"/>
  <c r="M34" i="183" s="1"/>
  <c r="K72" i="183"/>
  <c r="K35" i="183" s="1"/>
  <c r="I73" i="183"/>
  <c r="I36" i="183" s="1"/>
  <c r="I60" i="186"/>
  <c r="E57" i="186"/>
  <c r="L59" i="182"/>
  <c r="F59" i="182"/>
  <c r="F22" i="182" s="1"/>
  <c r="N59" i="182"/>
  <c r="H59" i="182"/>
  <c r="J59" i="182"/>
  <c r="K60" i="184"/>
  <c r="G60" i="184"/>
  <c r="E60" i="184"/>
  <c r="G62" i="182"/>
  <c r="E62" i="182"/>
  <c r="E25" i="182" s="1"/>
  <c r="E23" i="182"/>
  <c r="I62" i="182"/>
  <c r="F59" i="181"/>
  <c r="F22" i="181" s="1"/>
  <c r="I57" i="180"/>
  <c r="M57" i="180"/>
  <c r="K57" i="180"/>
  <c r="E20" i="178"/>
  <c r="E61" i="178"/>
  <c r="E24" i="178" s="1"/>
  <c r="K62" i="178"/>
  <c r="G60" i="183"/>
  <c r="E60" i="183"/>
  <c r="M73" i="181"/>
  <c r="M36" i="181" s="1"/>
  <c r="K70" i="181"/>
  <c r="K33" i="181" s="1"/>
  <c r="G71" i="181"/>
  <c r="G34" i="181" s="1"/>
  <c r="M71" i="181"/>
  <c r="M34" i="181" s="1"/>
  <c r="I72" i="181"/>
  <c r="I35" i="181" s="1"/>
  <c r="I60" i="179"/>
  <c r="E57" i="179"/>
  <c r="K60" i="179"/>
  <c r="K62" i="179" s="1"/>
  <c r="F59" i="173"/>
  <c r="F22" i="173" s="1"/>
  <c r="N59" i="173"/>
  <c r="H59" i="173"/>
  <c r="J59" i="173"/>
  <c r="L59" i="173"/>
  <c r="L58" i="173" s="1"/>
  <c r="H59" i="176"/>
  <c r="H58" i="176" s="1"/>
  <c r="J59" i="176"/>
  <c r="J59" i="175"/>
  <c r="I71" i="175"/>
  <c r="I34" i="175" s="1"/>
  <c r="E72" i="175"/>
  <c r="E35" i="175" s="1"/>
  <c r="K72" i="175"/>
  <c r="K35" i="175" s="1"/>
  <c r="G73" i="175"/>
  <c r="G36" i="175" s="1"/>
  <c r="E70" i="175"/>
  <c r="E33" i="175" s="1"/>
  <c r="E73" i="176"/>
  <c r="E36" i="176" s="1"/>
  <c r="K73" i="176"/>
  <c r="K36" i="176" s="1"/>
  <c r="I70" i="176"/>
  <c r="I33" i="176" s="1"/>
  <c r="E71" i="176"/>
  <c r="E34" i="176" s="1"/>
  <c r="K71" i="176"/>
  <c r="K34" i="176" s="1"/>
  <c r="I57" i="174"/>
  <c r="M57" i="174"/>
  <c r="K57" i="174"/>
  <c r="L58" i="176"/>
  <c r="K61" i="176"/>
  <c r="G61" i="176"/>
  <c r="M60" i="175"/>
  <c r="M62" i="175" s="1"/>
  <c r="G57" i="175"/>
  <c r="G60" i="175"/>
  <c r="E73" i="171"/>
  <c r="E36" i="171" s="1"/>
  <c r="K73" i="171"/>
  <c r="K36" i="171" s="1"/>
  <c r="I70" i="171"/>
  <c r="I33" i="171" s="1"/>
  <c r="E71" i="171"/>
  <c r="E34" i="171" s="1"/>
  <c r="K71" i="171"/>
  <c r="K34" i="171" s="1"/>
  <c r="F59" i="167"/>
  <c r="F22" i="167" s="1"/>
  <c r="N59" i="167"/>
  <c r="H59" i="167"/>
  <c r="J59" i="167"/>
  <c r="L59" i="167"/>
  <c r="I70" i="163"/>
  <c r="I33" i="163" s="1"/>
  <c r="G71" i="163"/>
  <c r="G34" i="163" s="1"/>
  <c r="E72" i="163"/>
  <c r="E35" i="163" s="1"/>
  <c r="M72" i="163"/>
  <c r="M35" i="163" s="1"/>
  <c r="K73" i="163"/>
  <c r="K36" i="163" s="1"/>
  <c r="K70" i="163"/>
  <c r="K33" i="163" s="1"/>
  <c r="I71" i="163"/>
  <c r="I34" i="163" s="1"/>
  <c r="G72" i="163"/>
  <c r="G35" i="163" s="1"/>
  <c r="E73" i="163"/>
  <c r="E36" i="163" s="1"/>
  <c r="M73" i="163"/>
  <c r="M36" i="163" s="1"/>
  <c r="E70" i="163"/>
  <c r="E33" i="163" s="1"/>
  <c r="M70" i="163"/>
  <c r="M33" i="163" s="1"/>
  <c r="K71" i="163"/>
  <c r="K34" i="163" s="1"/>
  <c r="I72" i="163"/>
  <c r="I35" i="163" s="1"/>
  <c r="G73" i="163"/>
  <c r="G36" i="163" s="1"/>
  <c r="G70" i="163"/>
  <c r="G33" i="163" s="1"/>
  <c r="E71" i="163"/>
  <c r="E34" i="163" s="1"/>
  <c r="M71" i="163"/>
  <c r="M34" i="163" s="1"/>
  <c r="K72" i="163"/>
  <c r="K35" i="163" s="1"/>
  <c r="I73" i="163"/>
  <c r="I36" i="163" s="1"/>
  <c r="G57" i="158"/>
  <c r="I57" i="158"/>
  <c r="K60" i="158"/>
  <c r="K57" i="158"/>
  <c r="E57" i="158"/>
  <c r="M57" i="158"/>
  <c r="G60" i="158"/>
  <c r="E60" i="158"/>
  <c r="I60" i="158"/>
  <c r="I62" i="158" s="1"/>
  <c r="M60" i="158"/>
  <c r="M62" i="158" s="1"/>
  <c r="M60" i="177"/>
  <c r="I57" i="177"/>
  <c r="G57" i="173"/>
  <c r="M60" i="173"/>
  <c r="I57" i="173"/>
  <c r="G72" i="169"/>
  <c r="G35" i="169" s="1"/>
  <c r="M72" i="169"/>
  <c r="M35" i="169" s="1"/>
  <c r="I73" i="169"/>
  <c r="I36" i="169" s="1"/>
  <c r="G70" i="169"/>
  <c r="G33" i="169" s="1"/>
  <c r="M70" i="169"/>
  <c r="M33" i="169" s="1"/>
  <c r="L58" i="165"/>
  <c r="K61" i="165"/>
  <c r="G61" i="165"/>
  <c r="I61" i="161"/>
  <c r="M61" i="161"/>
  <c r="M62" i="157"/>
  <c r="H58" i="157"/>
  <c r="G61" i="157"/>
  <c r="J58" i="169"/>
  <c r="I61" i="169"/>
  <c r="M61" i="169"/>
  <c r="H58" i="167"/>
  <c r="G61" i="167"/>
  <c r="J58" i="167"/>
  <c r="I61" i="167"/>
  <c r="G62" i="157"/>
  <c r="N59" i="157"/>
  <c r="H59" i="144"/>
  <c r="J59" i="144"/>
  <c r="L59" i="144"/>
  <c r="F59" i="144"/>
  <c r="F22" i="144" s="1"/>
  <c r="N59" i="144"/>
  <c r="H59" i="165"/>
  <c r="H58" i="165" s="1"/>
  <c r="J59" i="165"/>
  <c r="M57" i="163"/>
  <c r="K57" i="163"/>
  <c r="H59" i="161"/>
  <c r="J59" i="161"/>
  <c r="J58" i="161" s="1"/>
  <c r="F59" i="157"/>
  <c r="K73" i="157"/>
  <c r="K36" i="157" s="1"/>
  <c r="I70" i="155"/>
  <c r="I33" i="155" s="1"/>
  <c r="G71" i="155"/>
  <c r="G34" i="155" s="1"/>
  <c r="E72" i="155"/>
  <c r="E35" i="155" s="1"/>
  <c r="M72" i="155"/>
  <c r="M35" i="155" s="1"/>
  <c r="K73" i="155"/>
  <c r="K36" i="155" s="1"/>
  <c r="K70" i="155"/>
  <c r="K33" i="155" s="1"/>
  <c r="I71" i="155"/>
  <c r="I34" i="155" s="1"/>
  <c r="G72" i="155"/>
  <c r="G35" i="155" s="1"/>
  <c r="E73" i="155"/>
  <c r="E36" i="155" s="1"/>
  <c r="M73" i="155"/>
  <c r="M36" i="155" s="1"/>
  <c r="E70" i="155"/>
  <c r="E33" i="155" s="1"/>
  <c r="M70" i="155"/>
  <c r="M33" i="155" s="1"/>
  <c r="K71" i="155"/>
  <c r="K34" i="155" s="1"/>
  <c r="I72" i="155"/>
  <c r="I35" i="155" s="1"/>
  <c r="G73" i="155"/>
  <c r="G36" i="155" s="1"/>
  <c r="G70" i="155"/>
  <c r="G33" i="155" s="1"/>
  <c r="E71" i="155"/>
  <c r="E34" i="155" s="1"/>
  <c r="M71" i="155"/>
  <c r="M34" i="155" s="1"/>
  <c r="K72" i="155"/>
  <c r="K35" i="155" s="1"/>
  <c r="I73" i="155"/>
  <c r="I36" i="155" s="1"/>
  <c r="N59" i="169"/>
  <c r="N58" i="169" s="1"/>
  <c r="K60" i="168"/>
  <c r="G60" i="168"/>
  <c r="E60" i="168"/>
  <c r="G72" i="165"/>
  <c r="G35" i="165" s="1"/>
  <c r="M72" i="165"/>
  <c r="M35" i="165" s="1"/>
  <c r="I73" i="165"/>
  <c r="I36" i="165" s="1"/>
  <c r="G70" i="165"/>
  <c r="G33" i="165" s="1"/>
  <c r="M70" i="165"/>
  <c r="M33" i="165" s="1"/>
  <c r="I60" i="164"/>
  <c r="E57" i="164"/>
  <c r="M73" i="161"/>
  <c r="M36" i="161" s="1"/>
  <c r="K70" i="161"/>
  <c r="K33" i="161" s="1"/>
  <c r="G71" i="161"/>
  <c r="G34" i="161" s="1"/>
  <c r="M71" i="161"/>
  <c r="M34" i="161" s="1"/>
  <c r="I72" i="161"/>
  <c r="I35" i="161" s="1"/>
  <c r="K60" i="160"/>
  <c r="G60" i="160"/>
  <c r="E60" i="160"/>
  <c r="G62" i="159"/>
  <c r="E62" i="159"/>
  <c r="E25" i="159" s="1"/>
  <c r="E23" i="159"/>
  <c r="J59" i="157"/>
  <c r="I72" i="157"/>
  <c r="I35" i="157" s="1"/>
  <c r="I71" i="157"/>
  <c r="I34" i="157" s="1"/>
  <c r="M71" i="157"/>
  <c r="M34" i="157" s="1"/>
  <c r="G70" i="150"/>
  <c r="G33" i="150" s="1"/>
  <c r="E71" i="150"/>
  <c r="E34" i="150" s="1"/>
  <c r="M71" i="150"/>
  <c r="M34" i="150" s="1"/>
  <c r="K72" i="150"/>
  <c r="K35" i="150" s="1"/>
  <c r="I73" i="150"/>
  <c r="I36" i="150" s="1"/>
  <c r="I70" i="150"/>
  <c r="I33" i="150" s="1"/>
  <c r="G71" i="150"/>
  <c r="G34" i="150" s="1"/>
  <c r="E72" i="150"/>
  <c r="E35" i="150" s="1"/>
  <c r="M72" i="150"/>
  <c r="M35" i="150" s="1"/>
  <c r="K73" i="150"/>
  <c r="K36" i="150" s="1"/>
  <c r="K70" i="150"/>
  <c r="K33" i="150" s="1"/>
  <c r="I71" i="150"/>
  <c r="I34" i="150" s="1"/>
  <c r="G72" i="150"/>
  <c r="G35" i="150" s="1"/>
  <c r="E73" i="150"/>
  <c r="E36" i="150" s="1"/>
  <c r="M73" i="150"/>
  <c r="M36" i="150" s="1"/>
  <c r="E70" i="150"/>
  <c r="E33" i="150" s="1"/>
  <c r="M70" i="150"/>
  <c r="M33" i="150" s="1"/>
  <c r="K71" i="150"/>
  <c r="K34" i="150" s="1"/>
  <c r="I72" i="150"/>
  <c r="I35" i="150" s="1"/>
  <c r="G73" i="150"/>
  <c r="G36" i="150" s="1"/>
  <c r="M61" i="155"/>
  <c r="K61" i="155"/>
  <c r="M61" i="154"/>
  <c r="K61" i="154"/>
  <c r="G61" i="154"/>
  <c r="I71" i="153"/>
  <c r="I34" i="153" s="1"/>
  <c r="E72" i="153"/>
  <c r="E35" i="153" s="1"/>
  <c r="K72" i="153"/>
  <c r="K35" i="153" s="1"/>
  <c r="G73" i="153"/>
  <c r="G36" i="153" s="1"/>
  <c r="E70" i="153"/>
  <c r="E33" i="153" s="1"/>
  <c r="G57" i="152"/>
  <c r="M60" i="152"/>
  <c r="M57" i="146"/>
  <c r="K57" i="146"/>
  <c r="G57" i="146"/>
  <c r="H58" i="144"/>
  <c r="G61" i="144"/>
  <c r="M62" i="144"/>
  <c r="L59" i="153"/>
  <c r="K62" i="148"/>
  <c r="G62" i="148"/>
  <c r="E62" i="148"/>
  <c r="E25" i="148" s="1"/>
  <c r="E23" i="148"/>
  <c r="M73" i="145"/>
  <c r="M36" i="145" s="1"/>
  <c r="K70" i="145"/>
  <c r="K33" i="145" s="1"/>
  <c r="G71" i="145"/>
  <c r="G34" i="145" s="1"/>
  <c r="M71" i="145"/>
  <c r="M34" i="145" s="1"/>
  <c r="I72" i="145"/>
  <c r="I35" i="145" s="1"/>
  <c r="G57" i="151"/>
  <c r="M60" i="151"/>
  <c r="I57" i="151"/>
  <c r="M57" i="147"/>
  <c r="K57" i="147"/>
  <c r="I70" i="142"/>
  <c r="I33" i="142" s="1"/>
  <c r="G71" i="142"/>
  <c r="G34" i="142" s="1"/>
  <c r="E72" i="142"/>
  <c r="E35" i="142" s="1"/>
  <c r="M72" i="142"/>
  <c r="M35" i="142" s="1"/>
  <c r="K73" i="142"/>
  <c r="K36" i="142" s="1"/>
  <c r="K70" i="142"/>
  <c r="K33" i="142" s="1"/>
  <c r="I71" i="142"/>
  <c r="I34" i="142" s="1"/>
  <c r="G72" i="142"/>
  <c r="G35" i="142" s="1"/>
  <c r="E73" i="142"/>
  <c r="E36" i="142" s="1"/>
  <c r="M73" i="142"/>
  <c r="M36" i="142" s="1"/>
  <c r="E70" i="142"/>
  <c r="E33" i="142" s="1"/>
  <c r="M70" i="142"/>
  <c r="M33" i="142" s="1"/>
  <c r="K71" i="142"/>
  <c r="K34" i="142" s="1"/>
  <c r="I72" i="142"/>
  <c r="I35" i="142" s="1"/>
  <c r="G73" i="142"/>
  <c r="G36" i="142" s="1"/>
  <c r="G70" i="142"/>
  <c r="G33" i="142" s="1"/>
  <c r="E71" i="142"/>
  <c r="E34" i="142" s="1"/>
  <c r="M71" i="142"/>
  <c r="M34" i="142" s="1"/>
  <c r="K72" i="142"/>
  <c r="K35" i="142" s="1"/>
  <c r="I73" i="142"/>
  <c r="I36" i="142" s="1"/>
  <c r="K60" i="156"/>
  <c r="G60" i="156"/>
  <c r="E60" i="156"/>
  <c r="M61" i="150"/>
  <c r="K61" i="150"/>
  <c r="G61" i="150"/>
  <c r="G60" i="143"/>
  <c r="E60" i="143"/>
  <c r="L59" i="141"/>
  <c r="F59" i="141"/>
  <c r="F22" i="141" s="1"/>
  <c r="N59" i="141"/>
  <c r="H59" i="141"/>
  <c r="J59" i="141"/>
  <c r="G70" i="135"/>
  <c r="G33" i="135" s="1"/>
  <c r="E71" i="135"/>
  <c r="E34" i="135" s="1"/>
  <c r="M71" i="135"/>
  <c r="M34" i="135" s="1"/>
  <c r="K72" i="135"/>
  <c r="K35" i="135" s="1"/>
  <c r="I73" i="135"/>
  <c r="I36" i="135" s="1"/>
  <c r="I70" i="135"/>
  <c r="I33" i="135" s="1"/>
  <c r="G71" i="135"/>
  <c r="G34" i="135" s="1"/>
  <c r="E72" i="135"/>
  <c r="E35" i="135" s="1"/>
  <c r="M72" i="135"/>
  <c r="M35" i="135" s="1"/>
  <c r="K73" i="135"/>
  <c r="K36" i="135" s="1"/>
  <c r="K70" i="135"/>
  <c r="K33" i="135" s="1"/>
  <c r="I71" i="135"/>
  <c r="I34" i="135" s="1"/>
  <c r="G72" i="135"/>
  <c r="G35" i="135" s="1"/>
  <c r="E73" i="135"/>
  <c r="E36" i="135" s="1"/>
  <c r="M73" i="135"/>
  <c r="M36" i="135" s="1"/>
  <c r="E70" i="135"/>
  <c r="E33" i="135" s="1"/>
  <c r="M70" i="135"/>
  <c r="M33" i="135" s="1"/>
  <c r="K71" i="135"/>
  <c r="K34" i="135" s="1"/>
  <c r="I72" i="135"/>
  <c r="I35" i="135" s="1"/>
  <c r="G73" i="135"/>
  <c r="G36" i="135" s="1"/>
  <c r="E57" i="130"/>
  <c r="M57" i="130"/>
  <c r="G60" i="130"/>
  <c r="G62" i="130" s="1"/>
  <c r="G57" i="130"/>
  <c r="I60" i="130"/>
  <c r="I57" i="130"/>
  <c r="K60" i="130"/>
  <c r="K62" i="130" s="1"/>
  <c r="K57" i="130"/>
  <c r="E60" i="130"/>
  <c r="M60" i="130"/>
  <c r="M62" i="130" s="1"/>
  <c r="M57" i="137"/>
  <c r="M60" i="137"/>
  <c r="N59" i="134"/>
  <c r="G62" i="142"/>
  <c r="E62" i="142"/>
  <c r="E25" i="142" s="1"/>
  <c r="E23" i="142"/>
  <c r="G62" i="141"/>
  <c r="E62" i="141"/>
  <c r="E25" i="141" s="1"/>
  <c r="E23" i="141"/>
  <c r="I62" i="141"/>
  <c r="F59" i="140"/>
  <c r="F22" i="140" s="1"/>
  <c r="K60" i="138"/>
  <c r="E57" i="138"/>
  <c r="E60" i="138"/>
  <c r="E72" i="137"/>
  <c r="E35" i="137" s="1"/>
  <c r="K72" i="137"/>
  <c r="K35" i="137" s="1"/>
  <c r="G73" i="137"/>
  <c r="G36" i="137" s="1"/>
  <c r="E70" i="137"/>
  <c r="E33" i="137" s="1"/>
  <c r="I71" i="137"/>
  <c r="I34" i="137" s="1"/>
  <c r="M61" i="135"/>
  <c r="K61" i="135"/>
  <c r="G61" i="135"/>
  <c r="I71" i="134"/>
  <c r="I34" i="134" s="1"/>
  <c r="E72" i="134"/>
  <c r="E35" i="134" s="1"/>
  <c r="K72" i="134"/>
  <c r="K35" i="134" s="1"/>
  <c r="G73" i="134"/>
  <c r="G36" i="134" s="1"/>
  <c r="E70" i="134"/>
  <c r="E33" i="134" s="1"/>
  <c r="G57" i="133"/>
  <c r="M60" i="133"/>
  <c r="K70" i="125"/>
  <c r="K33" i="125" s="1"/>
  <c r="I71" i="125"/>
  <c r="I34" i="125" s="1"/>
  <c r="G72" i="125"/>
  <c r="G35" i="125" s="1"/>
  <c r="E73" i="125"/>
  <c r="E36" i="125" s="1"/>
  <c r="M73" i="125"/>
  <c r="M36" i="125" s="1"/>
  <c r="E70" i="125"/>
  <c r="E33" i="125" s="1"/>
  <c r="M70" i="125"/>
  <c r="M33" i="125" s="1"/>
  <c r="K71" i="125"/>
  <c r="K34" i="125" s="1"/>
  <c r="I72" i="125"/>
  <c r="I35" i="125" s="1"/>
  <c r="G73" i="125"/>
  <c r="G36" i="125" s="1"/>
  <c r="G70" i="125"/>
  <c r="G33" i="125" s="1"/>
  <c r="E71" i="125"/>
  <c r="E34" i="125" s="1"/>
  <c r="M71" i="125"/>
  <c r="M34" i="125" s="1"/>
  <c r="K72" i="125"/>
  <c r="K35" i="125" s="1"/>
  <c r="I73" i="125"/>
  <c r="I36" i="125" s="1"/>
  <c r="I70" i="125"/>
  <c r="I33" i="125" s="1"/>
  <c r="G71" i="125"/>
  <c r="G34" i="125" s="1"/>
  <c r="E72" i="125"/>
  <c r="E35" i="125" s="1"/>
  <c r="M72" i="125"/>
  <c r="M35" i="125" s="1"/>
  <c r="K73" i="125"/>
  <c r="K36" i="125" s="1"/>
  <c r="I57" i="120"/>
  <c r="K60" i="120"/>
  <c r="K62" i="120" s="1"/>
  <c r="K57" i="120"/>
  <c r="E60" i="120"/>
  <c r="M60" i="120"/>
  <c r="M62" i="120" s="1"/>
  <c r="E57" i="120"/>
  <c r="M57" i="120"/>
  <c r="G60" i="120"/>
  <c r="G57" i="120"/>
  <c r="I60" i="120"/>
  <c r="I71" i="140"/>
  <c r="I34" i="140" s="1"/>
  <c r="E72" i="140"/>
  <c r="E35" i="140" s="1"/>
  <c r="K72" i="140"/>
  <c r="K35" i="140" s="1"/>
  <c r="G73" i="140"/>
  <c r="G36" i="140" s="1"/>
  <c r="E70" i="140"/>
  <c r="E33" i="140" s="1"/>
  <c r="G57" i="139"/>
  <c r="M60" i="139"/>
  <c r="M72" i="138"/>
  <c r="M35" i="138" s="1"/>
  <c r="I73" i="138"/>
  <c r="I36" i="138" s="1"/>
  <c r="G70" i="138"/>
  <c r="G33" i="138" s="1"/>
  <c r="M70" i="138"/>
  <c r="M33" i="138" s="1"/>
  <c r="G72" i="138"/>
  <c r="G35" i="138" s="1"/>
  <c r="L59" i="137"/>
  <c r="L58" i="137" s="1"/>
  <c r="G57" i="136"/>
  <c r="M60" i="136"/>
  <c r="I57" i="136"/>
  <c r="E20" i="131"/>
  <c r="E61" i="131"/>
  <c r="E24" i="131" s="1"/>
  <c r="K62" i="131"/>
  <c r="G57" i="123"/>
  <c r="I60" i="123"/>
  <c r="I57" i="123"/>
  <c r="K60" i="123"/>
  <c r="K62" i="123" s="1"/>
  <c r="K57" i="123"/>
  <c r="E60" i="123"/>
  <c r="M60" i="123"/>
  <c r="M62" i="123" s="1"/>
  <c r="E57" i="123"/>
  <c r="M57" i="123"/>
  <c r="G60" i="123"/>
  <c r="G62" i="123" s="1"/>
  <c r="F59" i="116"/>
  <c r="F22" i="116" s="1"/>
  <c r="N59" i="116"/>
  <c r="H59" i="116"/>
  <c r="J59" i="116"/>
  <c r="L59" i="116"/>
  <c r="J59" i="138"/>
  <c r="G60" i="132"/>
  <c r="E60" i="132"/>
  <c r="K60" i="129"/>
  <c r="G60" i="129"/>
  <c r="E60" i="129"/>
  <c r="L59" i="127"/>
  <c r="F59" i="127"/>
  <c r="F22" i="127" s="1"/>
  <c r="N59" i="127"/>
  <c r="H59" i="127"/>
  <c r="J59" i="127"/>
  <c r="G70" i="119"/>
  <c r="G33" i="119" s="1"/>
  <c r="E71" i="119"/>
  <c r="E34" i="119" s="1"/>
  <c r="M71" i="119"/>
  <c r="M34" i="119" s="1"/>
  <c r="K72" i="119"/>
  <c r="K35" i="119" s="1"/>
  <c r="I73" i="119"/>
  <c r="I36" i="119" s="1"/>
  <c r="I70" i="119"/>
  <c r="I33" i="119" s="1"/>
  <c r="G71" i="119"/>
  <c r="G34" i="119" s="1"/>
  <c r="E72" i="119"/>
  <c r="E35" i="119" s="1"/>
  <c r="M72" i="119"/>
  <c r="M35" i="119" s="1"/>
  <c r="K73" i="119"/>
  <c r="K36" i="119" s="1"/>
  <c r="K70" i="119"/>
  <c r="K33" i="119" s="1"/>
  <c r="I71" i="119"/>
  <c r="I34" i="119" s="1"/>
  <c r="G72" i="119"/>
  <c r="G35" i="119" s="1"/>
  <c r="E73" i="119"/>
  <c r="E36" i="119" s="1"/>
  <c r="M73" i="119"/>
  <c r="M36" i="119" s="1"/>
  <c r="E70" i="119"/>
  <c r="E33" i="119" s="1"/>
  <c r="M70" i="119"/>
  <c r="M33" i="119" s="1"/>
  <c r="K71" i="119"/>
  <c r="K34" i="119" s="1"/>
  <c r="I72" i="119"/>
  <c r="I35" i="119" s="1"/>
  <c r="G73" i="119"/>
  <c r="G36" i="119" s="1"/>
  <c r="E57" i="114"/>
  <c r="M57" i="114"/>
  <c r="G60" i="114"/>
  <c r="G57" i="114"/>
  <c r="I60" i="114"/>
  <c r="I62" i="114" s="1"/>
  <c r="I57" i="114"/>
  <c r="K60" i="114"/>
  <c r="K57" i="114"/>
  <c r="E60" i="114"/>
  <c r="M60" i="114"/>
  <c r="M62" i="114" s="1"/>
  <c r="N59" i="126"/>
  <c r="G62" i="116"/>
  <c r="E62" i="116"/>
  <c r="E25" i="116" s="1"/>
  <c r="E23" i="116"/>
  <c r="I62" i="125"/>
  <c r="E20" i="125"/>
  <c r="E61" i="125"/>
  <c r="E24" i="125" s="1"/>
  <c r="K60" i="117"/>
  <c r="G60" i="117"/>
  <c r="E60" i="117"/>
  <c r="E20" i="127"/>
  <c r="E61" i="127"/>
  <c r="E24" i="127" s="1"/>
  <c r="K62" i="127"/>
  <c r="G61" i="121"/>
  <c r="M62" i="121"/>
  <c r="M61" i="119"/>
  <c r="K61" i="119"/>
  <c r="G61" i="119"/>
  <c r="E20" i="115"/>
  <c r="E61" i="115"/>
  <c r="E24" i="115" s="1"/>
  <c r="K62" i="115"/>
  <c r="I70" i="91"/>
  <c r="I33" i="91" s="1"/>
  <c r="G71" i="91"/>
  <c r="G34" i="91" s="1"/>
  <c r="E72" i="91"/>
  <c r="E35" i="91" s="1"/>
  <c r="M72" i="91"/>
  <c r="M35" i="91" s="1"/>
  <c r="K73" i="91"/>
  <c r="K36" i="91" s="1"/>
  <c r="K70" i="91"/>
  <c r="K33" i="91" s="1"/>
  <c r="I71" i="91"/>
  <c r="I34" i="91" s="1"/>
  <c r="G72" i="91"/>
  <c r="G35" i="91" s="1"/>
  <c r="E73" i="91"/>
  <c r="E36" i="91" s="1"/>
  <c r="M73" i="91"/>
  <c r="M36" i="91" s="1"/>
  <c r="E70" i="91"/>
  <c r="E33" i="91" s="1"/>
  <c r="M70" i="91"/>
  <c r="M33" i="91" s="1"/>
  <c r="K71" i="91"/>
  <c r="K34" i="91" s="1"/>
  <c r="I72" i="91"/>
  <c r="I35" i="91" s="1"/>
  <c r="G73" i="91"/>
  <c r="G36" i="91" s="1"/>
  <c r="G70" i="91"/>
  <c r="G33" i="91" s="1"/>
  <c r="E71" i="91"/>
  <c r="E34" i="91" s="1"/>
  <c r="M71" i="91"/>
  <c r="M34" i="91" s="1"/>
  <c r="K72" i="91"/>
  <c r="K35" i="91" s="1"/>
  <c r="I73" i="91"/>
  <c r="I36" i="91" s="1"/>
  <c r="F59" i="87"/>
  <c r="F22" i="87" s="1"/>
  <c r="N59" i="87"/>
  <c r="H59" i="87"/>
  <c r="J59" i="87"/>
  <c r="J58" i="87" s="1"/>
  <c r="L59" i="87"/>
  <c r="I71" i="126"/>
  <c r="I34" i="126" s="1"/>
  <c r="E72" i="126"/>
  <c r="E35" i="126" s="1"/>
  <c r="K72" i="126"/>
  <c r="K35" i="126" s="1"/>
  <c r="G73" i="126"/>
  <c r="G36" i="126" s="1"/>
  <c r="E70" i="126"/>
  <c r="E33" i="126" s="1"/>
  <c r="F59" i="114"/>
  <c r="F22" i="114" s="1"/>
  <c r="G70" i="105"/>
  <c r="G33" i="105" s="1"/>
  <c r="E71" i="105"/>
  <c r="E34" i="105" s="1"/>
  <c r="M71" i="105"/>
  <c r="M34" i="105" s="1"/>
  <c r="K72" i="105"/>
  <c r="K35" i="105" s="1"/>
  <c r="I73" i="105"/>
  <c r="I36" i="105" s="1"/>
  <c r="I70" i="105"/>
  <c r="I33" i="105" s="1"/>
  <c r="G71" i="105"/>
  <c r="G34" i="105" s="1"/>
  <c r="E72" i="105"/>
  <c r="E35" i="105" s="1"/>
  <c r="M72" i="105"/>
  <c r="M35" i="105" s="1"/>
  <c r="K73" i="105"/>
  <c r="K36" i="105" s="1"/>
  <c r="K70" i="105"/>
  <c r="K33" i="105" s="1"/>
  <c r="I71" i="105"/>
  <c r="I34" i="105" s="1"/>
  <c r="G72" i="105"/>
  <c r="G35" i="105" s="1"/>
  <c r="E73" i="105"/>
  <c r="E36" i="105" s="1"/>
  <c r="M73" i="105"/>
  <c r="M36" i="105" s="1"/>
  <c r="E70" i="105"/>
  <c r="E33" i="105" s="1"/>
  <c r="M70" i="105"/>
  <c r="M33" i="105" s="1"/>
  <c r="K71" i="105"/>
  <c r="K34" i="105" s="1"/>
  <c r="I72" i="105"/>
  <c r="I35" i="105" s="1"/>
  <c r="G73" i="105"/>
  <c r="G36" i="105" s="1"/>
  <c r="E57" i="93"/>
  <c r="M57" i="93"/>
  <c r="G60" i="93"/>
  <c r="G57" i="93"/>
  <c r="I60" i="93"/>
  <c r="I62" i="93" s="1"/>
  <c r="I57" i="93"/>
  <c r="K60" i="93"/>
  <c r="K62" i="93" s="1"/>
  <c r="K57" i="93"/>
  <c r="E60" i="93"/>
  <c r="M60" i="93"/>
  <c r="M62" i="93" s="1"/>
  <c r="I62" i="111"/>
  <c r="E20" i="111"/>
  <c r="E61" i="111"/>
  <c r="E24" i="111" s="1"/>
  <c r="K62" i="111"/>
  <c r="E73" i="108"/>
  <c r="E36" i="108" s="1"/>
  <c r="K73" i="108"/>
  <c r="K36" i="108" s="1"/>
  <c r="I70" i="108"/>
  <c r="I33" i="108" s="1"/>
  <c r="E71" i="108"/>
  <c r="E34" i="108" s="1"/>
  <c r="K71" i="108"/>
  <c r="K34" i="108" s="1"/>
  <c r="J58" i="104"/>
  <c r="I61" i="104"/>
  <c r="M61" i="104"/>
  <c r="G72" i="104"/>
  <c r="G35" i="104" s="1"/>
  <c r="M72" i="104"/>
  <c r="M35" i="104" s="1"/>
  <c r="I73" i="104"/>
  <c r="I36" i="104" s="1"/>
  <c r="G70" i="104"/>
  <c r="G33" i="104" s="1"/>
  <c r="M70" i="104"/>
  <c r="M33" i="104" s="1"/>
  <c r="E72" i="103"/>
  <c r="E35" i="103" s="1"/>
  <c r="K72" i="103"/>
  <c r="K35" i="103" s="1"/>
  <c r="G73" i="103"/>
  <c r="G36" i="103" s="1"/>
  <c r="E70" i="103"/>
  <c r="E33" i="103" s="1"/>
  <c r="I71" i="103"/>
  <c r="I34" i="103" s="1"/>
  <c r="G60" i="102"/>
  <c r="E60" i="102"/>
  <c r="I60" i="101"/>
  <c r="I62" i="101" s="1"/>
  <c r="K57" i="101"/>
  <c r="K60" i="101"/>
  <c r="K62" i="101" s="1"/>
  <c r="E57" i="99"/>
  <c r="E60" i="99"/>
  <c r="G60" i="98"/>
  <c r="E60" i="98"/>
  <c r="I60" i="98"/>
  <c r="I62" i="98" s="1"/>
  <c r="F59" i="97"/>
  <c r="F22" i="97" s="1"/>
  <c r="G62" i="94"/>
  <c r="E62" i="94"/>
  <c r="E25" i="94" s="1"/>
  <c r="E23" i="94"/>
  <c r="I62" i="94"/>
  <c r="G61" i="91"/>
  <c r="I61" i="91"/>
  <c r="K62" i="89"/>
  <c r="G62" i="89"/>
  <c r="G57" i="112"/>
  <c r="M60" i="112"/>
  <c r="M57" i="110"/>
  <c r="K57" i="110"/>
  <c r="G57" i="110"/>
  <c r="I71" i="109"/>
  <c r="I34" i="109" s="1"/>
  <c r="E72" i="109"/>
  <c r="E35" i="109" s="1"/>
  <c r="K72" i="109"/>
  <c r="K35" i="109" s="1"/>
  <c r="G73" i="109"/>
  <c r="G36" i="109" s="1"/>
  <c r="E70" i="109"/>
  <c r="E33" i="109" s="1"/>
  <c r="G57" i="107"/>
  <c r="M60" i="107"/>
  <c r="N59" i="104"/>
  <c r="N58" i="104" s="1"/>
  <c r="K60" i="103"/>
  <c r="G60" i="103"/>
  <c r="E60" i="103"/>
  <c r="L59" i="103"/>
  <c r="J59" i="102"/>
  <c r="J58" i="102" s="1"/>
  <c r="I73" i="102"/>
  <c r="I36" i="102" s="1"/>
  <c r="G70" i="102"/>
  <c r="G33" i="102" s="1"/>
  <c r="M70" i="102"/>
  <c r="M33" i="102" s="1"/>
  <c r="G72" i="102"/>
  <c r="G35" i="102" s="1"/>
  <c r="M72" i="102"/>
  <c r="M35" i="102" s="1"/>
  <c r="I73" i="101"/>
  <c r="I36" i="101" s="1"/>
  <c r="G70" i="101"/>
  <c r="G33" i="101" s="1"/>
  <c r="M70" i="101"/>
  <c r="M33" i="101" s="1"/>
  <c r="G72" i="101"/>
  <c r="G35" i="101" s="1"/>
  <c r="M72" i="101"/>
  <c r="M35" i="101" s="1"/>
  <c r="I62" i="100"/>
  <c r="K61" i="100"/>
  <c r="L58" i="100"/>
  <c r="K62" i="100"/>
  <c r="M71" i="100"/>
  <c r="M34" i="100" s="1"/>
  <c r="I72" i="100"/>
  <c r="I35" i="100" s="1"/>
  <c r="M73" i="100"/>
  <c r="M36" i="100" s="1"/>
  <c r="K70" i="100"/>
  <c r="K33" i="100" s="1"/>
  <c r="G71" i="100"/>
  <c r="G34" i="100" s="1"/>
  <c r="G60" i="95"/>
  <c r="E60" i="95"/>
  <c r="K60" i="92"/>
  <c r="G60" i="92"/>
  <c r="E60" i="92"/>
  <c r="G60" i="87"/>
  <c r="E60" i="87"/>
  <c r="H59" i="85"/>
  <c r="J59" i="85"/>
  <c r="I57" i="79"/>
  <c r="K60" i="79"/>
  <c r="K57" i="79"/>
  <c r="E60" i="79"/>
  <c r="M60" i="79"/>
  <c r="E57" i="79"/>
  <c r="M57" i="79"/>
  <c r="G60" i="79"/>
  <c r="G57" i="79"/>
  <c r="I60" i="79"/>
  <c r="I62" i="79" s="1"/>
  <c r="K70" i="67"/>
  <c r="K33" i="67" s="1"/>
  <c r="I71" i="67"/>
  <c r="I34" i="67" s="1"/>
  <c r="G72" i="67"/>
  <c r="G35" i="67" s="1"/>
  <c r="E73" i="67"/>
  <c r="E36" i="67" s="1"/>
  <c r="M73" i="67"/>
  <c r="M36" i="67" s="1"/>
  <c r="E70" i="67"/>
  <c r="E33" i="67" s="1"/>
  <c r="M70" i="67"/>
  <c r="M33" i="67" s="1"/>
  <c r="K71" i="67"/>
  <c r="K34" i="67" s="1"/>
  <c r="I72" i="67"/>
  <c r="I35" i="67" s="1"/>
  <c r="G73" i="67"/>
  <c r="G36" i="67" s="1"/>
  <c r="G70" i="67"/>
  <c r="G33" i="67" s="1"/>
  <c r="E71" i="67"/>
  <c r="E34" i="67" s="1"/>
  <c r="M71" i="67"/>
  <c r="M34" i="67" s="1"/>
  <c r="K72" i="67"/>
  <c r="K35" i="67" s="1"/>
  <c r="I73" i="67"/>
  <c r="I36" i="67" s="1"/>
  <c r="I70" i="67"/>
  <c r="I33" i="67" s="1"/>
  <c r="G71" i="67"/>
  <c r="G34" i="67" s="1"/>
  <c r="E72" i="67"/>
  <c r="E35" i="67" s="1"/>
  <c r="M72" i="67"/>
  <c r="M35" i="67" s="1"/>
  <c r="K73" i="67"/>
  <c r="K36" i="67" s="1"/>
  <c r="E70" i="114"/>
  <c r="E33" i="114" s="1"/>
  <c r="E73" i="114"/>
  <c r="E36" i="114" s="1"/>
  <c r="K73" i="114"/>
  <c r="K36" i="114" s="1"/>
  <c r="I70" i="114"/>
  <c r="I33" i="114" s="1"/>
  <c r="E71" i="114"/>
  <c r="E34" i="114" s="1"/>
  <c r="M60" i="108"/>
  <c r="G57" i="108"/>
  <c r="G60" i="108"/>
  <c r="G62" i="108" s="1"/>
  <c r="L59" i="108"/>
  <c r="J59" i="101"/>
  <c r="J58" i="101" s="1"/>
  <c r="J59" i="99"/>
  <c r="K72" i="99"/>
  <c r="K35" i="99" s="1"/>
  <c r="G73" i="99"/>
  <c r="G36" i="99" s="1"/>
  <c r="E70" i="99"/>
  <c r="E33" i="99" s="1"/>
  <c r="I71" i="99"/>
  <c r="I34" i="99" s="1"/>
  <c r="E72" i="99"/>
  <c r="E35" i="99" s="1"/>
  <c r="E23" i="97"/>
  <c r="E62" i="97"/>
  <c r="E25" i="97" s="1"/>
  <c r="I62" i="97"/>
  <c r="E20" i="97"/>
  <c r="F58" i="97"/>
  <c r="F21" i="97" s="1"/>
  <c r="E61" i="97"/>
  <c r="E24" i="97" s="1"/>
  <c r="I71" i="97"/>
  <c r="I34" i="97" s="1"/>
  <c r="E72" i="97"/>
  <c r="E35" i="97" s="1"/>
  <c r="K72" i="97"/>
  <c r="K35" i="97" s="1"/>
  <c r="G73" i="97"/>
  <c r="G36" i="97" s="1"/>
  <c r="E70" i="97"/>
  <c r="E33" i="97" s="1"/>
  <c r="F59" i="89"/>
  <c r="F22" i="89" s="1"/>
  <c r="G60" i="86"/>
  <c r="E60" i="86"/>
  <c r="I60" i="86"/>
  <c r="I62" i="86" s="1"/>
  <c r="G72" i="85"/>
  <c r="G35" i="85" s="1"/>
  <c r="M72" i="85"/>
  <c r="M35" i="85" s="1"/>
  <c r="I73" i="85"/>
  <c r="I36" i="85" s="1"/>
  <c r="G70" i="85"/>
  <c r="G33" i="85" s="1"/>
  <c r="M70" i="85"/>
  <c r="M33" i="85" s="1"/>
  <c r="G57" i="84"/>
  <c r="M60" i="84"/>
  <c r="F59" i="79"/>
  <c r="F22" i="79" s="1"/>
  <c r="N59" i="79"/>
  <c r="H59" i="79"/>
  <c r="J59" i="79"/>
  <c r="L59" i="79"/>
  <c r="I60" i="106"/>
  <c r="E57" i="106"/>
  <c r="K60" i="106"/>
  <c r="K62" i="106" s="1"/>
  <c r="I57" i="96"/>
  <c r="M57" i="96"/>
  <c r="K57" i="96"/>
  <c r="G72" i="93"/>
  <c r="G35" i="93" s="1"/>
  <c r="M72" i="93"/>
  <c r="M35" i="93" s="1"/>
  <c r="I73" i="93"/>
  <c r="I36" i="93" s="1"/>
  <c r="G70" i="93"/>
  <c r="G33" i="93" s="1"/>
  <c r="M70" i="93"/>
  <c r="M33" i="93" s="1"/>
  <c r="E57" i="90"/>
  <c r="K60" i="90"/>
  <c r="M73" i="89"/>
  <c r="M36" i="89" s="1"/>
  <c r="K70" i="89"/>
  <c r="K33" i="89" s="1"/>
  <c r="G71" i="89"/>
  <c r="G34" i="89" s="1"/>
  <c r="M71" i="89"/>
  <c r="M34" i="89" s="1"/>
  <c r="I72" i="89"/>
  <c r="I35" i="89" s="1"/>
  <c r="K60" i="88"/>
  <c r="G60" i="88"/>
  <c r="E60" i="88"/>
  <c r="L58" i="85"/>
  <c r="K61" i="85"/>
  <c r="H58" i="85"/>
  <c r="G61" i="85"/>
  <c r="E57" i="63"/>
  <c r="M57" i="63"/>
  <c r="G60" i="63"/>
  <c r="G57" i="63"/>
  <c r="I60" i="63"/>
  <c r="I62" i="63" s="1"/>
  <c r="I57" i="63"/>
  <c r="K60" i="63"/>
  <c r="K57" i="63"/>
  <c r="E60" i="63"/>
  <c r="M60" i="63"/>
  <c r="M62" i="63" s="1"/>
  <c r="E57" i="59"/>
  <c r="M57" i="59"/>
  <c r="G60" i="59"/>
  <c r="G62" i="59" s="1"/>
  <c r="G57" i="59"/>
  <c r="I60" i="59"/>
  <c r="I57" i="59"/>
  <c r="K60" i="59"/>
  <c r="K62" i="59" s="1"/>
  <c r="K57" i="59"/>
  <c r="E60" i="59"/>
  <c r="M60" i="59"/>
  <c r="M62" i="59" s="1"/>
  <c r="G70" i="56"/>
  <c r="G33" i="56" s="1"/>
  <c r="E71" i="56"/>
  <c r="E34" i="56" s="1"/>
  <c r="M71" i="56"/>
  <c r="M34" i="56" s="1"/>
  <c r="K72" i="56"/>
  <c r="K35" i="56" s="1"/>
  <c r="I73" i="56"/>
  <c r="I36" i="56" s="1"/>
  <c r="I70" i="56"/>
  <c r="I33" i="56" s="1"/>
  <c r="G71" i="56"/>
  <c r="G34" i="56" s="1"/>
  <c r="E72" i="56"/>
  <c r="E35" i="56" s="1"/>
  <c r="M72" i="56"/>
  <c r="M35" i="56" s="1"/>
  <c r="K73" i="56"/>
  <c r="K36" i="56" s="1"/>
  <c r="K70" i="56"/>
  <c r="K33" i="56" s="1"/>
  <c r="I71" i="56"/>
  <c r="I34" i="56" s="1"/>
  <c r="G72" i="56"/>
  <c r="G35" i="56" s="1"/>
  <c r="E73" i="56"/>
  <c r="E36" i="56" s="1"/>
  <c r="M73" i="56"/>
  <c r="M36" i="56" s="1"/>
  <c r="E70" i="56"/>
  <c r="E33" i="56" s="1"/>
  <c r="M70" i="56"/>
  <c r="M33" i="56" s="1"/>
  <c r="K71" i="56"/>
  <c r="K34" i="56" s="1"/>
  <c r="I72" i="56"/>
  <c r="I35" i="56" s="1"/>
  <c r="G73" i="56"/>
  <c r="G36" i="56" s="1"/>
  <c r="G60" i="83"/>
  <c r="E60" i="83"/>
  <c r="G72" i="76"/>
  <c r="G35" i="76" s="1"/>
  <c r="M72" i="76"/>
  <c r="M35" i="76" s="1"/>
  <c r="I73" i="76"/>
  <c r="I36" i="76" s="1"/>
  <c r="G70" i="76"/>
  <c r="G33" i="76" s="1"/>
  <c r="M70" i="76"/>
  <c r="M33" i="76" s="1"/>
  <c r="G60" i="74"/>
  <c r="E60" i="74"/>
  <c r="G72" i="68"/>
  <c r="G35" i="68" s="1"/>
  <c r="M72" i="68"/>
  <c r="M35" i="68" s="1"/>
  <c r="I73" i="68"/>
  <c r="I36" i="68" s="1"/>
  <c r="G70" i="68"/>
  <c r="G33" i="68" s="1"/>
  <c r="M70" i="68"/>
  <c r="M33" i="68" s="1"/>
  <c r="M73" i="55"/>
  <c r="M36" i="55" s="1"/>
  <c r="K70" i="55"/>
  <c r="K33" i="55" s="1"/>
  <c r="G71" i="55"/>
  <c r="G34" i="55" s="1"/>
  <c r="M71" i="55"/>
  <c r="M34" i="55" s="1"/>
  <c r="I72" i="55"/>
  <c r="I35" i="55" s="1"/>
  <c r="L59" i="81"/>
  <c r="I62" i="80"/>
  <c r="E20" i="80"/>
  <c r="E61" i="80"/>
  <c r="E24" i="80" s="1"/>
  <c r="G60" i="78"/>
  <c r="E60" i="78"/>
  <c r="I60" i="78"/>
  <c r="I62" i="78" s="1"/>
  <c r="G57" i="70"/>
  <c r="M60" i="70"/>
  <c r="I57" i="70"/>
  <c r="G60" i="61"/>
  <c r="E60" i="61"/>
  <c r="I60" i="57"/>
  <c r="E57" i="57"/>
  <c r="K60" i="57"/>
  <c r="K62" i="57" s="1"/>
  <c r="K70" i="45"/>
  <c r="K33" i="45" s="1"/>
  <c r="I71" i="45"/>
  <c r="I34" i="45" s="1"/>
  <c r="G72" i="45"/>
  <c r="G35" i="45" s="1"/>
  <c r="E73" i="45"/>
  <c r="E36" i="45" s="1"/>
  <c r="M73" i="45"/>
  <c r="M36" i="45" s="1"/>
  <c r="E70" i="45"/>
  <c r="E33" i="45" s="1"/>
  <c r="M70" i="45"/>
  <c r="M33" i="45" s="1"/>
  <c r="K71" i="45"/>
  <c r="K34" i="45" s="1"/>
  <c r="I72" i="45"/>
  <c r="I35" i="45" s="1"/>
  <c r="G73" i="45"/>
  <c r="G36" i="45" s="1"/>
  <c r="G70" i="45"/>
  <c r="G33" i="45" s="1"/>
  <c r="E71" i="45"/>
  <c r="E34" i="45" s="1"/>
  <c r="M71" i="45"/>
  <c r="M34" i="45" s="1"/>
  <c r="K72" i="45"/>
  <c r="K35" i="45" s="1"/>
  <c r="I73" i="45"/>
  <c r="I36" i="45" s="1"/>
  <c r="I70" i="45"/>
  <c r="I33" i="45" s="1"/>
  <c r="G71" i="45"/>
  <c r="G34" i="45" s="1"/>
  <c r="E72" i="45"/>
  <c r="E35" i="45" s="1"/>
  <c r="M72" i="45"/>
  <c r="M35" i="45" s="1"/>
  <c r="K73" i="45"/>
  <c r="K36" i="45" s="1"/>
  <c r="I57" i="36"/>
  <c r="K60" i="36"/>
  <c r="K62" i="36" s="1"/>
  <c r="K57" i="36"/>
  <c r="E60" i="36"/>
  <c r="M60" i="36"/>
  <c r="M62" i="36" s="1"/>
  <c r="E57" i="36"/>
  <c r="M57" i="36"/>
  <c r="G60" i="36"/>
  <c r="G57" i="36"/>
  <c r="I60" i="36"/>
  <c r="I62" i="36" s="1"/>
  <c r="I60" i="75"/>
  <c r="E57" i="75"/>
  <c r="G62" i="73"/>
  <c r="E62" i="73"/>
  <c r="E25" i="73" s="1"/>
  <c r="E23" i="73"/>
  <c r="I62" i="73"/>
  <c r="G72" i="72"/>
  <c r="G35" i="72" s="1"/>
  <c r="M72" i="72"/>
  <c r="M35" i="72" s="1"/>
  <c r="I73" i="72"/>
  <c r="I36" i="72" s="1"/>
  <c r="G70" i="72"/>
  <c r="G33" i="72" s="1"/>
  <c r="M70" i="72"/>
  <c r="M33" i="72" s="1"/>
  <c r="I60" i="65"/>
  <c r="E57" i="65"/>
  <c r="K60" i="65"/>
  <c r="K62" i="65" s="1"/>
  <c r="L59" i="59"/>
  <c r="G72" i="59"/>
  <c r="G35" i="59" s="1"/>
  <c r="M72" i="59"/>
  <c r="M35" i="59" s="1"/>
  <c r="I73" i="59"/>
  <c r="I36" i="59" s="1"/>
  <c r="G70" i="59"/>
  <c r="G33" i="59" s="1"/>
  <c r="M70" i="59"/>
  <c r="M33" i="59" s="1"/>
  <c r="E20" i="56"/>
  <c r="E61" i="56"/>
  <c r="E24" i="56" s="1"/>
  <c r="K62" i="56"/>
  <c r="H59" i="55"/>
  <c r="J59" i="55"/>
  <c r="I70" i="40"/>
  <c r="I33" i="40" s="1"/>
  <c r="G71" i="40"/>
  <c r="G34" i="40" s="1"/>
  <c r="E72" i="40"/>
  <c r="E35" i="40" s="1"/>
  <c r="M72" i="40"/>
  <c r="M35" i="40" s="1"/>
  <c r="K73" i="40"/>
  <c r="K36" i="40" s="1"/>
  <c r="K70" i="40"/>
  <c r="K33" i="40" s="1"/>
  <c r="I71" i="40"/>
  <c r="I34" i="40" s="1"/>
  <c r="G72" i="40"/>
  <c r="G35" i="40" s="1"/>
  <c r="E73" i="40"/>
  <c r="E36" i="40" s="1"/>
  <c r="M73" i="40"/>
  <c r="M36" i="40" s="1"/>
  <c r="E70" i="40"/>
  <c r="E33" i="40" s="1"/>
  <c r="M70" i="40"/>
  <c r="M33" i="40" s="1"/>
  <c r="K71" i="40"/>
  <c r="K34" i="40" s="1"/>
  <c r="I72" i="40"/>
  <c r="I35" i="40" s="1"/>
  <c r="G73" i="40"/>
  <c r="G36" i="40" s="1"/>
  <c r="G70" i="40"/>
  <c r="G33" i="40" s="1"/>
  <c r="E71" i="40"/>
  <c r="E34" i="40" s="1"/>
  <c r="M71" i="40"/>
  <c r="M34" i="40" s="1"/>
  <c r="K72" i="40"/>
  <c r="K35" i="40" s="1"/>
  <c r="I73" i="40"/>
  <c r="I36" i="40" s="1"/>
  <c r="F59" i="28"/>
  <c r="F22" i="28" s="1"/>
  <c r="N59" i="28"/>
  <c r="H59" i="28"/>
  <c r="J59" i="28"/>
  <c r="L59" i="28"/>
  <c r="G62" i="82"/>
  <c r="E62" i="82"/>
  <c r="E25" i="82" s="1"/>
  <c r="E23" i="82"/>
  <c r="I62" i="82"/>
  <c r="L58" i="81"/>
  <c r="K61" i="81"/>
  <c r="G61" i="81"/>
  <c r="M73" i="81"/>
  <c r="M36" i="81" s="1"/>
  <c r="K70" i="81"/>
  <c r="K33" i="81" s="1"/>
  <c r="G71" i="81"/>
  <c r="G34" i="81" s="1"/>
  <c r="M71" i="81"/>
  <c r="M34" i="81" s="1"/>
  <c r="I72" i="81"/>
  <c r="I35" i="81" s="1"/>
  <c r="G60" i="77"/>
  <c r="E60" i="77"/>
  <c r="I60" i="77"/>
  <c r="I62" i="77" s="1"/>
  <c r="N59" i="72"/>
  <c r="K60" i="71"/>
  <c r="G60" i="71"/>
  <c r="E60" i="71"/>
  <c r="E57" i="69"/>
  <c r="K60" i="69"/>
  <c r="K62" i="67"/>
  <c r="G62" i="67"/>
  <c r="E62" i="67"/>
  <c r="E25" i="67" s="1"/>
  <c r="E23" i="67"/>
  <c r="E57" i="64"/>
  <c r="K60" i="64"/>
  <c r="K60" i="62"/>
  <c r="G60" i="62"/>
  <c r="E60" i="62"/>
  <c r="E57" i="60"/>
  <c r="K60" i="60"/>
  <c r="K60" i="58"/>
  <c r="G60" i="58"/>
  <c r="E60" i="58"/>
  <c r="H59" i="57"/>
  <c r="K72" i="57"/>
  <c r="K35" i="57" s="1"/>
  <c r="G73" i="57"/>
  <c r="G36" i="57" s="1"/>
  <c r="E70" i="57"/>
  <c r="E33" i="57" s="1"/>
  <c r="I71" i="57"/>
  <c r="I34" i="57" s="1"/>
  <c r="E72" i="57"/>
  <c r="E35" i="57" s="1"/>
  <c r="G70" i="51"/>
  <c r="G33" i="51" s="1"/>
  <c r="E71" i="51"/>
  <c r="E34" i="51" s="1"/>
  <c r="M71" i="51"/>
  <c r="M34" i="51" s="1"/>
  <c r="K72" i="51"/>
  <c r="K35" i="51" s="1"/>
  <c r="I73" i="51"/>
  <c r="I36" i="51" s="1"/>
  <c r="I70" i="51"/>
  <c r="I33" i="51" s="1"/>
  <c r="G71" i="51"/>
  <c r="G34" i="51" s="1"/>
  <c r="E72" i="51"/>
  <c r="E35" i="51" s="1"/>
  <c r="M72" i="51"/>
  <c r="M35" i="51" s="1"/>
  <c r="K73" i="51"/>
  <c r="K36" i="51" s="1"/>
  <c r="K70" i="51"/>
  <c r="K33" i="51" s="1"/>
  <c r="I71" i="51"/>
  <c r="I34" i="51" s="1"/>
  <c r="G72" i="51"/>
  <c r="G35" i="51" s="1"/>
  <c r="E73" i="51"/>
  <c r="E36" i="51" s="1"/>
  <c r="M73" i="51"/>
  <c r="M36" i="51" s="1"/>
  <c r="E70" i="51"/>
  <c r="E33" i="51" s="1"/>
  <c r="M70" i="51"/>
  <c r="M33" i="51" s="1"/>
  <c r="K71" i="51"/>
  <c r="K34" i="51" s="1"/>
  <c r="I72" i="51"/>
  <c r="I35" i="51" s="1"/>
  <c r="G73" i="51"/>
  <c r="G36" i="51" s="1"/>
  <c r="G72" i="50"/>
  <c r="G35" i="50" s="1"/>
  <c r="M72" i="50"/>
  <c r="M35" i="50" s="1"/>
  <c r="I73" i="50"/>
  <c r="I36" i="50" s="1"/>
  <c r="G70" i="50"/>
  <c r="G33" i="50" s="1"/>
  <c r="M70" i="50"/>
  <c r="M33" i="50" s="1"/>
  <c r="G72" i="46"/>
  <c r="G35" i="46" s="1"/>
  <c r="M72" i="46"/>
  <c r="M35" i="46" s="1"/>
  <c r="I73" i="46"/>
  <c r="I36" i="46" s="1"/>
  <c r="G70" i="46"/>
  <c r="G33" i="46" s="1"/>
  <c r="M70" i="46"/>
  <c r="M33" i="46" s="1"/>
  <c r="I60" i="41"/>
  <c r="E57" i="41"/>
  <c r="I60" i="40"/>
  <c r="E57" i="40"/>
  <c r="K60" i="40"/>
  <c r="K62" i="40" s="1"/>
  <c r="I60" i="33"/>
  <c r="E57" i="33"/>
  <c r="I71" i="30"/>
  <c r="I34" i="30" s="1"/>
  <c r="E72" i="30"/>
  <c r="E35" i="30" s="1"/>
  <c r="K72" i="30"/>
  <c r="K35" i="30" s="1"/>
  <c r="G73" i="30"/>
  <c r="G36" i="30" s="1"/>
  <c r="E70" i="30"/>
  <c r="E33" i="30" s="1"/>
  <c r="K62" i="50"/>
  <c r="G62" i="50"/>
  <c r="N59" i="46"/>
  <c r="M62" i="43"/>
  <c r="I61" i="43"/>
  <c r="E23" i="42"/>
  <c r="E62" i="42"/>
  <c r="E25" i="42" s="1"/>
  <c r="I62" i="42"/>
  <c r="E20" i="42"/>
  <c r="E61" i="42"/>
  <c r="E24" i="42" s="1"/>
  <c r="I71" i="42"/>
  <c r="I34" i="42" s="1"/>
  <c r="E72" i="42"/>
  <c r="E35" i="42" s="1"/>
  <c r="K72" i="42"/>
  <c r="K35" i="42" s="1"/>
  <c r="G73" i="42"/>
  <c r="G36" i="42" s="1"/>
  <c r="E70" i="42"/>
  <c r="E33" i="42" s="1"/>
  <c r="N59" i="30"/>
  <c r="K60" i="29"/>
  <c r="G60" i="29"/>
  <c r="E60" i="29"/>
  <c r="K70" i="22"/>
  <c r="K33" i="22" s="1"/>
  <c r="I71" i="22"/>
  <c r="I34" i="22" s="1"/>
  <c r="G72" i="22"/>
  <c r="G35" i="22" s="1"/>
  <c r="E73" i="22"/>
  <c r="E36" i="22" s="1"/>
  <c r="M73" i="22"/>
  <c r="M36" i="22" s="1"/>
  <c r="E70" i="22"/>
  <c r="E33" i="22" s="1"/>
  <c r="M70" i="22"/>
  <c r="M33" i="22" s="1"/>
  <c r="K71" i="22"/>
  <c r="K34" i="22" s="1"/>
  <c r="I72" i="22"/>
  <c r="I35" i="22" s="1"/>
  <c r="G73" i="22"/>
  <c r="G36" i="22" s="1"/>
  <c r="G70" i="22"/>
  <c r="G33" i="22" s="1"/>
  <c r="E71" i="22"/>
  <c r="E34" i="22" s="1"/>
  <c r="M71" i="22"/>
  <c r="M34" i="22" s="1"/>
  <c r="K72" i="22"/>
  <c r="K35" i="22" s="1"/>
  <c r="I73" i="22"/>
  <c r="I36" i="22" s="1"/>
  <c r="I70" i="22"/>
  <c r="I33" i="22" s="1"/>
  <c r="G71" i="22"/>
  <c r="G34" i="22" s="1"/>
  <c r="E72" i="22"/>
  <c r="E35" i="22" s="1"/>
  <c r="M72" i="22"/>
  <c r="M35" i="22" s="1"/>
  <c r="K73" i="22"/>
  <c r="K36" i="22" s="1"/>
  <c r="I57" i="17"/>
  <c r="K60" i="17"/>
  <c r="K57" i="17"/>
  <c r="E60" i="17"/>
  <c r="M60" i="17"/>
  <c r="E57" i="17"/>
  <c r="M57" i="17"/>
  <c r="G60" i="17"/>
  <c r="G62" i="17" s="1"/>
  <c r="G57" i="17"/>
  <c r="I60" i="17"/>
  <c r="I62" i="17" s="1"/>
  <c r="K70" i="10"/>
  <c r="K33" i="10" s="1"/>
  <c r="I71" i="10"/>
  <c r="I34" i="10" s="1"/>
  <c r="G72" i="10"/>
  <c r="G35" i="10" s="1"/>
  <c r="E73" i="10"/>
  <c r="E36" i="10" s="1"/>
  <c r="M73" i="10"/>
  <c r="M36" i="10" s="1"/>
  <c r="E70" i="10"/>
  <c r="E33" i="10" s="1"/>
  <c r="M70" i="10"/>
  <c r="M33" i="10" s="1"/>
  <c r="K71" i="10"/>
  <c r="K34" i="10" s="1"/>
  <c r="I72" i="10"/>
  <c r="I35" i="10" s="1"/>
  <c r="G73" i="10"/>
  <c r="G36" i="10" s="1"/>
  <c r="G70" i="10"/>
  <c r="G33" i="10" s="1"/>
  <c r="E71" i="10"/>
  <c r="E34" i="10" s="1"/>
  <c r="M71" i="10"/>
  <c r="M34" i="10" s="1"/>
  <c r="K72" i="10"/>
  <c r="K35" i="10" s="1"/>
  <c r="I73" i="10"/>
  <c r="I36" i="10" s="1"/>
  <c r="I70" i="10"/>
  <c r="I33" i="10" s="1"/>
  <c r="G71" i="10"/>
  <c r="G34" i="10" s="1"/>
  <c r="E72" i="10"/>
  <c r="E35" i="10" s="1"/>
  <c r="M72" i="10"/>
  <c r="M35" i="10" s="1"/>
  <c r="K73" i="10"/>
  <c r="K36" i="10" s="1"/>
  <c r="K60" i="53"/>
  <c r="G60" i="53"/>
  <c r="E60" i="53"/>
  <c r="G60" i="52"/>
  <c r="E60" i="52"/>
  <c r="J59" i="49"/>
  <c r="M61" i="47"/>
  <c r="K61" i="47"/>
  <c r="G61" i="47"/>
  <c r="G57" i="45"/>
  <c r="M60" i="45"/>
  <c r="N59" i="42"/>
  <c r="G60" i="39"/>
  <c r="E60" i="39"/>
  <c r="I60" i="39"/>
  <c r="I62" i="39" s="1"/>
  <c r="I60" i="37"/>
  <c r="E57" i="37"/>
  <c r="G60" i="35"/>
  <c r="E60" i="35"/>
  <c r="I60" i="35"/>
  <c r="I62" i="35" s="1"/>
  <c r="K61" i="34"/>
  <c r="G61" i="34"/>
  <c r="M73" i="34"/>
  <c r="M36" i="34" s="1"/>
  <c r="K70" i="34"/>
  <c r="K33" i="34" s="1"/>
  <c r="G71" i="34"/>
  <c r="G34" i="34" s="1"/>
  <c r="M71" i="34"/>
  <c r="M34" i="34" s="1"/>
  <c r="I72" i="34"/>
  <c r="I35" i="34" s="1"/>
  <c r="J59" i="2"/>
  <c r="L59" i="2"/>
  <c r="H59" i="2"/>
  <c r="F59" i="2"/>
  <c r="F22" i="2" s="1"/>
  <c r="N59" i="2"/>
  <c r="E73" i="54"/>
  <c r="E36" i="54" s="1"/>
  <c r="K73" i="54"/>
  <c r="K36" i="54" s="1"/>
  <c r="I70" i="54"/>
  <c r="I33" i="54" s="1"/>
  <c r="E71" i="54"/>
  <c r="E34" i="54" s="1"/>
  <c r="K71" i="54"/>
  <c r="K34" i="54" s="1"/>
  <c r="M57" i="51"/>
  <c r="K57" i="51"/>
  <c r="G57" i="51"/>
  <c r="L59" i="50"/>
  <c r="I60" i="49"/>
  <c r="E57" i="49"/>
  <c r="K73" i="49"/>
  <c r="K36" i="49" s="1"/>
  <c r="I70" i="49"/>
  <c r="I33" i="49" s="1"/>
  <c r="E71" i="49"/>
  <c r="E34" i="49" s="1"/>
  <c r="K71" i="49"/>
  <c r="K34" i="49" s="1"/>
  <c r="E73" i="49"/>
  <c r="E36" i="49" s="1"/>
  <c r="I60" i="44"/>
  <c r="E57" i="44"/>
  <c r="K60" i="44"/>
  <c r="K62" i="44" s="1"/>
  <c r="M72" i="41"/>
  <c r="M35" i="41" s="1"/>
  <c r="I73" i="41"/>
  <c r="I36" i="41" s="1"/>
  <c r="G70" i="41"/>
  <c r="G33" i="41" s="1"/>
  <c r="M70" i="41"/>
  <c r="M33" i="41" s="1"/>
  <c r="G72" i="41"/>
  <c r="G35" i="41" s="1"/>
  <c r="L59" i="34"/>
  <c r="L58" i="34" s="1"/>
  <c r="E57" i="31"/>
  <c r="K60" i="31"/>
  <c r="J58" i="30"/>
  <c r="I61" i="30"/>
  <c r="N58" i="30"/>
  <c r="M61" i="30"/>
  <c r="G62" i="28"/>
  <c r="E62" i="28"/>
  <c r="E25" i="28" s="1"/>
  <c r="E23" i="28"/>
  <c r="G70" i="20"/>
  <c r="G33" i="20" s="1"/>
  <c r="E71" i="20"/>
  <c r="E34" i="20" s="1"/>
  <c r="M71" i="20"/>
  <c r="M34" i="20" s="1"/>
  <c r="K72" i="20"/>
  <c r="K35" i="20" s="1"/>
  <c r="I73" i="20"/>
  <c r="I36" i="20" s="1"/>
  <c r="I70" i="20"/>
  <c r="I33" i="20" s="1"/>
  <c r="G71" i="20"/>
  <c r="G34" i="20" s="1"/>
  <c r="E72" i="20"/>
  <c r="E35" i="20" s="1"/>
  <c r="M72" i="20"/>
  <c r="M35" i="20" s="1"/>
  <c r="K73" i="20"/>
  <c r="K36" i="20" s="1"/>
  <c r="K70" i="20"/>
  <c r="K33" i="20" s="1"/>
  <c r="I71" i="20"/>
  <c r="I34" i="20" s="1"/>
  <c r="G72" i="20"/>
  <c r="G35" i="20" s="1"/>
  <c r="E73" i="20"/>
  <c r="E36" i="20" s="1"/>
  <c r="M73" i="20"/>
  <c r="M36" i="20" s="1"/>
  <c r="E70" i="20"/>
  <c r="E33" i="20" s="1"/>
  <c r="M70" i="20"/>
  <c r="M33" i="20" s="1"/>
  <c r="K71" i="20"/>
  <c r="K34" i="20" s="1"/>
  <c r="I72" i="20"/>
  <c r="I35" i="20" s="1"/>
  <c r="G73" i="20"/>
  <c r="G36" i="20" s="1"/>
  <c r="F59" i="26"/>
  <c r="F22" i="26" s="1"/>
  <c r="I60" i="25"/>
  <c r="E57" i="25"/>
  <c r="K60" i="25"/>
  <c r="K62" i="25" s="1"/>
  <c r="E57" i="24"/>
  <c r="K60" i="24"/>
  <c r="J58" i="23"/>
  <c r="I61" i="23"/>
  <c r="M61" i="23"/>
  <c r="M57" i="20"/>
  <c r="K57" i="20"/>
  <c r="G57" i="20"/>
  <c r="L59" i="15"/>
  <c r="F59" i="11"/>
  <c r="F22" i="11" s="1"/>
  <c r="I73" i="5"/>
  <c r="I36" i="5" s="1"/>
  <c r="G70" i="5"/>
  <c r="G33" i="5" s="1"/>
  <c r="M70" i="5"/>
  <c r="M33" i="5" s="1"/>
  <c r="G72" i="5"/>
  <c r="G35" i="5" s="1"/>
  <c r="M72" i="5"/>
  <c r="M35" i="5" s="1"/>
  <c r="J59" i="3"/>
  <c r="F59" i="3"/>
  <c r="F22" i="3" s="1"/>
  <c r="G71" i="26"/>
  <c r="G34" i="26" s="1"/>
  <c r="M71" i="26"/>
  <c r="M34" i="26" s="1"/>
  <c r="I72" i="26"/>
  <c r="I35" i="26" s="1"/>
  <c r="M73" i="26"/>
  <c r="M36" i="26" s="1"/>
  <c r="K70" i="26"/>
  <c r="K33" i="26" s="1"/>
  <c r="L59" i="19"/>
  <c r="E73" i="15"/>
  <c r="E36" i="15" s="1"/>
  <c r="K73" i="15"/>
  <c r="K36" i="15" s="1"/>
  <c r="I70" i="15"/>
  <c r="I33" i="15" s="1"/>
  <c r="E71" i="15"/>
  <c r="E34" i="15" s="1"/>
  <c r="K71" i="15"/>
  <c r="K34" i="15" s="1"/>
  <c r="I57" i="14"/>
  <c r="M57" i="14"/>
  <c r="K57" i="14"/>
  <c r="M57" i="13"/>
  <c r="K57" i="13"/>
  <c r="E73" i="11"/>
  <c r="E36" i="11" s="1"/>
  <c r="K73" i="11"/>
  <c r="K36" i="11" s="1"/>
  <c r="I70" i="11"/>
  <c r="I33" i="11" s="1"/>
  <c r="E71" i="11"/>
  <c r="E34" i="11" s="1"/>
  <c r="K71" i="11"/>
  <c r="K34" i="11" s="1"/>
  <c r="I57" i="10"/>
  <c r="M57" i="10"/>
  <c r="K57" i="10"/>
  <c r="M57" i="9"/>
  <c r="K57" i="9"/>
  <c r="M57" i="8"/>
  <c r="K57" i="8"/>
  <c r="G57" i="8"/>
  <c r="L59" i="7"/>
  <c r="H59" i="5"/>
  <c r="F58" i="3"/>
  <c r="F21" i="3" s="1"/>
  <c r="E61" i="3"/>
  <c r="E24" i="3" s="1"/>
  <c r="E20" i="3"/>
  <c r="G61" i="3"/>
  <c r="J58" i="3"/>
  <c r="I61" i="3"/>
  <c r="K72" i="25"/>
  <c r="K35" i="25" s="1"/>
  <c r="G73" i="25"/>
  <c r="G36" i="25" s="1"/>
  <c r="E70" i="25"/>
  <c r="E33" i="25" s="1"/>
  <c r="I71" i="25"/>
  <c r="I34" i="25" s="1"/>
  <c r="E72" i="25"/>
  <c r="E35" i="25" s="1"/>
  <c r="N59" i="23"/>
  <c r="N58" i="23" s="1"/>
  <c r="M73" i="19"/>
  <c r="M36" i="19" s="1"/>
  <c r="K70" i="19"/>
  <c r="K33" i="19" s="1"/>
  <c r="G71" i="19"/>
  <c r="G34" i="19" s="1"/>
  <c r="M71" i="19"/>
  <c r="M34" i="19" s="1"/>
  <c r="I72" i="19"/>
  <c r="I35" i="19" s="1"/>
  <c r="K60" i="18"/>
  <c r="G60" i="18"/>
  <c r="E60" i="18"/>
  <c r="M57" i="16"/>
  <c r="K57" i="16"/>
  <c r="G57" i="16"/>
  <c r="K62" i="15"/>
  <c r="G62" i="15"/>
  <c r="M73" i="7"/>
  <c r="M36" i="7" s="1"/>
  <c r="K70" i="7"/>
  <c r="K33" i="7" s="1"/>
  <c r="G71" i="7"/>
  <c r="G34" i="7" s="1"/>
  <c r="M71" i="7"/>
  <c r="M34" i="7" s="1"/>
  <c r="I72" i="7"/>
  <c r="I35" i="7" s="1"/>
  <c r="K60" i="6"/>
  <c r="G60" i="6"/>
  <c r="E60" i="6"/>
  <c r="E57" i="4"/>
  <c r="K57" i="4"/>
  <c r="I71" i="23"/>
  <c r="I34" i="23" s="1"/>
  <c r="E72" i="23"/>
  <c r="E35" i="23" s="1"/>
  <c r="K72" i="23"/>
  <c r="K35" i="23" s="1"/>
  <c r="G73" i="23"/>
  <c r="G36" i="23" s="1"/>
  <c r="E70" i="23"/>
  <c r="E33" i="23" s="1"/>
  <c r="G57" i="22"/>
  <c r="M60" i="22"/>
  <c r="I61" i="19"/>
  <c r="M61" i="19"/>
  <c r="M57" i="12"/>
  <c r="K57" i="12"/>
  <c r="G57" i="12"/>
  <c r="M71" i="9"/>
  <c r="M34" i="9" s="1"/>
  <c r="I72" i="9"/>
  <c r="I35" i="9" s="1"/>
  <c r="M73" i="9"/>
  <c r="M36" i="9" s="1"/>
  <c r="K70" i="9"/>
  <c r="K33" i="9" s="1"/>
  <c r="G71" i="9"/>
  <c r="G34" i="9" s="1"/>
  <c r="L58" i="7"/>
  <c r="K61" i="7"/>
  <c r="G61" i="7"/>
  <c r="E62" i="204"/>
  <c r="E25" i="204" s="1"/>
  <c r="E23" i="204"/>
  <c r="K61" i="205"/>
  <c r="L58" i="205"/>
  <c r="K73" i="204"/>
  <c r="K36" i="204" s="1"/>
  <c r="K71" i="204"/>
  <c r="K34" i="204" s="1"/>
  <c r="N58" i="203"/>
  <c r="M61" i="203"/>
  <c r="G70" i="200"/>
  <c r="G33" i="200" s="1"/>
  <c r="E71" i="200"/>
  <c r="E34" i="200" s="1"/>
  <c r="M71" i="200"/>
  <c r="M34" i="200" s="1"/>
  <c r="K72" i="200"/>
  <c r="K35" i="200" s="1"/>
  <c r="I73" i="200"/>
  <c r="I36" i="200" s="1"/>
  <c r="I70" i="200"/>
  <c r="I33" i="200" s="1"/>
  <c r="G71" i="200"/>
  <c r="G34" i="200" s="1"/>
  <c r="E72" i="200"/>
  <c r="E35" i="200" s="1"/>
  <c r="M72" i="200"/>
  <c r="M35" i="200" s="1"/>
  <c r="K73" i="200"/>
  <c r="K36" i="200" s="1"/>
  <c r="K70" i="200"/>
  <c r="K33" i="200" s="1"/>
  <c r="I71" i="200"/>
  <c r="I34" i="200" s="1"/>
  <c r="G72" i="200"/>
  <c r="G35" i="200" s="1"/>
  <c r="E73" i="200"/>
  <c r="E36" i="200" s="1"/>
  <c r="M73" i="200"/>
  <c r="M36" i="200" s="1"/>
  <c r="E70" i="200"/>
  <c r="E33" i="200" s="1"/>
  <c r="M70" i="200"/>
  <c r="M33" i="200" s="1"/>
  <c r="K71" i="200"/>
  <c r="K34" i="200" s="1"/>
  <c r="I72" i="200"/>
  <c r="I35" i="200" s="1"/>
  <c r="G73" i="200"/>
  <c r="G36" i="200" s="1"/>
  <c r="M60" i="200"/>
  <c r="M62" i="200" s="1"/>
  <c r="G60" i="201"/>
  <c r="G62" i="201" s="1"/>
  <c r="G70" i="197"/>
  <c r="G33" i="197" s="1"/>
  <c r="K73" i="197"/>
  <c r="K36" i="197" s="1"/>
  <c r="L58" i="193"/>
  <c r="K61" i="193"/>
  <c r="G70" i="193"/>
  <c r="G33" i="193" s="1"/>
  <c r="E71" i="193"/>
  <c r="E34" i="193" s="1"/>
  <c r="M71" i="193"/>
  <c r="M34" i="193" s="1"/>
  <c r="K72" i="193"/>
  <c r="K35" i="193" s="1"/>
  <c r="I73" i="193"/>
  <c r="I36" i="193" s="1"/>
  <c r="I70" i="193"/>
  <c r="I33" i="193" s="1"/>
  <c r="G71" i="193"/>
  <c r="G34" i="193" s="1"/>
  <c r="E72" i="193"/>
  <c r="E35" i="193" s="1"/>
  <c r="M72" i="193"/>
  <c r="M35" i="193" s="1"/>
  <c r="K73" i="193"/>
  <c r="K36" i="193" s="1"/>
  <c r="K70" i="193"/>
  <c r="K33" i="193" s="1"/>
  <c r="I71" i="193"/>
  <c r="I34" i="193" s="1"/>
  <c r="G72" i="193"/>
  <c r="G35" i="193" s="1"/>
  <c r="E73" i="193"/>
  <c r="E36" i="193" s="1"/>
  <c r="M73" i="193"/>
  <c r="M36" i="193" s="1"/>
  <c r="M70" i="193"/>
  <c r="M33" i="193" s="1"/>
  <c r="K71" i="193"/>
  <c r="K34" i="193" s="1"/>
  <c r="I72" i="193"/>
  <c r="I35" i="193" s="1"/>
  <c r="E70" i="193"/>
  <c r="E33" i="193" s="1"/>
  <c r="G73" i="193"/>
  <c r="G36" i="193" s="1"/>
  <c r="M71" i="192"/>
  <c r="M34" i="192" s="1"/>
  <c r="I72" i="192"/>
  <c r="I35" i="192" s="1"/>
  <c r="I61" i="191"/>
  <c r="K70" i="186"/>
  <c r="K33" i="186" s="1"/>
  <c r="I71" i="186"/>
  <c r="I34" i="186" s="1"/>
  <c r="G72" i="186"/>
  <c r="G35" i="186" s="1"/>
  <c r="E73" i="186"/>
  <c r="E36" i="186" s="1"/>
  <c r="M73" i="186"/>
  <c r="M36" i="186" s="1"/>
  <c r="E70" i="186"/>
  <c r="E33" i="186" s="1"/>
  <c r="M70" i="186"/>
  <c r="M33" i="186" s="1"/>
  <c r="K71" i="186"/>
  <c r="K34" i="186" s="1"/>
  <c r="I72" i="186"/>
  <c r="I35" i="186" s="1"/>
  <c r="G73" i="186"/>
  <c r="G36" i="186" s="1"/>
  <c r="G70" i="186"/>
  <c r="G33" i="186" s="1"/>
  <c r="E71" i="186"/>
  <c r="E34" i="186" s="1"/>
  <c r="M71" i="186"/>
  <c r="M34" i="186" s="1"/>
  <c r="K72" i="186"/>
  <c r="K35" i="186" s="1"/>
  <c r="I73" i="186"/>
  <c r="I36" i="186" s="1"/>
  <c r="I70" i="186"/>
  <c r="I33" i="186" s="1"/>
  <c r="G71" i="186"/>
  <c r="G34" i="186" s="1"/>
  <c r="E72" i="186"/>
  <c r="E35" i="186" s="1"/>
  <c r="M72" i="186"/>
  <c r="M35" i="186" s="1"/>
  <c r="K73" i="186"/>
  <c r="K36" i="186" s="1"/>
  <c r="I72" i="191"/>
  <c r="I35" i="191" s="1"/>
  <c r="E71" i="191"/>
  <c r="E34" i="191" s="1"/>
  <c r="G72" i="191"/>
  <c r="G35" i="191" s="1"/>
  <c r="L59" i="192"/>
  <c r="E62" i="191"/>
  <c r="E25" i="191" s="1"/>
  <c r="E23" i="191"/>
  <c r="E57" i="187"/>
  <c r="M57" i="187"/>
  <c r="G60" i="187"/>
  <c r="G62" i="187" s="1"/>
  <c r="G57" i="187"/>
  <c r="I60" i="187"/>
  <c r="I57" i="187"/>
  <c r="K60" i="187"/>
  <c r="K62" i="187" s="1"/>
  <c r="K57" i="187"/>
  <c r="E60" i="187"/>
  <c r="M60" i="187"/>
  <c r="M62" i="187" s="1"/>
  <c r="G61" i="185"/>
  <c r="I61" i="185"/>
  <c r="E62" i="188"/>
  <c r="E25" i="188" s="1"/>
  <c r="E23" i="188"/>
  <c r="G57" i="186"/>
  <c r="M60" i="186"/>
  <c r="G70" i="182"/>
  <c r="G33" i="182" s="1"/>
  <c r="E71" i="182"/>
  <c r="E34" i="182" s="1"/>
  <c r="M71" i="182"/>
  <c r="M34" i="182" s="1"/>
  <c r="K72" i="182"/>
  <c r="K35" i="182" s="1"/>
  <c r="I73" i="182"/>
  <c r="I36" i="182" s="1"/>
  <c r="I70" i="182"/>
  <c r="I33" i="182" s="1"/>
  <c r="G71" i="182"/>
  <c r="G34" i="182" s="1"/>
  <c r="E72" i="182"/>
  <c r="E35" i="182" s="1"/>
  <c r="M72" i="182"/>
  <c r="M35" i="182" s="1"/>
  <c r="K73" i="182"/>
  <c r="K36" i="182" s="1"/>
  <c r="K70" i="182"/>
  <c r="K33" i="182" s="1"/>
  <c r="I71" i="182"/>
  <c r="I34" i="182" s="1"/>
  <c r="G72" i="182"/>
  <c r="G35" i="182" s="1"/>
  <c r="E73" i="182"/>
  <c r="E36" i="182" s="1"/>
  <c r="M73" i="182"/>
  <c r="M36" i="182" s="1"/>
  <c r="E70" i="182"/>
  <c r="E33" i="182" s="1"/>
  <c r="M70" i="182"/>
  <c r="M33" i="182" s="1"/>
  <c r="K71" i="182"/>
  <c r="K34" i="182" s="1"/>
  <c r="I72" i="182"/>
  <c r="I35" i="182" s="1"/>
  <c r="G73" i="182"/>
  <c r="G36" i="182" s="1"/>
  <c r="I57" i="184"/>
  <c r="M57" i="184"/>
  <c r="M62" i="184" s="1"/>
  <c r="K57" i="184"/>
  <c r="N58" i="182"/>
  <c r="M61" i="182"/>
  <c r="L58" i="182"/>
  <c r="K61" i="182"/>
  <c r="H58" i="182"/>
  <c r="G61" i="182"/>
  <c r="L59" i="181"/>
  <c r="I60" i="180"/>
  <c r="I62" i="180" s="1"/>
  <c r="E57" i="180"/>
  <c r="I61" i="178"/>
  <c r="M57" i="183"/>
  <c r="K57" i="183"/>
  <c r="E73" i="181"/>
  <c r="E36" i="181" s="1"/>
  <c r="K73" i="181"/>
  <c r="K36" i="181" s="1"/>
  <c r="I70" i="181"/>
  <c r="I33" i="181" s="1"/>
  <c r="E71" i="181"/>
  <c r="E34" i="181" s="1"/>
  <c r="K71" i="181"/>
  <c r="K34" i="181" s="1"/>
  <c r="G57" i="179"/>
  <c r="M60" i="179"/>
  <c r="I57" i="179"/>
  <c r="G57" i="172"/>
  <c r="I60" i="172"/>
  <c r="I57" i="172"/>
  <c r="K60" i="172"/>
  <c r="K57" i="172"/>
  <c r="E60" i="172"/>
  <c r="M60" i="172"/>
  <c r="E57" i="172"/>
  <c r="M57" i="172"/>
  <c r="G60" i="172"/>
  <c r="E57" i="171"/>
  <c r="M57" i="171"/>
  <c r="G60" i="171"/>
  <c r="G62" i="171" s="1"/>
  <c r="G57" i="171"/>
  <c r="I60" i="171"/>
  <c r="I57" i="171"/>
  <c r="K60" i="171"/>
  <c r="K62" i="171" s="1"/>
  <c r="K57" i="171"/>
  <c r="E60" i="171"/>
  <c r="M60" i="171"/>
  <c r="M62" i="171" s="1"/>
  <c r="N59" i="176"/>
  <c r="M73" i="175"/>
  <c r="M36" i="175" s="1"/>
  <c r="K70" i="175"/>
  <c r="K33" i="175" s="1"/>
  <c r="G71" i="175"/>
  <c r="G34" i="175" s="1"/>
  <c r="M71" i="175"/>
  <c r="M34" i="175" s="1"/>
  <c r="I72" i="175"/>
  <c r="I35" i="175" s="1"/>
  <c r="G72" i="176"/>
  <c r="G35" i="176" s="1"/>
  <c r="M72" i="176"/>
  <c r="M35" i="176" s="1"/>
  <c r="I73" i="176"/>
  <c r="I36" i="176" s="1"/>
  <c r="G70" i="176"/>
  <c r="G33" i="176" s="1"/>
  <c r="M70" i="176"/>
  <c r="M33" i="176" s="1"/>
  <c r="I60" i="174"/>
  <c r="I62" i="174" s="1"/>
  <c r="E57" i="174"/>
  <c r="E23" i="175"/>
  <c r="E62" i="175"/>
  <c r="E25" i="175" s="1"/>
  <c r="I60" i="175"/>
  <c r="K57" i="175"/>
  <c r="K62" i="175" s="1"/>
  <c r="M72" i="171"/>
  <c r="M35" i="171" s="1"/>
  <c r="M70" i="171"/>
  <c r="M33" i="171" s="1"/>
  <c r="I70" i="167"/>
  <c r="I33" i="167" s="1"/>
  <c r="G71" i="167"/>
  <c r="G34" i="167" s="1"/>
  <c r="E72" i="167"/>
  <c r="E35" i="167" s="1"/>
  <c r="M72" i="167"/>
  <c r="M35" i="167" s="1"/>
  <c r="K73" i="167"/>
  <c r="K36" i="167" s="1"/>
  <c r="K70" i="167"/>
  <c r="K33" i="167" s="1"/>
  <c r="I71" i="167"/>
  <c r="I34" i="167" s="1"/>
  <c r="G72" i="167"/>
  <c r="G35" i="167" s="1"/>
  <c r="E73" i="167"/>
  <c r="E36" i="167" s="1"/>
  <c r="M73" i="167"/>
  <c r="M36" i="167" s="1"/>
  <c r="E70" i="167"/>
  <c r="E33" i="167" s="1"/>
  <c r="M70" i="167"/>
  <c r="M33" i="167" s="1"/>
  <c r="K71" i="167"/>
  <c r="K34" i="167" s="1"/>
  <c r="I72" i="167"/>
  <c r="I35" i="167" s="1"/>
  <c r="G73" i="167"/>
  <c r="G36" i="167" s="1"/>
  <c r="G70" i="167"/>
  <c r="G33" i="167" s="1"/>
  <c r="E71" i="167"/>
  <c r="E34" i="167" s="1"/>
  <c r="M71" i="167"/>
  <c r="M34" i="167" s="1"/>
  <c r="K72" i="167"/>
  <c r="K35" i="167" s="1"/>
  <c r="I73" i="167"/>
  <c r="I36" i="167" s="1"/>
  <c r="G57" i="162"/>
  <c r="I60" i="162"/>
  <c r="I62" i="162" s="1"/>
  <c r="I57" i="162"/>
  <c r="K60" i="162"/>
  <c r="K57" i="162"/>
  <c r="E60" i="162"/>
  <c r="M60" i="162"/>
  <c r="E57" i="162"/>
  <c r="M57" i="162"/>
  <c r="G60" i="162"/>
  <c r="G62" i="162" s="1"/>
  <c r="G60" i="177"/>
  <c r="E60" i="177"/>
  <c r="I60" i="177"/>
  <c r="I62" i="177" s="1"/>
  <c r="G60" i="173"/>
  <c r="G62" i="173" s="1"/>
  <c r="E62" i="173"/>
  <c r="E25" i="173" s="1"/>
  <c r="E23" i="173"/>
  <c r="I71" i="169"/>
  <c r="I34" i="169" s="1"/>
  <c r="E72" i="169"/>
  <c r="E35" i="169" s="1"/>
  <c r="K72" i="169"/>
  <c r="K35" i="169" s="1"/>
  <c r="G73" i="169"/>
  <c r="G36" i="169" s="1"/>
  <c r="E70" i="169"/>
  <c r="E33" i="169" s="1"/>
  <c r="E23" i="161"/>
  <c r="E62" i="161"/>
  <c r="E25" i="161" s="1"/>
  <c r="E20" i="161"/>
  <c r="E61" i="161"/>
  <c r="E24" i="161" s="1"/>
  <c r="E62" i="157"/>
  <c r="E25" i="157" s="1"/>
  <c r="E23" i="157"/>
  <c r="E23" i="169"/>
  <c r="E62" i="169"/>
  <c r="E25" i="169" s="1"/>
  <c r="E20" i="169"/>
  <c r="E61" i="169"/>
  <c r="E24" i="169" s="1"/>
  <c r="E62" i="167"/>
  <c r="E25" i="167" s="1"/>
  <c r="E23" i="167"/>
  <c r="K70" i="144"/>
  <c r="K33" i="144" s="1"/>
  <c r="I71" i="144"/>
  <c r="I34" i="144" s="1"/>
  <c r="G72" i="144"/>
  <c r="G35" i="144" s="1"/>
  <c r="E73" i="144"/>
  <c r="E36" i="144" s="1"/>
  <c r="M73" i="144"/>
  <c r="M36" i="144" s="1"/>
  <c r="E70" i="144"/>
  <c r="E33" i="144" s="1"/>
  <c r="M70" i="144"/>
  <c r="M33" i="144" s="1"/>
  <c r="K71" i="144"/>
  <c r="K34" i="144" s="1"/>
  <c r="I72" i="144"/>
  <c r="I35" i="144" s="1"/>
  <c r="G73" i="144"/>
  <c r="G36" i="144" s="1"/>
  <c r="G70" i="144"/>
  <c r="G33" i="144" s="1"/>
  <c r="E71" i="144"/>
  <c r="E34" i="144" s="1"/>
  <c r="M71" i="144"/>
  <c r="M34" i="144" s="1"/>
  <c r="K72" i="144"/>
  <c r="K35" i="144" s="1"/>
  <c r="I73" i="144"/>
  <c r="I36" i="144" s="1"/>
  <c r="I70" i="144"/>
  <c r="I33" i="144" s="1"/>
  <c r="G71" i="144"/>
  <c r="G34" i="144" s="1"/>
  <c r="E72" i="144"/>
  <c r="E35" i="144" s="1"/>
  <c r="M72" i="144"/>
  <c r="M35" i="144" s="1"/>
  <c r="K73" i="144"/>
  <c r="K36" i="144" s="1"/>
  <c r="N59" i="165"/>
  <c r="I60" i="163"/>
  <c r="I62" i="163" s="1"/>
  <c r="E20" i="163"/>
  <c r="E61" i="163"/>
  <c r="E24" i="163" s="1"/>
  <c r="N59" i="161"/>
  <c r="N58" i="161" s="1"/>
  <c r="I70" i="151"/>
  <c r="I33" i="151" s="1"/>
  <c r="G71" i="151"/>
  <c r="G34" i="151" s="1"/>
  <c r="E72" i="151"/>
  <c r="E35" i="151" s="1"/>
  <c r="M72" i="151"/>
  <c r="M35" i="151" s="1"/>
  <c r="K73" i="151"/>
  <c r="K36" i="151" s="1"/>
  <c r="K70" i="151"/>
  <c r="K33" i="151" s="1"/>
  <c r="I71" i="151"/>
  <c r="I34" i="151" s="1"/>
  <c r="G72" i="151"/>
  <c r="G35" i="151" s="1"/>
  <c r="E73" i="151"/>
  <c r="E36" i="151" s="1"/>
  <c r="M73" i="151"/>
  <c r="M36" i="151" s="1"/>
  <c r="E70" i="151"/>
  <c r="E33" i="151" s="1"/>
  <c r="M70" i="151"/>
  <c r="M33" i="151" s="1"/>
  <c r="K71" i="151"/>
  <c r="K34" i="151" s="1"/>
  <c r="I72" i="151"/>
  <c r="I35" i="151" s="1"/>
  <c r="G73" i="151"/>
  <c r="G36" i="151" s="1"/>
  <c r="G70" i="151"/>
  <c r="G33" i="151" s="1"/>
  <c r="E71" i="151"/>
  <c r="E34" i="151" s="1"/>
  <c r="M71" i="151"/>
  <c r="M34" i="151" s="1"/>
  <c r="K72" i="151"/>
  <c r="K35" i="151" s="1"/>
  <c r="I73" i="151"/>
  <c r="I36" i="151" s="1"/>
  <c r="F59" i="169"/>
  <c r="F22" i="169" s="1"/>
  <c r="I57" i="168"/>
  <c r="M57" i="168"/>
  <c r="K57" i="168"/>
  <c r="I71" i="165"/>
  <c r="I34" i="165" s="1"/>
  <c r="E72" i="165"/>
  <c r="E35" i="165" s="1"/>
  <c r="K72" i="165"/>
  <c r="K35" i="165" s="1"/>
  <c r="G73" i="165"/>
  <c r="G36" i="165" s="1"/>
  <c r="E70" i="165"/>
  <c r="E33" i="165" s="1"/>
  <c r="G57" i="164"/>
  <c r="M60" i="164"/>
  <c r="E73" i="161"/>
  <c r="E36" i="161" s="1"/>
  <c r="K73" i="161"/>
  <c r="K36" i="161" s="1"/>
  <c r="I70" i="161"/>
  <c r="I33" i="161" s="1"/>
  <c r="E71" i="161"/>
  <c r="E34" i="161" s="1"/>
  <c r="K71" i="161"/>
  <c r="K34" i="161" s="1"/>
  <c r="I57" i="160"/>
  <c r="M57" i="160"/>
  <c r="K57" i="160"/>
  <c r="M61" i="159"/>
  <c r="K61" i="159"/>
  <c r="M73" i="157"/>
  <c r="M36" i="157" s="1"/>
  <c r="K70" i="157"/>
  <c r="K33" i="157" s="1"/>
  <c r="E71" i="157"/>
  <c r="E34" i="157" s="1"/>
  <c r="L59" i="154"/>
  <c r="L58" i="154" s="1"/>
  <c r="F59" i="154"/>
  <c r="F22" i="154" s="1"/>
  <c r="N59" i="154"/>
  <c r="N58" i="154" s="1"/>
  <c r="H59" i="154"/>
  <c r="H58" i="154" s="1"/>
  <c r="J59" i="154"/>
  <c r="E57" i="149"/>
  <c r="M57" i="149"/>
  <c r="G60" i="149"/>
  <c r="G62" i="149" s="1"/>
  <c r="G57" i="149"/>
  <c r="I60" i="149"/>
  <c r="I57" i="149"/>
  <c r="K60" i="149"/>
  <c r="K62" i="149" s="1"/>
  <c r="K57" i="149"/>
  <c r="E60" i="149"/>
  <c r="M60" i="149"/>
  <c r="M62" i="149" s="1"/>
  <c r="E61" i="157"/>
  <c r="E24" i="157" s="1"/>
  <c r="E20" i="155"/>
  <c r="E61" i="155"/>
  <c r="E24" i="155" s="1"/>
  <c r="E20" i="154"/>
  <c r="E61" i="154"/>
  <c r="E24" i="154" s="1"/>
  <c r="M73" i="153"/>
  <c r="M36" i="153" s="1"/>
  <c r="K70" i="153"/>
  <c r="K33" i="153" s="1"/>
  <c r="G71" i="153"/>
  <c r="G34" i="153" s="1"/>
  <c r="M71" i="153"/>
  <c r="M34" i="153" s="1"/>
  <c r="I72" i="153"/>
  <c r="I35" i="153" s="1"/>
  <c r="K60" i="152"/>
  <c r="G60" i="152"/>
  <c r="G62" i="152" s="1"/>
  <c r="E60" i="152"/>
  <c r="E57" i="146"/>
  <c r="K60" i="146"/>
  <c r="K62" i="146" s="1"/>
  <c r="E62" i="144"/>
  <c r="E25" i="144" s="1"/>
  <c r="E23" i="144"/>
  <c r="H59" i="153"/>
  <c r="J59" i="153"/>
  <c r="I61" i="148"/>
  <c r="M61" i="148"/>
  <c r="K61" i="148"/>
  <c r="H59" i="129"/>
  <c r="J59" i="129"/>
  <c r="L59" i="129"/>
  <c r="F59" i="129"/>
  <c r="F22" i="129" s="1"/>
  <c r="N59" i="129"/>
  <c r="G60" i="151"/>
  <c r="G62" i="151" s="1"/>
  <c r="E60" i="151"/>
  <c r="I60" i="147"/>
  <c r="E57" i="147"/>
  <c r="E62" i="147" s="1"/>
  <c r="E25" i="147" s="1"/>
  <c r="K60" i="147"/>
  <c r="K62" i="147" s="1"/>
  <c r="I57" i="156"/>
  <c r="M57" i="156"/>
  <c r="K57" i="156"/>
  <c r="E20" i="150"/>
  <c r="E61" i="150"/>
  <c r="E24" i="150" s="1"/>
  <c r="M57" i="143"/>
  <c r="K57" i="143"/>
  <c r="G70" i="141"/>
  <c r="G33" i="141" s="1"/>
  <c r="E71" i="141"/>
  <c r="E34" i="141" s="1"/>
  <c r="M71" i="141"/>
  <c r="M34" i="141" s="1"/>
  <c r="K72" i="141"/>
  <c r="K35" i="141" s="1"/>
  <c r="I73" i="141"/>
  <c r="I36" i="141" s="1"/>
  <c r="I70" i="141"/>
  <c r="I33" i="141" s="1"/>
  <c r="G71" i="141"/>
  <c r="G34" i="141" s="1"/>
  <c r="E72" i="141"/>
  <c r="E35" i="141" s="1"/>
  <c r="M72" i="141"/>
  <c r="M35" i="141" s="1"/>
  <c r="K73" i="141"/>
  <c r="K36" i="141" s="1"/>
  <c r="K70" i="141"/>
  <c r="K33" i="141" s="1"/>
  <c r="I71" i="141"/>
  <c r="I34" i="141" s="1"/>
  <c r="G72" i="141"/>
  <c r="G35" i="141" s="1"/>
  <c r="E73" i="141"/>
  <c r="E36" i="141" s="1"/>
  <c r="M73" i="141"/>
  <c r="M36" i="141" s="1"/>
  <c r="E70" i="141"/>
  <c r="E33" i="141" s="1"/>
  <c r="M70" i="141"/>
  <c r="M33" i="141" s="1"/>
  <c r="K71" i="141"/>
  <c r="K34" i="141" s="1"/>
  <c r="I72" i="141"/>
  <c r="I35" i="141" s="1"/>
  <c r="G73" i="141"/>
  <c r="G36" i="141" s="1"/>
  <c r="E57" i="134"/>
  <c r="M57" i="134"/>
  <c r="G60" i="134"/>
  <c r="G62" i="134" s="1"/>
  <c r="G57" i="134"/>
  <c r="I60" i="134"/>
  <c r="I57" i="134"/>
  <c r="K60" i="134"/>
  <c r="K62" i="134" s="1"/>
  <c r="K57" i="134"/>
  <c r="E60" i="134"/>
  <c r="M60" i="134"/>
  <c r="M62" i="134" s="1"/>
  <c r="K60" i="137"/>
  <c r="K62" i="137" s="1"/>
  <c r="E57" i="137"/>
  <c r="E60" i="137"/>
  <c r="M61" i="142"/>
  <c r="K61" i="142"/>
  <c r="N58" i="141"/>
  <c r="M61" i="141"/>
  <c r="L58" i="141"/>
  <c r="K61" i="141"/>
  <c r="H58" i="141"/>
  <c r="G61" i="141"/>
  <c r="L59" i="140"/>
  <c r="G57" i="138"/>
  <c r="G60" i="138"/>
  <c r="G62" i="138" s="1"/>
  <c r="I57" i="138"/>
  <c r="G71" i="137"/>
  <c r="G34" i="137" s="1"/>
  <c r="M71" i="137"/>
  <c r="M34" i="137" s="1"/>
  <c r="I72" i="137"/>
  <c r="I35" i="137" s="1"/>
  <c r="M73" i="137"/>
  <c r="M36" i="137" s="1"/>
  <c r="K70" i="137"/>
  <c r="K33" i="137" s="1"/>
  <c r="E20" i="135"/>
  <c r="E61" i="135"/>
  <c r="E24" i="135" s="1"/>
  <c r="M73" i="134"/>
  <c r="M36" i="134" s="1"/>
  <c r="K70" i="134"/>
  <c r="K33" i="134" s="1"/>
  <c r="G71" i="134"/>
  <c r="G34" i="134" s="1"/>
  <c r="M71" i="134"/>
  <c r="M34" i="134" s="1"/>
  <c r="I72" i="134"/>
  <c r="I35" i="134" s="1"/>
  <c r="K60" i="133"/>
  <c r="K62" i="133" s="1"/>
  <c r="G60" i="133"/>
  <c r="G62" i="133" s="1"/>
  <c r="E62" i="133"/>
  <c r="E25" i="133" s="1"/>
  <c r="E23" i="133"/>
  <c r="I57" i="124"/>
  <c r="K60" i="124"/>
  <c r="K57" i="124"/>
  <c r="E60" i="124"/>
  <c r="M60" i="124"/>
  <c r="E57" i="124"/>
  <c r="M57" i="124"/>
  <c r="G60" i="124"/>
  <c r="G62" i="124" s="1"/>
  <c r="G57" i="124"/>
  <c r="I60" i="124"/>
  <c r="I62" i="124" s="1"/>
  <c r="M73" i="140"/>
  <c r="M36" i="140" s="1"/>
  <c r="K70" i="140"/>
  <c r="K33" i="140" s="1"/>
  <c r="G71" i="140"/>
  <c r="G34" i="140" s="1"/>
  <c r="M71" i="140"/>
  <c r="M34" i="140" s="1"/>
  <c r="I72" i="140"/>
  <c r="I35" i="140" s="1"/>
  <c r="K60" i="139"/>
  <c r="G60" i="139"/>
  <c r="G62" i="139" s="1"/>
  <c r="E60" i="139"/>
  <c r="E72" i="138"/>
  <c r="E35" i="138" s="1"/>
  <c r="K72" i="138"/>
  <c r="K35" i="138" s="1"/>
  <c r="G73" i="138"/>
  <c r="G36" i="138" s="1"/>
  <c r="E70" i="138"/>
  <c r="E33" i="138" s="1"/>
  <c r="I71" i="138"/>
  <c r="I34" i="138" s="1"/>
  <c r="J59" i="137"/>
  <c r="G60" i="136"/>
  <c r="G62" i="136" s="1"/>
  <c r="E60" i="136"/>
  <c r="M62" i="131"/>
  <c r="I61" i="131"/>
  <c r="I70" i="116"/>
  <c r="I33" i="116" s="1"/>
  <c r="G71" i="116"/>
  <c r="G34" i="116" s="1"/>
  <c r="E72" i="116"/>
  <c r="E35" i="116" s="1"/>
  <c r="M72" i="116"/>
  <c r="M35" i="116" s="1"/>
  <c r="K73" i="116"/>
  <c r="K36" i="116" s="1"/>
  <c r="K70" i="116"/>
  <c r="K33" i="116" s="1"/>
  <c r="I71" i="116"/>
  <c r="I34" i="116" s="1"/>
  <c r="G72" i="116"/>
  <c r="G35" i="116" s="1"/>
  <c r="E73" i="116"/>
  <c r="E36" i="116" s="1"/>
  <c r="M73" i="116"/>
  <c r="M36" i="116" s="1"/>
  <c r="E70" i="116"/>
  <c r="E33" i="116" s="1"/>
  <c r="M70" i="116"/>
  <c r="M33" i="116" s="1"/>
  <c r="K71" i="116"/>
  <c r="K34" i="116" s="1"/>
  <c r="I72" i="116"/>
  <c r="I35" i="116" s="1"/>
  <c r="G73" i="116"/>
  <c r="G36" i="116" s="1"/>
  <c r="G70" i="116"/>
  <c r="G33" i="116" s="1"/>
  <c r="E71" i="116"/>
  <c r="E34" i="116" s="1"/>
  <c r="M71" i="116"/>
  <c r="M34" i="116" s="1"/>
  <c r="K72" i="116"/>
  <c r="K35" i="116" s="1"/>
  <c r="I73" i="116"/>
  <c r="I36" i="116" s="1"/>
  <c r="H59" i="138"/>
  <c r="M57" i="132"/>
  <c r="K57" i="132"/>
  <c r="I57" i="129"/>
  <c r="M57" i="129"/>
  <c r="K57" i="129"/>
  <c r="G70" i="127"/>
  <c r="G33" i="127" s="1"/>
  <c r="E71" i="127"/>
  <c r="E34" i="127" s="1"/>
  <c r="M71" i="127"/>
  <c r="M34" i="127" s="1"/>
  <c r="K72" i="127"/>
  <c r="K35" i="127" s="1"/>
  <c r="I73" i="127"/>
  <c r="I36" i="127" s="1"/>
  <c r="I70" i="127"/>
  <c r="I33" i="127" s="1"/>
  <c r="G71" i="127"/>
  <c r="G34" i="127" s="1"/>
  <c r="E72" i="127"/>
  <c r="E35" i="127" s="1"/>
  <c r="M72" i="127"/>
  <c r="M35" i="127" s="1"/>
  <c r="K73" i="127"/>
  <c r="K36" i="127" s="1"/>
  <c r="K70" i="127"/>
  <c r="K33" i="127" s="1"/>
  <c r="I71" i="127"/>
  <c r="I34" i="127" s="1"/>
  <c r="G72" i="127"/>
  <c r="G35" i="127" s="1"/>
  <c r="E73" i="127"/>
  <c r="E36" i="127" s="1"/>
  <c r="M73" i="127"/>
  <c r="M36" i="127" s="1"/>
  <c r="E70" i="127"/>
  <c r="E33" i="127" s="1"/>
  <c r="M70" i="127"/>
  <c r="M33" i="127" s="1"/>
  <c r="K71" i="127"/>
  <c r="K34" i="127" s="1"/>
  <c r="I72" i="127"/>
  <c r="I35" i="127" s="1"/>
  <c r="G73" i="127"/>
  <c r="G36" i="127" s="1"/>
  <c r="E57" i="118"/>
  <c r="M57" i="118"/>
  <c r="G60" i="118"/>
  <c r="G57" i="118"/>
  <c r="I60" i="118"/>
  <c r="I62" i="118" s="1"/>
  <c r="I57" i="118"/>
  <c r="K60" i="118"/>
  <c r="K57" i="118"/>
  <c r="E60" i="118"/>
  <c r="M60" i="118"/>
  <c r="M62" i="118" s="1"/>
  <c r="N58" i="116"/>
  <c r="M61" i="116"/>
  <c r="L58" i="116"/>
  <c r="K61" i="116"/>
  <c r="G61" i="125"/>
  <c r="M62" i="125"/>
  <c r="I57" i="117"/>
  <c r="M57" i="117"/>
  <c r="K57" i="117"/>
  <c r="M62" i="127"/>
  <c r="J58" i="127"/>
  <c r="I61" i="127"/>
  <c r="E62" i="121"/>
  <c r="E25" i="121" s="1"/>
  <c r="E23" i="121"/>
  <c r="E20" i="119"/>
  <c r="E61" i="119"/>
  <c r="E24" i="119" s="1"/>
  <c r="M62" i="115"/>
  <c r="I61" i="115"/>
  <c r="M73" i="126"/>
  <c r="M36" i="126" s="1"/>
  <c r="K70" i="126"/>
  <c r="K33" i="126" s="1"/>
  <c r="G71" i="126"/>
  <c r="G34" i="126" s="1"/>
  <c r="M71" i="126"/>
  <c r="M34" i="126" s="1"/>
  <c r="I72" i="126"/>
  <c r="I35" i="126" s="1"/>
  <c r="L59" i="114"/>
  <c r="G70" i="98"/>
  <c r="G33" i="98" s="1"/>
  <c r="E71" i="98"/>
  <c r="E34" i="98" s="1"/>
  <c r="M71" i="98"/>
  <c r="M34" i="98" s="1"/>
  <c r="K72" i="98"/>
  <c r="K35" i="98" s="1"/>
  <c r="I73" i="98"/>
  <c r="I36" i="98" s="1"/>
  <c r="I70" i="98"/>
  <c r="I33" i="98" s="1"/>
  <c r="G71" i="98"/>
  <c r="G34" i="98" s="1"/>
  <c r="E72" i="98"/>
  <c r="E35" i="98" s="1"/>
  <c r="M72" i="98"/>
  <c r="M35" i="98" s="1"/>
  <c r="K73" i="98"/>
  <c r="K36" i="98" s="1"/>
  <c r="K70" i="98"/>
  <c r="K33" i="98" s="1"/>
  <c r="I71" i="98"/>
  <c r="I34" i="98" s="1"/>
  <c r="G72" i="98"/>
  <c r="G35" i="98" s="1"/>
  <c r="E73" i="98"/>
  <c r="E36" i="98" s="1"/>
  <c r="M73" i="98"/>
  <c r="M36" i="98" s="1"/>
  <c r="E70" i="98"/>
  <c r="E33" i="98" s="1"/>
  <c r="M70" i="98"/>
  <c r="M33" i="98" s="1"/>
  <c r="K71" i="98"/>
  <c r="K34" i="98" s="1"/>
  <c r="I72" i="98"/>
  <c r="I35" i="98" s="1"/>
  <c r="G73" i="98"/>
  <c r="G36" i="98" s="1"/>
  <c r="G61" i="111"/>
  <c r="I61" i="111"/>
  <c r="G72" i="108"/>
  <c r="G35" i="108" s="1"/>
  <c r="M72" i="108"/>
  <c r="M35" i="108" s="1"/>
  <c r="I73" i="108"/>
  <c r="I36" i="108" s="1"/>
  <c r="G70" i="108"/>
  <c r="G33" i="108" s="1"/>
  <c r="M70" i="108"/>
  <c r="M33" i="108" s="1"/>
  <c r="E23" i="104"/>
  <c r="E62" i="104"/>
  <c r="E25" i="104" s="1"/>
  <c r="E20" i="104"/>
  <c r="E61" i="104"/>
  <c r="E24" i="104" s="1"/>
  <c r="I71" i="104"/>
  <c r="I34" i="104" s="1"/>
  <c r="E72" i="104"/>
  <c r="E35" i="104" s="1"/>
  <c r="K72" i="104"/>
  <c r="K35" i="104" s="1"/>
  <c r="G73" i="104"/>
  <c r="G36" i="104" s="1"/>
  <c r="E70" i="104"/>
  <c r="E33" i="104" s="1"/>
  <c r="G71" i="103"/>
  <c r="G34" i="103" s="1"/>
  <c r="M71" i="103"/>
  <c r="M34" i="103" s="1"/>
  <c r="I72" i="103"/>
  <c r="I35" i="103" s="1"/>
  <c r="M73" i="103"/>
  <c r="M36" i="103" s="1"/>
  <c r="K70" i="103"/>
  <c r="K33" i="103" s="1"/>
  <c r="M57" i="102"/>
  <c r="K57" i="102"/>
  <c r="M57" i="101"/>
  <c r="M60" i="101"/>
  <c r="G57" i="101"/>
  <c r="G60" i="99"/>
  <c r="G62" i="99" s="1"/>
  <c r="I57" i="99"/>
  <c r="M57" i="98"/>
  <c r="K57" i="98"/>
  <c r="G57" i="98"/>
  <c r="L59" i="97"/>
  <c r="M61" i="94"/>
  <c r="K61" i="94"/>
  <c r="G61" i="94"/>
  <c r="E62" i="91"/>
  <c r="E25" i="91" s="1"/>
  <c r="E23" i="91"/>
  <c r="I61" i="89"/>
  <c r="N58" i="89"/>
  <c r="M61" i="89"/>
  <c r="G62" i="112"/>
  <c r="E62" i="112"/>
  <c r="E25" i="112" s="1"/>
  <c r="E23" i="112"/>
  <c r="E20" i="110"/>
  <c r="F58" i="110"/>
  <c r="F21" i="110" s="1"/>
  <c r="E61" i="110"/>
  <c r="E24" i="110" s="1"/>
  <c r="K60" i="110"/>
  <c r="K62" i="110" s="1"/>
  <c r="M73" i="109"/>
  <c r="M36" i="109" s="1"/>
  <c r="K70" i="109"/>
  <c r="K33" i="109" s="1"/>
  <c r="G71" i="109"/>
  <c r="G34" i="109" s="1"/>
  <c r="M71" i="109"/>
  <c r="M34" i="109" s="1"/>
  <c r="I72" i="109"/>
  <c r="I35" i="109" s="1"/>
  <c r="K60" i="107"/>
  <c r="G60" i="107"/>
  <c r="G62" i="107" s="1"/>
  <c r="E60" i="107"/>
  <c r="F59" i="104"/>
  <c r="F22" i="104" s="1"/>
  <c r="I57" i="103"/>
  <c r="M57" i="103"/>
  <c r="K57" i="103"/>
  <c r="J59" i="103"/>
  <c r="H59" i="102"/>
  <c r="K72" i="102"/>
  <c r="K35" i="102" s="1"/>
  <c r="G73" i="102"/>
  <c r="G36" i="102" s="1"/>
  <c r="E70" i="102"/>
  <c r="E33" i="102" s="1"/>
  <c r="I71" i="102"/>
  <c r="I34" i="102" s="1"/>
  <c r="E72" i="102"/>
  <c r="E35" i="102" s="1"/>
  <c r="K72" i="101"/>
  <c r="K35" i="101" s="1"/>
  <c r="G73" i="101"/>
  <c r="G36" i="101" s="1"/>
  <c r="E70" i="101"/>
  <c r="E33" i="101" s="1"/>
  <c r="I71" i="101"/>
  <c r="I34" i="101" s="1"/>
  <c r="E72" i="101"/>
  <c r="E35" i="101" s="1"/>
  <c r="N58" i="100"/>
  <c r="M61" i="100"/>
  <c r="M62" i="100"/>
  <c r="G61" i="100"/>
  <c r="H58" i="100"/>
  <c r="E71" i="100"/>
  <c r="E34" i="100" s="1"/>
  <c r="K71" i="100"/>
  <c r="K34" i="100" s="1"/>
  <c r="E73" i="100"/>
  <c r="E36" i="100" s="1"/>
  <c r="K73" i="100"/>
  <c r="K36" i="100" s="1"/>
  <c r="I70" i="100"/>
  <c r="I33" i="100" s="1"/>
  <c r="M57" i="95"/>
  <c r="K57" i="95"/>
  <c r="I57" i="92"/>
  <c r="M57" i="92"/>
  <c r="K57" i="92"/>
  <c r="M57" i="87"/>
  <c r="K57" i="87"/>
  <c r="N59" i="85"/>
  <c r="K70" i="84"/>
  <c r="K33" i="84" s="1"/>
  <c r="I71" i="84"/>
  <c r="I34" i="84" s="1"/>
  <c r="G72" i="84"/>
  <c r="G35" i="84" s="1"/>
  <c r="E73" i="84"/>
  <c r="E36" i="84" s="1"/>
  <c r="M73" i="84"/>
  <c r="M36" i="84" s="1"/>
  <c r="E70" i="84"/>
  <c r="E33" i="84" s="1"/>
  <c r="M70" i="84"/>
  <c r="M33" i="84" s="1"/>
  <c r="K71" i="84"/>
  <c r="K34" i="84" s="1"/>
  <c r="I72" i="84"/>
  <c r="I35" i="84" s="1"/>
  <c r="G73" i="84"/>
  <c r="G36" i="84" s="1"/>
  <c r="G70" i="84"/>
  <c r="G33" i="84" s="1"/>
  <c r="E71" i="84"/>
  <c r="E34" i="84" s="1"/>
  <c r="M71" i="84"/>
  <c r="M34" i="84" s="1"/>
  <c r="K72" i="84"/>
  <c r="K35" i="84" s="1"/>
  <c r="I73" i="84"/>
  <c r="I36" i="84" s="1"/>
  <c r="I70" i="84"/>
  <c r="I33" i="84" s="1"/>
  <c r="G71" i="84"/>
  <c r="G34" i="84" s="1"/>
  <c r="E72" i="84"/>
  <c r="E35" i="84" s="1"/>
  <c r="M72" i="84"/>
  <c r="M35" i="84" s="1"/>
  <c r="K73" i="84"/>
  <c r="K36" i="84" s="1"/>
  <c r="I57" i="66"/>
  <c r="E60" i="66"/>
  <c r="M60" i="66"/>
  <c r="K57" i="66"/>
  <c r="G60" i="66"/>
  <c r="E57" i="66"/>
  <c r="M57" i="66"/>
  <c r="I60" i="66"/>
  <c r="I62" i="66" s="1"/>
  <c r="G57" i="66"/>
  <c r="K60" i="66"/>
  <c r="K62" i="66" s="1"/>
  <c r="I72" i="114"/>
  <c r="I35" i="114" s="1"/>
  <c r="G72" i="114"/>
  <c r="G35" i="114" s="1"/>
  <c r="M72" i="114"/>
  <c r="M35" i="114" s="1"/>
  <c r="I73" i="114"/>
  <c r="I36" i="114" s="1"/>
  <c r="G70" i="114"/>
  <c r="G33" i="114" s="1"/>
  <c r="E60" i="108"/>
  <c r="E61" i="108" s="1"/>
  <c r="E24" i="108" s="1"/>
  <c r="I60" i="108"/>
  <c r="K57" i="108"/>
  <c r="J59" i="108"/>
  <c r="H59" i="101"/>
  <c r="H59" i="99"/>
  <c r="H58" i="99" s="1"/>
  <c r="M71" i="99"/>
  <c r="M34" i="99" s="1"/>
  <c r="I72" i="99"/>
  <c r="I35" i="99" s="1"/>
  <c r="M73" i="99"/>
  <c r="M36" i="99" s="1"/>
  <c r="K70" i="99"/>
  <c r="K33" i="99" s="1"/>
  <c r="G71" i="99"/>
  <c r="G34" i="99" s="1"/>
  <c r="L58" i="97"/>
  <c r="K61" i="97"/>
  <c r="G61" i="97"/>
  <c r="M73" i="97"/>
  <c r="M36" i="97" s="1"/>
  <c r="K70" i="97"/>
  <c r="K33" i="97" s="1"/>
  <c r="G71" i="97"/>
  <c r="G34" i="97" s="1"/>
  <c r="M71" i="97"/>
  <c r="M34" i="97" s="1"/>
  <c r="I72" i="97"/>
  <c r="I35" i="97" s="1"/>
  <c r="L59" i="89"/>
  <c r="M57" i="86"/>
  <c r="K57" i="86"/>
  <c r="G57" i="86"/>
  <c r="I71" i="85"/>
  <c r="I34" i="85" s="1"/>
  <c r="E72" i="85"/>
  <c r="E35" i="85" s="1"/>
  <c r="K72" i="85"/>
  <c r="K35" i="85" s="1"/>
  <c r="G73" i="85"/>
  <c r="G36" i="85" s="1"/>
  <c r="E70" i="85"/>
  <c r="E33" i="85" s="1"/>
  <c r="G60" i="84"/>
  <c r="G62" i="84" s="1"/>
  <c r="E60" i="84"/>
  <c r="I70" i="79"/>
  <c r="I33" i="79" s="1"/>
  <c r="G71" i="79"/>
  <c r="G34" i="79" s="1"/>
  <c r="E72" i="79"/>
  <c r="E35" i="79" s="1"/>
  <c r="M72" i="79"/>
  <c r="M35" i="79" s="1"/>
  <c r="K73" i="79"/>
  <c r="K36" i="79" s="1"/>
  <c r="K70" i="79"/>
  <c r="K33" i="79" s="1"/>
  <c r="I71" i="79"/>
  <c r="I34" i="79" s="1"/>
  <c r="G72" i="79"/>
  <c r="G35" i="79" s="1"/>
  <c r="E73" i="79"/>
  <c r="E36" i="79" s="1"/>
  <c r="M73" i="79"/>
  <c r="M36" i="79" s="1"/>
  <c r="E70" i="79"/>
  <c r="E33" i="79" s="1"/>
  <c r="M70" i="79"/>
  <c r="M33" i="79" s="1"/>
  <c r="K71" i="79"/>
  <c r="K34" i="79" s="1"/>
  <c r="I72" i="79"/>
  <c r="I35" i="79" s="1"/>
  <c r="G73" i="79"/>
  <c r="G36" i="79" s="1"/>
  <c r="G70" i="79"/>
  <c r="G33" i="79" s="1"/>
  <c r="E71" i="79"/>
  <c r="E34" i="79" s="1"/>
  <c r="M71" i="79"/>
  <c r="M34" i="79" s="1"/>
  <c r="K72" i="79"/>
  <c r="K35" i="79" s="1"/>
  <c r="I73" i="79"/>
  <c r="I36" i="79" s="1"/>
  <c r="I70" i="74"/>
  <c r="I33" i="74" s="1"/>
  <c r="G71" i="74"/>
  <c r="G34" i="74" s="1"/>
  <c r="E72" i="74"/>
  <c r="E35" i="74" s="1"/>
  <c r="M72" i="74"/>
  <c r="M35" i="74" s="1"/>
  <c r="K73" i="74"/>
  <c r="K36" i="74" s="1"/>
  <c r="K70" i="74"/>
  <c r="K33" i="74" s="1"/>
  <c r="I71" i="74"/>
  <c r="I34" i="74" s="1"/>
  <c r="G72" i="74"/>
  <c r="G35" i="74" s="1"/>
  <c r="E73" i="74"/>
  <c r="E36" i="74" s="1"/>
  <c r="M73" i="74"/>
  <c r="M36" i="74" s="1"/>
  <c r="E70" i="74"/>
  <c r="E33" i="74" s="1"/>
  <c r="M70" i="74"/>
  <c r="M33" i="74" s="1"/>
  <c r="K71" i="74"/>
  <c r="K34" i="74" s="1"/>
  <c r="I72" i="74"/>
  <c r="I35" i="74" s="1"/>
  <c r="G73" i="74"/>
  <c r="G36" i="74" s="1"/>
  <c r="G70" i="74"/>
  <c r="G33" i="74" s="1"/>
  <c r="E71" i="74"/>
  <c r="E34" i="74" s="1"/>
  <c r="M71" i="74"/>
  <c r="M34" i="74" s="1"/>
  <c r="K72" i="74"/>
  <c r="K35" i="74" s="1"/>
  <c r="I73" i="74"/>
  <c r="I36" i="74" s="1"/>
  <c r="G57" i="106"/>
  <c r="M60" i="106"/>
  <c r="I57" i="106"/>
  <c r="I60" i="96"/>
  <c r="I62" i="96" s="1"/>
  <c r="E57" i="96"/>
  <c r="E62" i="96" s="1"/>
  <c r="E25" i="96" s="1"/>
  <c r="I71" i="93"/>
  <c r="I34" i="93" s="1"/>
  <c r="E72" i="93"/>
  <c r="E35" i="93" s="1"/>
  <c r="K72" i="93"/>
  <c r="K35" i="93" s="1"/>
  <c r="G73" i="93"/>
  <c r="G36" i="93" s="1"/>
  <c r="E70" i="93"/>
  <c r="E33" i="93" s="1"/>
  <c r="M60" i="90"/>
  <c r="I57" i="90"/>
  <c r="E73" i="89"/>
  <c r="E36" i="89" s="1"/>
  <c r="K73" i="89"/>
  <c r="K36" i="89" s="1"/>
  <c r="I70" i="89"/>
  <c r="I33" i="89" s="1"/>
  <c r="E71" i="89"/>
  <c r="E34" i="89" s="1"/>
  <c r="K71" i="89"/>
  <c r="K34" i="89" s="1"/>
  <c r="I57" i="88"/>
  <c r="M57" i="88"/>
  <c r="K57" i="88"/>
  <c r="L59" i="73"/>
  <c r="L58" i="73" s="1"/>
  <c r="F59" i="73"/>
  <c r="F22" i="73" s="1"/>
  <c r="N59" i="73"/>
  <c r="H59" i="73"/>
  <c r="J59" i="73"/>
  <c r="E57" i="55"/>
  <c r="M57" i="55"/>
  <c r="G60" i="55"/>
  <c r="G57" i="55"/>
  <c r="I60" i="55"/>
  <c r="I62" i="55" s="1"/>
  <c r="I57" i="55"/>
  <c r="K60" i="55"/>
  <c r="K57" i="55"/>
  <c r="E60" i="55"/>
  <c r="M60" i="55"/>
  <c r="M62" i="55" s="1"/>
  <c r="M57" i="83"/>
  <c r="K57" i="83"/>
  <c r="M57" i="74"/>
  <c r="K57" i="74"/>
  <c r="I71" i="68"/>
  <c r="I34" i="68" s="1"/>
  <c r="E72" i="68"/>
  <c r="E35" i="68" s="1"/>
  <c r="K72" i="68"/>
  <c r="K35" i="68" s="1"/>
  <c r="G73" i="68"/>
  <c r="G36" i="68" s="1"/>
  <c r="E70" i="68"/>
  <c r="E33" i="68" s="1"/>
  <c r="E73" i="55"/>
  <c r="E36" i="55" s="1"/>
  <c r="K73" i="55"/>
  <c r="K36" i="55" s="1"/>
  <c r="I70" i="55"/>
  <c r="I33" i="55" s="1"/>
  <c r="E71" i="55"/>
  <c r="E34" i="55" s="1"/>
  <c r="K71" i="55"/>
  <c r="K34" i="55" s="1"/>
  <c r="H59" i="81"/>
  <c r="H58" i="81" s="1"/>
  <c r="J59" i="81"/>
  <c r="G61" i="80"/>
  <c r="M62" i="80"/>
  <c r="M57" i="78"/>
  <c r="K57" i="78"/>
  <c r="G57" i="78"/>
  <c r="G60" i="70"/>
  <c r="G62" i="70" s="1"/>
  <c r="E60" i="70"/>
  <c r="M57" i="61"/>
  <c r="K57" i="61"/>
  <c r="G57" i="57"/>
  <c r="M60" i="57"/>
  <c r="I57" i="57"/>
  <c r="H59" i="33"/>
  <c r="J59" i="33"/>
  <c r="L59" i="33"/>
  <c r="L58" i="33" s="1"/>
  <c r="F59" i="33"/>
  <c r="F22" i="33" s="1"/>
  <c r="N59" i="33"/>
  <c r="G57" i="75"/>
  <c r="M60" i="75"/>
  <c r="N58" i="73"/>
  <c r="M61" i="73"/>
  <c r="K61" i="73"/>
  <c r="H58" i="73"/>
  <c r="G61" i="73"/>
  <c r="I71" i="72"/>
  <c r="I34" i="72" s="1"/>
  <c r="E72" i="72"/>
  <c r="E35" i="72" s="1"/>
  <c r="K72" i="72"/>
  <c r="K35" i="72" s="1"/>
  <c r="G73" i="72"/>
  <c r="G36" i="72" s="1"/>
  <c r="E70" i="72"/>
  <c r="E33" i="72" s="1"/>
  <c r="G57" i="65"/>
  <c r="M60" i="65"/>
  <c r="I57" i="65"/>
  <c r="H59" i="59"/>
  <c r="J59" i="59"/>
  <c r="I71" i="59"/>
  <c r="I34" i="59" s="1"/>
  <c r="E72" i="59"/>
  <c r="E35" i="59" s="1"/>
  <c r="K72" i="59"/>
  <c r="K35" i="59" s="1"/>
  <c r="G73" i="59"/>
  <c r="G36" i="59" s="1"/>
  <c r="E70" i="59"/>
  <c r="E33" i="59" s="1"/>
  <c r="M62" i="56"/>
  <c r="I61" i="56"/>
  <c r="N59" i="55"/>
  <c r="I70" i="28"/>
  <c r="I33" i="28" s="1"/>
  <c r="G71" i="28"/>
  <c r="G34" i="28" s="1"/>
  <c r="E72" i="28"/>
  <c r="E35" i="28" s="1"/>
  <c r="M72" i="28"/>
  <c r="M35" i="28" s="1"/>
  <c r="K73" i="28"/>
  <c r="K36" i="28" s="1"/>
  <c r="K70" i="28"/>
  <c r="K33" i="28" s="1"/>
  <c r="I71" i="28"/>
  <c r="I34" i="28" s="1"/>
  <c r="G72" i="28"/>
  <c r="G35" i="28" s="1"/>
  <c r="E73" i="28"/>
  <c r="E36" i="28" s="1"/>
  <c r="M73" i="28"/>
  <c r="M36" i="28" s="1"/>
  <c r="E70" i="28"/>
  <c r="E33" i="28" s="1"/>
  <c r="M70" i="28"/>
  <c r="M33" i="28" s="1"/>
  <c r="K71" i="28"/>
  <c r="K34" i="28" s="1"/>
  <c r="I72" i="28"/>
  <c r="I35" i="28" s="1"/>
  <c r="G73" i="28"/>
  <c r="G36" i="28" s="1"/>
  <c r="G70" i="28"/>
  <c r="G33" i="28" s="1"/>
  <c r="E71" i="28"/>
  <c r="E34" i="28" s="1"/>
  <c r="M71" i="28"/>
  <c r="M34" i="28" s="1"/>
  <c r="K72" i="28"/>
  <c r="K35" i="28" s="1"/>
  <c r="I73" i="28"/>
  <c r="I36" i="28" s="1"/>
  <c r="M61" i="82"/>
  <c r="K61" i="82"/>
  <c r="G61" i="82"/>
  <c r="E73" i="81"/>
  <c r="E36" i="81" s="1"/>
  <c r="K73" i="81"/>
  <c r="K36" i="81" s="1"/>
  <c r="I70" i="81"/>
  <c r="I33" i="81" s="1"/>
  <c r="E71" i="81"/>
  <c r="E34" i="81" s="1"/>
  <c r="K71" i="81"/>
  <c r="K34" i="81" s="1"/>
  <c r="M57" i="77"/>
  <c r="K57" i="77"/>
  <c r="G57" i="77"/>
  <c r="F59" i="72"/>
  <c r="F22" i="72" s="1"/>
  <c r="I57" i="71"/>
  <c r="M57" i="71"/>
  <c r="M62" i="71" s="1"/>
  <c r="K57" i="71"/>
  <c r="M60" i="69"/>
  <c r="I57" i="69"/>
  <c r="I61" i="67"/>
  <c r="M61" i="67"/>
  <c r="K61" i="67"/>
  <c r="M60" i="64"/>
  <c r="I57" i="64"/>
  <c r="I57" i="62"/>
  <c r="M57" i="62"/>
  <c r="K57" i="62"/>
  <c r="M60" i="60"/>
  <c r="I57" i="60"/>
  <c r="I57" i="58"/>
  <c r="M57" i="58"/>
  <c r="K57" i="58"/>
  <c r="N59" i="57"/>
  <c r="M71" i="57"/>
  <c r="M34" i="57" s="1"/>
  <c r="I72" i="57"/>
  <c r="I35" i="57" s="1"/>
  <c r="M73" i="57"/>
  <c r="M36" i="57" s="1"/>
  <c r="K70" i="57"/>
  <c r="K33" i="57" s="1"/>
  <c r="G71" i="57"/>
  <c r="G34" i="57" s="1"/>
  <c r="L59" i="47"/>
  <c r="L58" i="47" s="1"/>
  <c r="F59" i="47"/>
  <c r="F22" i="47" s="1"/>
  <c r="N59" i="47"/>
  <c r="N58" i="47" s="1"/>
  <c r="H59" i="47"/>
  <c r="H58" i="47" s="1"/>
  <c r="J59" i="47"/>
  <c r="I71" i="50"/>
  <c r="I34" i="50" s="1"/>
  <c r="E72" i="50"/>
  <c r="E35" i="50" s="1"/>
  <c r="K72" i="50"/>
  <c r="K35" i="50" s="1"/>
  <c r="G73" i="50"/>
  <c r="G36" i="50" s="1"/>
  <c r="E70" i="50"/>
  <c r="E33" i="50" s="1"/>
  <c r="I71" i="46"/>
  <c r="I34" i="46" s="1"/>
  <c r="E72" i="46"/>
  <c r="E35" i="46" s="1"/>
  <c r="K72" i="46"/>
  <c r="K35" i="46" s="1"/>
  <c r="G73" i="46"/>
  <c r="G36" i="46" s="1"/>
  <c r="E70" i="46"/>
  <c r="E33" i="46" s="1"/>
  <c r="G57" i="41"/>
  <c r="M60" i="41"/>
  <c r="G57" i="40"/>
  <c r="M60" i="40"/>
  <c r="I57" i="40"/>
  <c r="G57" i="33"/>
  <c r="M60" i="33"/>
  <c r="M73" i="30"/>
  <c r="M36" i="30" s="1"/>
  <c r="K70" i="30"/>
  <c r="K33" i="30" s="1"/>
  <c r="M71" i="30"/>
  <c r="M34" i="30" s="1"/>
  <c r="J58" i="50"/>
  <c r="I61" i="50"/>
  <c r="M61" i="50"/>
  <c r="F59" i="46"/>
  <c r="F22" i="46" s="1"/>
  <c r="E62" i="43"/>
  <c r="E25" i="43" s="1"/>
  <c r="E23" i="43"/>
  <c r="K61" i="42"/>
  <c r="G61" i="42"/>
  <c r="M73" i="42"/>
  <c r="M36" i="42" s="1"/>
  <c r="K70" i="42"/>
  <c r="K33" i="42" s="1"/>
  <c r="G71" i="42"/>
  <c r="G34" i="42" s="1"/>
  <c r="M71" i="42"/>
  <c r="M34" i="42" s="1"/>
  <c r="I72" i="42"/>
  <c r="I35" i="42" s="1"/>
  <c r="F59" i="30"/>
  <c r="F22" i="30" s="1"/>
  <c r="I57" i="29"/>
  <c r="M57" i="29"/>
  <c r="M62" i="29" s="1"/>
  <c r="K57" i="29"/>
  <c r="I57" i="21"/>
  <c r="K60" i="21"/>
  <c r="K62" i="21" s="1"/>
  <c r="K57" i="21"/>
  <c r="E60" i="21"/>
  <c r="M60" i="21"/>
  <c r="M62" i="21" s="1"/>
  <c r="E57" i="21"/>
  <c r="M57" i="21"/>
  <c r="G60" i="21"/>
  <c r="G57" i="21"/>
  <c r="I60" i="21"/>
  <c r="I62" i="21" s="1"/>
  <c r="H59" i="14"/>
  <c r="J59" i="14"/>
  <c r="L59" i="14"/>
  <c r="F59" i="14"/>
  <c r="F22" i="14" s="1"/>
  <c r="N59" i="14"/>
  <c r="H59" i="6"/>
  <c r="J59" i="6"/>
  <c r="L59" i="6"/>
  <c r="F59" i="6"/>
  <c r="F22" i="6" s="1"/>
  <c r="N59" i="6"/>
  <c r="I57" i="53"/>
  <c r="M57" i="53"/>
  <c r="K57" i="53"/>
  <c r="M57" i="52"/>
  <c r="K57" i="52"/>
  <c r="N59" i="49"/>
  <c r="H59" i="49"/>
  <c r="E20" i="47"/>
  <c r="F58" i="47"/>
  <c r="F21" i="47" s="1"/>
  <c r="E61" i="47"/>
  <c r="E24" i="47" s="1"/>
  <c r="K60" i="45"/>
  <c r="G60" i="45"/>
  <c r="G62" i="45" s="1"/>
  <c r="E60" i="45"/>
  <c r="F59" i="42"/>
  <c r="F22" i="42" s="1"/>
  <c r="M57" i="39"/>
  <c r="K57" i="39"/>
  <c r="G57" i="39"/>
  <c r="G57" i="37"/>
  <c r="M60" i="37"/>
  <c r="M57" i="35"/>
  <c r="K57" i="35"/>
  <c r="G57" i="35"/>
  <c r="E73" i="34"/>
  <c r="E36" i="34" s="1"/>
  <c r="K73" i="34"/>
  <c r="K36" i="34" s="1"/>
  <c r="I70" i="34"/>
  <c r="I33" i="34" s="1"/>
  <c r="E71" i="34"/>
  <c r="E34" i="34" s="1"/>
  <c r="K71" i="34"/>
  <c r="K34" i="34" s="1"/>
  <c r="K71" i="3"/>
  <c r="K34" i="3" s="1"/>
  <c r="G70" i="3"/>
  <c r="G33" i="3" s="1"/>
  <c r="K72" i="3"/>
  <c r="K35" i="3" s="1"/>
  <c r="M71" i="3"/>
  <c r="M34" i="3" s="1"/>
  <c r="I70" i="3"/>
  <c r="I33" i="3" s="1"/>
  <c r="G71" i="3"/>
  <c r="G34" i="3" s="1"/>
  <c r="E72" i="3"/>
  <c r="E35" i="3" s="1"/>
  <c r="M72" i="3"/>
  <c r="M35" i="3" s="1"/>
  <c r="K73" i="3"/>
  <c r="K36" i="3" s="1"/>
  <c r="M70" i="3"/>
  <c r="M33" i="3" s="1"/>
  <c r="G73" i="3"/>
  <c r="G36" i="3" s="1"/>
  <c r="E71" i="3"/>
  <c r="E34" i="3" s="1"/>
  <c r="I73" i="3"/>
  <c r="I36" i="3" s="1"/>
  <c r="K70" i="3"/>
  <c r="K33" i="3" s="1"/>
  <c r="I71" i="3"/>
  <c r="I34" i="3" s="1"/>
  <c r="G72" i="3"/>
  <c r="G35" i="3" s="1"/>
  <c r="E73" i="3"/>
  <c r="E36" i="3" s="1"/>
  <c r="M73" i="3"/>
  <c r="M36" i="3" s="1"/>
  <c r="E70" i="3"/>
  <c r="E33" i="3" s="1"/>
  <c r="I72" i="3"/>
  <c r="I35" i="3" s="1"/>
  <c r="G72" i="2"/>
  <c r="G35" i="2" s="1"/>
  <c r="I72" i="2"/>
  <c r="I35" i="2" s="1"/>
  <c r="E70" i="2"/>
  <c r="E33" i="2" s="1"/>
  <c r="G73" i="2"/>
  <c r="G36" i="2" s="1"/>
  <c r="G70" i="2"/>
  <c r="G33" i="2" s="1"/>
  <c r="E71" i="2"/>
  <c r="E34" i="2" s="1"/>
  <c r="M71" i="2"/>
  <c r="M34" i="2" s="1"/>
  <c r="K72" i="2"/>
  <c r="K35" i="2" s="1"/>
  <c r="I73" i="2"/>
  <c r="I36" i="2" s="1"/>
  <c r="K70" i="2"/>
  <c r="K33" i="2" s="1"/>
  <c r="E73" i="2"/>
  <c r="E36" i="2" s="1"/>
  <c r="M70" i="2"/>
  <c r="M33" i="2" s="1"/>
  <c r="I70" i="2"/>
  <c r="I33" i="2" s="1"/>
  <c r="G71" i="2"/>
  <c r="G34" i="2" s="1"/>
  <c r="E72" i="2"/>
  <c r="E35" i="2" s="1"/>
  <c r="M72" i="2"/>
  <c r="M35" i="2" s="1"/>
  <c r="K73" i="2"/>
  <c r="K36" i="2" s="1"/>
  <c r="I71" i="2"/>
  <c r="I34" i="2" s="1"/>
  <c r="M73" i="2"/>
  <c r="M36" i="2" s="1"/>
  <c r="K71" i="2"/>
  <c r="K34" i="2" s="1"/>
  <c r="G72" i="54"/>
  <c r="G35" i="54" s="1"/>
  <c r="M72" i="54"/>
  <c r="M35" i="54" s="1"/>
  <c r="I73" i="54"/>
  <c r="I36" i="54" s="1"/>
  <c r="G70" i="54"/>
  <c r="G33" i="54" s="1"/>
  <c r="M70" i="54"/>
  <c r="M33" i="54" s="1"/>
  <c r="E57" i="51"/>
  <c r="K60" i="51"/>
  <c r="K62" i="51" s="1"/>
  <c r="H59" i="50"/>
  <c r="J59" i="50"/>
  <c r="G57" i="49"/>
  <c r="M60" i="49"/>
  <c r="M72" i="49"/>
  <c r="M35" i="49" s="1"/>
  <c r="I73" i="49"/>
  <c r="I36" i="49" s="1"/>
  <c r="G70" i="49"/>
  <c r="G33" i="49" s="1"/>
  <c r="M70" i="49"/>
  <c r="M33" i="49" s="1"/>
  <c r="G72" i="49"/>
  <c r="G35" i="49" s="1"/>
  <c r="G57" i="44"/>
  <c r="M60" i="44"/>
  <c r="I57" i="44"/>
  <c r="E72" i="41"/>
  <c r="E35" i="41" s="1"/>
  <c r="K72" i="41"/>
  <c r="K35" i="41" s="1"/>
  <c r="G73" i="41"/>
  <c r="G36" i="41" s="1"/>
  <c r="E70" i="41"/>
  <c r="E33" i="41" s="1"/>
  <c r="I71" i="41"/>
  <c r="I34" i="41" s="1"/>
  <c r="H59" i="34"/>
  <c r="H58" i="34" s="1"/>
  <c r="J59" i="34"/>
  <c r="M60" i="31"/>
  <c r="I57" i="31"/>
  <c r="E23" i="30"/>
  <c r="E62" i="30"/>
  <c r="E25" i="30" s="1"/>
  <c r="E20" i="30"/>
  <c r="E61" i="30"/>
  <c r="E24" i="30" s="1"/>
  <c r="N58" i="28"/>
  <c r="M61" i="28"/>
  <c r="L58" i="28"/>
  <c r="K61" i="28"/>
  <c r="E57" i="11"/>
  <c r="M57" i="11"/>
  <c r="G60" i="11"/>
  <c r="G62" i="11" s="1"/>
  <c r="G57" i="11"/>
  <c r="I60" i="11"/>
  <c r="I62" i="11" s="1"/>
  <c r="I57" i="11"/>
  <c r="K60" i="11"/>
  <c r="K62" i="11" s="1"/>
  <c r="K57" i="11"/>
  <c r="E60" i="11"/>
  <c r="M60" i="11"/>
  <c r="M62" i="11" s="1"/>
  <c r="L59" i="26"/>
  <c r="G57" i="25"/>
  <c r="M60" i="25"/>
  <c r="I57" i="25"/>
  <c r="M60" i="24"/>
  <c r="I57" i="24"/>
  <c r="I62" i="24" s="1"/>
  <c r="E23" i="23"/>
  <c r="E62" i="23"/>
  <c r="E25" i="23" s="1"/>
  <c r="E20" i="23"/>
  <c r="E61" i="23"/>
  <c r="E24" i="23" s="1"/>
  <c r="E57" i="20"/>
  <c r="K60" i="20"/>
  <c r="K62" i="20" s="1"/>
  <c r="H59" i="15"/>
  <c r="J59" i="15"/>
  <c r="L59" i="11"/>
  <c r="K72" i="5"/>
  <c r="K35" i="5" s="1"/>
  <c r="G73" i="5"/>
  <c r="G36" i="5" s="1"/>
  <c r="E70" i="5"/>
  <c r="E33" i="5" s="1"/>
  <c r="I71" i="5"/>
  <c r="I34" i="5" s="1"/>
  <c r="E72" i="5"/>
  <c r="E35" i="5" s="1"/>
  <c r="H59" i="3"/>
  <c r="H58" i="3" s="1"/>
  <c r="K73" i="26"/>
  <c r="K36" i="26" s="1"/>
  <c r="I70" i="26"/>
  <c r="I33" i="26" s="1"/>
  <c r="E71" i="26"/>
  <c r="E34" i="26" s="1"/>
  <c r="K71" i="26"/>
  <c r="K34" i="26" s="1"/>
  <c r="E73" i="26"/>
  <c r="E36" i="26" s="1"/>
  <c r="H59" i="19"/>
  <c r="J59" i="19"/>
  <c r="J58" i="19" s="1"/>
  <c r="G72" i="15"/>
  <c r="G35" i="15" s="1"/>
  <c r="M72" i="15"/>
  <c r="M35" i="15" s="1"/>
  <c r="I73" i="15"/>
  <c r="I36" i="15" s="1"/>
  <c r="G70" i="15"/>
  <c r="G33" i="15" s="1"/>
  <c r="M70" i="15"/>
  <c r="M33" i="15" s="1"/>
  <c r="I60" i="14"/>
  <c r="I62" i="14" s="1"/>
  <c r="E57" i="14"/>
  <c r="E62" i="14" s="1"/>
  <c r="E25" i="14" s="1"/>
  <c r="I60" i="13"/>
  <c r="E57" i="13"/>
  <c r="K60" i="13"/>
  <c r="K62" i="13" s="1"/>
  <c r="G72" i="11"/>
  <c r="G35" i="11" s="1"/>
  <c r="M72" i="11"/>
  <c r="M35" i="11" s="1"/>
  <c r="I73" i="11"/>
  <c r="I36" i="11" s="1"/>
  <c r="G70" i="11"/>
  <c r="G33" i="11" s="1"/>
  <c r="M70" i="11"/>
  <c r="M33" i="11" s="1"/>
  <c r="I60" i="10"/>
  <c r="I62" i="10" s="1"/>
  <c r="E57" i="10"/>
  <c r="I60" i="9"/>
  <c r="E57" i="9"/>
  <c r="E62" i="9" s="1"/>
  <c r="E25" i="9" s="1"/>
  <c r="K60" i="9"/>
  <c r="K62" i="9" s="1"/>
  <c r="E57" i="8"/>
  <c r="K60" i="8"/>
  <c r="K62" i="8" s="1"/>
  <c r="H59" i="7"/>
  <c r="H58" i="7" s="1"/>
  <c r="J59" i="7"/>
  <c r="N59" i="5"/>
  <c r="M71" i="25"/>
  <c r="M34" i="25" s="1"/>
  <c r="I72" i="25"/>
  <c r="I35" i="25" s="1"/>
  <c r="M73" i="25"/>
  <c r="M36" i="25" s="1"/>
  <c r="K70" i="25"/>
  <c r="K33" i="25" s="1"/>
  <c r="G71" i="25"/>
  <c r="G34" i="25" s="1"/>
  <c r="F59" i="23"/>
  <c r="F22" i="23" s="1"/>
  <c r="E73" i="19"/>
  <c r="E36" i="19" s="1"/>
  <c r="K73" i="19"/>
  <c r="K36" i="19" s="1"/>
  <c r="I70" i="19"/>
  <c r="I33" i="19" s="1"/>
  <c r="E71" i="19"/>
  <c r="E34" i="19" s="1"/>
  <c r="K71" i="19"/>
  <c r="K34" i="19" s="1"/>
  <c r="I57" i="18"/>
  <c r="M57" i="18"/>
  <c r="K57" i="18"/>
  <c r="E57" i="16"/>
  <c r="K60" i="16"/>
  <c r="K62" i="16" s="1"/>
  <c r="J58" i="15"/>
  <c r="I61" i="15"/>
  <c r="M61" i="15"/>
  <c r="E73" i="7"/>
  <c r="E36" i="7" s="1"/>
  <c r="K73" i="7"/>
  <c r="K36" i="7" s="1"/>
  <c r="I70" i="7"/>
  <c r="I33" i="7" s="1"/>
  <c r="E71" i="7"/>
  <c r="E34" i="7" s="1"/>
  <c r="K71" i="7"/>
  <c r="K34" i="7" s="1"/>
  <c r="I57" i="6"/>
  <c r="M57" i="6"/>
  <c r="M62" i="6" s="1"/>
  <c r="K57" i="6"/>
  <c r="G57" i="4"/>
  <c r="K60" i="4"/>
  <c r="K62" i="4" s="1"/>
  <c r="M73" i="23"/>
  <c r="M36" i="23" s="1"/>
  <c r="K70" i="23"/>
  <c r="K33" i="23" s="1"/>
  <c r="G71" i="23"/>
  <c r="G34" i="23" s="1"/>
  <c r="M71" i="23"/>
  <c r="M34" i="23" s="1"/>
  <c r="I72" i="23"/>
  <c r="I35" i="23" s="1"/>
  <c r="K60" i="22"/>
  <c r="G60" i="22"/>
  <c r="G62" i="22" s="1"/>
  <c r="E60" i="22"/>
  <c r="E61" i="22" s="1"/>
  <c r="E24" i="22" s="1"/>
  <c r="E23" i="19"/>
  <c r="E62" i="19"/>
  <c r="E25" i="19" s="1"/>
  <c r="E20" i="19"/>
  <c r="F58" i="19"/>
  <c r="F21" i="19" s="1"/>
  <c r="E61" i="19"/>
  <c r="E24" i="19" s="1"/>
  <c r="E57" i="12"/>
  <c r="K60" i="12"/>
  <c r="K62" i="12" s="1"/>
  <c r="E71" i="9"/>
  <c r="E34" i="9" s="1"/>
  <c r="K71" i="9"/>
  <c r="K34" i="9" s="1"/>
  <c r="E73" i="9"/>
  <c r="E36" i="9" s="1"/>
  <c r="K73" i="9"/>
  <c r="K36" i="9" s="1"/>
  <c r="I70" i="9"/>
  <c r="I33" i="9" s="1"/>
  <c r="J58" i="206"/>
  <c r="I61" i="206"/>
  <c r="N58" i="206"/>
  <c r="M61" i="206"/>
  <c r="K70" i="203"/>
  <c r="K33" i="203" s="1"/>
  <c r="I71" i="203"/>
  <c r="I34" i="203" s="1"/>
  <c r="G72" i="203"/>
  <c r="G35" i="203" s="1"/>
  <c r="E73" i="203"/>
  <c r="E36" i="203" s="1"/>
  <c r="M73" i="203"/>
  <c r="M36" i="203" s="1"/>
  <c r="E70" i="203"/>
  <c r="E33" i="203" s="1"/>
  <c r="M70" i="203"/>
  <c r="M33" i="203" s="1"/>
  <c r="K71" i="203"/>
  <c r="K34" i="203" s="1"/>
  <c r="I72" i="203"/>
  <c r="I35" i="203" s="1"/>
  <c r="G73" i="203"/>
  <c r="G36" i="203" s="1"/>
  <c r="G70" i="203"/>
  <c r="G33" i="203" s="1"/>
  <c r="E71" i="203"/>
  <c r="E34" i="203" s="1"/>
  <c r="M71" i="203"/>
  <c r="M34" i="203" s="1"/>
  <c r="K72" i="203"/>
  <c r="K35" i="203" s="1"/>
  <c r="I73" i="203"/>
  <c r="I36" i="203" s="1"/>
  <c r="I70" i="203"/>
  <c r="I33" i="203" s="1"/>
  <c r="G71" i="203"/>
  <c r="G34" i="203" s="1"/>
  <c r="E72" i="203"/>
  <c r="E35" i="203" s="1"/>
  <c r="M72" i="203"/>
  <c r="M35" i="203" s="1"/>
  <c r="K73" i="203"/>
  <c r="K36" i="203" s="1"/>
  <c r="F59" i="202"/>
  <c r="F22" i="202" s="1"/>
  <c r="N59" i="202"/>
  <c r="J59" i="202"/>
  <c r="H59" i="202"/>
  <c r="L59" i="202"/>
  <c r="E73" i="204"/>
  <c r="E36" i="204" s="1"/>
  <c r="I70" i="204"/>
  <c r="I33" i="204" s="1"/>
  <c r="E71" i="204"/>
  <c r="E34" i="204" s="1"/>
  <c r="J58" i="203"/>
  <c r="I61" i="203"/>
  <c r="L58" i="203"/>
  <c r="K61" i="203"/>
  <c r="I57" i="200"/>
  <c r="E23" i="199"/>
  <c r="E62" i="199"/>
  <c r="E25" i="199" s="1"/>
  <c r="I70" i="199"/>
  <c r="I33" i="199" s="1"/>
  <c r="G71" i="199"/>
  <c r="G34" i="199" s="1"/>
  <c r="E72" i="199"/>
  <c r="E35" i="199" s="1"/>
  <c r="M72" i="199"/>
  <c r="M35" i="199" s="1"/>
  <c r="K73" i="199"/>
  <c r="K36" i="199" s="1"/>
  <c r="K70" i="199"/>
  <c r="K33" i="199" s="1"/>
  <c r="I71" i="199"/>
  <c r="I34" i="199" s="1"/>
  <c r="G72" i="199"/>
  <c r="G35" i="199" s="1"/>
  <c r="E73" i="199"/>
  <c r="E36" i="199" s="1"/>
  <c r="M73" i="199"/>
  <c r="M36" i="199" s="1"/>
  <c r="E70" i="199"/>
  <c r="E33" i="199" s="1"/>
  <c r="K71" i="199"/>
  <c r="K34" i="199" s="1"/>
  <c r="G73" i="199"/>
  <c r="G36" i="199" s="1"/>
  <c r="G70" i="199"/>
  <c r="G33" i="199" s="1"/>
  <c r="M71" i="199"/>
  <c r="M34" i="199" s="1"/>
  <c r="I73" i="199"/>
  <c r="I36" i="199" s="1"/>
  <c r="M70" i="199"/>
  <c r="M33" i="199" s="1"/>
  <c r="I72" i="199"/>
  <c r="I35" i="199" s="1"/>
  <c r="E71" i="199"/>
  <c r="E34" i="199" s="1"/>
  <c r="K72" i="199"/>
  <c r="K35" i="199" s="1"/>
  <c r="E60" i="201"/>
  <c r="G61" i="197"/>
  <c r="G73" i="197"/>
  <c r="G36" i="197" s="1"/>
  <c r="G70" i="196"/>
  <c r="G33" i="196" s="1"/>
  <c r="E71" i="196"/>
  <c r="E34" i="196" s="1"/>
  <c r="M71" i="196"/>
  <c r="M34" i="196" s="1"/>
  <c r="K72" i="196"/>
  <c r="K35" i="196" s="1"/>
  <c r="I73" i="196"/>
  <c r="I36" i="196" s="1"/>
  <c r="I70" i="196"/>
  <c r="I33" i="196" s="1"/>
  <c r="G71" i="196"/>
  <c r="G34" i="196" s="1"/>
  <c r="E72" i="196"/>
  <c r="E35" i="196" s="1"/>
  <c r="M72" i="196"/>
  <c r="M35" i="196" s="1"/>
  <c r="K73" i="196"/>
  <c r="K36" i="196" s="1"/>
  <c r="K70" i="196"/>
  <c r="K33" i="196" s="1"/>
  <c r="G72" i="196"/>
  <c r="G35" i="196" s="1"/>
  <c r="M73" i="196"/>
  <c r="M36" i="196" s="1"/>
  <c r="M70" i="196"/>
  <c r="M33" i="196" s="1"/>
  <c r="I72" i="196"/>
  <c r="I35" i="196" s="1"/>
  <c r="I71" i="196"/>
  <c r="I34" i="196" s="1"/>
  <c r="E73" i="196"/>
  <c r="E36" i="196" s="1"/>
  <c r="E70" i="196"/>
  <c r="E33" i="196" s="1"/>
  <c r="K71" i="196"/>
  <c r="K34" i="196" s="1"/>
  <c r="G73" i="196"/>
  <c r="G36" i="196" s="1"/>
  <c r="I70" i="195"/>
  <c r="I33" i="195" s="1"/>
  <c r="G71" i="195"/>
  <c r="G34" i="195" s="1"/>
  <c r="E72" i="195"/>
  <c r="E35" i="195" s="1"/>
  <c r="M72" i="195"/>
  <c r="M35" i="195" s="1"/>
  <c r="K73" i="195"/>
  <c r="K36" i="195" s="1"/>
  <c r="K70" i="195"/>
  <c r="K33" i="195" s="1"/>
  <c r="I71" i="195"/>
  <c r="I34" i="195" s="1"/>
  <c r="G72" i="195"/>
  <c r="G35" i="195" s="1"/>
  <c r="E73" i="195"/>
  <c r="E36" i="195" s="1"/>
  <c r="M73" i="195"/>
  <c r="M36" i="195" s="1"/>
  <c r="E70" i="195"/>
  <c r="E33" i="195" s="1"/>
  <c r="M70" i="195"/>
  <c r="M33" i="195" s="1"/>
  <c r="K71" i="195"/>
  <c r="K34" i="195" s="1"/>
  <c r="I72" i="195"/>
  <c r="I35" i="195" s="1"/>
  <c r="G73" i="195"/>
  <c r="G36" i="195" s="1"/>
  <c r="G70" i="195"/>
  <c r="G33" i="195" s="1"/>
  <c r="E71" i="195"/>
  <c r="E34" i="195" s="1"/>
  <c r="M71" i="195"/>
  <c r="M34" i="195" s="1"/>
  <c r="K72" i="195"/>
  <c r="K35" i="195" s="1"/>
  <c r="I73" i="195"/>
  <c r="I36" i="195" s="1"/>
  <c r="M57" i="198"/>
  <c r="M62" i="198" s="1"/>
  <c r="K57" i="198"/>
  <c r="E61" i="197"/>
  <c r="E24" i="197" s="1"/>
  <c r="E73" i="197"/>
  <c r="E36" i="197" s="1"/>
  <c r="I70" i="197"/>
  <c r="I33" i="197" s="1"/>
  <c r="E71" i="197"/>
  <c r="E34" i="197" s="1"/>
  <c r="H58" i="193"/>
  <c r="G61" i="193"/>
  <c r="E20" i="191"/>
  <c r="E61" i="191"/>
  <c r="E24" i="191" s="1"/>
  <c r="G73" i="191"/>
  <c r="G36" i="191" s="1"/>
  <c r="E60" i="190"/>
  <c r="E62" i="195"/>
  <c r="E25" i="195" s="1"/>
  <c r="E23" i="195"/>
  <c r="E57" i="190"/>
  <c r="J59" i="191"/>
  <c r="J58" i="191" s="1"/>
  <c r="K57" i="206"/>
  <c r="N58" i="204"/>
  <c r="M61" i="204"/>
  <c r="L58" i="204"/>
  <c r="K61" i="204"/>
  <c r="E20" i="206"/>
  <c r="F58" i="206"/>
  <c r="F21" i="206" s="1"/>
  <c r="E61" i="206"/>
  <c r="E24" i="206" s="1"/>
  <c r="I57" i="202"/>
  <c r="K60" i="202"/>
  <c r="K57" i="202"/>
  <c r="E57" i="202"/>
  <c r="M57" i="202"/>
  <c r="G60" i="202"/>
  <c r="G57" i="202"/>
  <c r="M60" i="202"/>
  <c r="M62" i="202" s="1"/>
  <c r="E60" i="202"/>
  <c r="I60" i="202"/>
  <c r="I62" i="202" s="1"/>
  <c r="M61" i="205"/>
  <c r="N58" i="205"/>
  <c r="I70" i="202"/>
  <c r="I33" i="202" s="1"/>
  <c r="G71" i="202"/>
  <c r="G34" i="202" s="1"/>
  <c r="E72" i="202"/>
  <c r="E35" i="202" s="1"/>
  <c r="M72" i="202"/>
  <c r="M35" i="202" s="1"/>
  <c r="K73" i="202"/>
  <c r="K36" i="202" s="1"/>
  <c r="E70" i="202"/>
  <c r="E33" i="202" s="1"/>
  <c r="M70" i="202"/>
  <c r="M33" i="202" s="1"/>
  <c r="K71" i="202"/>
  <c r="K34" i="202" s="1"/>
  <c r="I72" i="202"/>
  <c r="I35" i="202" s="1"/>
  <c r="G73" i="202"/>
  <c r="G36" i="202" s="1"/>
  <c r="E71" i="202"/>
  <c r="E34" i="202" s="1"/>
  <c r="K72" i="202"/>
  <c r="K35" i="202" s="1"/>
  <c r="I71" i="202"/>
  <c r="I34" i="202" s="1"/>
  <c r="E73" i="202"/>
  <c r="E36" i="202" s="1"/>
  <c r="G70" i="202"/>
  <c r="G33" i="202" s="1"/>
  <c r="M71" i="202"/>
  <c r="M34" i="202" s="1"/>
  <c r="I73" i="202"/>
  <c r="I36" i="202" s="1"/>
  <c r="K70" i="202"/>
  <c r="K33" i="202" s="1"/>
  <c r="G72" i="202"/>
  <c r="G35" i="202" s="1"/>
  <c r="M73" i="202"/>
  <c r="M36" i="202" s="1"/>
  <c r="I61" i="204"/>
  <c r="G72" i="204"/>
  <c r="G35" i="204" s="1"/>
  <c r="M72" i="204"/>
  <c r="M35" i="204" s="1"/>
  <c r="I73" i="204"/>
  <c r="I36" i="204" s="1"/>
  <c r="G70" i="204"/>
  <c r="G33" i="204" s="1"/>
  <c r="M70" i="204"/>
  <c r="M33" i="204" s="1"/>
  <c r="I62" i="203"/>
  <c r="E20" i="203"/>
  <c r="F58" i="203"/>
  <c r="F21" i="203" s="1"/>
  <c r="E61" i="203"/>
  <c r="E24" i="203" s="1"/>
  <c r="G60" i="200"/>
  <c r="G62" i="200" s="1"/>
  <c r="E60" i="200"/>
  <c r="I60" i="200"/>
  <c r="I62" i="200" s="1"/>
  <c r="L58" i="199"/>
  <c r="K61" i="199"/>
  <c r="M57" i="201"/>
  <c r="I57" i="198"/>
  <c r="K60" i="198"/>
  <c r="K62" i="198" s="1"/>
  <c r="G57" i="198"/>
  <c r="I60" i="198"/>
  <c r="I62" i="198" s="1"/>
  <c r="F58" i="199"/>
  <c r="F21" i="199" s="1"/>
  <c r="N59" i="196"/>
  <c r="G57" i="196"/>
  <c r="I60" i="196"/>
  <c r="I62" i="196" s="1"/>
  <c r="I57" i="196"/>
  <c r="K60" i="196"/>
  <c r="M57" i="196"/>
  <c r="E60" i="196"/>
  <c r="E57" i="196"/>
  <c r="G60" i="196"/>
  <c r="K57" i="196"/>
  <c r="M60" i="196"/>
  <c r="M62" i="196" s="1"/>
  <c r="M71" i="197"/>
  <c r="M34" i="197" s="1"/>
  <c r="G57" i="194"/>
  <c r="I60" i="194"/>
  <c r="I57" i="194"/>
  <c r="K60" i="194"/>
  <c r="K62" i="194" s="1"/>
  <c r="K57" i="194"/>
  <c r="E60" i="194"/>
  <c r="M60" i="194"/>
  <c r="M62" i="194" s="1"/>
  <c r="E57" i="194"/>
  <c r="M57" i="194"/>
  <c r="G60" i="194"/>
  <c r="G62" i="194" s="1"/>
  <c r="E57" i="198"/>
  <c r="E62" i="198" s="1"/>
  <c r="E25" i="198" s="1"/>
  <c r="I61" i="197"/>
  <c r="M70" i="197"/>
  <c r="M33" i="197" s="1"/>
  <c r="G72" i="197"/>
  <c r="G35" i="197" s="1"/>
  <c r="M72" i="197"/>
  <c r="M35" i="197" s="1"/>
  <c r="I71" i="192"/>
  <c r="I34" i="192" s="1"/>
  <c r="E73" i="192"/>
  <c r="E36" i="192" s="1"/>
  <c r="K62" i="193"/>
  <c r="G62" i="193"/>
  <c r="E57" i="192"/>
  <c r="M57" i="192"/>
  <c r="G60" i="192"/>
  <c r="I57" i="192"/>
  <c r="K60" i="192"/>
  <c r="E60" i="192"/>
  <c r="G57" i="192"/>
  <c r="I60" i="192"/>
  <c r="I62" i="192" s="1"/>
  <c r="K57" i="192"/>
  <c r="M60" i="192"/>
  <c r="M62" i="192" s="1"/>
  <c r="I73" i="192"/>
  <c r="I36" i="192" s="1"/>
  <c r="G71" i="192"/>
  <c r="G34" i="192" s="1"/>
  <c r="K71" i="192"/>
  <c r="K34" i="192" s="1"/>
  <c r="G62" i="191"/>
  <c r="M60" i="190"/>
  <c r="M62" i="190" s="1"/>
  <c r="N58" i="195"/>
  <c r="M61" i="195"/>
  <c r="L58" i="195"/>
  <c r="K61" i="195"/>
  <c r="F59" i="192"/>
  <c r="F22" i="192" s="1"/>
  <c r="F59" i="191"/>
  <c r="F22" i="191" s="1"/>
  <c r="H59" i="190"/>
  <c r="J59" i="190"/>
  <c r="L59" i="190"/>
  <c r="L58" i="190" s="1"/>
  <c r="F59" i="190"/>
  <c r="F22" i="190" s="1"/>
  <c r="N59" i="190"/>
  <c r="E71" i="192"/>
  <c r="E34" i="192" s="1"/>
  <c r="L59" i="191"/>
  <c r="I73" i="191"/>
  <c r="I36" i="191" s="1"/>
  <c r="G70" i="191"/>
  <c r="G33" i="191" s="1"/>
  <c r="I71" i="191"/>
  <c r="I34" i="191" s="1"/>
  <c r="F59" i="185"/>
  <c r="F22" i="185" s="1"/>
  <c r="N59" i="185"/>
  <c r="H59" i="185"/>
  <c r="H58" i="185" s="1"/>
  <c r="J59" i="185"/>
  <c r="J58" i="185" s="1"/>
  <c r="L59" i="185"/>
  <c r="I62" i="191"/>
  <c r="L58" i="191"/>
  <c r="K61" i="191"/>
  <c r="G62" i="185"/>
  <c r="E62" i="185"/>
  <c r="E25" i="185" s="1"/>
  <c r="E23" i="185"/>
  <c r="M61" i="188"/>
  <c r="K61" i="188"/>
  <c r="G61" i="188"/>
  <c r="K60" i="186"/>
  <c r="K62" i="186" s="1"/>
  <c r="G60" i="186"/>
  <c r="G62" i="186" s="1"/>
  <c r="E60" i="186"/>
  <c r="E57" i="181"/>
  <c r="M57" i="181"/>
  <c r="G60" i="181"/>
  <c r="G57" i="181"/>
  <c r="I60" i="181"/>
  <c r="I57" i="181"/>
  <c r="K60" i="181"/>
  <c r="K57" i="181"/>
  <c r="E60" i="181"/>
  <c r="M60" i="181"/>
  <c r="M62" i="181" s="1"/>
  <c r="I60" i="184"/>
  <c r="I62" i="184" s="1"/>
  <c r="E57" i="184"/>
  <c r="E20" i="182"/>
  <c r="F58" i="182"/>
  <c r="F21" i="182" s="1"/>
  <c r="E61" i="182"/>
  <c r="E24" i="182" s="1"/>
  <c r="K62" i="182"/>
  <c r="H59" i="181"/>
  <c r="J59" i="181"/>
  <c r="G57" i="180"/>
  <c r="M60" i="180"/>
  <c r="M62" i="180" s="1"/>
  <c r="G62" i="178"/>
  <c r="E62" i="178"/>
  <c r="E25" i="178" s="1"/>
  <c r="E23" i="178"/>
  <c r="I62" i="178"/>
  <c r="I60" i="183"/>
  <c r="I62" i="183" s="1"/>
  <c r="E57" i="183"/>
  <c r="G72" i="181"/>
  <c r="G35" i="181" s="1"/>
  <c r="M72" i="181"/>
  <c r="M35" i="181" s="1"/>
  <c r="I73" i="181"/>
  <c r="I36" i="181" s="1"/>
  <c r="G70" i="181"/>
  <c r="G33" i="181" s="1"/>
  <c r="M70" i="181"/>
  <c r="M33" i="181" s="1"/>
  <c r="G60" i="179"/>
  <c r="G62" i="179" s="1"/>
  <c r="E60" i="179"/>
  <c r="E73" i="175"/>
  <c r="E36" i="175" s="1"/>
  <c r="K73" i="175"/>
  <c r="K36" i="175" s="1"/>
  <c r="I70" i="175"/>
  <c r="I33" i="175" s="1"/>
  <c r="E71" i="175"/>
  <c r="E34" i="175" s="1"/>
  <c r="K71" i="175"/>
  <c r="K34" i="175" s="1"/>
  <c r="I71" i="176"/>
  <c r="I34" i="176" s="1"/>
  <c r="E72" i="176"/>
  <c r="E35" i="176" s="1"/>
  <c r="K72" i="176"/>
  <c r="K35" i="176" s="1"/>
  <c r="G73" i="176"/>
  <c r="G36" i="176" s="1"/>
  <c r="G57" i="174"/>
  <c r="M60" i="174"/>
  <c r="M62" i="174" s="1"/>
  <c r="J58" i="176"/>
  <c r="I61" i="176"/>
  <c r="N58" i="176"/>
  <c r="M61" i="176"/>
  <c r="I57" i="175"/>
  <c r="I71" i="171"/>
  <c r="I34" i="171" s="1"/>
  <c r="E72" i="171"/>
  <c r="E35" i="171" s="1"/>
  <c r="K72" i="171"/>
  <c r="K35" i="171" s="1"/>
  <c r="G73" i="171"/>
  <c r="G36" i="171" s="1"/>
  <c r="G57" i="166"/>
  <c r="I60" i="166"/>
  <c r="I57" i="166"/>
  <c r="K60" i="166"/>
  <c r="K57" i="166"/>
  <c r="E60" i="166"/>
  <c r="M60" i="166"/>
  <c r="M62" i="166" s="1"/>
  <c r="E57" i="166"/>
  <c r="M57" i="166"/>
  <c r="G60" i="166"/>
  <c r="G62" i="166" s="1"/>
  <c r="F59" i="159"/>
  <c r="F22" i="159" s="1"/>
  <c r="N59" i="159"/>
  <c r="N58" i="159" s="1"/>
  <c r="H59" i="159"/>
  <c r="J59" i="159"/>
  <c r="L59" i="159"/>
  <c r="L58" i="159" s="1"/>
  <c r="M57" i="177"/>
  <c r="K57" i="177"/>
  <c r="G57" i="177"/>
  <c r="M57" i="173"/>
  <c r="M73" i="169"/>
  <c r="M36" i="169" s="1"/>
  <c r="K70" i="169"/>
  <c r="K33" i="169" s="1"/>
  <c r="G71" i="169"/>
  <c r="G34" i="169" s="1"/>
  <c r="M71" i="169"/>
  <c r="M34" i="169" s="1"/>
  <c r="I72" i="169"/>
  <c r="I35" i="169" s="1"/>
  <c r="J58" i="165"/>
  <c r="I61" i="165"/>
  <c r="N58" i="165"/>
  <c r="M61" i="165"/>
  <c r="L58" i="161"/>
  <c r="K61" i="161"/>
  <c r="H58" i="161"/>
  <c r="G61" i="161"/>
  <c r="K61" i="157"/>
  <c r="K61" i="169"/>
  <c r="G61" i="169"/>
  <c r="N58" i="167"/>
  <c r="M61" i="167"/>
  <c r="L58" i="167"/>
  <c r="K61" i="167"/>
  <c r="K71" i="157"/>
  <c r="K34" i="157" s="1"/>
  <c r="H59" i="148"/>
  <c r="J59" i="148"/>
  <c r="J58" i="148" s="1"/>
  <c r="L59" i="148"/>
  <c r="L58" i="148" s="1"/>
  <c r="F59" i="148"/>
  <c r="F22" i="148" s="1"/>
  <c r="N59" i="148"/>
  <c r="N58" i="148" s="1"/>
  <c r="G57" i="163"/>
  <c r="M60" i="163"/>
  <c r="M62" i="163" s="1"/>
  <c r="F59" i="161"/>
  <c r="F22" i="161" s="1"/>
  <c r="I70" i="157"/>
  <c r="I33" i="157" s="1"/>
  <c r="F59" i="143"/>
  <c r="F22" i="143" s="1"/>
  <c r="N59" i="143"/>
  <c r="H59" i="143"/>
  <c r="J59" i="143"/>
  <c r="J58" i="143" s="1"/>
  <c r="L59" i="143"/>
  <c r="L59" i="169"/>
  <c r="L58" i="169" s="1"/>
  <c r="I60" i="168"/>
  <c r="I62" i="168" s="1"/>
  <c r="E57" i="168"/>
  <c r="M73" i="165"/>
  <c r="M36" i="165" s="1"/>
  <c r="K70" i="165"/>
  <c r="K33" i="165" s="1"/>
  <c r="G71" i="165"/>
  <c r="G34" i="165" s="1"/>
  <c r="M71" i="165"/>
  <c r="M34" i="165" s="1"/>
  <c r="I72" i="165"/>
  <c r="I35" i="165" s="1"/>
  <c r="K60" i="164"/>
  <c r="K62" i="164" s="1"/>
  <c r="G60" i="164"/>
  <c r="G62" i="164" s="1"/>
  <c r="E60" i="164"/>
  <c r="G72" i="161"/>
  <c r="G35" i="161" s="1"/>
  <c r="M72" i="161"/>
  <c r="M35" i="161" s="1"/>
  <c r="I73" i="161"/>
  <c r="I36" i="161" s="1"/>
  <c r="G70" i="161"/>
  <c r="G33" i="161" s="1"/>
  <c r="M70" i="161"/>
  <c r="M33" i="161" s="1"/>
  <c r="I60" i="160"/>
  <c r="I62" i="160" s="1"/>
  <c r="E57" i="160"/>
  <c r="I62" i="159"/>
  <c r="E20" i="159"/>
  <c r="F58" i="159"/>
  <c r="F21" i="159" s="1"/>
  <c r="E61" i="159"/>
  <c r="E24" i="159" s="1"/>
  <c r="K62" i="159"/>
  <c r="L59" i="157"/>
  <c r="L58" i="157" s="1"/>
  <c r="E73" i="157"/>
  <c r="E36" i="157" s="1"/>
  <c r="I73" i="157"/>
  <c r="I36" i="157" s="1"/>
  <c r="G70" i="154"/>
  <c r="G33" i="154" s="1"/>
  <c r="E71" i="154"/>
  <c r="E34" i="154" s="1"/>
  <c r="M71" i="154"/>
  <c r="M34" i="154" s="1"/>
  <c r="K72" i="154"/>
  <c r="K35" i="154" s="1"/>
  <c r="I73" i="154"/>
  <c r="I36" i="154" s="1"/>
  <c r="I70" i="154"/>
  <c r="I33" i="154" s="1"/>
  <c r="G71" i="154"/>
  <c r="G34" i="154" s="1"/>
  <c r="E72" i="154"/>
  <c r="E35" i="154" s="1"/>
  <c r="M72" i="154"/>
  <c r="M35" i="154" s="1"/>
  <c r="K73" i="154"/>
  <c r="K36" i="154" s="1"/>
  <c r="K70" i="154"/>
  <c r="K33" i="154" s="1"/>
  <c r="I71" i="154"/>
  <c r="I34" i="154" s="1"/>
  <c r="G72" i="154"/>
  <c r="G35" i="154" s="1"/>
  <c r="E73" i="154"/>
  <c r="E36" i="154" s="1"/>
  <c r="M73" i="154"/>
  <c r="M36" i="154" s="1"/>
  <c r="E70" i="154"/>
  <c r="E33" i="154" s="1"/>
  <c r="M70" i="154"/>
  <c r="M33" i="154" s="1"/>
  <c r="K71" i="154"/>
  <c r="K34" i="154" s="1"/>
  <c r="I72" i="154"/>
  <c r="I35" i="154" s="1"/>
  <c r="G73" i="154"/>
  <c r="G36" i="154" s="1"/>
  <c r="G61" i="155"/>
  <c r="I61" i="155"/>
  <c r="M62" i="154"/>
  <c r="J58" i="154"/>
  <c r="I61" i="154"/>
  <c r="E73" i="153"/>
  <c r="E36" i="153" s="1"/>
  <c r="K73" i="153"/>
  <c r="K36" i="153" s="1"/>
  <c r="I70" i="153"/>
  <c r="I33" i="153" s="1"/>
  <c r="E71" i="153"/>
  <c r="E34" i="153" s="1"/>
  <c r="K71" i="153"/>
  <c r="K34" i="153" s="1"/>
  <c r="I57" i="152"/>
  <c r="M57" i="152"/>
  <c r="K57" i="152"/>
  <c r="M60" i="146"/>
  <c r="M62" i="146" s="1"/>
  <c r="I57" i="146"/>
  <c r="J58" i="144"/>
  <c r="I61" i="144"/>
  <c r="N58" i="144"/>
  <c r="M61" i="144"/>
  <c r="L58" i="144"/>
  <c r="K61" i="144"/>
  <c r="N59" i="153"/>
  <c r="I62" i="148"/>
  <c r="E20" i="148"/>
  <c r="F58" i="148"/>
  <c r="F21" i="148" s="1"/>
  <c r="E61" i="148"/>
  <c r="E24" i="148" s="1"/>
  <c r="G72" i="145"/>
  <c r="G35" i="145" s="1"/>
  <c r="M72" i="145"/>
  <c r="M35" i="145" s="1"/>
  <c r="I73" i="145"/>
  <c r="I36" i="145" s="1"/>
  <c r="G70" i="145"/>
  <c r="G33" i="145" s="1"/>
  <c r="K70" i="129"/>
  <c r="K33" i="129" s="1"/>
  <c r="I71" i="129"/>
  <c r="I34" i="129" s="1"/>
  <c r="G72" i="129"/>
  <c r="G35" i="129" s="1"/>
  <c r="E73" i="129"/>
  <c r="E36" i="129" s="1"/>
  <c r="M73" i="129"/>
  <c r="M36" i="129" s="1"/>
  <c r="E70" i="129"/>
  <c r="E33" i="129" s="1"/>
  <c r="M70" i="129"/>
  <c r="M33" i="129" s="1"/>
  <c r="K71" i="129"/>
  <c r="K34" i="129" s="1"/>
  <c r="I72" i="129"/>
  <c r="I35" i="129" s="1"/>
  <c r="G73" i="129"/>
  <c r="G36" i="129" s="1"/>
  <c r="G70" i="129"/>
  <c r="G33" i="129" s="1"/>
  <c r="E71" i="129"/>
  <c r="E34" i="129" s="1"/>
  <c r="M71" i="129"/>
  <c r="M34" i="129" s="1"/>
  <c r="K72" i="129"/>
  <c r="K35" i="129" s="1"/>
  <c r="I73" i="129"/>
  <c r="I36" i="129" s="1"/>
  <c r="I70" i="129"/>
  <c r="I33" i="129" s="1"/>
  <c r="G71" i="129"/>
  <c r="G34" i="129" s="1"/>
  <c r="E72" i="129"/>
  <c r="E35" i="129" s="1"/>
  <c r="M72" i="129"/>
  <c r="M35" i="129" s="1"/>
  <c r="K73" i="129"/>
  <c r="K36" i="129" s="1"/>
  <c r="M57" i="151"/>
  <c r="K57" i="151"/>
  <c r="G57" i="147"/>
  <c r="M60" i="147"/>
  <c r="M62" i="147" s="1"/>
  <c r="I57" i="147"/>
  <c r="I60" i="156"/>
  <c r="I62" i="156" s="1"/>
  <c r="E57" i="156"/>
  <c r="M62" i="150"/>
  <c r="I61" i="150"/>
  <c r="I60" i="143"/>
  <c r="I62" i="143" s="1"/>
  <c r="E57" i="143"/>
  <c r="K60" i="143"/>
  <c r="K62" i="143" s="1"/>
  <c r="E57" i="140"/>
  <c r="M57" i="140"/>
  <c r="G60" i="140"/>
  <c r="G62" i="140" s="1"/>
  <c r="G57" i="140"/>
  <c r="I60" i="140"/>
  <c r="I57" i="140"/>
  <c r="K60" i="140"/>
  <c r="K62" i="140" s="1"/>
  <c r="K57" i="140"/>
  <c r="E60" i="140"/>
  <c r="M60" i="140"/>
  <c r="M62" i="140" s="1"/>
  <c r="L59" i="131"/>
  <c r="F59" i="131"/>
  <c r="F22" i="131" s="1"/>
  <c r="N59" i="131"/>
  <c r="H59" i="131"/>
  <c r="J59" i="131"/>
  <c r="J58" i="131" s="1"/>
  <c r="G57" i="137"/>
  <c r="G60" i="137"/>
  <c r="G62" i="137" s="1"/>
  <c r="I57" i="137"/>
  <c r="I62" i="142"/>
  <c r="E20" i="142"/>
  <c r="E61" i="142"/>
  <c r="E24" i="142" s="1"/>
  <c r="K62" i="142"/>
  <c r="E20" i="141"/>
  <c r="F58" i="141"/>
  <c r="F21" i="141" s="1"/>
  <c r="E61" i="141"/>
  <c r="E24" i="141" s="1"/>
  <c r="K62" i="141"/>
  <c r="H59" i="140"/>
  <c r="I60" i="138"/>
  <c r="I62" i="138" s="1"/>
  <c r="K57" i="138"/>
  <c r="K73" i="137"/>
  <c r="K36" i="137" s="1"/>
  <c r="I70" i="137"/>
  <c r="I33" i="137" s="1"/>
  <c r="E71" i="137"/>
  <c r="E34" i="137" s="1"/>
  <c r="K71" i="137"/>
  <c r="K34" i="137" s="1"/>
  <c r="E73" i="137"/>
  <c r="E36" i="137" s="1"/>
  <c r="I61" i="135"/>
  <c r="E73" i="134"/>
  <c r="E36" i="134" s="1"/>
  <c r="K73" i="134"/>
  <c r="K36" i="134" s="1"/>
  <c r="I70" i="134"/>
  <c r="I33" i="134" s="1"/>
  <c r="E71" i="134"/>
  <c r="E34" i="134" s="1"/>
  <c r="I57" i="133"/>
  <c r="M57" i="133"/>
  <c r="H59" i="121"/>
  <c r="H58" i="121" s="1"/>
  <c r="J59" i="121"/>
  <c r="L59" i="121"/>
  <c r="F59" i="121"/>
  <c r="F22" i="121" s="1"/>
  <c r="N59" i="121"/>
  <c r="E73" i="140"/>
  <c r="E36" i="140" s="1"/>
  <c r="K73" i="140"/>
  <c r="K36" i="140" s="1"/>
  <c r="I70" i="140"/>
  <c r="I33" i="140" s="1"/>
  <c r="E71" i="140"/>
  <c r="E34" i="140" s="1"/>
  <c r="K71" i="140"/>
  <c r="K34" i="140" s="1"/>
  <c r="I57" i="139"/>
  <c r="M57" i="139"/>
  <c r="K57" i="139"/>
  <c r="G71" i="138"/>
  <c r="G34" i="138" s="1"/>
  <c r="M71" i="138"/>
  <c r="M34" i="138" s="1"/>
  <c r="I72" i="138"/>
  <c r="I35" i="138" s="1"/>
  <c r="M73" i="138"/>
  <c r="M36" i="138" s="1"/>
  <c r="K70" i="138"/>
  <c r="K33" i="138" s="1"/>
  <c r="H59" i="137"/>
  <c r="M57" i="136"/>
  <c r="K57" i="136"/>
  <c r="K62" i="136" s="1"/>
  <c r="G62" i="131"/>
  <c r="E62" i="131"/>
  <c r="E25" i="131" s="1"/>
  <c r="E23" i="131"/>
  <c r="I62" i="131"/>
  <c r="F59" i="124"/>
  <c r="F22" i="124" s="1"/>
  <c r="N59" i="124"/>
  <c r="H59" i="124"/>
  <c r="J59" i="124"/>
  <c r="L59" i="124"/>
  <c r="N59" i="138"/>
  <c r="I60" i="132"/>
  <c r="I62" i="132" s="1"/>
  <c r="E57" i="132"/>
  <c r="K60" i="132"/>
  <c r="K62" i="132" s="1"/>
  <c r="I60" i="129"/>
  <c r="I62" i="129" s="1"/>
  <c r="E57" i="129"/>
  <c r="E57" i="126"/>
  <c r="M57" i="126"/>
  <c r="G60" i="126"/>
  <c r="G62" i="126" s="1"/>
  <c r="G57" i="126"/>
  <c r="I60" i="126"/>
  <c r="I57" i="126"/>
  <c r="K60" i="126"/>
  <c r="K62" i="126" s="1"/>
  <c r="K57" i="126"/>
  <c r="E60" i="126"/>
  <c r="M60" i="126"/>
  <c r="M62" i="126" s="1"/>
  <c r="L59" i="115"/>
  <c r="F59" i="115"/>
  <c r="F22" i="115" s="1"/>
  <c r="N59" i="115"/>
  <c r="H59" i="115"/>
  <c r="J59" i="115"/>
  <c r="J58" i="115" s="1"/>
  <c r="I62" i="116"/>
  <c r="E20" i="116"/>
  <c r="F58" i="116"/>
  <c r="F21" i="116" s="1"/>
  <c r="E61" i="116"/>
  <c r="E24" i="116" s="1"/>
  <c r="K62" i="116"/>
  <c r="K62" i="125"/>
  <c r="G62" i="125"/>
  <c r="E62" i="125"/>
  <c r="E25" i="125" s="1"/>
  <c r="E23" i="125"/>
  <c r="I60" i="117"/>
  <c r="I62" i="117" s="1"/>
  <c r="E57" i="117"/>
  <c r="H59" i="112"/>
  <c r="J59" i="112"/>
  <c r="L59" i="112"/>
  <c r="L58" i="112" s="1"/>
  <c r="F59" i="112"/>
  <c r="F22" i="112" s="1"/>
  <c r="N59" i="112"/>
  <c r="G62" i="127"/>
  <c r="E62" i="127"/>
  <c r="E25" i="127" s="1"/>
  <c r="E23" i="127"/>
  <c r="I62" i="127"/>
  <c r="J58" i="121"/>
  <c r="I61" i="121"/>
  <c r="N58" i="121"/>
  <c r="M61" i="121"/>
  <c r="L58" i="121"/>
  <c r="K61" i="121"/>
  <c r="M62" i="119"/>
  <c r="I61" i="119"/>
  <c r="G62" i="115"/>
  <c r="E62" i="115"/>
  <c r="E25" i="115" s="1"/>
  <c r="E23" i="115"/>
  <c r="I62" i="115"/>
  <c r="F59" i="111"/>
  <c r="F22" i="111" s="1"/>
  <c r="N59" i="111"/>
  <c r="H59" i="111"/>
  <c r="H58" i="111" s="1"/>
  <c r="J59" i="111"/>
  <c r="J58" i="111" s="1"/>
  <c r="L59" i="111"/>
  <c r="E73" i="126"/>
  <c r="E36" i="126" s="1"/>
  <c r="K73" i="126"/>
  <c r="K36" i="126" s="1"/>
  <c r="I70" i="126"/>
  <c r="I33" i="126" s="1"/>
  <c r="E71" i="126"/>
  <c r="E34" i="126" s="1"/>
  <c r="K71" i="126"/>
  <c r="K34" i="126" s="1"/>
  <c r="H59" i="114"/>
  <c r="J59" i="114"/>
  <c r="E57" i="109"/>
  <c r="M57" i="109"/>
  <c r="G60" i="109"/>
  <c r="G62" i="109" s="1"/>
  <c r="G57" i="109"/>
  <c r="I60" i="109"/>
  <c r="I62" i="109" s="1"/>
  <c r="I57" i="109"/>
  <c r="K60" i="109"/>
  <c r="K62" i="109" s="1"/>
  <c r="K57" i="109"/>
  <c r="E60" i="109"/>
  <c r="M60" i="109"/>
  <c r="M62" i="109" s="1"/>
  <c r="L59" i="94"/>
  <c r="L58" i="94" s="1"/>
  <c r="F59" i="94"/>
  <c r="F22" i="94" s="1"/>
  <c r="N59" i="94"/>
  <c r="N58" i="94" s="1"/>
  <c r="H59" i="94"/>
  <c r="H58" i="94" s="1"/>
  <c r="J59" i="94"/>
  <c r="L59" i="90"/>
  <c r="F59" i="90"/>
  <c r="F22" i="90" s="1"/>
  <c r="N59" i="90"/>
  <c r="H59" i="90"/>
  <c r="H58" i="90" s="1"/>
  <c r="J59" i="90"/>
  <c r="L59" i="86"/>
  <c r="F59" i="86"/>
  <c r="F22" i="86" s="1"/>
  <c r="N59" i="86"/>
  <c r="H59" i="86"/>
  <c r="J59" i="86"/>
  <c r="J58" i="86" s="1"/>
  <c r="G62" i="111"/>
  <c r="E62" i="111"/>
  <c r="E25" i="111" s="1"/>
  <c r="E23" i="111"/>
  <c r="I71" i="108"/>
  <c r="I34" i="108" s="1"/>
  <c r="E72" i="108"/>
  <c r="E35" i="108" s="1"/>
  <c r="K72" i="108"/>
  <c r="K35" i="108" s="1"/>
  <c r="G73" i="108"/>
  <c r="G36" i="108" s="1"/>
  <c r="E70" i="108"/>
  <c r="E33" i="108" s="1"/>
  <c r="K61" i="104"/>
  <c r="G61" i="104"/>
  <c r="M73" i="104"/>
  <c r="M36" i="104" s="1"/>
  <c r="K70" i="104"/>
  <c r="K33" i="104" s="1"/>
  <c r="G71" i="104"/>
  <c r="G34" i="104" s="1"/>
  <c r="M71" i="104"/>
  <c r="M34" i="104" s="1"/>
  <c r="I72" i="104"/>
  <c r="I35" i="104" s="1"/>
  <c r="K73" i="103"/>
  <c r="K36" i="103" s="1"/>
  <c r="I70" i="103"/>
  <c r="I33" i="103" s="1"/>
  <c r="E71" i="103"/>
  <c r="E34" i="103" s="1"/>
  <c r="K71" i="103"/>
  <c r="K34" i="103" s="1"/>
  <c r="I60" i="102"/>
  <c r="I62" i="102" s="1"/>
  <c r="E57" i="102"/>
  <c r="E57" i="101"/>
  <c r="E60" i="101"/>
  <c r="I60" i="99"/>
  <c r="I62" i="99" s="1"/>
  <c r="K57" i="99"/>
  <c r="K60" i="99"/>
  <c r="E57" i="98"/>
  <c r="K60" i="98"/>
  <c r="K62" i="98" s="1"/>
  <c r="H59" i="97"/>
  <c r="H58" i="97" s="1"/>
  <c r="E20" i="94"/>
  <c r="E61" i="94"/>
  <c r="E24" i="94" s="1"/>
  <c r="K62" i="94"/>
  <c r="M61" i="91"/>
  <c r="K61" i="91"/>
  <c r="E23" i="89"/>
  <c r="E62" i="89"/>
  <c r="E25" i="89" s="1"/>
  <c r="I62" i="89"/>
  <c r="E20" i="89"/>
  <c r="F58" i="89"/>
  <c r="F21" i="89" s="1"/>
  <c r="E61" i="89"/>
  <c r="E24" i="89" s="1"/>
  <c r="I57" i="112"/>
  <c r="M57" i="112"/>
  <c r="M60" i="110"/>
  <c r="M62" i="110" s="1"/>
  <c r="E73" i="109"/>
  <c r="E36" i="109" s="1"/>
  <c r="K73" i="109"/>
  <c r="K36" i="109" s="1"/>
  <c r="I70" i="109"/>
  <c r="I33" i="109" s="1"/>
  <c r="E71" i="109"/>
  <c r="E34" i="109" s="1"/>
  <c r="K71" i="109"/>
  <c r="K34" i="109" s="1"/>
  <c r="I57" i="107"/>
  <c r="M57" i="107"/>
  <c r="K57" i="107"/>
  <c r="L59" i="104"/>
  <c r="L58" i="104" s="1"/>
  <c r="I60" i="103"/>
  <c r="I62" i="103" s="1"/>
  <c r="E57" i="103"/>
  <c r="N59" i="103"/>
  <c r="H59" i="103"/>
  <c r="N59" i="102"/>
  <c r="M71" i="102"/>
  <c r="M34" i="102" s="1"/>
  <c r="I72" i="102"/>
  <c r="I35" i="102" s="1"/>
  <c r="M73" i="102"/>
  <c r="M36" i="102" s="1"/>
  <c r="K70" i="102"/>
  <c r="K33" i="102" s="1"/>
  <c r="G71" i="102"/>
  <c r="G34" i="102" s="1"/>
  <c r="M71" i="101"/>
  <c r="M34" i="101" s="1"/>
  <c r="I72" i="101"/>
  <c r="I35" i="101" s="1"/>
  <c r="M73" i="101"/>
  <c r="M36" i="101" s="1"/>
  <c r="K70" i="101"/>
  <c r="K33" i="101" s="1"/>
  <c r="G71" i="101"/>
  <c r="G34" i="101" s="1"/>
  <c r="E20" i="100"/>
  <c r="F58" i="100"/>
  <c r="F21" i="100" s="1"/>
  <c r="E61" i="100"/>
  <c r="E24" i="100" s="1"/>
  <c r="E62" i="100"/>
  <c r="E25" i="100" s="1"/>
  <c r="E23" i="100"/>
  <c r="I73" i="100"/>
  <c r="I36" i="100" s="1"/>
  <c r="G70" i="100"/>
  <c r="G33" i="100" s="1"/>
  <c r="M70" i="100"/>
  <c r="M33" i="100" s="1"/>
  <c r="G72" i="100"/>
  <c r="G35" i="100" s="1"/>
  <c r="M72" i="100"/>
  <c r="M35" i="100" s="1"/>
  <c r="I60" i="95"/>
  <c r="I62" i="95" s="1"/>
  <c r="E57" i="95"/>
  <c r="K60" i="95"/>
  <c r="K62" i="95" s="1"/>
  <c r="I60" i="92"/>
  <c r="I62" i="92" s="1"/>
  <c r="E57" i="92"/>
  <c r="I60" i="87"/>
  <c r="I62" i="87" s="1"/>
  <c r="E57" i="87"/>
  <c r="K60" i="87"/>
  <c r="K62" i="87" s="1"/>
  <c r="F59" i="85"/>
  <c r="F22" i="85" s="1"/>
  <c r="H59" i="80"/>
  <c r="H58" i="80" s="1"/>
  <c r="J59" i="80"/>
  <c r="L59" i="80"/>
  <c r="F59" i="80"/>
  <c r="F22" i="80" s="1"/>
  <c r="N59" i="80"/>
  <c r="K70" i="66"/>
  <c r="K33" i="66" s="1"/>
  <c r="I71" i="66"/>
  <c r="I34" i="66" s="1"/>
  <c r="G72" i="66"/>
  <c r="G35" i="66" s="1"/>
  <c r="E73" i="66"/>
  <c r="E36" i="66" s="1"/>
  <c r="M73" i="66"/>
  <c r="M36" i="66" s="1"/>
  <c r="E70" i="66"/>
  <c r="E33" i="66" s="1"/>
  <c r="M70" i="66"/>
  <c r="M33" i="66" s="1"/>
  <c r="K71" i="66"/>
  <c r="K34" i="66" s="1"/>
  <c r="I72" i="66"/>
  <c r="I35" i="66" s="1"/>
  <c r="G73" i="66"/>
  <c r="G36" i="66" s="1"/>
  <c r="G70" i="66"/>
  <c r="G33" i="66" s="1"/>
  <c r="E71" i="66"/>
  <c r="E34" i="66" s="1"/>
  <c r="M71" i="66"/>
  <c r="M34" i="66" s="1"/>
  <c r="K72" i="66"/>
  <c r="K35" i="66" s="1"/>
  <c r="I73" i="66"/>
  <c r="I36" i="66" s="1"/>
  <c r="I70" i="66"/>
  <c r="I33" i="66" s="1"/>
  <c r="G71" i="66"/>
  <c r="G34" i="66" s="1"/>
  <c r="E72" i="66"/>
  <c r="E35" i="66" s="1"/>
  <c r="M72" i="66"/>
  <c r="M35" i="66" s="1"/>
  <c r="K73" i="66"/>
  <c r="K36" i="66" s="1"/>
  <c r="H59" i="58"/>
  <c r="J59" i="58"/>
  <c r="L59" i="58"/>
  <c r="F59" i="58"/>
  <c r="F22" i="58" s="1"/>
  <c r="N59" i="58"/>
  <c r="M70" i="114"/>
  <c r="M33" i="114" s="1"/>
  <c r="K71" i="114"/>
  <c r="K34" i="114" s="1"/>
  <c r="I71" i="114"/>
  <c r="I34" i="114" s="1"/>
  <c r="E72" i="114"/>
  <c r="E35" i="114" s="1"/>
  <c r="K72" i="114"/>
  <c r="K35" i="114" s="1"/>
  <c r="I57" i="108"/>
  <c r="M57" i="108"/>
  <c r="H59" i="108"/>
  <c r="N59" i="101"/>
  <c r="N59" i="99"/>
  <c r="E71" i="99"/>
  <c r="E34" i="99" s="1"/>
  <c r="K71" i="99"/>
  <c r="K34" i="99" s="1"/>
  <c r="E73" i="99"/>
  <c r="E36" i="99" s="1"/>
  <c r="K73" i="99"/>
  <c r="K36" i="99" s="1"/>
  <c r="I70" i="99"/>
  <c r="I33" i="99" s="1"/>
  <c r="K62" i="97"/>
  <c r="G62" i="97"/>
  <c r="E73" i="97"/>
  <c r="E36" i="97" s="1"/>
  <c r="K73" i="97"/>
  <c r="K36" i="97" s="1"/>
  <c r="I70" i="97"/>
  <c r="I33" i="97" s="1"/>
  <c r="E71" i="97"/>
  <c r="E34" i="97" s="1"/>
  <c r="K71" i="97"/>
  <c r="K34" i="97" s="1"/>
  <c r="H59" i="89"/>
  <c r="J59" i="89"/>
  <c r="J58" i="89" s="1"/>
  <c r="E57" i="86"/>
  <c r="K60" i="86"/>
  <c r="K62" i="86" s="1"/>
  <c r="M73" i="85"/>
  <c r="M36" i="85" s="1"/>
  <c r="K70" i="85"/>
  <c r="K33" i="85" s="1"/>
  <c r="G71" i="85"/>
  <c r="G34" i="85" s="1"/>
  <c r="M71" i="85"/>
  <c r="M34" i="85" s="1"/>
  <c r="I72" i="85"/>
  <c r="I35" i="85" s="1"/>
  <c r="I57" i="84"/>
  <c r="M57" i="84"/>
  <c r="K57" i="84"/>
  <c r="I70" i="78"/>
  <c r="I33" i="78" s="1"/>
  <c r="G71" i="78"/>
  <c r="G34" i="78" s="1"/>
  <c r="E72" i="78"/>
  <c r="E35" i="78" s="1"/>
  <c r="M72" i="78"/>
  <c r="M35" i="78" s="1"/>
  <c r="K73" i="78"/>
  <c r="K36" i="78" s="1"/>
  <c r="K70" i="78"/>
  <c r="K33" i="78" s="1"/>
  <c r="I71" i="78"/>
  <c r="I34" i="78" s="1"/>
  <c r="G72" i="78"/>
  <c r="G35" i="78" s="1"/>
  <c r="E73" i="78"/>
  <c r="E36" i="78" s="1"/>
  <c r="M73" i="78"/>
  <c r="M36" i="78" s="1"/>
  <c r="M70" i="78"/>
  <c r="M33" i="78" s="1"/>
  <c r="K71" i="78"/>
  <c r="K34" i="78" s="1"/>
  <c r="I72" i="78"/>
  <c r="I35" i="78" s="1"/>
  <c r="G73" i="78"/>
  <c r="G36" i="78" s="1"/>
  <c r="G70" i="78"/>
  <c r="G33" i="78" s="1"/>
  <c r="E71" i="78"/>
  <c r="E34" i="78" s="1"/>
  <c r="M71" i="78"/>
  <c r="M34" i="78" s="1"/>
  <c r="K72" i="78"/>
  <c r="K35" i="78" s="1"/>
  <c r="I73" i="78"/>
  <c r="I36" i="78" s="1"/>
  <c r="G60" i="106"/>
  <c r="G62" i="106" s="1"/>
  <c r="E60" i="106"/>
  <c r="G57" i="96"/>
  <c r="M60" i="96"/>
  <c r="M62" i="96" s="1"/>
  <c r="M73" i="93"/>
  <c r="M36" i="93" s="1"/>
  <c r="K70" i="93"/>
  <c r="K33" i="93" s="1"/>
  <c r="G71" i="93"/>
  <c r="G34" i="93" s="1"/>
  <c r="M71" i="93"/>
  <c r="M34" i="93" s="1"/>
  <c r="I72" i="93"/>
  <c r="I35" i="93" s="1"/>
  <c r="G60" i="90"/>
  <c r="G62" i="90" s="1"/>
  <c r="E60" i="90"/>
  <c r="I60" i="90"/>
  <c r="I62" i="90" s="1"/>
  <c r="G72" i="89"/>
  <c r="G35" i="89" s="1"/>
  <c r="M72" i="89"/>
  <c r="M35" i="89" s="1"/>
  <c r="I73" i="89"/>
  <c r="I36" i="89" s="1"/>
  <c r="G70" i="89"/>
  <c r="G33" i="89" s="1"/>
  <c r="M70" i="89"/>
  <c r="M33" i="89" s="1"/>
  <c r="I60" i="88"/>
  <c r="I62" i="88" s="1"/>
  <c r="E57" i="88"/>
  <c r="J58" i="85"/>
  <c r="I61" i="85"/>
  <c r="N58" i="85"/>
  <c r="M61" i="85"/>
  <c r="L59" i="82"/>
  <c r="L58" i="82" s="1"/>
  <c r="F59" i="82"/>
  <c r="F22" i="82" s="1"/>
  <c r="N59" i="82"/>
  <c r="N58" i="82" s="1"/>
  <c r="H59" i="82"/>
  <c r="H58" i="82" s="1"/>
  <c r="J59" i="82"/>
  <c r="G70" i="73"/>
  <c r="G33" i="73" s="1"/>
  <c r="E71" i="73"/>
  <c r="E34" i="73" s="1"/>
  <c r="M71" i="73"/>
  <c r="M34" i="73" s="1"/>
  <c r="K72" i="73"/>
  <c r="K35" i="73" s="1"/>
  <c r="I73" i="73"/>
  <c r="I36" i="73" s="1"/>
  <c r="I70" i="73"/>
  <c r="I33" i="73" s="1"/>
  <c r="G71" i="73"/>
  <c r="G34" i="73" s="1"/>
  <c r="E72" i="73"/>
  <c r="E35" i="73" s="1"/>
  <c r="M72" i="73"/>
  <c r="M35" i="73" s="1"/>
  <c r="K73" i="73"/>
  <c r="K36" i="73" s="1"/>
  <c r="K70" i="73"/>
  <c r="K33" i="73" s="1"/>
  <c r="I71" i="73"/>
  <c r="I34" i="73" s="1"/>
  <c r="G72" i="73"/>
  <c r="G35" i="73" s="1"/>
  <c r="E73" i="73"/>
  <c r="E36" i="73" s="1"/>
  <c r="M73" i="73"/>
  <c r="M36" i="73" s="1"/>
  <c r="E70" i="73"/>
  <c r="E33" i="73" s="1"/>
  <c r="M70" i="73"/>
  <c r="M33" i="73" s="1"/>
  <c r="K71" i="73"/>
  <c r="K34" i="73" s="1"/>
  <c r="I72" i="73"/>
  <c r="I35" i="73" s="1"/>
  <c r="G73" i="73"/>
  <c r="G36" i="73" s="1"/>
  <c r="E57" i="68"/>
  <c r="M57" i="68"/>
  <c r="G60" i="68"/>
  <c r="G57" i="68"/>
  <c r="I60" i="68"/>
  <c r="I62" i="68" s="1"/>
  <c r="I57" i="68"/>
  <c r="K60" i="68"/>
  <c r="K57" i="68"/>
  <c r="E60" i="68"/>
  <c r="M60" i="68"/>
  <c r="M62" i="68" s="1"/>
  <c r="I60" i="83"/>
  <c r="I62" i="83" s="1"/>
  <c r="E57" i="83"/>
  <c r="K60" i="83"/>
  <c r="K62" i="83" s="1"/>
  <c r="M73" i="76"/>
  <c r="M36" i="76" s="1"/>
  <c r="K70" i="76"/>
  <c r="K33" i="76" s="1"/>
  <c r="G71" i="76"/>
  <c r="G34" i="76" s="1"/>
  <c r="M71" i="76"/>
  <c r="M34" i="76" s="1"/>
  <c r="I60" i="74"/>
  <c r="I62" i="74" s="1"/>
  <c r="E57" i="74"/>
  <c r="K60" i="74"/>
  <c r="K62" i="74" s="1"/>
  <c r="M73" i="68"/>
  <c r="M36" i="68" s="1"/>
  <c r="K70" i="68"/>
  <c r="K33" i="68" s="1"/>
  <c r="G71" i="68"/>
  <c r="G34" i="68" s="1"/>
  <c r="M71" i="68"/>
  <c r="M34" i="68" s="1"/>
  <c r="I72" i="68"/>
  <c r="I35" i="68" s="1"/>
  <c r="G72" i="55"/>
  <c r="G35" i="55" s="1"/>
  <c r="M72" i="55"/>
  <c r="M35" i="55" s="1"/>
  <c r="I73" i="55"/>
  <c r="I36" i="55" s="1"/>
  <c r="G70" i="55"/>
  <c r="G33" i="55" s="1"/>
  <c r="M70" i="55"/>
  <c r="M33" i="55" s="1"/>
  <c r="N59" i="81"/>
  <c r="K62" i="80"/>
  <c r="G62" i="80"/>
  <c r="E62" i="80"/>
  <c r="E25" i="80" s="1"/>
  <c r="E23" i="80"/>
  <c r="E57" i="78"/>
  <c r="K60" i="78"/>
  <c r="K62" i="78" s="1"/>
  <c r="M57" i="70"/>
  <c r="K57" i="70"/>
  <c r="K62" i="70" s="1"/>
  <c r="I60" i="61"/>
  <c r="I62" i="61" s="1"/>
  <c r="E57" i="61"/>
  <c r="K60" i="61"/>
  <c r="K62" i="61" s="1"/>
  <c r="G60" i="57"/>
  <c r="G62" i="57" s="1"/>
  <c r="E60" i="57"/>
  <c r="H59" i="53"/>
  <c r="J59" i="53"/>
  <c r="L59" i="53"/>
  <c r="F59" i="53"/>
  <c r="F22" i="53" s="1"/>
  <c r="N59" i="53"/>
  <c r="I57" i="48"/>
  <c r="K60" i="48"/>
  <c r="K57" i="48"/>
  <c r="E60" i="48"/>
  <c r="M60" i="48"/>
  <c r="E57" i="48"/>
  <c r="M57" i="48"/>
  <c r="G60" i="48"/>
  <c r="G62" i="48" s="1"/>
  <c r="G57" i="48"/>
  <c r="I60" i="48"/>
  <c r="I62" i="48" s="1"/>
  <c r="H59" i="37"/>
  <c r="J59" i="37"/>
  <c r="L59" i="37"/>
  <c r="L58" i="37" s="1"/>
  <c r="F59" i="37"/>
  <c r="F22" i="37" s="1"/>
  <c r="N59" i="37"/>
  <c r="K70" i="33"/>
  <c r="K33" i="33" s="1"/>
  <c r="I71" i="33"/>
  <c r="I34" i="33" s="1"/>
  <c r="G72" i="33"/>
  <c r="G35" i="33" s="1"/>
  <c r="E73" i="33"/>
  <c r="E36" i="33" s="1"/>
  <c r="M73" i="33"/>
  <c r="M36" i="33" s="1"/>
  <c r="E70" i="33"/>
  <c r="E33" i="33" s="1"/>
  <c r="M70" i="33"/>
  <c r="M33" i="33" s="1"/>
  <c r="K71" i="33"/>
  <c r="K34" i="33" s="1"/>
  <c r="I72" i="33"/>
  <c r="I35" i="33" s="1"/>
  <c r="G73" i="33"/>
  <c r="G36" i="33" s="1"/>
  <c r="G70" i="33"/>
  <c r="G33" i="33" s="1"/>
  <c r="E71" i="33"/>
  <c r="E34" i="33" s="1"/>
  <c r="M71" i="33"/>
  <c r="M34" i="33" s="1"/>
  <c r="K72" i="33"/>
  <c r="K35" i="33" s="1"/>
  <c r="I73" i="33"/>
  <c r="I36" i="33" s="1"/>
  <c r="I70" i="33"/>
  <c r="I33" i="33" s="1"/>
  <c r="G71" i="33"/>
  <c r="G34" i="33" s="1"/>
  <c r="E72" i="33"/>
  <c r="E35" i="33" s="1"/>
  <c r="M72" i="33"/>
  <c r="M35" i="33" s="1"/>
  <c r="K73" i="33"/>
  <c r="K36" i="33" s="1"/>
  <c r="H59" i="29"/>
  <c r="J59" i="29"/>
  <c r="L59" i="29"/>
  <c r="F59" i="29"/>
  <c r="F22" i="29" s="1"/>
  <c r="N59" i="29"/>
  <c r="K60" i="75"/>
  <c r="K62" i="75" s="1"/>
  <c r="G60" i="75"/>
  <c r="G62" i="75" s="1"/>
  <c r="E60" i="75"/>
  <c r="E20" i="73"/>
  <c r="F58" i="73"/>
  <c r="F21" i="73" s="1"/>
  <c r="E61" i="73"/>
  <c r="E24" i="73" s="1"/>
  <c r="K62" i="73"/>
  <c r="M73" i="72"/>
  <c r="M36" i="72" s="1"/>
  <c r="K70" i="72"/>
  <c r="K33" i="72" s="1"/>
  <c r="G71" i="72"/>
  <c r="G34" i="72" s="1"/>
  <c r="M71" i="72"/>
  <c r="M34" i="72" s="1"/>
  <c r="I72" i="72"/>
  <c r="I35" i="72" s="1"/>
  <c r="G60" i="65"/>
  <c r="G62" i="65" s="1"/>
  <c r="E60" i="65"/>
  <c r="N59" i="59"/>
  <c r="M73" i="59"/>
  <c r="M36" i="59" s="1"/>
  <c r="K70" i="59"/>
  <c r="K33" i="59" s="1"/>
  <c r="G71" i="59"/>
  <c r="G34" i="59" s="1"/>
  <c r="M71" i="59"/>
  <c r="M34" i="59" s="1"/>
  <c r="I72" i="59"/>
  <c r="I35" i="59" s="1"/>
  <c r="G62" i="56"/>
  <c r="E62" i="56"/>
  <c r="E25" i="56" s="1"/>
  <c r="E23" i="56"/>
  <c r="I62" i="56"/>
  <c r="F59" i="55"/>
  <c r="F22" i="55" s="1"/>
  <c r="G57" i="27"/>
  <c r="I60" i="27"/>
  <c r="I62" i="27" s="1"/>
  <c r="I57" i="27"/>
  <c r="K60" i="27"/>
  <c r="K57" i="27"/>
  <c r="E60" i="27"/>
  <c r="M60" i="27"/>
  <c r="M62" i="27" s="1"/>
  <c r="E57" i="27"/>
  <c r="M57" i="27"/>
  <c r="G60" i="27"/>
  <c r="G62" i="27" s="1"/>
  <c r="E20" i="82"/>
  <c r="E61" i="82"/>
  <c r="E24" i="82" s="1"/>
  <c r="K62" i="82"/>
  <c r="J58" i="81"/>
  <c r="I61" i="81"/>
  <c r="N58" i="81"/>
  <c r="M61" i="81"/>
  <c r="G72" i="81"/>
  <c r="G35" i="81" s="1"/>
  <c r="M72" i="81"/>
  <c r="M35" i="81" s="1"/>
  <c r="I73" i="81"/>
  <c r="I36" i="81" s="1"/>
  <c r="G70" i="81"/>
  <c r="G33" i="81" s="1"/>
  <c r="M70" i="81"/>
  <c r="M33" i="81" s="1"/>
  <c r="E57" i="77"/>
  <c r="K60" i="77"/>
  <c r="K62" i="77" s="1"/>
  <c r="L59" i="72"/>
  <c r="I60" i="71"/>
  <c r="I62" i="71" s="1"/>
  <c r="E57" i="71"/>
  <c r="G60" i="69"/>
  <c r="G62" i="69" s="1"/>
  <c r="E60" i="69"/>
  <c r="I60" i="69"/>
  <c r="I62" i="69" s="1"/>
  <c r="I62" i="67"/>
  <c r="E20" i="67"/>
  <c r="E61" i="67"/>
  <c r="E24" i="67" s="1"/>
  <c r="G60" i="64"/>
  <c r="G62" i="64" s="1"/>
  <c r="E60" i="64"/>
  <c r="I60" i="64"/>
  <c r="I62" i="64" s="1"/>
  <c r="I60" i="62"/>
  <c r="I62" i="62" s="1"/>
  <c r="E57" i="62"/>
  <c r="G60" i="60"/>
  <c r="G62" i="60" s="1"/>
  <c r="E60" i="60"/>
  <c r="I60" i="60"/>
  <c r="I62" i="60" s="1"/>
  <c r="I60" i="58"/>
  <c r="I62" i="58" s="1"/>
  <c r="E57" i="58"/>
  <c r="L59" i="57"/>
  <c r="L58" i="57" s="1"/>
  <c r="F59" i="57"/>
  <c r="F22" i="57" s="1"/>
  <c r="E71" i="57"/>
  <c r="E34" i="57" s="1"/>
  <c r="K71" i="57"/>
  <c r="K34" i="57" s="1"/>
  <c r="E73" i="57"/>
  <c r="E36" i="57" s="1"/>
  <c r="K73" i="57"/>
  <c r="K36" i="57" s="1"/>
  <c r="I70" i="57"/>
  <c r="I33" i="57" s="1"/>
  <c r="G70" i="47"/>
  <c r="G33" i="47" s="1"/>
  <c r="E71" i="47"/>
  <c r="E34" i="47" s="1"/>
  <c r="M71" i="47"/>
  <c r="M34" i="47" s="1"/>
  <c r="K72" i="47"/>
  <c r="K35" i="47" s="1"/>
  <c r="I73" i="47"/>
  <c r="I36" i="47" s="1"/>
  <c r="I70" i="47"/>
  <c r="I33" i="47" s="1"/>
  <c r="G71" i="47"/>
  <c r="G34" i="47" s="1"/>
  <c r="E72" i="47"/>
  <c r="E35" i="47" s="1"/>
  <c r="M72" i="47"/>
  <c r="M35" i="47" s="1"/>
  <c r="K73" i="47"/>
  <c r="K36" i="47" s="1"/>
  <c r="K70" i="47"/>
  <c r="K33" i="47" s="1"/>
  <c r="I71" i="47"/>
  <c r="I34" i="47" s="1"/>
  <c r="G72" i="47"/>
  <c r="G35" i="47" s="1"/>
  <c r="E73" i="47"/>
  <c r="E36" i="47" s="1"/>
  <c r="M73" i="47"/>
  <c r="M36" i="47" s="1"/>
  <c r="E70" i="47"/>
  <c r="E33" i="47" s="1"/>
  <c r="M70" i="47"/>
  <c r="M33" i="47" s="1"/>
  <c r="K71" i="47"/>
  <c r="K34" i="47" s="1"/>
  <c r="I72" i="47"/>
  <c r="I35" i="47" s="1"/>
  <c r="G73" i="47"/>
  <c r="G36" i="47" s="1"/>
  <c r="L59" i="43"/>
  <c r="F59" i="43"/>
  <c r="F22" i="43" s="1"/>
  <c r="N59" i="43"/>
  <c r="H59" i="43"/>
  <c r="J59" i="43"/>
  <c r="J58" i="43" s="1"/>
  <c r="E57" i="38"/>
  <c r="M57" i="38"/>
  <c r="G60" i="38"/>
  <c r="G62" i="38" s="1"/>
  <c r="G57" i="38"/>
  <c r="I60" i="38"/>
  <c r="I57" i="38"/>
  <c r="K60" i="38"/>
  <c r="K62" i="38" s="1"/>
  <c r="K57" i="38"/>
  <c r="E60" i="38"/>
  <c r="M60" i="38"/>
  <c r="M62" i="38" s="1"/>
  <c r="L59" i="31"/>
  <c r="F59" i="31"/>
  <c r="F22" i="31" s="1"/>
  <c r="N59" i="31"/>
  <c r="H59" i="31"/>
  <c r="H58" i="31" s="1"/>
  <c r="J59" i="31"/>
  <c r="G70" i="27"/>
  <c r="G33" i="27" s="1"/>
  <c r="E71" i="27"/>
  <c r="E34" i="27" s="1"/>
  <c r="M71" i="27"/>
  <c r="M34" i="27" s="1"/>
  <c r="K72" i="27"/>
  <c r="K35" i="27" s="1"/>
  <c r="I73" i="27"/>
  <c r="I36" i="27" s="1"/>
  <c r="I70" i="27"/>
  <c r="I33" i="27" s="1"/>
  <c r="G71" i="27"/>
  <c r="G34" i="27" s="1"/>
  <c r="E72" i="27"/>
  <c r="E35" i="27" s="1"/>
  <c r="M72" i="27"/>
  <c r="M35" i="27" s="1"/>
  <c r="K73" i="27"/>
  <c r="K36" i="27" s="1"/>
  <c r="K70" i="27"/>
  <c r="K33" i="27" s="1"/>
  <c r="I71" i="27"/>
  <c r="I34" i="27" s="1"/>
  <c r="G72" i="27"/>
  <c r="G35" i="27" s="1"/>
  <c r="E73" i="27"/>
  <c r="E36" i="27" s="1"/>
  <c r="M73" i="27"/>
  <c r="M36" i="27" s="1"/>
  <c r="E70" i="27"/>
  <c r="E33" i="27" s="1"/>
  <c r="M70" i="27"/>
  <c r="M33" i="27" s="1"/>
  <c r="K71" i="27"/>
  <c r="K34" i="27" s="1"/>
  <c r="I72" i="27"/>
  <c r="I35" i="27" s="1"/>
  <c r="G73" i="27"/>
  <c r="G36" i="27" s="1"/>
  <c r="M73" i="50"/>
  <c r="M36" i="50" s="1"/>
  <c r="K70" i="50"/>
  <c r="K33" i="50" s="1"/>
  <c r="G71" i="50"/>
  <c r="G34" i="50" s="1"/>
  <c r="M71" i="50"/>
  <c r="M34" i="50" s="1"/>
  <c r="I72" i="50"/>
  <c r="I35" i="50" s="1"/>
  <c r="M73" i="46"/>
  <c r="M36" i="46" s="1"/>
  <c r="K70" i="46"/>
  <c r="K33" i="46" s="1"/>
  <c r="G71" i="46"/>
  <c r="G34" i="46" s="1"/>
  <c r="M71" i="46"/>
  <c r="M34" i="46" s="1"/>
  <c r="I72" i="46"/>
  <c r="I35" i="46" s="1"/>
  <c r="K60" i="41"/>
  <c r="K62" i="41" s="1"/>
  <c r="G60" i="41"/>
  <c r="G62" i="41" s="1"/>
  <c r="E60" i="41"/>
  <c r="G60" i="40"/>
  <c r="G62" i="40" s="1"/>
  <c r="E60" i="40"/>
  <c r="K60" i="33"/>
  <c r="K62" i="33" s="1"/>
  <c r="G60" i="33"/>
  <c r="G62" i="33" s="1"/>
  <c r="E60" i="33"/>
  <c r="E73" i="30"/>
  <c r="E36" i="30" s="1"/>
  <c r="K73" i="30"/>
  <c r="K36" i="30" s="1"/>
  <c r="I70" i="30"/>
  <c r="I33" i="30" s="1"/>
  <c r="E71" i="30"/>
  <c r="E34" i="30" s="1"/>
  <c r="E23" i="50"/>
  <c r="E62" i="50"/>
  <c r="E25" i="50" s="1"/>
  <c r="I62" i="50"/>
  <c r="E20" i="50"/>
  <c r="F58" i="50"/>
  <c r="F21" i="50" s="1"/>
  <c r="E61" i="50"/>
  <c r="E24" i="50" s="1"/>
  <c r="L59" i="46"/>
  <c r="N58" i="43"/>
  <c r="M61" i="43"/>
  <c r="L58" i="43"/>
  <c r="K61" i="43"/>
  <c r="H58" i="43"/>
  <c r="G61" i="43"/>
  <c r="K62" i="42"/>
  <c r="G62" i="42"/>
  <c r="E73" i="42"/>
  <c r="E36" i="42" s="1"/>
  <c r="K73" i="42"/>
  <c r="K36" i="42" s="1"/>
  <c r="I70" i="42"/>
  <c r="I33" i="42" s="1"/>
  <c r="E71" i="42"/>
  <c r="E34" i="42" s="1"/>
  <c r="K71" i="42"/>
  <c r="K34" i="42" s="1"/>
  <c r="L59" i="30"/>
  <c r="I60" i="29"/>
  <c r="I62" i="29" s="1"/>
  <c r="E57" i="29"/>
  <c r="H59" i="18"/>
  <c r="J59" i="18"/>
  <c r="L59" i="18"/>
  <c r="F59" i="18"/>
  <c r="F22" i="18" s="1"/>
  <c r="N59" i="18"/>
  <c r="K70" i="14"/>
  <c r="K33" i="14" s="1"/>
  <c r="I71" i="14"/>
  <c r="I34" i="14" s="1"/>
  <c r="G72" i="14"/>
  <c r="G35" i="14" s="1"/>
  <c r="E73" i="14"/>
  <c r="E36" i="14" s="1"/>
  <c r="M73" i="14"/>
  <c r="M36" i="14" s="1"/>
  <c r="E70" i="14"/>
  <c r="E33" i="14" s="1"/>
  <c r="M70" i="14"/>
  <c r="M33" i="14" s="1"/>
  <c r="K71" i="14"/>
  <c r="K34" i="14" s="1"/>
  <c r="I72" i="14"/>
  <c r="I35" i="14" s="1"/>
  <c r="G73" i="14"/>
  <c r="G36" i="14" s="1"/>
  <c r="G70" i="14"/>
  <c r="G33" i="14" s="1"/>
  <c r="E71" i="14"/>
  <c r="E34" i="14" s="1"/>
  <c r="M71" i="14"/>
  <c r="M34" i="14" s="1"/>
  <c r="K72" i="14"/>
  <c r="K35" i="14" s="1"/>
  <c r="I73" i="14"/>
  <c r="I36" i="14" s="1"/>
  <c r="I70" i="14"/>
  <c r="I33" i="14" s="1"/>
  <c r="G71" i="14"/>
  <c r="G34" i="14" s="1"/>
  <c r="E72" i="14"/>
  <c r="E35" i="14" s="1"/>
  <c r="M72" i="14"/>
  <c r="M35" i="14" s="1"/>
  <c r="K73" i="14"/>
  <c r="K36" i="14" s="1"/>
  <c r="K70" i="6"/>
  <c r="K33" i="6" s="1"/>
  <c r="I71" i="6"/>
  <c r="I34" i="6" s="1"/>
  <c r="G72" i="6"/>
  <c r="G35" i="6" s="1"/>
  <c r="E73" i="6"/>
  <c r="E36" i="6" s="1"/>
  <c r="M73" i="6"/>
  <c r="M36" i="6" s="1"/>
  <c r="E70" i="6"/>
  <c r="E33" i="6" s="1"/>
  <c r="M70" i="6"/>
  <c r="M33" i="6" s="1"/>
  <c r="K71" i="6"/>
  <c r="K34" i="6" s="1"/>
  <c r="I72" i="6"/>
  <c r="I35" i="6" s="1"/>
  <c r="G73" i="6"/>
  <c r="G36" i="6" s="1"/>
  <c r="G70" i="6"/>
  <c r="G33" i="6" s="1"/>
  <c r="E71" i="6"/>
  <c r="E34" i="6" s="1"/>
  <c r="M71" i="6"/>
  <c r="M34" i="6" s="1"/>
  <c r="K72" i="6"/>
  <c r="K35" i="6" s="1"/>
  <c r="I73" i="6"/>
  <c r="I36" i="6" s="1"/>
  <c r="I70" i="6"/>
  <c r="I33" i="6" s="1"/>
  <c r="G71" i="6"/>
  <c r="G34" i="6" s="1"/>
  <c r="E72" i="6"/>
  <c r="E35" i="6" s="1"/>
  <c r="M72" i="6"/>
  <c r="M35" i="6" s="1"/>
  <c r="K73" i="6"/>
  <c r="K36" i="6" s="1"/>
  <c r="I60" i="53"/>
  <c r="I62" i="53" s="1"/>
  <c r="E57" i="53"/>
  <c r="I60" i="52"/>
  <c r="I62" i="52" s="1"/>
  <c r="E57" i="52"/>
  <c r="K60" i="52"/>
  <c r="K62" i="52" s="1"/>
  <c r="F59" i="49"/>
  <c r="F22" i="49" s="1"/>
  <c r="M62" i="47"/>
  <c r="J58" i="47"/>
  <c r="I61" i="47"/>
  <c r="I57" i="45"/>
  <c r="M57" i="45"/>
  <c r="K57" i="45"/>
  <c r="L59" i="42"/>
  <c r="L58" i="42" s="1"/>
  <c r="E57" i="39"/>
  <c r="K60" i="39"/>
  <c r="K62" i="39" s="1"/>
  <c r="K60" i="37"/>
  <c r="K62" i="37" s="1"/>
  <c r="G60" i="37"/>
  <c r="G62" i="37" s="1"/>
  <c r="E60" i="37"/>
  <c r="E57" i="35"/>
  <c r="K60" i="35"/>
  <c r="K62" i="35" s="1"/>
  <c r="J58" i="34"/>
  <c r="I61" i="34"/>
  <c r="M61" i="34"/>
  <c r="G72" i="34"/>
  <c r="G35" i="34" s="1"/>
  <c r="M72" i="34"/>
  <c r="M35" i="34" s="1"/>
  <c r="I73" i="34"/>
  <c r="I36" i="34" s="1"/>
  <c r="G70" i="34"/>
  <c r="G33" i="34" s="1"/>
  <c r="M70" i="34"/>
  <c r="M33" i="34" s="1"/>
  <c r="I71" i="54"/>
  <c r="I34" i="54" s="1"/>
  <c r="E72" i="54"/>
  <c r="E35" i="54" s="1"/>
  <c r="K72" i="54"/>
  <c r="K35" i="54" s="1"/>
  <c r="G73" i="54"/>
  <c r="G36" i="54" s="1"/>
  <c r="E70" i="54"/>
  <c r="E33" i="54" s="1"/>
  <c r="M60" i="51"/>
  <c r="M62" i="51" s="1"/>
  <c r="I57" i="51"/>
  <c r="N59" i="50"/>
  <c r="N58" i="50" s="1"/>
  <c r="K60" i="49"/>
  <c r="K62" i="49" s="1"/>
  <c r="G60" i="49"/>
  <c r="G62" i="49" s="1"/>
  <c r="E60" i="49"/>
  <c r="E72" i="49"/>
  <c r="E35" i="49" s="1"/>
  <c r="K72" i="49"/>
  <c r="K35" i="49" s="1"/>
  <c r="G73" i="49"/>
  <c r="G36" i="49" s="1"/>
  <c r="E70" i="49"/>
  <c r="E33" i="49" s="1"/>
  <c r="I71" i="49"/>
  <c r="I34" i="49" s="1"/>
  <c r="G60" i="44"/>
  <c r="G62" i="44" s="1"/>
  <c r="E60" i="44"/>
  <c r="G71" i="41"/>
  <c r="G34" i="41" s="1"/>
  <c r="M71" i="41"/>
  <c r="M34" i="41" s="1"/>
  <c r="I72" i="41"/>
  <c r="I35" i="41" s="1"/>
  <c r="M73" i="41"/>
  <c r="M36" i="41" s="1"/>
  <c r="K70" i="41"/>
  <c r="K33" i="41" s="1"/>
  <c r="N59" i="34"/>
  <c r="N58" i="34" s="1"/>
  <c r="G60" i="31"/>
  <c r="G62" i="31" s="1"/>
  <c r="E60" i="31"/>
  <c r="I60" i="31"/>
  <c r="I62" i="31" s="1"/>
  <c r="L58" i="30"/>
  <c r="K61" i="30"/>
  <c r="G61" i="30"/>
  <c r="I62" i="28"/>
  <c r="E20" i="28"/>
  <c r="F58" i="28"/>
  <c r="F21" i="28" s="1"/>
  <c r="E61" i="28"/>
  <c r="E24" i="28" s="1"/>
  <c r="K62" i="28"/>
  <c r="G70" i="8"/>
  <c r="G33" i="8" s="1"/>
  <c r="E71" i="8"/>
  <c r="E34" i="8" s="1"/>
  <c r="M71" i="8"/>
  <c r="M34" i="8" s="1"/>
  <c r="K72" i="8"/>
  <c r="K35" i="8" s="1"/>
  <c r="I73" i="8"/>
  <c r="I36" i="8" s="1"/>
  <c r="I70" i="8"/>
  <c r="I33" i="8" s="1"/>
  <c r="G71" i="8"/>
  <c r="G34" i="8" s="1"/>
  <c r="E72" i="8"/>
  <c r="E35" i="8" s="1"/>
  <c r="M72" i="8"/>
  <c r="M35" i="8" s="1"/>
  <c r="K73" i="8"/>
  <c r="K36" i="8" s="1"/>
  <c r="K70" i="8"/>
  <c r="K33" i="8" s="1"/>
  <c r="I71" i="8"/>
  <c r="I34" i="8" s="1"/>
  <c r="G72" i="8"/>
  <c r="G35" i="8" s="1"/>
  <c r="E73" i="8"/>
  <c r="E36" i="8" s="1"/>
  <c r="M73" i="8"/>
  <c r="M36" i="8" s="1"/>
  <c r="E70" i="8"/>
  <c r="E33" i="8" s="1"/>
  <c r="M70" i="8"/>
  <c r="M33" i="8" s="1"/>
  <c r="K71" i="8"/>
  <c r="K34" i="8" s="1"/>
  <c r="I72" i="8"/>
  <c r="I35" i="8" s="1"/>
  <c r="G73" i="8"/>
  <c r="G36" i="8" s="1"/>
  <c r="J59" i="26"/>
  <c r="G60" i="25"/>
  <c r="G62" i="25" s="1"/>
  <c r="E60" i="25"/>
  <c r="G60" i="24"/>
  <c r="G62" i="24" s="1"/>
  <c r="E60" i="24"/>
  <c r="K61" i="23"/>
  <c r="G61" i="23"/>
  <c r="M60" i="20"/>
  <c r="M62" i="20" s="1"/>
  <c r="I57" i="20"/>
  <c r="N59" i="15"/>
  <c r="N58" i="15" s="1"/>
  <c r="H59" i="11"/>
  <c r="J59" i="11"/>
  <c r="M71" i="5"/>
  <c r="M34" i="5" s="1"/>
  <c r="I72" i="5"/>
  <c r="I35" i="5" s="1"/>
  <c r="M73" i="5"/>
  <c r="M36" i="5" s="1"/>
  <c r="K70" i="5"/>
  <c r="K33" i="5" s="1"/>
  <c r="G71" i="5"/>
  <c r="G34" i="5" s="1"/>
  <c r="L59" i="3"/>
  <c r="M72" i="26"/>
  <c r="M35" i="26" s="1"/>
  <c r="I73" i="26"/>
  <c r="I36" i="26" s="1"/>
  <c r="G70" i="26"/>
  <c r="G33" i="26" s="1"/>
  <c r="M70" i="26"/>
  <c r="M33" i="26" s="1"/>
  <c r="G72" i="26"/>
  <c r="G35" i="26" s="1"/>
  <c r="N59" i="19"/>
  <c r="N58" i="19" s="1"/>
  <c r="I71" i="15"/>
  <c r="I34" i="15" s="1"/>
  <c r="E72" i="15"/>
  <c r="E35" i="15" s="1"/>
  <c r="K72" i="15"/>
  <c r="K35" i="15" s="1"/>
  <c r="G73" i="15"/>
  <c r="G36" i="15" s="1"/>
  <c r="E70" i="15"/>
  <c r="E33" i="15" s="1"/>
  <c r="G57" i="14"/>
  <c r="M60" i="14"/>
  <c r="M62" i="14" s="1"/>
  <c r="G57" i="13"/>
  <c r="M60" i="13"/>
  <c r="M62" i="13" s="1"/>
  <c r="I57" i="13"/>
  <c r="I71" i="11"/>
  <c r="I34" i="11" s="1"/>
  <c r="E72" i="11"/>
  <c r="E35" i="11" s="1"/>
  <c r="K72" i="11"/>
  <c r="K35" i="11" s="1"/>
  <c r="G73" i="11"/>
  <c r="G36" i="11" s="1"/>
  <c r="E70" i="11"/>
  <c r="E33" i="11" s="1"/>
  <c r="G57" i="10"/>
  <c r="M60" i="10"/>
  <c r="M62" i="10" s="1"/>
  <c r="G57" i="9"/>
  <c r="M60" i="9"/>
  <c r="M62" i="9" s="1"/>
  <c r="I57" i="9"/>
  <c r="M60" i="8"/>
  <c r="M62" i="8" s="1"/>
  <c r="I57" i="8"/>
  <c r="N59" i="7"/>
  <c r="L59" i="5"/>
  <c r="F59" i="5"/>
  <c r="F22" i="5" s="1"/>
  <c r="E62" i="3"/>
  <c r="E25" i="3" s="1"/>
  <c r="E23" i="3"/>
  <c r="N58" i="3"/>
  <c r="M61" i="3"/>
  <c r="E71" i="25"/>
  <c r="E34" i="25" s="1"/>
  <c r="K71" i="25"/>
  <c r="K34" i="25" s="1"/>
  <c r="E73" i="25"/>
  <c r="E36" i="25" s="1"/>
  <c r="K73" i="25"/>
  <c r="K36" i="25" s="1"/>
  <c r="I70" i="25"/>
  <c r="I33" i="25" s="1"/>
  <c r="L59" i="23"/>
  <c r="L58" i="23" s="1"/>
  <c r="G72" i="19"/>
  <c r="G35" i="19" s="1"/>
  <c r="M72" i="19"/>
  <c r="M35" i="19" s="1"/>
  <c r="I73" i="19"/>
  <c r="I36" i="19" s="1"/>
  <c r="G70" i="19"/>
  <c r="G33" i="19" s="1"/>
  <c r="M70" i="19"/>
  <c r="M33" i="19" s="1"/>
  <c r="I60" i="18"/>
  <c r="I62" i="18" s="1"/>
  <c r="E57" i="18"/>
  <c r="M60" i="16"/>
  <c r="M62" i="16" s="1"/>
  <c r="I57" i="16"/>
  <c r="E23" i="15"/>
  <c r="E62" i="15"/>
  <c r="E25" i="15" s="1"/>
  <c r="I62" i="15"/>
  <c r="E20" i="15"/>
  <c r="F58" i="15"/>
  <c r="F21" i="15" s="1"/>
  <c r="E61" i="15"/>
  <c r="E24" i="15" s="1"/>
  <c r="G72" i="7"/>
  <c r="G35" i="7" s="1"/>
  <c r="M72" i="7"/>
  <c r="M35" i="7" s="1"/>
  <c r="I73" i="7"/>
  <c r="I36" i="7" s="1"/>
  <c r="G70" i="7"/>
  <c r="G33" i="7" s="1"/>
  <c r="M70" i="7"/>
  <c r="M33" i="7" s="1"/>
  <c r="I60" i="6"/>
  <c r="I62" i="6" s="1"/>
  <c r="E57" i="6"/>
  <c r="G60" i="4"/>
  <c r="G62" i="4" s="1"/>
  <c r="M60" i="4"/>
  <c r="I57" i="4"/>
  <c r="I62" i="4" s="1"/>
  <c r="E73" i="23"/>
  <c r="E36" i="23" s="1"/>
  <c r="K73" i="23"/>
  <c r="K36" i="23" s="1"/>
  <c r="I70" i="23"/>
  <c r="I33" i="23" s="1"/>
  <c r="E71" i="23"/>
  <c r="E34" i="23" s="1"/>
  <c r="K71" i="23"/>
  <c r="K34" i="23" s="1"/>
  <c r="I57" i="22"/>
  <c r="M57" i="22"/>
  <c r="K57" i="22"/>
  <c r="L58" i="19"/>
  <c r="K61" i="19"/>
  <c r="H58" i="19"/>
  <c r="G61" i="19"/>
  <c r="M60" i="12"/>
  <c r="M62" i="12" s="1"/>
  <c r="I57" i="12"/>
  <c r="I62" i="12" s="1"/>
  <c r="I73" i="9"/>
  <c r="I36" i="9" s="1"/>
  <c r="G70" i="9"/>
  <c r="G33" i="9" s="1"/>
  <c r="M70" i="9"/>
  <c r="M33" i="9" s="1"/>
  <c r="G72" i="9"/>
  <c r="G35" i="9" s="1"/>
  <c r="M72" i="9"/>
  <c r="M35" i="9" s="1"/>
  <c r="J58" i="7"/>
  <c r="I61" i="7"/>
  <c r="N58" i="7"/>
  <c r="M61" i="7"/>
  <c r="H58" i="206"/>
  <c r="G61" i="206"/>
  <c r="E61" i="205"/>
  <c r="E24" i="205" s="1"/>
  <c r="E20" i="205"/>
  <c r="F58" i="205"/>
  <c r="F21" i="205" s="1"/>
  <c r="E72" i="204"/>
  <c r="E35" i="204" s="1"/>
  <c r="H58" i="203"/>
  <c r="G61" i="203"/>
  <c r="K57" i="200"/>
  <c r="F59" i="197"/>
  <c r="N59" i="197"/>
  <c r="N58" i="197" s="1"/>
  <c r="H59" i="197"/>
  <c r="H58" i="197" s="1"/>
  <c r="J59" i="197"/>
  <c r="J58" i="197" s="1"/>
  <c r="L59" i="197"/>
  <c r="L58" i="197" s="1"/>
  <c r="J58" i="193"/>
  <c r="I61" i="193"/>
  <c r="I57" i="190"/>
  <c r="G60" i="190"/>
  <c r="G62" i="190" s="1"/>
  <c r="K60" i="190"/>
  <c r="K62" i="190" s="1"/>
  <c r="K72" i="191"/>
  <c r="K35" i="191" s="1"/>
  <c r="M73" i="191"/>
  <c r="M36" i="191" s="1"/>
  <c r="K70" i="191"/>
  <c r="K33" i="191" s="1"/>
  <c r="F59" i="189"/>
  <c r="F22" i="189" s="1"/>
  <c r="N59" i="189"/>
  <c r="H59" i="189"/>
  <c r="J59" i="189"/>
  <c r="L59" i="189"/>
  <c r="H58" i="191"/>
  <c r="G61" i="191"/>
  <c r="L59" i="188"/>
  <c r="L58" i="188" s="1"/>
  <c r="F59" i="188"/>
  <c r="F22" i="188" s="1"/>
  <c r="N59" i="188"/>
  <c r="N58" i="188" s="1"/>
  <c r="H59" i="188"/>
  <c r="H58" i="188" s="1"/>
  <c r="J59" i="188"/>
  <c r="J58" i="188" s="1"/>
  <c r="N58" i="185"/>
  <c r="M61" i="185"/>
  <c r="L58" i="185"/>
  <c r="K61" i="185"/>
  <c r="E20" i="188"/>
  <c r="E61" i="188"/>
  <c r="E24" i="188" s="1"/>
  <c r="I57" i="186"/>
  <c r="M57" i="186"/>
  <c r="L59" i="178"/>
  <c r="F59" i="178"/>
  <c r="F22" i="178" s="1"/>
  <c r="N59" i="178"/>
  <c r="N58" i="178" s="1"/>
  <c r="H59" i="178"/>
  <c r="J59" i="178"/>
  <c r="J58" i="178" s="1"/>
  <c r="G57" i="184"/>
  <c r="M62" i="182"/>
  <c r="J58" i="182"/>
  <c r="I61" i="182"/>
  <c r="K60" i="180"/>
  <c r="K62" i="180" s="1"/>
  <c r="G60" i="180"/>
  <c r="G62" i="180" s="1"/>
  <c r="M61" i="178"/>
  <c r="L58" i="178"/>
  <c r="K61" i="178"/>
  <c r="H58" i="178"/>
  <c r="G61" i="178"/>
  <c r="G57" i="183"/>
  <c r="M60" i="183"/>
  <c r="M62" i="183" s="1"/>
  <c r="I71" i="181"/>
  <c r="I34" i="181" s="1"/>
  <c r="E72" i="181"/>
  <c r="E35" i="181" s="1"/>
  <c r="K72" i="181"/>
  <c r="K35" i="181" s="1"/>
  <c r="G73" i="181"/>
  <c r="G36" i="181" s="1"/>
  <c r="M57" i="179"/>
  <c r="K70" i="178"/>
  <c r="K33" i="178" s="1"/>
  <c r="I71" i="178"/>
  <c r="I34" i="178" s="1"/>
  <c r="G72" i="178"/>
  <c r="G35" i="178" s="1"/>
  <c r="E73" i="178"/>
  <c r="E36" i="178" s="1"/>
  <c r="M73" i="178"/>
  <c r="M36" i="178" s="1"/>
  <c r="E70" i="178"/>
  <c r="E33" i="178" s="1"/>
  <c r="E71" i="178"/>
  <c r="E34" i="178" s="1"/>
  <c r="E72" i="178"/>
  <c r="E35" i="178" s="1"/>
  <c r="G73" i="178"/>
  <c r="G36" i="178" s="1"/>
  <c r="G70" i="178"/>
  <c r="G33" i="178" s="1"/>
  <c r="G71" i="178"/>
  <c r="G34" i="178" s="1"/>
  <c r="I72" i="178"/>
  <c r="I35" i="178" s="1"/>
  <c r="I73" i="178"/>
  <c r="I36" i="178" s="1"/>
  <c r="I70" i="178"/>
  <c r="I33" i="178" s="1"/>
  <c r="K71" i="178"/>
  <c r="K34" i="178" s="1"/>
  <c r="K72" i="178"/>
  <c r="K35" i="178" s="1"/>
  <c r="K73" i="178"/>
  <c r="K36" i="178" s="1"/>
  <c r="M70" i="178"/>
  <c r="M33" i="178" s="1"/>
  <c r="M71" i="178"/>
  <c r="M34" i="178" s="1"/>
  <c r="M72" i="178"/>
  <c r="M35" i="178" s="1"/>
  <c r="G72" i="175"/>
  <c r="G35" i="175" s="1"/>
  <c r="M72" i="175"/>
  <c r="M35" i="175" s="1"/>
  <c r="I73" i="175"/>
  <c r="I36" i="175" s="1"/>
  <c r="G70" i="175"/>
  <c r="G33" i="175" s="1"/>
  <c r="M73" i="176"/>
  <c r="M36" i="176" s="1"/>
  <c r="K70" i="176"/>
  <c r="K33" i="176" s="1"/>
  <c r="G71" i="176"/>
  <c r="G34" i="176" s="1"/>
  <c r="M71" i="176"/>
  <c r="M34" i="176" s="1"/>
  <c r="K60" i="174"/>
  <c r="K62" i="174" s="1"/>
  <c r="G60" i="174"/>
  <c r="G62" i="174" s="1"/>
  <c r="E23" i="176"/>
  <c r="E62" i="176"/>
  <c r="E25" i="176" s="1"/>
  <c r="E20" i="176"/>
  <c r="F58" i="176"/>
  <c r="F21" i="176" s="1"/>
  <c r="E61" i="176"/>
  <c r="E24" i="176" s="1"/>
  <c r="E61" i="175"/>
  <c r="E24" i="175" s="1"/>
  <c r="E20" i="175"/>
  <c r="F58" i="175"/>
  <c r="F21" i="175" s="1"/>
  <c r="M73" i="171"/>
  <c r="M36" i="171" s="1"/>
  <c r="K70" i="171"/>
  <c r="K33" i="171" s="1"/>
  <c r="G57" i="170"/>
  <c r="I60" i="170"/>
  <c r="I57" i="170"/>
  <c r="K60" i="170"/>
  <c r="K62" i="170" s="1"/>
  <c r="K57" i="170"/>
  <c r="E60" i="170"/>
  <c r="M60" i="170"/>
  <c r="M62" i="170" s="1"/>
  <c r="E57" i="170"/>
  <c r="M57" i="170"/>
  <c r="G60" i="170"/>
  <c r="G62" i="170" s="1"/>
  <c r="F59" i="163"/>
  <c r="F22" i="163" s="1"/>
  <c r="N59" i="163"/>
  <c r="H59" i="163"/>
  <c r="J59" i="163"/>
  <c r="J58" i="163" s="1"/>
  <c r="L59" i="163"/>
  <c r="I70" i="159"/>
  <c r="I33" i="159" s="1"/>
  <c r="G71" i="159"/>
  <c r="G34" i="159" s="1"/>
  <c r="E72" i="159"/>
  <c r="E35" i="159" s="1"/>
  <c r="M72" i="159"/>
  <c r="M35" i="159" s="1"/>
  <c r="K73" i="159"/>
  <c r="K36" i="159" s="1"/>
  <c r="K70" i="159"/>
  <c r="K33" i="159" s="1"/>
  <c r="I71" i="159"/>
  <c r="I34" i="159" s="1"/>
  <c r="G72" i="159"/>
  <c r="G35" i="159" s="1"/>
  <c r="E73" i="159"/>
  <c r="E36" i="159" s="1"/>
  <c r="M73" i="159"/>
  <c r="M36" i="159" s="1"/>
  <c r="E70" i="159"/>
  <c r="E33" i="159" s="1"/>
  <c r="M70" i="159"/>
  <c r="M33" i="159" s="1"/>
  <c r="K71" i="159"/>
  <c r="K34" i="159" s="1"/>
  <c r="I72" i="159"/>
  <c r="I35" i="159" s="1"/>
  <c r="G73" i="159"/>
  <c r="G36" i="159" s="1"/>
  <c r="G70" i="159"/>
  <c r="G33" i="159" s="1"/>
  <c r="E71" i="159"/>
  <c r="E34" i="159" s="1"/>
  <c r="M71" i="159"/>
  <c r="M34" i="159" s="1"/>
  <c r="K72" i="159"/>
  <c r="K35" i="159" s="1"/>
  <c r="I73" i="159"/>
  <c r="I36" i="159" s="1"/>
  <c r="E57" i="177"/>
  <c r="I60" i="173"/>
  <c r="I62" i="173" s="1"/>
  <c r="E20" i="173"/>
  <c r="F58" i="173"/>
  <c r="F21" i="173" s="1"/>
  <c r="E61" i="173"/>
  <c r="E24" i="173" s="1"/>
  <c r="G70" i="170"/>
  <c r="G33" i="170" s="1"/>
  <c r="E71" i="170"/>
  <c r="E34" i="170" s="1"/>
  <c r="M71" i="170"/>
  <c r="M34" i="170" s="1"/>
  <c r="K72" i="170"/>
  <c r="K35" i="170" s="1"/>
  <c r="I73" i="170"/>
  <c r="I36" i="170" s="1"/>
  <c r="I70" i="170"/>
  <c r="I33" i="170" s="1"/>
  <c r="G71" i="170"/>
  <c r="G34" i="170" s="1"/>
  <c r="E72" i="170"/>
  <c r="E35" i="170" s="1"/>
  <c r="M72" i="170"/>
  <c r="M35" i="170" s="1"/>
  <c r="K73" i="170"/>
  <c r="K36" i="170" s="1"/>
  <c r="K70" i="170"/>
  <c r="K33" i="170" s="1"/>
  <c r="I71" i="170"/>
  <c r="I34" i="170" s="1"/>
  <c r="G72" i="170"/>
  <c r="G35" i="170" s="1"/>
  <c r="E73" i="170"/>
  <c r="E36" i="170" s="1"/>
  <c r="M73" i="170"/>
  <c r="M36" i="170" s="1"/>
  <c r="E70" i="170"/>
  <c r="E33" i="170" s="1"/>
  <c r="M70" i="170"/>
  <c r="M33" i="170" s="1"/>
  <c r="K71" i="170"/>
  <c r="K34" i="170" s="1"/>
  <c r="I72" i="170"/>
  <c r="I35" i="170" s="1"/>
  <c r="G73" i="170"/>
  <c r="G36" i="170" s="1"/>
  <c r="E73" i="169"/>
  <c r="E36" i="169" s="1"/>
  <c r="K73" i="169"/>
  <c r="K36" i="169" s="1"/>
  <c r="I70" i="169"/>
  <c r="I33" i="169" s="1"/>
  <c r="E71" i="169"/>
  <c r="E34" i="169" s="1"/>
  <c r="E23" i="165"/>
  <c r="E62" i="165"/>
  <c r="E25" i="165" s="1"/>
  <c r="E20" i="165"/>
  <c r="F58" i="165"/>
  <c r="F21" i="165" s="1"/>
  <c r="E61" i="165"/>
  <c r="E24" i="165" s="1"/>
  <c r="E20" i="167"/>
  <c r="F58" i="167"/>
  <c r="F21" i="167" s="1"/>
  <c r="E61" i="167"/>
  <c r="E24" i="167" s="1"/>
  <c r="G71" i="157"/>
  <c r="G34" i="157" s="1"/>
  <c r="M72" i="157"/>
  <c r="M35" i="157" s="1"/>
  <c r="K70" i="148"/>
  <c r="K33" i="148" s="1"/>
  <c r="I71" i="148"/>
  <c r="I34" i="148" s="1"/>
  <c r="G72" i="148"/>
  <c r="G35" i="148" s="1"/>
  <c r="E73" i="148"/>
  <c r="E36" i="148" s="1"/>
  <c r="M73" i="148"/>
  <c r="M36" i="148" s="1"/>
  <c r="E70" i="148"/>
  <c r="E33" i="148" s="1"/>
  <c r="M70" i="148"/>
  <c r="M33" i="148" s="1"/>
  <c r="K71" i="148"/>
  <c r="K34" i="148" s="1"/>
  <c r="I72" i="148"/>
  <c r="I35" i="148" s="1"/>
  <c r="G73" i="148"/>
  <c r="G36" i="148" s="1"/>
  <c r="G70" i="148"/>
  <c r="G33" i="148" s="1"/>
  <c r="E71" i="148"/>
  <c r="E34" i="148" s="1"/>
  <c r="M71" i="148"/>
  <c r="M34" i="148" s="1"/>
  <c r="K72" i="148"/>
  <c r="K35" i="148" s="1"/>
  <c r="I73" i="148"/>
  <c r="I36" i="148" s="1"/>
  <c r="I70" i="148"/>
  <c r="I33" i="148" s="1"/>
  <c r="G71" i="148"/>
  <c r="G34" i="148" s="1"/>
  <c r="E72" i="148"/>
  <c r="E35" i="148" s="1"/>
  <c r="M72" i="148"/>
  <c r="M35" i="148" s="1"/>
  <c r="K73" i="148"/>
  <c r="K36" i="148" s="1"/>
  <c r="G62" i="163"/>
  <c r="E62" i="163"/>
  <c r="E25" i="163" s="1"/>
  <c r="E23" i="163"/>
  <c r="J58" i="157"/>
  <c r="I61" i="157"/>
  <c r="E72" i="157"/>
  <c r="E35" i="157" s="1"/>
  <c r="F59" i="155"/>
  <c r="F22" i="155" s="1"/>
  <c r="N59" i="155"/>
  <c r="N58" i="155" s="1"/>
  <c r="H59" i="155"/>
  <c r="H58" i="155" s="1"/>
  <c r="J59" i="155"/>
  <c r="J58" i="155" s="1"/>
  <c r="L59" i="155"/>
  <c r="L58" i="155" s="1"/>
  <c r="H59" i="169"/>
  <c r="H58" i="169" s="1"/>
  <c r="G57" i="168"/>
  <c r="E73" i="165"/>
  <c r="E36" i="165" s="1"/>
  <c r="K73" i="165"/>
  <c r="K36" i="165" s="1"/>
  <c r="I70" i="165"/>
  <c r="I33" i="165" s="1"/>
  <c r="E71" i="165"/>
  <c r="E34" i="165" s="1"/>
  <c r="I57" i="164"/>
  <c r="M57" i="164"/>
  <c r="I71" i="161"/>
  <c r="I34" i="161" s="1"/>
  <c r="E72" i="161"/>
  <c r="E35" i="161" s="1"/>
  <c r="K72" i="161"/>
  <c r="K35" i="161" s="1"/>
  <c r="G73" i="161"/>
  <c r="G36" i="161" s="1"/>
  <c r="G57" i="160"/>
  <c r="H58" i="159"/>
  <c r="G61" i="159"/>
  <c r="M62" i="159"/>
  <c r="J58" i="159"/>
  <c r="I61" i="159"/>
  <c r="N58" i="157"/>
  <c r="M61" i="157"/>
  <c r="M70" i="157"/>
  <c r="M33" i="157" s="1"/>
  <c r="G72" i="157"/>
  <c r="G35" i="157" s="1"/>
  <c r="K72" i="157"/>
  <c r="K35" i="157" s="1"/>
  <c r="E57" i="153"/>
  <c r="M57" i="153"/>
  <c r="G60" i="153"/>
  <c r="G57" i="153"/>
  <c r="I60" i="153"/>
  <c r="I57" i="153"/>
  <c r="K60" i="153"/>
  <c r="K57" i="153"/>
  <c r="E60" i="153"/>
  <c r="M60" i="153"/>
  <c r="M62" i="153" s="1"/>
  <c r="L59" i="150"/>
  <c r="L58" i="150" s="1"/>
  <c r="F59" i="150"/>
  <c r="F22" i="150" s="1"/>
  <c r="N59" i="150"/>
  <c r="N58" i="150" s="1"/>
  <c r="H59" i="150"/>
  <c r="H58" i="150" s="1"/>
  <c r="J59" i="150"/>
  <c r="J58" i="150" s="1"/>
  <c r="E57" i="145"/>
  <c r="M57" i="145"/>
  <c r="G60" i="145"/>
  <c r="G62" i="145" s="1"/>
  <c r="G57" i="145"/>
  <c r="I60" i="145"/>
  <c r="I62" i="145" s="1"/>
  <c r="I57" i="145"/>
  <c r="K60" i="145"/>
  <c r="K62" i="145" s="1"/>
  <c r="K57" i="145"/>
  <c r="E60" i="145"/>
  <c r="M60" i="145"/>
  <c r="M62" i="145" s="1"/>
  <c r="E62" i="155"/>
  <c r="E25" i="155" s="1"/>
  <c r="E23" i="155"/>
  <c r="E62" i="154"/>
  <c r="E25" i="154" s="1"/>
  <c r="E23" i="154"/>
  <c r="G72" i="153"/>
  <c r="G35" i="153" s="1"/>
  <c r="M72" i="153"/>
  <c r="M35" i="153" s="1"/>
  <c r="I73" i="153"/>
  <c r="I36" i="153" s="1"/>
  <c r="G70" i="153"/>
  <c r="G33" i="153" s="1"/>
  <c r="I60" i="152"/>
  <c r="I62" i="152" s="1"/>
  <c r="G60" i="146"/>
  <c r="G62" i="146" s="1"/>
  <c r="E60" i="146"/>
  <c r="E20" i="144"/>
  <c r="F58" i="144"/>
  <c r="F21" i="144" s="1"/>
  <c r="E61" i="144"/>
  <c r="E24" i="144" s="1"/>
  <c r="H58" i="148"/>
  <c r="G61" i="148"/>
  <c r="M62" i="148"/>
  <c r="I60" i="151"/>
  <c r="I62" i="151" s="1"/>
  <c r="E57" i="151"/>
  <c r="G60" i="147"/>
  <c r="G62" i="147" s="1"/>
  <c r="F59" i="142"/>
  <c r="F22" i="142" s="1"/>
  <c r="N59" i="142"/>
  <c r="N58" i="142" s="1"/>
  <c r="H59" i="142"/>
  <c r="J59" i="142"/>
  <c r="L59" i="142"/>
  <c r="L58" i="142" s="1"/>
  <c r="G57" i="156"/>
  <c r="E62" i="150"/>
  <c r="E25" i="150" s="1"/>
  <c r="E23" i="150"/>
  <c r="G57" i="143"/>
  <c r="M60" i="143"/>
  <c r="M62" i="143" s="1"/>
  <c r="L59" i="135"/>
  <c r="L58" i="135" s="1"/>
  <c r="F59" i="135"/>
  <c r="F22" i="135" s="1"/>
  <c r="N59" i="135"/>
  <c r="N58" i="135" s="1"/>
  <c r="H59" i="135"/>
  <c r="H58" i="135" s="1"/>
  <c r="J59" i="135"/>
  <c r="J58" i="135" s="1"/>
  <c r="G70" i="131"/>
  <c r="G33" i="131" s="1"/>
  <c r="E71" i="131"/>
  <c r="E34" i="131" s="1"/>
  <c r="M71" i="131"/>
  <c r="M34" i="131" s="1"/>
  <c r="K72" i="131"/>
  <c r="K35" i="131" s="1"/>
  <c r="I73" i="131"/>
  <c r="I36" i="131" s="1"/>
  <c r="I70" i="131"/>
  <c r="I33" i="131" s="1"/>
  <c r="G71" i="131"/>
  <c r="G34" i="131" s="1"/>
  <c r="E72" i="131"/>
  <c r="E35" i="131" s="1"/>
  <c r="M72" i="131"/>
  <c r="M35" i="131" s="1"/>
  <c r="K73" i="131"/>
  <c r="K36" i="131" s="1"/>
  <c r="K70" i="131"/>
  <c r="K33" i="131" s="1"/>
  <c r="I71" i="131"/>
  <c r="I34" i="131" s="1"/>
  <c r="G72" i="131"/>
  <c r="G35" i="131" s="1"/>
  <c r="E73" i="131"/>
  <c r="E36" i="131" s="1"/>
  <c r="M73" i="131"/>
  <c r="M36" i="131" s="1"/>
  <c r="E70" i="131"/>
  <c r="E33" i="131" s="1"/>
  <c r="M70" i="131"/>
  <c r="M33" i="131" s="1"/>
  <c r="K71" i="131"/>
  <c r="K34" i="131" s="1"/>
  <c r="I72" i="131"/>
  <c r="I35" i="131" s="1"/>
  <c r="G73" i="131"/>
  <c r="G36" i="131" s="1"/>
  <c r="I60" i="137"/>
  <c r="I62" i="137" s="1"/>
  <c r="H59" i="134"/>
  <c r="H58" i="142"/>
  <c r="G61" i="142"/>
  <c r="J58" i="142"/>
  <c r="I61" i="142"/>
  <c r="M62" i="141"/>
  <c r="J58" i="141"/>
  <c r="I61" i="141"/>
  <c r="M57" i="138"/>
  <c r="M72" i="137"/>
  <c r="M35" i="137" s="1"/>
  <c r="I73" i="137"/>
  <c r="I36" i="137" s="1"/>
  <c r="G70" i="137"/>
  <c r="G33" i="137" s="1"/>
  <c r="M70" i="137"/>
  <c r="M33" i="137" s="1"/>
  <c r="E62" i="135"/>
  <c r="E25" i="135" s="1"/>
  <c r="E23" i="135"/>
  <c r="G72" i="134"/>
  <c r="G35" i="134" s="1"/>
  <c r="M72" i="134"/>
  <c r="M35" i="134" s="1"/>
  <c r="I73" i="134"/>
  <c r="I36" i="134" s="1"/>
  <c r="G70" i="134"/>
  <c r="G33" i="134" s="1"/>
  <c r="E20" i="133"/>
  <c r="F58" i="133"/>
  <c r="F21" i="133" s="1"/>
  <c r="E61" i="133"/>
  <c r="E24" i="133" s="1"/>
  <c r="I57" i="128"/>
  <c r="K60" i="128"/>
  <c r="K57" i="128"/>
  <c r="E60" i="128"/>
  <c r="M60" i="128"/>
  <c r="E57" i="128"/>
  <c r="M57" i="128"/>
  <c r="G60" i="128"/>
  <c r="G57" i="128"/>
  <c r="I60" i="128"/>
  <c r="H59" i="125"/>
  <c r="H58" i="125" s="1"/>
  <c r="J59" i="125"/>
  <c r="L59" i="125"/>
  <c r="F59" i="125"/>
  <c r="F22" i="125" s="1"/>
  <c r="N59" i="125"/>
  <c r="K70" i="121"/>
  <c r="K33" i="121" s="1"/>
  <c r="I71" i="121"/>
  <c r="I34" i="121" s="1"/>
  <c r="G72" i="121"/>
  <c r="G35" i="121" s="1"/>
  <c r="E73" i="121"/>
  <c r="E36" i="121" s="1"/>
  <c r="M73" i="121"/>
  <c r="M36" i="121" s="1"/>
  <c r="E70" i="121"/>
  <c r="E33" i="121" s="1"/>
  <c r="M70" i="121"/>
  <c r="M33" i="121" s="1"/>
  <c r="K71" i="121"/>
  <c r="K34" i="121" s="1"/>
  <c r="I72" i="121"/>
  <c r="I35" i="121" s="1"/>
  <c r="G73" i="121"/>
  <c r="G36" i="121" s="1"/>
  <c r="G70" i="121"/>
  <c r="G33" i="121" s="1"/>
  <c r="E71" i="121"/>
  <c r="E34" i="121" s="1"/>
  <c r="M71" i="121"/>
  <c r="M34" i="121" s="1"/>
  <c r="K72" i="121"/>
  <c r="K35" i="121" s="1"/>
  <c r="I73" i="121"/>
  <c r="I36" i="121" s="1"/>
  <c r="I70" i="121"/>
  <c r="I33" i="121" s="1"/>
  <c r="G71" i="121"/>
  <c r="G34" i="121" s="1"/>
  <c r="E72" i="121"/>
  <c r="E35" i="121" s="1"/>
  <c r="M72" i="121"/>
  <c r="M35" i="121" s="1"/>
  <c r="K73" i="121"/>
  <c r="K36" i="121" s="1"/>
  <c r="G72" i="140"/>
  <c r="G35" i="140" s="1"/>
  <c r="M72" i="140"/>
  <c r="M35" i="140" s="1"/>
  <c r="I73" i="140"/>
  <c r="I36" i="140" s="1"/>
  <c r="G70" i="140"/>
  <c r="G33" i="140" s="1"/>
  <c r="I60" i="139"/>
  <c r="I62" i="139" s="1"/>
  <c r="K73" i="138"/>
  <c r="K36" i="138" s="1"/>
  <c r="I70" i="138"/>
  <c r="I33" i="138" s="1"/>
  <c r="E71" i="138"/>
  <c r="E34" i="138" s="1"/>
  <c r="K71" i="138"/>
  <c r="K34" i="138" s="1"/>
  <c r="I60" i="136"/>
  <c r="I62" i="136" s="1"/>
  <c r="E57" i="136"/>
  <c r="N58" i="131"/>
  <c r="M61" i="131"/>
  <c r="L58" i="131"/>
  <c r="K61" i="131"/>
  <c r="H58" i="131"/>
  <c r="G61" i="131"/>
  <c r="I70" i="124"/>
  <c r="I33" i="124" s="1"/>
  <c r="G71" i="124"/>
  <c r="G34" i="124" s="1"/>
  <c r="E72" i="124"/>
  <c r="E35" i="124" s="1"/>
  <c r="M72" i="124"/>
  <c r="M35" i="124" s="1"/>
  <c r="K73" i="124"/>
  <c r="K36" i="124" s="1"/>
  <c r="K70" i="124"/>
  <c r="K33" i="124" s="1"/>
  <c r="I71" i="124"/>
  <c r="I34" i="124" s="1"/>
  <c r="G72" i="124"/>
  <c r="G35" i="124" s="1"/>
  <c r="E73" i="124"/>
  <c r="E36" i="124" s="1"/>
  <c r="M73" i="124"/>
  <c r="M36" i="124" s="1"/>
  <c r="E70" i="124"/>
  <c r="E33" i="124" s="1"/>
  <c r="M70" i="124"/>
  <c r="M33" i="124" s="1"/>
  <c r="K71" i="124"/>
  <c r="K34" i="124" s="1"/>
  <c r="I72" i="124"/>
  <c r="I35" i="124" s="1"/>
  <c r="G73" i="124"/>
  <c r="G36" i="124" s="1"/>
  <c r="G70" i="124"/>
  <c r="G33" i="124" s="1"/>
  <c r="E71" i="124"/>
  <c r="E34" i="124" s="1"/>
  <c r="M71" i="124"/>
  <c r="M34" i="124" s="1"/>
  <c r="K72" i="124"/>
  <c r="K35" i="124" s="1"/>
  <c r="I73" i="124"/>
  <c r="I36" i="124" s="1"/>
  <c r="I70" i="120"/>
  <c r="I33" i="120" s="1"/>
  <c r="G71" i="120"/>
  <c r="G34" i="120" s="1"/>
  <c r="E72" i="120"/>
  <c r="E35" i="120" s="1"/>
  <c r="M72" i="120"/>
  <c r="M35" i="120" s="1"/>
  <c r="K73" i="120"/>
  <c r="K36" i="120" s="1"/>
  <c r="K70" i="120"/>
  <c r="K33" i="120" s="1"/>
  <c r="I71" i="120"/>
  <c r="I34" i="120" s="1"/>
  <c r="G72" i="120"/>
  <c r="G35" i="120" s="1"/>
  <c r="E73" i="120"/>
  <c r="E36" i="120" s="1"/>
  <c r="M73" i="120"/>
  <c r="M36" i="120" s="1"/>
  <c r="E70" i="120"/>
  <c r="E33" i="120" s="1"/>
  <c r="M70" i="120"/>
  <c r="M33" i="120" s="1"/>
  <c r="K71" i="120"/>
  <c r="K34" i="120" s="1"/>
  <c r="I72" i="120"/>
  <c r="I35" i="120" s="1"/>
  <c r="G73" i="120"/>
  <c r="G36" i="120" s="1"/>
  <c r="G70" i="120"/>
  <c r="G33" i="120" s="1"/>
  <c r="E71" i="120"/>
  <c r="E34" i="120" s="1"/>
  <c r="M71" i="120"/>
  <c r="M34" i="120" s="1"/>
  <c r="K72" i="120"/>
  <c r="K35" i="120" s="1"/>
  <c r="I73" i="120"/>
  <c r="I36" i="120" s="1"/>
  <c r="G57" i="132"/>
  <c r="M60" i="132"/>
  <c r="M62" i="132" s="1"/>
  <c r="G57" i="129"/>
  <c r="E57" i="122"/>
  <c r="M57" i="122"/>
  <c r="G60" i="122"/>
  <c r="G57" i="122"/>
  <c r="I60" i="122"/>
  <c r="I57" i="122"/>
  <c r="K60" i="122"/>
  <c r="K57" i="122"/>
  <c r="E60" i="122"/>
  <c r="M60" i="122"/>
  <c r="M62" i="122" s="1"/>
  <c r="L59" i="119"/>
  <c r="L58" i="119" s="1"/>
  <c r="F59" i="119"/>
  <c r="F22" i="119" s="1"/>
  <c r="N59" i="119"/>
  <c r="N58" i="119" s="1"/>
  <c r="H59" i="119"/>
  <c r="H58" i="119" s="1"/>
  <c r="J59" i="119"/>
  <c r="J58" i="119" s="1"/>
  <c r="G70" i="115"/>
  <c r="G33" i="115" s="1"/>
  <c r="E71" i="115"/>
  <c r="E34" i="115" s="1"/>
  <c r="M71" i="115"/>
  <c r="M34" i="115" s="1"/>
  <c r="K72" i="115"/>
  <c r="K35" i="115" s="1"/>
  <c r="I73" i="115"/>
  <c r="I36" i="115" s="1"/>
  <c r="I70" i="115"/>
  <c r="I33" i="115" s="1"/>
  <c r="G71" i="115"/>
  <c r="G34" i="115" s="1"/>
  <c r="E72" i="115"/>
  <c r="E35" i="115" s="1"/>
  <c r="M72" i="115"/>
  <c r="M35" i="115" s="1"/>
  <c r="K73" i="115"/>
  <c r="K36" i="115" s="1"/>
  <c r="K70" i="115"/>
  <c r="K33" i="115" s="1"/>
  <c r="I71" i="115"/>
  <c r="I34" i="115" s="1"/>
  <c r="G72" i="115"/>
  <c r="G35" i="115" s="1"/>
  <c r="E73" i="115"/>
  <c r="E36" i="115" s="1"/>
  <c r="M73" i="115"/>
  <c r="M36" i="115" s="1"/>
  <c r="E70" i="115"/>
  <c r="E33" i="115" s="1"/>
  <c r="M70" i="115"/>
  <c r="M33" i="115" s="1"/>
  <c r="K71" i="115"/>
  <c r="K34" i="115" s="1"/>
  <c r="I72" i="115"/>
  <c r="I35" i="115" s="1"/>
  <c r="G73" i="115"/>
  <c r="G36" i="115" s="1"/>
  <c r="H58" i="116"/>
  <c r="G61" i="116"/>
  <c r="J58" i="116"/>
  <c r="I61" i="116"/>
  <c r="J58" i="125"/>
  <c r="I61" i="125"/>
  <c r="N58" i="125"/>
  <c r="M61" i="125"/>
  <c r="L58" i="125"/>
  <c r="K61" i="125"/>
  <c r="G57" i="117"/>
  <c r="K70" i="112"/>
  <c r="K33" i="112" s="1"/>
  <c r="I71" i="112"/>
  <c r="I34" i="112" s="1"/>
  <c r="G72" i="112"/>
  <c r="G35" i="112" s="1"/>
  <c r="E73" i="112"/>
  <c r="E36" i="112" s="1"/>
  <c r="M73" i="112"/>
  <c r="M36" i="112" s="1"/>
  <c r="E70" i="112"/>
  <c r="E33" i="112" s="1"/>
  <c r="M70" i="112"/>
  <c r="M33" i="112" s="1"/>
  <c r="K71" i="112"/>
  <c r="K34" i="112" s="1"/>
  <c r="I72" i="112"/>
  <c r="I35" i="112" s="1"/>
  <c r="G73" i="112"/>
  <c r="G36" i="112" s="1"/>
  <c r="G70" i="112"/>
  <c r="G33" i="112" s="1"/>
  <c r="E71" i="112"/>
  <c r="E34" i="112" s="1"/>
  <c r="M71" i="112"/>
  <c r="M34" i="112" s="1"/>
  <c r="K72" i="112"/>
  <c r="K35" i="112" s="1"/>
  <c r="I73" i="112"/>
  <c r="I36" i="112" s="1"/>
  <c r="I70" i="112"/>
  <c r="I33" i="112" s="1"/>
  <c r="G71" i="112"/>
  <c r="G34" i="112" s="1"/>
  <c r="E72" i="112"/>
  <c r="E35" i="112" s="1"/>
  <c r="M72" i="112"/>
  <c r="M35" i="112" s="1"/>
  <c r="K73" i="112"/>
  <c r="K36" i="112" s="1"/>
  <c r="K62" i="84"/>
  <c r="N58" i="127"/>
  <c r="M61" i="127"/>
  <c r="L58" i="127"/>
  <c r="K61" i="127"/>
  <c r="H58" i="127"/>
  <c r="G61" i="127"/>
  <c r="E20" i="121"/>
  <c r="F58" i="121"/>
  <c r="F21" i="121" s="1"/>
  <c r="E61" i="121"/>
  <c r="E24" i="121" s="1"/>
  <c r="E62" i="119"/>
  <c r="E25" i="119" s="1"/>
  <c r="E23" i="119"/>
  <c r="N58" i="115"/>
  <c r="M61" i="115"/>
  <c r="L58" i="115"/>
  <c r="K61" i="115"/>
  <c r="H58" i="115"/>
  <c r="G61" i="115"/>
  <c r="I70" i="111"/>
  <c r="I33" i="111" s="1"/>
  <c r="G71" i="111"/>
  <c r="G34" i="111" s="1"/>
  <c r="E72" i="111"/>
  <c r="E35" i="111" s="1"/>
  <c r="M72" i="111"/>
  <c r="M35" i="111" s="1"/>
  <c r="K73" i="111"/>
  <c r="K36" i="111" s="1"/>
  <c r="K70" i="111"/>
  <c r="K33" i="111" s="1"/>
  <c r="I71" i="111"/>
  <c r="I34" i="111" s="1"/>
  <c r="G72" i="111"/>
  <c r="G35" i="111" s="1"/>
  <c r="E73" i="111"/>
  <c r="E36" i="111" s="1"/>
  <c r="M73" i="111"/>
  <c r="M36" i="111" s="1"/>
  <c r="E70" i="111"/>
  <c r="E33" i="111" s="1"/>
  <c r="M70" i="111"/>
  <c r="M33" i="111" s="1"/>
  <c r="K71" i="111"/>
  <c r="K34" i="111" s="1"/>
  <c r="I72" i="111"/>
  <c r="I35" i="111" s="1"/>
  <c r="G73" i="111"/>
  <c r="G36" i="111" s="1"/>
  <c r="G70" i="111"/>
  <c r="G33" i="111" s="1"/>
  <c r="E71" i="111"/>
  <c r="E34" i="111" s="1"/>
  <c r="M71" i="111"/>
  <c r="M34" i="111" s="1"/>
  <c r="K72" i="111"/>
  <c r="K35" i="111" s="1"/>
  <c r="I73" i="111"/>
  <c r="I36" i="111" s="1"/>
  <c r="G57" i="105"/>
  <c r="I60" i="105"/>
  <c r="I62" i="105" s="1"/>
  <c r="I57" i="105"/>
  <c r="K60" i="105"/>
  <c r="K62" i="105" s="1"/>
  <c r="K57" i="105"/>
  <c r="E60" i="105"/>
  <c r="M60" i="105"/>
  <c r="E57" i="105"/>
  <c r="M57" i="105"/>
  <c r="G60" i="105"/>
  <c r="G62" i="105" s="1"/>
  <c r="F59" i="91"/>
  <c r="F22" i="91" s="1"/>
  <c r="N59" i="91"/>
  <c r="N58" i="91" s="1"/>
  <c r="H59" i="91"/>
  <c r="H58" i="91" s="1"/>
  <c r="J59" i="91"/>
  <c r="J58" i="91" s="1"/>
  <c r="L59" i="91"/>
  <c r="L58" i="91" s="1"/>
  <c r="G72" i="126"/>
  <c r="G35" i="126" s="1"/>
  <c r="M72" i="126"/>
  <c r="M35" i="126" s="1"/>
  <c r="I73" i="126"/>
  <c r="I36" i="126" s="1"/>
  <c r="G70" i="126"/>
  <c r="G33" i="126" s="1"/>
  <c r="E57" i="113"/>
  <c r="M57" i="113"/>
  <c r="G60" i="113"/>
  <c r="G62" i="113" s="1"/>
  <c r="G57" i="113"/>
  <c r="I60" i="113"/>
  <c r="I62" i="113" s="1"/>
  <c r="I57" i="113"/>
  <c r="K60" i="113"/>
  <c r="K62" i="113" s="1"/>
  <c r="K57" i="113"/>
  <c r="E60" i="113"/>
  <c r="M60" i="113"/>
  <c r="M62" i="113" s="1"/>
  <c r="L59" i="105"/>
  <c r="F59" i="105"/>
  <c r="F22" i="105" s="1"/>
  <c r="N59" i="105"/>
  <c r="H59" i="105"/>
  <c r="J59" i="105"/>
  <c r="G70" i="94"/>
  <c r="G33" i="94" s="1"/>
  <c r="E71" i="94"/>
  <c r="E34" i="94" s="1"/>
  <c r="M71" i="94"/>
  <c r="M34" i="94" s="1"/>
  <c r="K72" i="94"/>
  <c r="K35" i="94" s="1"/>
  <c r="I73" i="94"/>
  <c r="I36" i="94" s="1"/>
  <c r="I70" i="94"/>
  <c r="I33" i="94" s="1"/>
  <c r="G71" i="94"/>
  <c r="G34" i="94" s="1"/>
  <c r="E72" i="94"/>
  <c r="E35" i="94" s="1"/>
  <c r="M72" i="94"/>
  <c r="M35" i="94" s="1"/>
  <c r="K73" i="94"/>
  <c r="K36" i="94" s="1"/>
  <c r="K70" i="94"/>
  <c r="K33" i="94" s="1"/>
  <c r="I71" i="94"/>
  <c r="I34" i="94" s="1"/>
  <c r="G72" i="94"/>
  <c r="G35" i="94" s="1"/>
  <c r="E73" i="94"/>
  <c r="E36" i="94" s="1"/>
  <c r="M73" i="94"/>
  <c r="M36" i="94" s="1"/>
  <c r="E70" i="94"/>
  <c r="E33" i="94" s="1"/>
  <c r="M70" i="94"/>
  <c r="M33" i="94" s="1"/>
  <c r="K71" i="94"/>
  <c r="K34" i="94" s="1"/>
  <c r="I72" i="94"/>
  <c r="I35" i="94" s="1"/>
  <c r="G73" i="94"/>
  <c r="G36" i="94" s="1"/>
  <c r="G70" i="90"/>
  <c r="G33" i="90" s="1"/>
  <c r="E71" i="90"/>
  <c r="E34" i="90" s="1"/>
  <c r="M71" i="90"/>
  <c r="M34" i="90" s="1"/>
  <c r="K72" i="90"/>
  <c r="K35" i="90" s="1"/>
  <c r="I73" i="90"/>
  <c r="I36" i="90" s="1"/>
  <c r="I70" i="90"/>
  <c r="I33" i="90" s="1"/>
  <c r="G71" i="90"/>
  <c r="G34" i="90" s="1"/>
  <c r="E72" i="90"/>
  <c r="E35" i="90" s="1"/>
  <c r="M72" i="90"/>
  <c r="M35" i="90" s="1"/>
  <c r="K73" i="90"/>
  <c r="K36" i="90" s="1"/>
  <c r="K70" i="90"/>
  <c r="K33" i="90" s="1"/>
  <c r="I71" i="90"/>
  <c r="I34" i="90" s="1"/>
  <c r="G72" i="90"/>
  <c r="G35" i="90" s="1"/>
  <c r="E73" i="90"/>
  <c r="E36" i="90" s="1"/>
  <c r="M73" i="90"/>
  <c r="M36" i="90" s="1"/>
  <c r="E70" i="90"/>
  <c r="E33" i="90" s="1"/>
  <c r="M70" i="90"/>
  <c r="M33" i="90" s="1"/>
  <c r="K71" i="90"/>
  <c r="K34" i="90" s="1"/>
  <c r="I72" i="90"/>
  <c r="I35" i="90" s="1"/>
  <c r="G73" i="90"/>
  <c r="G36" i="90" s="1"/>
  <c r="G70" i="86"/>
  <c r="G33" i="86" s="1"/>
  <c r="E71" i="86"/>
  <c r="E34" i="86" s="1"/>
  <c r="M71" i="86"/>
  <c r="M34" i="86" s="1"/>
  <c r="K72" i="86"/>
  <c r="K35" i="86" s="1"/>
  <c r="I73" i="86"/>
  <c r="I36" i="86" s="1"/>
  <c r="I70" i="86"/>
  <c r="I33" i="86" s="1"/>
  <c r="G71" i="86"/>
  <c r="G34" i="86" s="1"/>
  <c r="E72" i="86"/>
  <c r="E35" i="86" s="1"/>
  <c r="M72" i="86"/>
  <c r="M35" i="86" s="1"/>
  <c r="K73" i="86"/>
  <c r="K36" i="86" s="1"/>
  <c r="K70" i="86"/>
  <c r="K33" i="86" s="1"/>
  <c r="I71" i="86"/>
  <c r="I34" i="86" s="1"/>
  <c r="G72" i="86"/>
  <c r="G35" i="86" s="1"/>
  <c r="E73" i="86"/>
  <c r="E36" i="86" s="1"/>
  <c r="M73" i="86"/>
  <c r="M36" i="86" s="1"/>
  <c r="E70" i="86"/>
  <c r="E33" i="86" s="1"/>
  <c r="M70" i="86"/>
  <c r="M33" i="86" s="1"/>
  <c r="K71" i="86"/>
  <c r="K34" i="86" s="1"/>
  <c r="I72" i="86"/>
  <c r="I35" i="86" s="1"/>
  <c r="G73" i="86"/>
  <c r="G36" i="86" s="1"/>
  <c r="N58" i="111"/>
  <c r="M61" i="111"/>
  <c r="L58" i="111"/>
  <c r="K61" i="111"/>
  <c r="M73" i="108"/>
  <c r="M36" i="108" s="1"/>
  <c r="K70" i="108"/>
  <c r="K33" i="108" s="1"/>
  <c r="G71" i="108"/>
  <c r="G34" i="108" s="1"/>
  <c r="M71" i="108"/>
  <c r="M34" i="108" s="1"/>
  <c r="E73" i="104"/>
  <c r="E36" i="104" s="1"/>
  <c r="K73" i="104"/>
  <c r="K36" i="104" s="1"/>
  <c r="I70" i="104"/>
  <c r="I33" i="104" s="1"/>
  <c r="E71" i="104"/>
  <c r="E34" i="104" s="1"/>
  <c r="M72" i="103"/>
  <c r="M35" i="103" s="1"/>
  <c r="I73" i="103"/>
  <c r="I36" i="103" s="1"/>
  <c r="G70" i="103"/>
  <c r="G33" i="103" s="1"/>
  <c r="M70" i="103"/>
  <c r="M33" i="103" s="1"/>
  <c r="G57" i="102"/>
  <c r="M60" i="102"/>
  <c r="M62" i="102" s="1"/>
  <c r="G60" i="101"/>
  <c r="G62" i="101" s="1"/>
  <c r="M57" i="99"/>
  <c r="M60" i="99"/>
  <c r="M60" i="98"/>
  <c r="M62" i="98" s="1"/>
  <c r="M62" i="94"/>
  <c r="J58" i="94"/>
  <c r="I61" i="94"/>
  <c r="E20" i="91"/>
  <c r="F58" i="91"/>
  <c r="F21" i="91" s="1"/>
  <c r="E61" i="91"/>
  <c r="E24" i="91" s="1"/>
  <c r="L58" i="89"/>
  <c r="K61" i="89"/>
  <c r="H58" i="89"/>
  <c r="G61" i="89"/>
  <c r="I62" i="112"/>
  <c r="E20" i="112"/>
  <c r="F58" i="112"/>
  <c r="F21" i="112" s="1"/>
  <c r="E61" i="112"/>
  <c r="E24" i="112" s="1"/>
  <c r="G60" i="110"/>
  <c r="G62" i="110" s="1"/>
  <c r="E62" i="110"/>
  <c r="E25" i="110" s="1"/>
  <c r="E23" i="110"/>
  <c r="G72" i="109"/>
  <c r="G35" i="109" s="1"/>
  <c r="M72" i="109"/>
  <c r="M35" i="109" s="1"/>
  <c r="I73" i="109"/>
  <c r="I36" i="109" s="1"/>
  <c r="G70" i="109"/>
  <c r="G33" i="109" s="1"/>
  <c r="I60" i="107"/>
  <c r="I62" i="107" s="1"/>
  <c r="H59" i="104"/>
  <c r="H58" i="104" s="1"/>
  <c r="G57" i="103"/>
  <c r="L59" i="102"/>
  <c r="E71" i="102"/>
  <c r="E34" i="102" s="1"/>
  <c r="K71" i="102"/>
  <c r="K34" i="102" s="1"/>
  <c r="E73" i="102"/>
  <c r="E36" i="102" s="1"/>
  <c r="K73" i="102"/>
  <c r="K36" i="102" s="1"/>
  <c r="E71" i="101"/>
  <c r="E34" i="101" s="1"/>
  <c r="K71" i="101"/>
  <c r="K34" i="101" s="1"/>
  <c r="E73" i="101"/>
  <c r="E36" i="101" s="1"/>
  <c r="K73" i="101"/>
  <c r="K36" i="101" s="1"/>
  <c r="I61" i="100"/>
  <c r="J58" i="100"/>
  <c r="K72" i="100"/>
  <c r="K35" i="100" s="1"/>
  <c r="G73" i="100"/>
  <c r="G36" i="100" s="1"/>
  <c r="E70" i="100"/>
  <c r="E33" i="100" s="1"/>
  <c r="I71" i="100"/>
  <c r="I34" i="100" s="1"/>
  <c r="G57" i="95"/>
  <c r="M60" i="95"/>
  <c r="M62" i="95" s="1"/>
  <c r="G57" i="92"/>
  <c r="G57" i="87"/>
  <c r="M60" i="87"/>
  <c r="M62" i="87" s="1"/>
  <c r="K70" i="80"/>
  <c r="K33" i="80" s="1"/>
  <c r="I71" i="80"/>
  <c r="I34" i="80" s="1"/>
  <c r="G72" i="80"/>
  <c r="G35" i="80" s="1"/>
  <c r="E73" i="80"/>
  <c r="E36" i="80" s="1"/>
  <c r="M73" i="80"/>
  <c r="M36" i="80" s="1"/>
  <c r="E70" i="80"/>
  <c r="E33" i="80" s="1"/>
  <c r="M70" i="80"/>
  <c r="M33" i="80" s="1"/>
  <c r="K71" i="80"/>
  <c r="K34" i="80" s="1"/>
  <c r="I72" i="80"/>
  <c r="I35" i="80" s="1"/>
  <c r="G73" i="80"/>
  <c r="G36" i="80" s="1"/>
  <c r="G70" i="80"/>
  <c r="G33" i="80" s="1"/>
  <c r="E71" i="80"/>
  <c r="E34" i="80" s="1"/>
  <c r="M71" i="80"/>
  <c r="M34" i="80" s="1"/>
  <c r="K72" i="80"/>
  <c r="K35" i="80" s="1"/>
  <c r="I73" i="80"/>
  <c r="I36" i="80" s="1"/>
  <c r="I70" i="80"/>
  <c r="I33" i="80" s="1"/>
  <c r="G71" i="80"/>
  <c r="G34" i="80" s="1"/>
  <c r="E72" i="80"/>
  <c r="E35" i="80" s="1"/>
  <c r="M72" i="80"/>
  <c r="M35" i="80" s="1"/>
  <c r="K73" i="80"/>
  <c r="K36" i="80" s="1"/>
  <c r="H59" i="67"/>
  <c r="J59" i="67"/>
  <c r="J58" i="67" s="1"/>
  <c r="L59" i="67"/>
  <c r="L58" i="67" s="1"/>
  <c r="F59" i="67"/>
  <c r="F22" i="67" s="1"/>
  <c r="N59" i="67"/>
  <c r="N58" i="67" s="1"/>
  <c r="K70" i="58"/>
  <c r="K33" i="58" s="1"/>
  <c r="I71" i="58"/>
  <c r="I34" i="58" s="1"/>
  <c r="G72" i="58"/>
  <c r="G35" i="58" s="1"/>
  <c r="E73" i="58"/>
  <c r="E36" i="58" s="1"/>
  <c r="M73" i="58"/>
  <c r="M36" i="58" s="1"/>
  <c r="E70" i="58"/>
  <c r="E33" i="58" s="1"/>
  <c r="M70" i="58"/>
  <c r="M33" i="58" s="1"/>
  <c r="K71" i="58"/>
  <c r="K34" i="58" s="1"/>
  <c r="I72" i="58"/>
  <c r="I35" i="58" s="1"/>
  <c r="G73" i="58"/>
  <c r="G36" i="58" s="1"/>
  <c r="G70" i="58"/>
  <c r="G33" i="58" s="1"/>
  <c r="E71" i="58"/>
  <c r="E34" i="58" s="1"/>
  <c r="M71" i="58"/>
  <c r="M34" i="58" s="1"/>
  <c r="K72" i="58"/>
  <c r="K35" i="58" s="1"/>
  <c r="I73" i="58"/>
  <c r="I36" i="58" s="1"/>
  <c r="I70" i="58"/>
  <c r="I33" i="58" s="1"/>
  <c r="G71" i="58"/>
  <c r="G34" i="58" s="1"/>
  <c r="E72" i="58"/>
  <c r="E35" i="58" s="1"/>
  <c r="M72" i="58"/>
  <c r="M35" i="58" s="1"/>
  <c r="K73" i="58"/>
  <c r="K36" i="58" s="1"/>
  <c r="G73" i="114"/>
  <c r="G36" i="114" s="1"/>
  <c r="M73" i="114"/>
  <c r="M36" i="114" s="1"/>
  <c r="K70" i="114"/>
  <c r="K33" i="114" s="1"/>
  <c r="G71" i="114"/>
  <c r="G34" i="114" s="1"/>
  <c r="K60" i="108"/>
  <c r="K62" i="108" s="1"/>
  <c r="I73" i="99"/>
  <c r="I36" i="99" s="1"/>
  <c r="G70" i="99"/>
  <c r="G33" i="99" s="1"/>
  <c r="M70" i="99"/>
  <c r="M33" i="99" s="1"/>
  <c r="G72" i="99"/>
  <c r="G35" i="99" s="1"/>
  <c r="J58" i="97"/>
  <c r="I61" i="97"/>
  <c r="N58" i="97"/>
  <c r="M61" i="97"/>
  <c r="G72" i="97"/>
  <c r="G35" i="97" s="1"/>
  <c r="M72" i="97"/>
  <c r="M35" i="97" s="1"/>
  <c r="I73" i="97"/>
  <c r="I36" i="97" s="1"/>
  <c r="G70" i="97"/>
  <c r="G33" i="97" s="1"/>
  <c r="M60" i="86"/>
  <c r="M62" i="86" s="1"/>
  <c r="E73" i="85"/>
  <c r="E36" i="85" s="1"/>
  <c r="K73" i="85"/>
  <c r="K36" i="85" s="1"/>
  <c r="I70" i="85"/>
  <c r="I33" i="85" s="1"/>
  <c r="E71" i="85"/>
  <c r="E34" i="85" s="1"/>
  <c r="I60" i="84"/>
  <c r="I62" i="84" s="1"/>
  <c r="E57" i="84"/>
  <c r="I70" i="65"/>
  <c r="I33" i="65" s="1"/>
  <c r="G71" i="65"/>
  <c r="G34" i="65" s="1"/>
  <c r="E72" i="65"/>
  <c r="E35" i="65" s="1"/>
  <c r="M72" i="65"/>
  <c r="M35" i="65" s="1"/>
  <c r="K73" i="65"/>
  <c r="K36" i="65" s="1"/>
  <c r="K70" i="65"/>
  <c r="K33" i="65" s="1"/>
  <c r="I71" i="65"/>
  <c r="I34" i="65" s="1"/>
  <c r="G72" i="65"/>
  <c r="G35" i="65" s="1"/>
  <c r="E73" i="65"/>
  <c r="E36" i="65" s="1"/>
  <c r="M73" i="65"/>
  <c r="M36" i="65" s="1"/>
  <c r="E70" i="65"/>
  <c r="E33" i="65" s="1"/>
  <c r="M70" i="65"/>
  <c r="M33" i="65" s="1"/>
  <c r="K71" i="65"/>
  <c r="K34" i="65" s="1"/>
  <c r="I72" i="65"/>
  <c r="I35" i="65" s="1"/>
  <c r="G73" i="65"/>
  <c r="G36" i="65" s="1"/>
  <c r="G70" i="65"/>
  <c r="G33" i="65" s="1"/>
  <c r="E71" i="65"/>
  <c r="E34" i="65" s="1"/>
  <c r="M71" i="65"/>
  <c r="M34" i="65" s="1"/>
  <c r="K72" i="65"/>
  <c r="K35" i="65" s="1"/>
  <c r="I73" i="65"/>
  <c r="I36" i="65" s="1"/>
  <c r="M57" i="106"/>
  <c r="K60" i="96"/>
  <c r="K62" i="96" s="1"/>
  <c r="G60" i="96"/>
  <c r="G62" i="96" s="1"/>
  <c r="E73" i="93"/>
  <c r="E36" i="93" s="1"/>
  <c r="K73" i="93"/>
  <c r="K36" i="93" s="1"/>
  <c r="I70" i="93"/>
  <c r="I33" i="93" s="1"/>
  <c r="E71" i="93"/>
  <c r="E34" i="93" s="1"/>
  <c r="M57" i="90"/>
  <c r="K57" i="90"/>
  <c r="I71" i="89"/>
  <c r="I34" i="89" s="1"/>
  <c r="E72" i="89"/>
  <c r="E35" i="89" s="1"/>
  <c r="K72" i="89"/>
  <c r="K35" i="89" s="1"/>
  <c r="G73" i="89"/>
  <c r="G36" i="89" s="1"/>
  <c r="G57" i="88"/>
  <c r="E23" i="85"/>
  <c r="E62" i="85"/>
  <c r="E25" i="85" s="1"/>
  <c r="E20" i="85"/>
  <c r="F58" i="85"/>
  <c r="F21" i="85" s="1"/>
  <c r="E61" i="85"/>
  <c r="E24" i="85" s="1"/>
  <c r="G70" i="82"/>
  <c r="G33" i="82" s="1"/>
  <c r="E71" i="82"/>
  <c r="E34" i="82" s="1"/>
  <c r="M71" i="82"/>
  <c r="M34" i="82" s="1"/>
  <c r="K72" i="82"/>
  <c r="K35" i="82" s="1"/>
  <c r="I73" i="82"/>
  <c r="I36" i="82" s="1"/>
  <c r="I70" i="82"/>
  <c r="I33" i="82" s="1"/>
  <c r="G71" i="82"/>
  <c r="G34" i="82" s="1"/>
  <c r="E72" i="82"/>
  <c r="E35" i="82" s="1"/>
  <c r="M72" i="82"/>
  <c r="M35" i="82" s="1"/>
  <c r="K73" i="82"/>
  <c r="K36" i="82" s="1"/>
  <c r="K70" i="82"/>
  <c r="K33" i="82" s="1"/>
  <c r="I71" i="82"/>
  <c r="I34" i="82" s="1"/>
  <c r="G72" i="82"/>
  <c r="G35" i="82" s="1"/>
  <c r="E73" i="82"/>
  <c r="E36" i="82" s="1"/>
  <c r="M73" i="82"/>
  <c r="M36" i="82" s="1"/>
  <c r="E70" i="82"/>
  <c r="E33" i="82" s="1"/>
  <c r="M70" i="82"/>
  <c r="M33" i="82" s="1"/>
  <c r="K71" i="82"/>
  <c r="K34" i="82" s="1"/>
  <c r="I72" i="82"/>
  <c r="I35" i="82" s="1"/>
  <c r="G73" i="82"/>
  <c r="G36" i="82" s="1"/>
  <c r="E57" i="76"/>
  <c r="M57" i="76"/>
  <c r="G60" i="76"/>
  <c r="G57" i="76"/>
  <c r="I60" i="76"/>
  <c r="I62" i="76" s="1"/>
  <c r="I57" i="76"/>
  <c r="K60" i="76"/>
  <c r="K57" i="76"/>
  <c r="E60" i="76"/>
  <c r="M60" i="76"/>
  <c r="M62" i="76" s="1"/>
  <c r="E57" i="72"/>
  <c r="M57" i="72"/>
  <c r="G60" i="72"/>
  <c r="G62" i="72" s="1"/>
  <c r="G57" i="72"/>
  <c r="I60" i="72"/>
  <c r="I57" i="72"/>
  <c r="K60" i="72"/>
  <c r="K62" i="72" s="1"/>
  <c r="K57" i="72"/>
  <c r="E60" i="72"/>
  <c r="M60" i="72"/>
  <c r="M62" i="72" s="1"/>
  <c r="G70" i="60"/>
  <c r="G33" i="60" s="1"/>
  <c r="E71" i="60"/>
  <c r="E34" i="60" s="1"/>
  <c r="M71" i="60"/>
  <c r="M34" i="60" s="1"/>
  <c r="K72" i="60"/>
  <c r="K35" i="60" s="1"/>
  <c r="I73" i="60"/>
  <c r="I36" i="60" s="1"/>
  <c r="I70" i="60"/>
  <c r="I33" i="60" s="1"/>
  <c r="G71" i="60"/>
  <c r="G34" i="60" s="1"/>
  <c r="E72" i="60"/>
  <c r="E35" i="60" s="1"/>
  <c r="M72" i="60"/>
  <c r="M35" i="60" s="1"/>
  <c r="K73" i="60"/>
  <c r="K36" i="60" s="1"/>
  <c r="K70" i="60"/>
  <c r="K33" i="60" s="1"/>
  <c r="I71" i="60"/>
  <c r="I34" i="60" s="1"/>
  <c r="G72" i="60"/>
  <c r="G35" i="60" s="1"/>
  <c r="E73" i="60"/>
  <c r="E36" i="60" s="1"/>
  <c r="M73" i="60"/>
  <c r="M36" i="60" s="1"/>
  <c r="E70" i="60"/>
  <c r="E33" i="60" s="1"/>
  <c r="M70" i="60"/>
  <c r="M33" i="60" s="1"/>
  <c r="K71" i="60"/>
  <c r="K34" i="60" s="1"/>
  <c r="I72" i="60"/>
  <c r="I35" i="60" s="1"/>
  <c r="G73" i="60"/>
  <c r="G36" i="60" s="1"/>
  <c r="L59" i="56"/>
  <c r="F59" i="56"/>
  <c r="F22" i="56" s="1"/>
  <c r="N59" i="56"/>
  <c r="H59" i="56"/>
  <c r="J59" i="56"/>
  <c r="J58" i="56" s="1"/>
  <c r="G57" i="83"/>
  <c r="M60" i="83"/>
  <c r="M62" i="83" s="1"/>
  <c r="G57" i="74"/>
  <c r="M60" i="74"/>
  <c r="M62" i="74" s="1"/>
  <c r="E73" i="68"/>
  <c r="E36" i="68" s="1"/>
  <c r="K73" i="68"/>
  <c r="K36" i="68" s="1"/>
  <c r="I70" i="68"/>
  <c r="I33" i="68" s="1"/>
  <c r="E71" i="68"/>
  <c r="E34" i="68" s="1"/>
  <c r="I71" i="55"/>
  <c r="I34" i="55" s="1"/>
  <c r="E72" i="55"/>
  <c r="E35" i="55" s="1"/>
  <c r="K72" i="55"/>
  <c r="K35" i="55" s="1"/>
  <c r="G73" i="55"/>
  <c r="G36" i="55" s="1"/>
  <c r="J58" i="80"/>
  <c r="I61" i="80"/>
  <c r="N58" i="80"/>
  <c r="M61" i="80"/>
  <c r="L58" i="80"/>
  <c r="K61" i="80"/>
  <c r="M60" i="78"/>
  <c r="M62" i="78" s="1"/>
  <c r="I60" i="70"/>
  <c r="I62" i="70" s="1"/>
  <c r="E57" i="70"/>
  <c r="G57" i="61"/>
  <c r="M60" i="61"/>
  <c r="M62" i="61" s="1"/>
  <c r="M57" i="57"/>
  <c r="K70" i="53"/>
  <c r="K33" i="53" s="1"/>
  <c r="I71" i="53"/>
  <c r="I34" i="53" s="1"/>
  <c r="G72" i="53"/>
  <c r="G35" i="53" s="1"/>
  <c r="E73" i="53"/>
  <c r="E36" i="53" s="1"/>
  <c r="M73" i="53"/>
  <c r="M36" i="53" s="1"/>
  <c r="E70" i="53"/>
  <c r="E33" i="53" s="1"/>
  <c r="M70" i="53"/>
  <c r="M33" i="53" s="1"/>
  <c r="K71" i="53"/>
  <c r="K34" i="53" s="1"/>
  <c r="I72" i="53"/>
  <c r="I35" i="53" s="1"/>
  <c r="G73" i="53"/>
  <c r="G36" i="53" s="1"/>
  <c r="G70" i="53"/>
  <c r="G33" i="53" s="1"/>
  <c r="E71" i="53"/>
  <c r="E34" i="53" s="1"/>
  <c r="M71" i="53"/>
  <c r="M34" i="53" s="1"/>
  <c r="K72" i="53"/>
  <c r="K35" i="53" s="1"/>
  <c r="I73" i="53"/>
  <c r="I36" i="53" s="1"/>
  <c r="I70" i="53"/>
  <c r="I33" i="53" s="1"/>
  <c r="G71" i="53"/>
  <c r="G34" i="53" s="1"/>
  <c r="E72" i="53"/>
  <c r="E35" i="53" s="1"/>
  <c r="M72" i="53"/>
  <c r="M35" i="53" s="1"/>
  <c r="K73" i="53"/>
  <c r="K36" i="53" s="1"/>
  <c r="H59" i="45"/>
  <c r="J59" i="45"/>
  <c r="L59" i="45"/>
  <c r="F59" i="45"/>
  <c r="F22" i="45" s="1"/>
  <c r="N59" i="45"/>
  <c r="K70" i="37"/>
  <c r="K33" i="37" s="1"/>
  <c r="I71" i="37"/>
  <c r="I34" i="37" s="1"/>
  <c r="G72" i="37"/>
  <c r="G35" i="37" s="1"/>
  <c r="E73" i="37"/>
  <c r="E36" i="37" s="1"/>
  <c r="M73" i="37"/>
  <c r="M36" i="37" s="1"/>
  <c r="E70" i="37"/>
  <c r="E33" i="37" s="1"/>
  <c r="M70" i="37"/>
  <c r="M33" i="37" s="1"/>
  <c r="K71" i="37"/>
  <c r="K34" i="37" s="1"/>
  <c r="I72" i="37"/>
  <c r="I35" i="37" s="1"/>
  <c r="G73" i="37"/>
  <c r="G36" i="37" s="1"/>
  <c r="G70" i="37"/>
  <c r="G33" i="37" s="1"/>
  <c r="E71" i="37"/>
  <c r="E34" i="37" s="1"/>
  <c r="M71" i="37"/>
  <c r="M34" i="37" s="1"/>
  <c r="K72" i="37"/>
  <c r="K35" i="37" s="1"/>
  <c r="I73" i="37"/>
  <c r="I36" i="37" s="1"/>
  <c r="I70" i="37"/>
  <c r="I33" i="37" s="1"/>
  <c r="G71" i="37"/>
  <c r="G34" i="37" s="1"/>
  <c r="E72" i="37"/>
  <c r="E35" i="37" s="1"/>
  <c r="M72" i="37"/>
  <c r="M35" i="37" s="1"/>
  <c r="K73" i="37"/>
  <c r="K36" i="37" s="1"/>
  <c r="I57" i="32"/>
  <c r="K60" i="32"/>
  <c r="K62" i="32" s="1"/>
  <c r="K57" i="32"/>
  <c r="E60" i="32"/>
  <c r="M60" i="32"/>
  <c r="E57" i="32"/>
  <c r="M57" i="32"/>
  <c r="G60" i="32"/>
  <c r="G62" i="32" s="1"/>
  <c r="G57" i="32"/>
  <c r="I60" i="32"/>
  <c r="I62" i="32" s="1"/>
  <c r="I57" i="75"/>
  <c r="M57" i="75"/>
  <c r="J58" i="73"/>
  <c r="I61" i="73"/>
  <c r="E73" i="72"/>
  <c r="E36" i="72" s="1"/>
  <c r="K73" i="72"/>
  <c r="K36" i="72" s="1"/>
  <c r="I70" i="72"/>
  <c r="I33" i="72" s="1"/>
  <c r="E71" i="72"/>
  <c r="E34" i="72" s="1"/>
  <c r="M57" i="65"/>
  <c r="E73" i="59"/>
  <c r="E36" i="59" s="1"/>
  <c r="K73" i="59"/>
  <c r="K36" i="59" s="1"/>
  <c r="I70" i="59"/>
  <c r="I33" i="59" s="1"/>
  <c r="E71" i="59"/>
  <c r="E34" i="59" s="1"/>
  <c r="N58" i="56"/>
  <c r="M61" i="56"/>
  <c r="L58" i="56"/>
  <c r="K61" i="56"/>
  <c r="H58" i="56"/>
  <c r="G61" i="56"/>
  <c r="F59" i="40"/>
  <c r="F22" i="40" s="1"/>
  <c r="N59" i="40"/>
  <c r="H59" i="40"/>
  <c r="J59" i="40"/>
  <c r="L59" i="40"/>
  <c r="L58" i="40" s="1"/>
  <c r="M62" i="82"/>
  <c r="J58" i="82"/>
  <c r="I61" i="82"/>
  <c r="E23" i="81"/>
  <c r="E62" i="81"/>
  <c r="E25" i="81" s="1"/>
  <c r="E20" i="81"/>
  <c r="F58" i="81"/>
  <c r="F21" i="81" s="1"/>
  <c r="E61" i="81"/>
  <c r="E24" i="81" s="1"/>
  <c r="I71" i="81"/>
  <c r="I34" i="81" s="1"/>
  <c r="E72" i="81"/>
  <c r="E35" i="81" s="1"/>
  <c r="K72" i="81"/>
  <c r="K35" i="81" s="1"/>
  <c r="G73" i="81"/>
  <c r="G36" i="81" s="1"/>
  <c r="M60" i="77"/>
  <c r="M62" i="77" s="1"/>
  <c r="H59" i="72"/>
  <c r="G57" i="71"/>
  <c r="M57" i="69"/>
  <c r="K57" i="69"/>
  <c r="H58" i="67"/>
  <c r="G61" i="67"/>
  <c r="M62" i="67"/>
  <c r="M57" i="64"/>
  <c r="K57" i="64"/>
  <c r="G57" i="62"/>
  <c r="M57" i="60"/>
  <c r="K57" i="60"/>
  <c r="G57" i="58"/>
  <c r="I73" i="57"/>
  <c r="I36" i="57" s="1"/>
  <c r="G70" i="57"/>
  <c r="G33" i="57" s="1"/>
  <c r="M70" i="57"/>
  <c r="M33" i="57" s="1"/>
  <c r="G72" i="57"/>
  <c r="G35" i="57" s="1"/>
  <c r="E57" i="54"/>
  <c r="M57" i="54"/>
  <c r="G60" i="54"/>
  <c r="G62" i="54" s="1"/>
  <c r="G57" i="54"/>
  <c r="I60" i="54"/>
  <c r="I57" i="54"/>
  <c r="K60" i="54"/>
  <c r="K62" i="54" s="1"/>
  <c r="K57" i="54"/>
  <c r="E60" i="54"/>
  <c r="M60" i="54"/>
  <c r="M62" i="54" s="1"/>
  <c r="E57" i="46"/>
  <c r="M57" i="46"/>
  <c r="G60" i="46"/>
  <c r="G57" i="46"/>
  <c r="I60" i="46"/>
  <c r="I62" i="46" s="1"/>
  <c r="I57" i="46"/>
  <c r="K60" i="46"/>
  <c r="K57" i="46"/>
  <c r="E60" i="46"/>
  <c r="M60" i="46"/>
  <c r="M62" i="46" s="1"/>
  <c r="G70" i="43"/>
  <c r="G33" i="43" s="1"/>
  <c r="E71" i="43"/>
  <c r="E34" i="43" s="1"/>
  <c r="M71" i="43"/>
  <c r="M34" i="43" s="1"/>
  <c r="K72" i="43"/>
  <c r="K35" i="43" s="1"/>
  <c r="I73" i="43"/>
  <c r="I36" i="43" s="1"/>
  <c r="I70" i="43"/>
  <c r="I33" i="43" s="1"/>
  <c r="G71" i="43"/>
  <c r="G34" i="43" s="1"/>
  <c r="E72" i="43"/>
  <c r="E35" i="43" s="1"/>
  <c r="M72" i="43"/>
  <c r="M35" i="43" s="1"/>
  <c r="K73" i="43"/>
  <c r="K36" i="43" s="1"/>
  <c r="K70" i="43"/>
  <c r="K33" i="43" s="1"/>
  <c r="I71" i="43"/>
  <c r="I34" i="43" s="1"/>
  <c r="G72" i="43"/>
  <c r="G35" i="43" s="1"/>
  <c r="E73" i="43"/>
  <c r="E36" i="43" s="1"/>
  <c r="M73" i="43"/>
  <c r="M36" i="43" s="1"/>
  <c r="E70" i="43"/>
  <c r="E33" i="43" s="1"/>
  <c r="M70" i="43"/>
  <c r="M33" i="43" s="1"/>
  <c r="K71" i="43"/>
  <c r="K34" i="43" s="1"/>
  <c r="I72" i="43"/>
  <c r="I35" i="43" s="1"/>
  <c r="G73" i="43"/>
  <c r="G36" i="43" s="1"/>
  <c r="G70" i="35"/>
  <c r="G33" i="35" s="1"/>
  <c r="E71" i="35"/>
  <c r="E34" i="35" s="1"/>
  <c r="M71" i="35"/>
  <c r="M34" i="35" s="1"/>
  <c r="K72" i="35"/>
  <c r="K35" i="35" s="1"/>
  <c r="I73" i="35"/>
  <c r="I36" i="35" s="1"/>
  <c r="I70" i="35"/>
  <c r="I33" i="35" s="1"/>
  <c r="G71" i="35"/>
  <c r="G34" i="35" s="1"/>
  <c r="E72" i="35"/>
  <c r="E35" i="35" s="1"/>
  <c r="M72" i="35"/>
  <c r="M35" i="35" s="1"/>
  <c r="K73" i="35"/>
  <c r="K36" i="35" s="1"/>
  <c r="K70" i="35"/>
  <c r="K33" i="35" s="1"/>
  <c r="I71" i="35"/>
  <c r="I34" i="35" s="1"/>
  <c r="G72" i="35"/>
  <c r="G35" i="35" s="1"/>
  <c r="E73" i="35"/>
  <c r="E36" i="35" s="1"/>
  <c r="M73" i="35"/>
  <c r="M36" i="35" s="1"/>
  <c r="E70" i="35"/>
  <c r="E33" i="35" s="1"/>
  <c r="M70" i="35"/>
  <c r="M33" i="35" s="1"/>
  <c r="K71" i="35"/>
  <c r="K34" i="35" s="1"/>
  <c r="I72" i="35"/>
  <c r="I35" i="35" s="1"/>
  <c r="G73" i="35"/>
  <c r="G36" i="35" s="1"/>
  <c r="G70" i="31"/>
  <c r="G33" i="31" s="1"/>
  <c r="E71" i="31"/>
  <c r="E34" i="31" s="1"/>
  <c r="M71" i="31"/>
  <c r="M34" i="31" s="1"/>
  <c r="K72" i="31"/>
  <c r="K35" i="31" s="1"/>
  <c r="I73" i="31"/>
  <c r="I36" i="31" s="1"/>
  <c r="I70" i="31"/>
  <c r="I33" i="31" s="1"/>
  <c r="G71" i="31"/>
  <c r="G34" i="31" s="1"/>
  <c r="E72" i="31"/>
  <c r="E35" i="31" s="1"/>
  <c r="M72" i="31"/>
  <c r="M35" i="31" s="1"/>
  <c r="K73" i="31"/>
  <c r="K36" i="31" s="1"/>
  <c r="K70" i="31"/>
  <c r="K33" i="31" s="1"/>
  <c r="I71" i="31"/>
  <c r="I34" i="31" s="1"/>
  <c r="G72" i="31"/>
  <c r="G35" i="31" s="1"/>
  <c r="E73" i="31"/>
  <c r="E36" i="31" s="1"/>
  <c r="M73" i="31"/>
  <c r="M36" i="31" s="1"/>
  <c r="E70" i="31"/>
  <c r="E33" i="31" s="1"/>
  <c r="M70" i="31"/>
  <c r="M33" i="31" s="1"/>
  <c r="K71" i="31"/>
  <c r="K34" i="31" s="1"/>
  <c r="I72" i="31"/>
  <c r="I35" i="31" s="1"/>
  <c r="G73" i="31"/>
  <c r="G36" i="31" s="1"/>
  <c r="E57" i="26"/>
  <c r="M57" i="26"/>
  <c r="G57" i="26"/>
  <c r="I57" i="26"/>
  <c r="K57" i="26"/>
  <c r="E60" i="26"/>
  <c r="M60" i="26"/>
  <c r="G60" i="26"/>
  <c r="G62" i="26" s="1"/>
  <c r="I60" i="26"/>
  <c r="K60" i="26"/>
  <c r="K62" i="26" s="1"/>
  <c r="E73" i="50"/>
  <c r="E36" i="50" s="1"/>
  <c r="K73" i="50"/>
  <c r="K36" i="50" s="1"/>
  <c r="I70" i="50"/>
  <c r="I33" i="50" s="1"/>
  <c r="E71" i="50"/>
  <c r="E34" i="50" s="1"/>
  <c r="E73" i="46"/>
  <c r="E36" i="46" s="1"/>
  <c r="K73" i="46"/>
  <c r="K36" i="46" s="1"/>
  <c r="I70" i="46"/>
  <c r="I33" i="46" s="1"/>
  <c r="E71" i="46"/>
  <c r="E34" i="46" s="1"/>
  <c r="I57" i="41"/>
  <c r="M57" i="41"/>
  <c r="M57" i="40"/>
  <c r="I57" i="33"/>
  <c r="M57" i="33"/>
  <c r="M72" i="30"/>
  <c r="M35" i="30" s="1"/>
  <c r="L58" i="50"/>
  <c r="K61" i="50"/>
  <c r="H58" i="50"/>
  <c r="G61" i="50"/>
  <c r="H59" i="46"/>
  <c r="E20" i="43"/>
  <c r="F58" i="43"/>
  <c r="F21" i="43" s="1"/>
  <c r="E61" i="43"/>
  <c r="E24" i="43" s="1"/>
  <c r="J58" i="42"/>
  <c r="I61" i="42"/>
  <c r="N58" i="42"/>
  <c r="M61" i="42"/>
  <c r="G72" i="42"/>
  <c r="G35" i="42" s="1"/>
  <c r="M72" i="42"/>
  <c r="M35" i="42" s="1"/>
  <c r="I73" i="42"/>
  <c r="I36" i="42" s="1"/>
  <c r="G70" i="42"/>
  <c r="G33" i="42" s="1"/>
  <c r="H59" i="30"/>
  <c r="H58" i="30" s="1"/>
  <c r="G57" i="29"/>
  <c r="H59" i="22"/>
  <c r="J59" i="22"/>
  <c r="L59" i="22"/>
  <c r="F59" i="22"/>
  <c r="F22" i="22" s="1"/>
  <c r="N59" i="22"/>
  <c r="K70" i="18"/>
  <c r="K33" i="18" s="1"/>
  <c r="I71" i="18"/>
  <c r="I34" i="18" s="1"/>
  <c r="G72" i="18"/>
  <c r="G35" i="18" s="1"/>
  <c r="E73" i="18"/>
  <c r="E36" i="18" s="1"/>
  <c r="M73" i="18"/>
  <c r="M36" i="18" s="1"/>
  <c r="E70" i="18"/>
  <c r="E33" i="18" s="1"/>
  <c r="M70" i="18"/>
  <c r="M33" i="18" s="1"/>
  <c r="K71" i="18"/>
  <c r="K34" i="18" s="1"/>
  <c r="I72" i="18"/>
  <c r="I35" i="18" s="1"/>
  <c r="G73" i="18"/>
  <c r="G36" i="18" s="1"/>
  <c r="G70" i="18"/>
  <c r="G33" i="18" s="1"/>
  <c r="E71" i="18"/>
  <c r="E34" i="18" s="1"/>
  <c r="M71" i="18"/>
  <c r="M34" i="18" s="1"/>
  <c r="K72" i="18"/>
  <c r="K35" i="18" s="1"/>
  <c r="I73" i="18"/>
  <c r="I36" i="18" s="1"/>
  <c r="I70" i="18"/>
  <c r="I33" i="18" s="1"/>
  <c r="G71" i="18"/>
  <c r="G34" i="18" s="1"/>
  <c r="E72" i="18"/>
  <c r="E35" i="18" s="1"/>
  <c r="M72" i="18"/>
  <c r="M35" i="18" s="1"/>
  <c r="K73" i="18"/>
  <c r="K36" i="18" s="1"/>
  <c r="H59" i="10"/>
  <c r="J59" i="10"/>
  <c r="L59" i="10"/>
  <c r="F59" i="10"/>
  <c r="F22" i="10" s="1"/>
  <c r="N59" i="10"/>
  <c r="I57" i="5"/>
  <c r="K60" i="5"/>
  <c r="K62" i="5" s="1"/>
  <c r="K57" i="5"/>
  <c r="E60" i="5"/>
  <c r="M60" i="5"/>
  <c r="E57" i="5"/>
  <c r="M57" i="5"/>
  <c r="G60" i="5"/>
  <c r="G62" i="5" s="1"/>
  <c r="G57" i="5"/>
  <c r="I60" i="5"/>
  <c r="I62" i="5" s="1"/>
  <c r="G57" i="53"/>
  <c r="G57" i="52"/>
  <c r="M60" i="52"/>
  <c r="M62" i="52" s="1"/>
  <c r="E62" i="47"/>
  <c r="E25" i="47" s="1"/>
  <c r="E23" i="47"/>
  <c r="I60" i="45"/>
  <c r="I62" i="45" s="1"/>
  <c r="H59" i="42"/>
  <c r="H58" i="42" s="1"/>
  <c r="M60" i="39"/>
  <c r="M62" i="39" s="1"/>
  <c r="I57" i="37"/>
  <c r="M57" i="37"/>
  <c r="M60" i="35"/>
  <c r="M62" i="35" s="1"/>
  <c r="E23" i="34"/>
  <c r="E62" i="34"/>
  <c r="E25" i="34" s="1"/>
  <c r="E20" i="34"/>
  <c r="F58" i="34"/>
  <c r="F21" i="34" s="1"/>
  <c r="E61" i="34"/>
  <c r="E24" i="34" s="1"/>
  <c r="I71" i="34"/>
  <c r="I34" i="34" s="1"/>
  <c r="E72" i="34"/>
  <c r="E35" i="34" s="1"/>
  <c r="K72" i="34"/>
  <c r="K35" i="34" s="1"/>
  <c r="G73" i="34"/>
  <c r="G36" i="34" s="1"/>
  <c r="M73" i="54"/>
  <c r="M36" i="54" s="1"/>
  <c r="K70" i="54"/>
  <c r="K33" i="54" s="1"/>
  <c r="G71" i="54"/>
  <c r="G34" i="54" s="1"/>
  <c r="M71" i="54"/>
  <c r="M34" i="54" s="1"/>
  <c r="G60" i="51"/>
  <c r="G62" i="51" s="1"/>
  <c r="E60" i="51"/>
  <c r="I57" i="49"/>
  <c r="M57" i="49"/>
  <c r="G71" i="49"/>
  <c r="G34" i="49" s="1"/>
  <c r="M71" i="49"/>
  <c r="M34" i="49" s="1"/>
  <c r="I72" i="49"/>
  <c r="I35" i="49" s="1"/>
  <c r="M73" i="49"/>
  <c r="M36" i="49" s="1"/>
  <c r="M57" i="44"/>
  <c r="K73" i="41"/>
  <c r="K36" i="41" s="1"/>
  <c r="I70" i="41"/>
  <c r="I33" i="41" s="1"/>
  <c r="E71" i="41"/>
  <c r="E34" i="41" s="1"/>
  <c r="K71" i="41"/>
  <c r="K34" i="41" s="1"/>
  <c r="M57" i="31"/>
  <c r="K57" i="31"/>
  <c r="H58" i="28"/>
  <c r="G61" i="28"/>
  <c r="J58" i="28"/>
  <c r="I61" i="28"/>
  <c r="G60" i="2"/>
  <c r="G62" i="2" s="1"/>
  <c r="G57" i="2"/>
  <c r="I60" i="2"/>
  <c r="M60" i="2"/>
  <c r="M57" i="2"/>
  <c r="I57" i="2"/>
  <c r="K60" i="2"/>
  <c r="K62" i="2" s="1"/>
  <c r="K57" i="2"/>
  <c r="E60" i="2"/>
  <c r="E57" i="2"/>
  <c r="N59" i="26"/>
  <c r="M57" i="25"/>
  <c r="M57" i="24"/>
  <c r="K57" i="24"/>
  <c r="G60" i="20"/>
  <c r="G62" i="20" s="1"/>
  <c r="E60" i="20"/>
  <c r="E71" i="5"/>
  <c r="E34" i="5" s="1"/>
  <c r="K71" i="5"/>
  <c r="K34" i="5" s="1"/>
  <c r="E73" i="5"/>
  <c r="E36" i="5" s="1"/>
  <c r="K73" i="5"/>
  <c r="K36" i="5" s="1"/>
  <c r="E72" i="26"/>
  <c r="E35" i="26" s="1"/>
  <c r="K72" i="26"/>
  <c r="K35" i="26" s="1"/>
  <c r="G73" i="26"/>
  <c r="G36" i="26" s="1"/>
  <c r="E70" i="26"/>
  <c r="E33" i="26" s="1"/>
  <c r="M73" i="15"/>
  <c r="M36" i="15" s="1"/>
  <c r="K70" i="15"/>
  <c r="K33" i="15" s="1"/>
  <c r="G71" i="15"/>
  <c r="G34" i="15" s="1"/>
  <c r="M71" i="15"/>
  <c r="M34" i="15" s="1"/>
  <c r="K60" i="14"/>
  <c r="K62" i="14" s="1"/>
  <c r="G60" i="14"/>
  <c r="G62" i="14" s="1"/>
  <c r="G60" i="13"/>
  <c r="G62" i="13" s="1"/>
  <c r="M73" i="11"/>
  <c r="M36" i="11" s="1"/>
  <c r="K70" i="11"/>
  <c r="K33" i="11" s="1"/>
  <c r="G71" i="11"/>
  <c r="G34" i="11" s="1"/>
  <c r="M71" i="11"/>
  <c r="M34" i="11" s="1"/>
  <c r="K60" i="10"/>
  <c r="K62" i="10" s="1"/>
  <c r="G60" i="10"/>
  <c r="G62" i="10" s="1"/>
  <c r="G60" i="9"/>
  <c r="G62" i="9" s="1"/>
  <c r="G60" i="8"/>
  <c r="G62" i="8" s="1"/>
  <c r="E60" i="8"/>
  <c r="L58" i="3"/>
  <c r="K61" i="3"/>
  <c r="K62" i="3"/>
  <c r="I73" i="25"/>
  <c r="I36" i="25" s="1"/>
  <c r="G70" i="25"/>
  <c r="G33" i="25" s="1"/>
  <c r="M70" i="25"/>
  <c r="M33" i="25" s="1"/>
  <c r="G72" i="25"/>
  <c r="G35" i="25" s="1"/>
  <c r="H59" i="23"/>
  <c r="H58" i="23" s="1"/>
  <c r="I71" i="19"/>
  <c r="I34" i="19" s="1"/>
  <c r="E72" i="19"/>
  <c r="E35" i="19" s="1"/>
  <c r="K72" i="19"/>
  <c r="K35" i="19" s="1"/>
  <c r="G73" i="19"/>
  <c r="G36" i="19" s="1"/>
  <c r="G57" i="18"/>
  <c r="G60" i="16"/>
  <c r="G62" i="16" s="1"/>
  <c r="E60" i="16"/>
  <c r="L58" i="15"/>
  <c r="K61" i="15"/>
  <c r="H58" i="15"/>
  <c r="G61" i="15"/>
  <c r="I71" i="7"/>
  <c r="I34" i="7" s="1"/>
  <c r="E72" i="7"/>
  <c r="E35" i="7" s="1"/>
  <c r="K72" i="7"/>
  <c r="K35" i="7" s="1"/>
  <c r="G73" i="7"/>
  <c r="G36" i="7" s="1"/>
  <c r="G57" i="6"/>
  <c r="M57" i="4"/>
  <c r="E60" i="4"/>
  <c r="G72" i="23"/>
  <c r="G35" i="23" s="1"/>
  <c r="M72" i="23"/>
  <c r="M35" i="23" s="1"/>
  <c r="I73" i="23"/>
  <c r="I36" i="23" s="1"/>
  <c r="G70" i="23"/>
  <c r="G33" i="23" s="1"/>
  <c r="I60" i="22"/>
  <c r="I62" i="22" s="1"/>
  <c r="G60" i="12"/>
  <c r="G62" i="12" s="1"/>
  <c r="E60" i="12"/>
  <c r="K72" i="9"/>
  <c r="K35" i="9" s="1"/>
  <c r="G73" i="9"/>
  <c r="G36" i="9" s="1"/>
  <c r="E70" i="9"/>
  <c r="E33" i="9" s="1"/>
  <c r="I71" i="9"/>
  <c r="I34" i="9" s="1"/>
  <c r="E23" i="7"/>
  <c r="E62" i="7"/>
  <c r="E25" i="7" s="1"/>
  <c r="E20" i="7"/>
  <c r="F58" i="7"/>
  <c r="F21" i="7" s="1"/>
  <c r="E61" i="7"/>
  <c r="E24" i="7" s="1"/>
  <c r="G3" i="1"/>
  <c r="F77" i="1"/>
  <c r="F22" i="1"/>
  <c r="F191" i="1"/>
  <c r="F108" i="1"/>
  <c r="F16" i="1"/>
  <c r="F38" i="1"/>
  <c r="F144" i="1"/>
  <c r="F151" i="1"/>
  <c r="F13" i="1"/>
  <c r="F99" i="1"/>
  <c r="F168" i="1"/>
  <c r="F9" i="1"/>
  <c r="F23" i="1"/>
  <c r="F55" i="1"/>
  <c r="F42" i="1"/>
  <c r="F37" i="1"/>
  <c r="F112" i="1"/>
  <c r="F52" i="1"/>
  <c r="F72" i="1"/>
  <c r="F198" i="1"/>
  <c r="F92" i="1"/>
  <c r="F190" i="1"/>
  <c r="F129" i="1"/>
  <c r="F172" i="1"/>
  <c r="F180" i="1"/>
  <c r="F200" i="1"/>
  <c r="F103" i="1"/>
  <c r="F147" i="1"/>
  <c r="F60" i="1"/>
  <c r="F82" i="1"/>
  <c r="F136" i="1"/>
  <c r="F76" i="1"/>
  <c r="F120" i="1"/>
  <c r="F19" i="1"/>
  <c r="F199" i="1"/>
  <c r="F193" i="1"/>
  <c r="F171" i="1"/>
  <c r="F18" i="1"/>
  <c r="F28" i="1"/>
  <c r="F59" i="1"/>
  <c r="F192" i="1"/>
  <c r="F54" i="1"/>
  <c r="F142" i="1"/>
  <c r="F162" i="1"/>
  <c r="F119" i="1"/>
  <c r="F137" i="1"/>
  <c r="F67" i="1"/>
  <c r="F181" i="1"/>
  <c r="F128" i="1"/>
  <c r="F51" i="1"/>
  <c r="F27" i="1"/>
  <c r="F39" i="1"/>
  <c r="F124" i="1"/>
  <c r="F70" i="1"/>
  <c r="F44" i="1"/>
  <c r="F14" i="1"/>
  <c r="F109" i="1"/>
  <c r="F135" i="1"/>
  <c r="F113" i="1"/>
  <c r="F66" i="1"/>
  <c r="F41" i="1"/>
  <c r="F56" i="1"/>
  <c r="F123" i="1"/>
  <c r="F201" i="1"/>
  <c r="F176" i="1"/>
  <c r="F31" i="1"/>
  <c r="F84" i="1"/>
  <c r="F105" i="1"/>
  <c r="F65" i="1"/>
  <c r="F106" i="1"/>
  <c r="F145" i="1"/>
  <c r="F100" i="1"/>
  <c r="F156" i="1"/>
  <c r="F152" i="1"/>
  <c r="F36" i="1"/>
  <c r="F80" i="1"/>
  <c r="F53" i="1"/>
  <c r="F75" i="1"/>
  <c r="F114" i="1"/>
  <c r="F10" i="1"/>
  <c r="F117" i="1"/>
  <c r="F204" i="1"/>
  <c r="F4" i="1"/>
  <c r="F95" i="1"/>
  <c r="F163" i="1"/>
  <c r="F11" i="1"/>
  <c r="F138" i="1"/>
  <c r="F61" i="1"/>
  <c r="F126" i="1"/>
  <c r="F7" i="1"/>
  <c r="F97" i="1"/>
  <c r="F8" i="1"/>
  <c r="F122" i="1"/>
  <c r="F68" i="1"/>
  <c r="F177" i="1"/>
  <c r="F101" i="1"/>
  <c r="F189" i="1"/>
  <c r="F150" i="1"/>
  <c r="F33" i="1"/>
  <c r="F207" i="1"/>
  <c r="F94" i="1"/>
  <c r="F88" i="1"/>
  <c r="F186" i="1"/>
  <c r="F79" i="1"/>
  <c r="F87" i="1"/>
  <c r="F158" i="1"/>
  <c r="F206" i="1"/>
  <c r="F173" i="1"/>
  <c r="F96" i="1"/>
  <c r="F24" i="1"/>
  <c r="F58" i="1"/>
  <c r="F139" i="1"/>
  <c r="F161" i="1"/>
  <c r="F50" i="1"/>
  <c r="F133" i="1"/>
  <c r="F35" i="1"/>
  <c r="F104" i="1"/>
  <c r="F118" i="1"/>
  <c r="F63" i="1"/>
  <c r="F178" i="1"/>
  <c r="F166" i="1"/>
  <c r="F30" i="1"/>
  <c r="F148" i="1"/>
  <c r="F197" i="1"/>
  <c r="F40" i="1"/>
  <c r="F25" i="1"/>
  <c r="F149" i="1"/>
  <c r="F187" i="1"/>
  <c r="F57" i="1"/>
  <c r="F195" i="1"/>
  <c r="F205" i="1"/>
  <c r="F86" i="1"/>
  <c r="F175" i="1"/>
  <c r="F182" i="1"/>
  <c r="F165" i="1"/>
  <c r="F71" i="1"/>
  <c r="F179" i="1"/>
  <c r="F74" i="1"/>
  <c r="F5" i="1"/>
  <c r="F184" i="1"/>
  <c r="F90" i="1"/>
  <c r="F170" i="1"/>
  <c r="F45" i="1"/>
  <c r="F196" i="1"/>
  <c r="F20" i="1"/>
  <c r="F46" i="1"/>
  <c r="F174" i="1"/>
  <c r="F132" i="1"/>
  <c r="F167" i="1"/>
  <c r="F83" i="1"/>
  <c r="F81" i="1"/>
  <c r="F140" i="1"/>
  <c r="F48" i="1"/>
  <c r="F157" i="1"/>
  <c r="F115" i="1"/>
  <c r="F6" i="1"/>
  <c r="F134" i="1"/>
  <c r="F89" i="1"/>
  <c r="F17" i="1"/>
  <c r="F12" i="1"/>
  <c r="F185" i="1"/>
  <c r="F29" i="1"/>
  <c r="F15" i="1"/>
  <c r="F21" i="1"/>
  <c r="F73" i="1"/>
  <c r="F78" i="1"/>
  <c r="F102" i="1"/>
  <c r="F107" i="1"/>
  <c r="F203" i="1"/>
  <c r="F98" i="1"/>
  <c r="F110" i="1"/>
  <c r="F32" i="1"/>
  <c r="F111" i="1"/>
  <c r="F121" i="1"/>
  <c r="F183" i="1"/>
  <c r="F159" i="1"/>
  <c r="F69" i="1"/>
  <c r="F194" i="1"/>
  <c r="F64" i="1"/>
  <c r="F154" i="1"/>
  <c r="F155" i="1"/>
  <c r="F49" i="1"/>
  <c r="F127" i="1"/>
  <c r="F116" i="1"/>
  <c r="F202" i="1"/>
  <c r="F130" i="1"/>
  <c r="F143" i="1"/>
  <c r="F26" i="1"/>
  <c r="F34" i="1"/>
  <c r="F43" i="1"/>
  <c r="F141" i="1"/>
  <c r="F188" i="1"/>
  <c r="F125" i="1"/>
  <c r="F153" i="1"/>
  <c r="F160" i="1"/>
  <c r="F131" i="1"/>
  <c r="F146" i="1"/>
  <c r="F169" i="1"/>
  <c r="F47" i="1"/>
  <c r="F85" i="1"/>
  <c r="F62" i="1"/>
  <c r="F93" i="1"/>
  <c r="F91" i="1"/>
  <c r="F164" i="1"/>
  <c r="G207" i="1" l="1"/>
  <c r="G201" i="1"/>
  <c r="G195" i="1"/>
  <c r="G189" i="1"/>
  <c r="G183" i="1"/>
  <c r="G177" i="1"/>
  <c r="G171" i="1"/>
  <c r="G165" i="1"/>
  <c r="G159" i="1"/>
  <c r="G153" i="1"/>
  <c r="G147" i="1"/>
  <c r="G141" i="1"/>
  <c r="G135" i="1"/>
  <c r="G129" i="1"/>
  <c r="G123" i="1"/>
  <c r="G121" i="1"/>
  <c r="G119" i="1"/>
  <c r="G117" i="1"/>
  <c r="G115" i="1"/>
  <c r="G109" i="1"/>
  <c r="G107" i="1"/>
  <c r="G105" i="1"/>
  <c r="G103" i="1"/>
  <c r="G101" i="1"/>
  <c r="G99" i="1"/>
  <c r="G97" i="1"/>
  <c r="G95" i="1"/>
  <c r="G93" i="1"/>
  <c r="G91" i="1"/>
  <c r="G89" i="1"/>
  <c r="G87" i="1"/>
  <c r="G85" i="1"/>
  <c r="G83" i="1"/>
  <c r="G81" i="1"/>
  <c r="G79" i="1"/>
  <c r="G77" i="1"/>
  <c r="G75" i="1"/>
  <c r="G73" i="1"/>
  <c r="G71" i="1"/>
  <c r="G69" i="1"/>
  <c r="G67" i="1"/>
  <c r="G65" i="1"/>
  <c r="G63" i="1"/>
  <c r="G61" i="1"/>
  <c r="G59" i="1"/>
  <c r="G57" i="1"/>
  <c r="G55" i="1"/>
  <c r="G53" i="1"/>
  <c r="G51" i="1"/>
  <c r="G49" i="1"/>
  <c r="G47" i="1"/>
  <c r="G45" i="1"/>
  <c r="G43" i="1"/>
  <c r="G41" i="1"/>
  <c r="G39" i="1"/>
  <c r="G37" i="1"/>
  <c r="G35" i="1"/>
  <c r="G33" i="1"/>
  <c r="G31" i="1"/>
  <c r="G29" i="1"/>
  <c r="G27" i="1"/>
  <c r="G25" i="1"/>
  <c r="G23" i="1"/>
  <c r="G21" i="1"/>
  <c r="G19" i="1"/>
  <c r="G17" i="1"/>
  <c r="G15" i="1"/>
  <c r="G13" i="1"/>
  <c r="G11" i="1"/>
  <c r="G9" i="1"/>
  <c r="G7" i="1"/>
  <c r="G5" i="1"/>
  <c r="G203" i="1"/>
  <c r="G199" i="1"/>
  <c r="G193" i="1"/>
  <c r="G187" i="1"/>
  <c r="G181" i="1"/>
  <c r="G175" i="1"/>
  <c r="G169" i="1"/>
  <c r="G163" i="1"/>
  <c r="G157" i="1"/>
  <c r="G149" i="1"/>
  <c r="G143" i="1"/>
  <c r="G137" i="1"/>
  <c r="G131" i="1"/>
  <c r="G127" i="1"/>
  <c r="G113" i="1"/>
  <c r="G205" i="1"/>
  <c r="G197" i="1"/>
  <c r="G191" i="1"/>
  <c r="G185" i="1"/>
  <c r="G179" i="1"/>
  <c r="G173" i="1"/>
  <c r="G167" i="1"/>
  <c r="G161" i="1"/>
  <c r="G155" i="1"/>
  <c r="G151" i="1"/>
  <c r="G145" i="1"/>
  <c r="G139" i="1"/>
  <c r="G133" i="1"/>
  <c r="G125" i="1"/>
  <c r="G111" i="1"/>
  <c r="G206" i="1"/>
  <c r="G204" i="1"/>
  <c r="G202" i="1"/>
  <c r="G200" i="1"/>
  <c r="G198" i="1"/>
  <c r="G196" i="1"/>
  <c r="G194" i="1"/>
  <c r="G192" i="1"/>
  <c r="G190" i="1"/>
  <c r="G188" i="1"/>
  <c r="G186" i="1"/>
  <c r="G184" i="1"/>
  <c r="G182" i="1"/>
  <c r="G180" i="1"/>
  <c r="G178" i="1"/>
  <c r="G176" i="1"/>
  <c r="G174" i="1"/>
  <c r="G172" i="1"/>
  <c r="G170" i="1"/>
  <c r="G168" i="1"/>
  <c r="G166" i="1"/>
  <c r="G164" i="1"/>
  <c r="G162" i="1"/>
  <c r="G160" i="1"/>
  <c r="G158" i="1"/>
  <c r="G156" i="1"/>
  <c r="G154" i="1"/>
  <c r="G152" i="1"/>
  <c r="G150" i="1"/>
  <c r="G148" i="1"/>
  <c r="G146" i="1"/>
  <c r="G144" i="1"/>
  <c r="G142" i="1"/>
  <c r="G140" i="1"/>
  <c r="G138" i="1"/>
  <c r="G136" i="1"/>
  <c r="G134" i="1"/>
  <c r="G132" i="1"/>
  <c r="G130" i="1"/>
  <c r="G128" i="1"/>
  <c r="G126" i="1"/>
  <c r="G124" i="1"/>
  <c r="G122" i="1"/>
  <c r="G120" i="1"/>
  <c r="G118" i="1"/>
  <c r="G116" i="1"/>
  <c r="G114" i="1"/>
  <c r="G112" i="1"/>
  <c r="G110" i="1"/>
  <c r="G108" i="1"/>
  <c r="G106" i="1"/>
  <c r="G104" i="1"/>
  <c r="G102" i="1"/>
  <c r="G100" i="1"/>
  <c r="G98" i="1"/>
  <c r="G96" i="1"/>
  <c r="G94" i="1"/>
  <c r="G92" i="1"/>
  <c r="G90" i="1"/>
  <c r="G88" i="1"/>
  <c r="G86" i="1"/>
  <c r="G84" i="1"/>
  <c r="G82" i="1"/>
  <c r="G80" i="1"/>
  <c r="G78" i="1"/>
  <c r="G76" i="1"/>
  <c r="G74" i="1"/>
  <c r="G72" i="1"/>
  <c r="G70" i="1"/>
  <c r="G68" i="1"/>
  <c r="G66" i="1"/>
  <c r="G64" i="1"/>
  <c r="G62" i="1"/>
  <c r="G60" i="1"/>
  <c r="G58" i="1"/>
  <c r="G56" i="1"/>
  <c r="G54" i="1"/>
  <c r="G52" i="1"/>
  <c r="G50" i="1"/>
  <c r="G48" i="1"/>
  <c r="G46" i="1"/>
  <c r="G44" i="1"/>
  <c r="G42" i="1"/>
  <c r="G40" i="1"/>
  <c r="G38" i="1"/>
  <c r="G36" i="1"/>
  <c r="G34" i="1"/>
  <c r="G32" i="1"/>
  <c r="G30" i="1"/>
  <c r="G28" i="1"/>
  <c r="G26" i="1"/>
  <c r="G24" i="1"/>
  <c r="G22" i="1"/>
  <c r="G20" i="1"/>
  <c r="G18" i="1"/>
  <c r="G16" i="1"/>
  <c r="G14" i="1"/>
  <c r="G12" i="1"/>
  <c r="G10" i="1"/>
  <c r="G8" i="1"/>
  <c r="G6" i="1"/>
  <c r="G4" i="1"/>
  <c r="E62" i="4"/>
  <c r="E25" i="4" s="1"/>
  <c r="E23" i="4"/>
  <c r="L58" i="24"/>
  <c r="K61" i="24"/>
  <c r="E20" i="2"/>
  <c r="F58" i="2"/>
  <c r="F21" i="2" s="1"/>
  <c r="E61" i="2"/>
  <c r="E24" i="2" s="1"/>
  <c r="J58" i="2"/>
  <c r="I61" i="2"/>
  <c r="H58" i="2"/>
  <c r="G61" i="2"/>
  <c r="N58" i="44"/>
  <c r="M61" i="44"/>
  <c r="J58" i="37"/>
  <c r="I61" i="37"/>
  <c r="H58" i="53"/>
  <c r="G61" i="53"/>
  <c r="N58" i="5"/>
  <c r="M61" i="5"/>
  <c r="L58" i="5"/>
  <c r="K61" i="5"/>
  <c r="N58" i="33"/>
  <c r="M61" i="33"/>
  <c r="J58" i="41"/>
  <c r="I61" i="41"/>
  <c r="M62" i="26"/>
  <c r="H58" i="26"/>
  <c r="G61" i="26"/>
  <c r="E23" i="46"/>
  <c r="E62" i="46"/>
  <c r="E25" i="46" s="1"/>
  <c r="E20" i="46"/>
  <c r="F58" i="46"/>
  <c r="F21" i="46" s="1"/>
  <c r="E61" i="46"/>
  <c r="E24" i="46" s="1"/>
  <c r="L58" i="60"/>
  <c r="K61" i="60"/>
  <c r="N58" i="64"/>
  <c r="M61" i="64"/>
  <c r="L58" i="69"/>
  <c r="K61" i="69"/>
  <c r="N58" i="65"/>
  <c r="M61" i="65"/>
  <c r="J58" i="75"/>
  <c r="I61" i="75"/>
  <c r="N58" i="32"/>
  <c r="M61" i="32"/>
  <c r="L58" i="32"/>
  <c r="K61" i="32"/>
  <c r="N58" i="57"/>
  <c r="M61" i="57"/>
  <c r="E23" i="76"/>
  <c r="E62" i="76"/>
  <c r="E25" i="76" s="1"/>
  <c r="E20" i="76"/>
  <c r="F58" i="76"/>
  <c r="F21" i="76" s="1"/>
  <c r="E61" i="76"/>
  <c r="E24" i="76" s="1"/>
  <c r="N58" i="90"/>
  <c r="M61" i="90"/>
  <c r="E20" i="84"/>
  <c r="F58" i="84"/>
  <c r="F21" i="84" s="1"/>
  <c r="E61" i="84"/>
  <c r="E24" i="84" s="1"/>
  <c r="J58" i="113"/>
  <c r="I61" i="113"/>
  <c r="N58" i="113"/>
  <c r="M61" i="113"/>
  <c r="N58" i="105"/>
  <c r="M61" i="105"/>
  <c r="L58" i="105"/>
  <c r="K61" i="105"/>
  <c r="H58" i="105"/>
  <c r="G61" i="105"/>
  <c r="E23" i="122"/>
  <c r="E62" i="122"/>
  <c r="E25" i="122" s="1"/>
  <c r="I62" i="122"/>
  <c r="E20" i="122"/>
  <c r="F58" i="122"/>
  <c r="F21" i="122" s="1"/>
  <c r="E61" i="122"/>
  <c r="E24" i="122" s="1"/>
  <c r="G62" i="128"/>
  <c r="E23" i="128"/>
  <c r="E62" i="128"/>
  <c r="E25" i="128" s="1"/>
  <c r="H58" i="156"/>
  <c r="G61" i="156"/>
  <c r="L58" i="145"/>
  <c r="K61" i="145"/>
  <c r="H58" i="145"/>
  <c r="G61" i="145"/>
  <c r="K62" i="153"/>
  <c r="G62" i="153"/>
  <c r="H58" i="168"/>
  <c r="G61" i="168"/>
  <c r="J58" i="170"/>
  <c r="I61" i="170"/>
  <c r="J58" i="186"/>
  <c r="I61" i="186"/>
  <c r="F22" i="197"/>
  <c r="F58" i="197"/>
  <c r="F21" i="197" s="1"/>
  <c r="E20" i="6"/>
  <c r="F58" i="6"/>
  <c r="F21" i="6" s="1"/>
  <c r="E61" i="6"/>
  <c r="E24" i="6" s="1"/>
  <c r="J58" i="20"/>
  <c r="I61" i="20"/>
  <c r="E62" i="25"/>
  <c r="E25" i="25" s="1"/>
  <c r="E23" i="25"/>
  <c r="E62" i="49"/>
  <c r="E25" i="49" s="1"/>
  <c r="E23" i="49"/>
  <c r="J58" i="51"/>
  <c r="I61" i="51"/>
  <c r="L58" i="45"/>
  <c r="K61" i="45"/>
  <c r="E20" i="52"/>
  <c r="F58" i="52"/>
  <c r="F21" i="52" s="1"/>
  <c r="E61" i="52"/>
  <c r="E24" i="52" s="1"/>
  <c r="E62" i="33"/>
  <c r="E25" i="33" s="1"/>
  <c r="E23" i="33"/>
  <c r="E23" i="38"/>
  <c r="E62" i="38"/>
  <c r="E25" i="38" s="1"/>
  <c r="I62" i="38"/>
  <c r="E20" i="38"/>
  <c r="F58" i="38"/>
  <c r="F21" i="38" s="1"/>
  <c r="E61" i="38"/>
  <c r="E24" i="38" s="1"/>
  <c r="E62" i="60"/>
  <c r="E25" i="60" s="1"/>
  <c r="E23" i="60"/>
  <c r="F58" i="67"/>
  <c r="F21" i="67" s="1"/>
  <c r="E62" i="69"/>
  <c r="E25" i="69" s="1"/>
  <c r="E23" i="69"/>
  <c r="E62" i="27"/>
  <c r="E25" i="27" s="1"/>
  <c r="E23" i="27"/>
  <c r="E62" i="75"/>
  <c r="E25" i="75" s="1"/>
  <c r="E23" i="75"/>
  <c r="N58" i="48"/>
  <c r="M61" i="48"/>
  <c r="L58" i="48"/>
  <c r="K61" i="48"/>
  <c r="E62" i="57"/>
  <c r="E25" i="57" s="1"/>
  <c r="E23" i="57"/>
  <c r="E20" i="78"/>
  <c r="F58" i="78"/>
  <c r="F21" i="78" s="1"/>
  <c r="E61" i="78"/>
  <c r="E24" i="78" s="1"/>
  <c r="E20" i="83"/>
  <c r="F58" i="83"/>
  <c r="F21" i="83" s="1"/>
  <c r="E61" i="83"/>
  <c r="E24" i="83" s="1"/>
  <c r="L58" i="68"/>
  <c r="K61" i="68"/>
  <c r="H58" i="68"/>
  <c r="G61" i="68"/>
  <c r="N58" i="84"/>
  <c r="M61" i="84"/>
  <c r="E20" i="86"/>
  <c r="F58" i="86"/>
  <c r="F21" i="86" s="1"/>
  <c r="E61" i="86"/>
  <c r="E24" i="86" s="1"/>
  <c r="J58" i="107"/>
  <c r="I61" i="107"/>
  <c r="J58" i="112"/>
  <c r="I61" i="112"/>
  <c r="J58" i="139"/>
  <c r="I61" i="139"/>
  <c r="J58" i="133"/>
  <c r="I61" i="133"/>
  <c r="K61" i="138"/>
  <c r="L58" i="138"/>
  <c r="I61" i="137"/>
  <c r="J58" i="137"/>
  <c r="J58" i="140"/>
  <c r="I61" i="140"/>
  <c r="N58" i="140"/>
  <c r="M61" i="140"/>
  <c r="E20" i="156"/>
  <c r="F58" i="156"/>
  <c r="F21" i="156" s="1"/>
  <c r="E61" i="156"/>
  <c r="E24" i="156" s="1"/>
  <c r="H58" i="147"/>
  <c r="G61" i="147"/>
  <c r="L58" i="152"/>
  <c r="K61" i="152"/>
  <c r="H58" i="177"/>
  <c r="G61" i="177"/>
  <c r="E62" i="166"/>
  <c r="E25" i="166" s="1"/>
  <c r="E23" i="166"/>
  <c r="I62" i="166"/>
  <c r="H58" i="174"/>
  <c r="G61" i="174"/>
  <c r="H58" i="180"/>
  <c r="G61" i="180"/>
  <c r="K62" i="181"/>
  <c r="G62" i="181"/>
  <c r="E23" i="192"/>
  <c r="E62" i="192"/>
  <c r="E25" i="192" s="1"/>
  <c r="N58" i="192"/>
  <c r="M61" i="192"/>
  <c r="E62" i="194"/>
  <c r="E25" i="194" s="1"/>
  <c r="E23" i="194"/>
  <c r="I62" i="194"/>
  <c r="L58" i="196"/>
  <c r="K61" i="196"/>
  <c r="N58" i="196"/>
  <c r="M61" i="196"/>
  <c r="H58" i="196"/>
  <c r="G61" i="196"/>
  <c r="H58" i="198"/>
  <c r="G61" i="198"/>
  <c r="H58" i="202"/>
  <c r="G61" i="202"/>
  <c r="L58" i="202"/>
  <c r="K61" i="202"/>
  <c r="E20" i="190"/>
  <c r="E61" i="190"/>
  <c r="E24" i="190" s="1"/>
  <c r="F58" i="190"/>
  <c r="F21" i="190" s="1"/>
  <c r="H58" i="4"/>
  <c r="G61" i="4"/>
  <c r="N58" i="18"/>
  <c r="M61" i="18"/>
  <c r="I62" i="9"/>
  <c r="M62" i="25"/>
  <c r="E23" i="11"/>
  <c r="E62" i="11"/>
  <c r="E25" i="11" s="1"/>
  <c r="E20" i="11"/>
  <c r="F58" i="11"/>
  <c r="F21" i="11" s="1"/>
  <c r="E61" i="11"/>
  <c r="E24" i="11" s="1"/>
  <c r="M62" i="44"/>
  <c r="H58" i="49"/>
  <c r="G61" i="49"/>
  <c r="E20" i="51"/>
  <c r="F58" i="51"/>
  <c r="F21" i="51" s="1"/>
  <c r="E61" i="51"/>
  <c r="E24" i="51" s="1"/>
  <c r="L58" i="35"/>
  <c r="K61" i="35"/>
  <c r="H58" i="39"/>
  <c r="G61" i="39"/>
  <c r="E62" i="45"/>
  <c r="E25" i="45" s="1"/>
  <c r="E23" i="45"/>
  <c r="L58" i="52"/>
  <c r="K61" i="52"/>
  <c r="J58" i="53"/>
  <c r="I61" i="53"/>
  <c r="H58" i="21"/>
  <c r="G61" i="21"/>
  <c r="J58" i="21"/>
  <c r="I61" i="21"/>
  <c r="M62" i="33"/>
  <c r="H58" i="40"/>
  <c r="G61" i="40"/>
  <c r="L58" i="58"/>
  <c r="K61" i="58"/>
  <c r="M62" i="60"/>
  <c r="J58" i="64"/>
  <c r="I61" i="64"/>
  <c r="J58" i="69"/>
  <c r="I61" i="69"/>
  <c r="J58" i="71"/>
  <c r="I61" i="71"/>
  <c r="N58" i="77"/>
  <c r="M61" i="77"/>
  <c r="M62" i="65"/>
  <c r="J58" i="57"/>
  <c r="I61" i="57"/>
  <c r="N58" i="61"/>
  <c r="M61" i="61"/>
  <c r="L58" i="78"/>
  <c r="K61" i="78"/>
  <c r="N58" i="83"/>
  <c r="M61" i="83"/>
  <c r="K62" i="55"/>
  <c r="G62" i="55"/>
  <c r="L58" i="88"/>
  <c r="K61" i="88"/>
  <c r="J58" i="90"/>
  <c r="I61" i="90"/>
  <c r="E23" i="84"/>
  <c r="E62" i="84"/>
  <c r="E25" i="84" s="1"/>
  <c r="L58" i="86"/>
  <c r="K61" i="86"/>
  <c r="K61" i="108"/>
  <c r="L58" i="108"/>
  <c r="E61" i="66"/>
  <c r="E24" i="66" s="1"/>
  <c r="E20" i="66"/>
  <c r="F58" i="66"/>
  <c r="F21" i="66" s="1"/>
  <c r="E62" i="66"/>
  <c r="E25" i="66" s="1"/>
  <c r="E23" i="66"/>
  <c r="N58" i="87"/>
  <c r="M61" i="87"/>
  <c r="L58" i="95"/>
  <c r="K61" i="95"/>
  <c r="L58" i="103"/>
  <c r="K61" i="103"/>
  <c r="E62" i="107"/>
  <c r="E25" i="107" s="1"/>
  <c r="E23" i="107"/>
  <c r="H58" i="98"/>
  <c r="G61" i="98"/>
  <c r="L58" i="102"/>
  <c r="K61" i="102"/>
  <c r="F58" i="119"/>
  <c r="F21" i="119" s="1"/>
  <c r="N58" i="117"/>
  <c r="M61" i="117"/>
  <c r="K62" i="118"/>
  <c r="G62" i="118"/>
  <c r="N58" i="129"/>
  <c r="M61" i="129"/>
  <c r="E62" i="136"/>
  <c r="E25" i="136" s="1"/>
  <c r="E23" i="136"/>
  <c r="E62" i="139"/>
  <c r="E25" i="139" s="1"/>
  <c r="E23" i="139"/>
  <c r="E20" i="124"/>
  <c r="F58" i="124"/>
  <c r="F21" i="124" s="1"/>
  <c r="E61" i="124"/>
  <c r="E24" i="124" s="1"/>
  <c r="K62" i="124"/>
  <c r="F58" i="135"/>
  <c r="F21" i="135" s="1"/>
  <c r="J58" i="134"/>
  <c r="I61" i="134"/>
  <c r="N58" i="134"/>
  <c r="M61" i="134"/>
  <c r="N58" i="156"/>
  <c r="M61" i="156"/>
  <c r="I62" i="147"/>
  <c r="E62" i="152"/>
  <c r="E25" i="152" s="1"/>
  <c r="E23" i="152"/>
  <c r="F58" i="155"/>
  <c r="F21" i="155" s="1"/>
  <c r="E23" i="149"/>
  <c r="E62" i="149"/>
  <c r="E25" i="149" s="1"/>
  <c r="I62" i="149"/>
  <c r="E20" i="149"/>
  <c r="F58" i="149"/>
  <c r="F21" i="149" s="1"/>
  <c r="E61" i="149"/>
  <c r="E24" i="149" s="1"/>
  <c r="L58" i="168"/>
  <c r="K61" i="168"/>
  <c r="F58" i="161"/>
  <c r="F21" i="161" s="1"/>
  <c r="N58" i="162"/>
  <c r="M61" i="162"/>
  <c r="L58" i="162"/>
  <c r="K61" i="162"/>
  <c r="H58" i="162"/>
  <c r="G61" i="162"/>
  <c r="I62" i="175"/>
  <c r="J58" i="171"/>
  <c r="I61" i="171"/>
  <c r="N58" i="171"/>
  <c r="M61" i="171"/>
  <c r="E20" i="172"/>
  <c r="F58" i="172"/>
  <c r="F21" i="172" s="1"/>
  <c r="E61" i="172"/>
  <c r="E24" i="172" s="1"/>
  <c r="K62" i="172"/>
  <c r="J58" i="179"/>
  <c r="I61" i="179"/>
  <c r="L58" i="183"/>
  <c r="K61" i="183"/>
  <c r="E20" i="180"/>
  <c r="F58" i="180"/>
  <c r="F21" i="180" s="1"/>
  <c r="E61" i="180"/>
  <c r="E24" i="180" s="1"/>
  <c r="M62" i="186"/>
  <c r="J58" i="187"/>
  <c r="I61" i="187"/>
  <c r="N58" i="187"/>
  <c r="M61" i="187"/>
  <c r="L58" i="12"/>
  <c r="K61" i="12"/>
  <c r="G62" i="6"/>
  <c r="E62" i="18"/>
  <c r="E25" i="18" s="1"/>
  <c r="E23" i="18"/>
  <c r="L58" i="8"/>
  <c r="K61" i="8"/>
  <c r="L58" i="10"/>
  <c r="K61" i="10"/>
  <c r="L58" i="13"/>
  <c r="K61" i="13"/>
  <c r="J58" i="14"/>
  <c r="I61" i="14"/>
  <c r="K62" i="24"/>
  <c r="I62" i="25"/>
  <c r="H58" i="51"/>
  <c r="G61" i="51"/>
  <c r="G62" i="35"/>
  <c r="E62" i="39"/>
  <c r="E25" i="39" s="1"/>
  <c r="E23" i="39"/>
  <c r="H58" i="45"/>
  <c r="G61" i="45"/>
  <c r="E62" i="52"/>
  <c r="E25" i="52" s="1"/>
  <c r="E23" i="52"/>
  <c r="K62" i="53"/>
  <c r="N58" i="17"/>
  <c r="M61" i="17"/>
  <c r="L58" i="17"/>
  <c r="K61" i="17"/>
  <c r="G62" i="29"/>
  <c r="E20" i="40"/>
  <c r="F58" i="40"/>
  <c r="F21" i="40" s="1"/>
  <c r="E61" i="40"/>
  <c r="E24" i="40" s="1"/>
  <c r="E62" i="58"/>
  <c r="E25" i="58" s="1"/>
  <c r="E23" i="58"/>
  <c r="E20" i="60"/>
  <c r="F58" i="60"/>
  <c r="F21" i="60" s="1"/>
  <c r="E61" i="60"/>
  <c r="E24" i="60" s="1"/>
  <c r="K62" i="64"/>
  <c r="E62" i="71"/>
  <c r="E25" i="71" s="1"/>
  <c r="E23" i="71"/>
  <c r="H58" i="36"/>
  <c r="G61" i="36"/>
  <c r="J58" i="36"/>
  <c r="I61" i="36"/>
  <c r="E62" i="61"/>
  <c r="E25" i="61" s="1"/>
  <c r="E23" i="61"/>
  <c r="H58" i="70"/>
  <c r="G61" i="70"/>
  <c r="G62" i="74"/>
  <c r="J58" i="59"/>
  <c r="I61" i="59"/>
  <c r="N58" i="59"/>
  <c r="M61" i="59"/>
  <c r="L58" i="63"/>
  <c r="K61" i="63"/>
  <c r="H58" i="63"/>
  <c r="G61" i="63"/>
  <c r="E62" i="88"/>
  <c r="E25" i="88" s="1"/>
  <c r="E23" i="88"/>
  <c r="K62" i="90"/>
  <c r="N58" i="96"/>
  <c r="M61" i="96"/>
  <c r="I62" i="106"/>
  <c r="E20" i="79"/>
  <c r="F58" i="79"/>
  <c r="F21" i="79" s="1"/>
  <c r="E61" i="79"/>
  <c r="E24" i="79" s="1"/>
  <c r="K62" i="79"/>
  <c r="E62" i="87"/>
  <c r="E25" i="87" s="1"/>
  <c r="E23" i="87"/>
  <c r="K62" i="92"/>
  <c r="E62" i="103"/>
  <c r="E25" i="103" s="1"/>
  <c r="E23" i="103"/>
  <c r="M62" i="107"/>
  <c r="L58" i="110"/>
  <c r="K61" i="110"/>
  <c r="E62" i="98"/>
  <c r="E25" i="98" s="1"/>
  <c r="E23" i="98"/>
  <c r="G62" i="102"/>
  <c r="G62" i="93"/>
  <c r="F58" i="115"/>
  <c r="F21" i="115" s="1"/>
  <c r="G62" i="117"/>
  <c r="L58" i="114"/>
  <c r="K61" i="114"/>
  <c r="H58" i="114"/>
  <c r="G61" i="114"/>
  <c r="E62" i="132"/>
  <c r="E25" i="132" s="1"/>
  <c r="E23" i="132"/>
  <c r="E62" i="123"/>
  <c r="E25" i="123" s="1"/>
  <c r="E23" i="123"/>
  <c r="I62" i="123"/>
  <c r="F58" i="131"/>
  <c r="F21" i="131" s="1"/>
  <c r="H58" i="136"/>
  <c r="G61" i="136"/>
  <c r="H58" i="139"/>
  <c r="G61" i="139"/>
  <c r="G62" i="120"/>
  <c r="E62" i="120"/>
  <c r="E25" i="120" s="1"/>
  <c r="E23" i="120"/>
  <c r="M62" i="133"/>
  <c r="K62" i="138"/>
  <c r="J58" i="130"/>
  <c r="I61" i="130"/>
  <c r="N58" i="130"/>
  <c r="M61" i="130"/>
  <c r="G62" i="143"/>
  <c r="G62" i="156"/>
  <c r="J58" i="151"/>
  <c r="I61" i="151"/>
  <c r="H58" i="146"/>
  <c r="G61" i="146"/>
  <c r="H58" i="152"/>
  <c r="G61" i="152"/>
  <c r="G62" i="160"/>
  <c r="I62" i="164"/>
  <c r="K62" i="168"/>
  <c r="J58" i="177"/>
  <c r="I61" i="177"/>
  <c r="E23" i="158"/>
  <c r="E62" i="158"/>
  <c r="E25" i="158" s="1"/>
  <c r="L58" i="158"/>
  <c r="K61" i="158"/>
  <c r="I62" i="179"/>
  <c r="L58" i="180"/>
  <c r="K61" i="180"/>
  <c r="E62" i="184"/>
  <c r="E25" i="184" s="1"/>
  <c r="E23" i="184"/>
  <c r="E20" i="186"/>
  <c r="F58" i="186"/>
  <c r="F21" i="186" s="1"/>
  <c r="E61" i="186"/>
  <c r="E24" i="186" s="1"/>
  <c r="N58" i="189"/>
  <c r="M61" i="189"/>
  <c r="L58" i="189"/>
  <c r="K61" i="189"/>
  <c r="J58" i="201"/>
  <c r="I61" i="201"/>
  <c r="K62" i="200"/>
  <c r="J58" i="207"/>
  <c r="I61" i="207"/>
  <c r="N58" i="207"/>
  <c r="M61" i="207"/>
  <c r="N58" i="200"/>
  <c r="M61" i="200"/>
  <c r="K61" i="49"/>
  <c r="I61" i="77"/>
  <c r="K61" i="65"/>
  <c r="M62" i="129"/>
  <c r="K61" i="190"/>
  <c r="K61" i="25"/>
  <c r="K61" i="37"/>
  <c r="G61" i="69"/>
  <c r="I61" i="143"/>
  <c r="N58" i="4"/>
  <c r="M61" i="4"/>
  <c r="H58" i="18"/>
  <c r="G61" i="18"/>
  <c r="E62" i="2"/>
  <c r="E25" i="2" s="1"/>
  <c r="E23" i="2"/>
  <c r="N58" i="2"/>
  <c r="M61" i="2"/>
  <c r="J58" i="33"/>
  <c r="I61" i="33"/>
  <c r="E23" i="26"/>
  <c r="E62" i="26"/>
  <c r="E25" i="26" s="1"/>
  <c r="N58" i="26"/>
  <c r="M61" i="26"/>
  <c r="L58" i="46"/>
  <c r="K61" i="46"/>
  <c r="H58" i="46"/>
  <c r="G61" i="46"/>
  <c r="J58" i="54"/>
  <c r="I61" i="54"/>
  <c r="N58" i="54"/>
  <c r="M61" i="54"/>
  <c r="N58" i="60"/>
  <c r="M61" i="60"/>
  <c r="N58" i="69"/>
  <c r="M61" i="69"/>
  <c r="E20" i="32"/>
  <c r="F58" i="32"/>
  <c r="F21" i="32" s="1"/>
  <c r="E61" i="32"/>
  <c r="E24" i="32" s="1"/>
  <c r="H58" i="74"/>
  <c r="G61" i="74"/>
  <c r="J58" i="72"/>
  <c r="I61" i="72"/>
  <c r="N58" i="72"/>
  <c r="M61" i="72"/>
  <c r="L58" i="76"/>
  <c r="K61" i="76"/>
  <c r="H58" i="76"/>
  <c r="G61" i="76"/>
  <c r="H58" i="95"/>
  <c r="G61" i="95"/>
  <c r="H58" i="103"/>
  <c r="G61" i="103"/>
  <c r="E23" i="113"/>
  <c r="E62" i="113"/>
  <c r="E25" i="113" s="1"/>
  <c r="E20" i="113"/>
  <c r="F58" i="113"/>
  <c r="F21" i="113" s="1"/>
  <c r="E61" i="113"/>
  <c r="E24" i="113" s="1"/>
  <c r="E20" i="105"/>
  <c r="F58" i="105"/>
  <c r="F21" i="105" s="1"/>
  <c r="E61" i="105"/>
  <c r="E24" i="105" s="1"/>
  <c r="L58" i="122"/>
  <c r="K61" i="122"/>
  <c r="H58" i="122"/>
  <c r="G61" i="122"/>
  <c r="H58" i="129"/>
  <c r="G61" i="129"/>
  <c r="N58" i="128"/>
  <c r="M61" i="128"/>
  <c r="L58" i="128"/>
  <c r="K61" i="128"/>
  <c r="M61" i="138"/>
  <c r="N58" i="138"/>
  <c r="H58" i="143"/>
  <c r="G61" i="143"/>
  <c r="J58" i="153"/>
  <c r="I61" i="153"/>
  <c r="N58" i="153"/>
  <c r="M61" i="153"/>
  <c r="H58" i="160"/>
  <c r="G61" i="160"/>
  <c r="E23" i="170"/>
  <c r="E62" i="170"/>
  <c r="E25" i="170" s="1"/>
  <c r="I62" i="170"/>
  <c r="H58" i="183"/>
  <c r="G61" i="183"/>
  <c r="H58" i="184"/>
  <c r="G61" i="184"/>
  <c r="I61" i="190"/>
  <c r="J58" i="190"/>
  <c r="L58" i="200"/>
  <c r="K61" i="200"/>
  <c r="L58" i="22"/>
  <c r="K61" i="22"/>
  <c r="J58" i="4"/>
  <c r="I61" i="4"/>
  <c r="J58" i="16"/>
  <c r="I61" i="16"/>
  <c r="J58" i="9"/>
  <c r="I61" i="9"/>
  <c r="H58" i="10"/>
  <c r="G61" i="10"/>
  <c r="H58" i="13"/>
  <c r="G61" i="13"/>
  <c r="E62" i="31"/>
  <c r="E25" i="31" s="1"/>
  <c r="E23" i="31"/>
  <c r="E62" i="44"/>
  <c r="E25" i="44" s="1"/>
  <c r="E23" i="44"/>
  <c r="E20" i="35"/>
  <c r="F58" i="35"/>
  <c r="F21" i="35" s="1"/>
  <c r="E61" i="35"/>
  <c r="E24" i="35" s="1"/>
  <c r="N58" i="45"/>
  <c r="M61" i="45"/>
  <c r="E20" i="29"/>
  <c r="F58" i="29"/>
  <c r="F21" i="29" s="1"/>
  <c r="E61" i="29"/>
  <c r="E24" i="29" s="1"/>
  <c r="E62" i="41"/>
  <c r="E25" i="41" s="1"/>
  <c r="E23" i="41"/>
  <c r="L58" i="38"/>
  <c r="K61" i="38"/>
  <c r="H58" i="38"/>
  <c r="G61" i="38"/>
  <c r="E20" i="58"/>
  <c r="F58" i="58"/>
  <c r="F21" i="58" s="1"/>
  <c r="E61" i="58"/>
  <c r="E24" i="58" s="1"/>
  <c r="E62" i="64"/>
  <c r="E25" i="64" s="1"/>
  <c r="E23" i="64"/>
  <c r="N58" i="27"/>
  <c r="M61" i="27"/>
  <c r="L58" i="27"/>
  <c r="K61" i="27"/>
  <c r="H58" i="27"/>
  <c r="G61" i="27"/>
  <c r="E62" i="65"/>
  <c r="E25" i="65" s="1"/>
  <c r="E23" i="65"/>
  <c r="E20" i="48"/>
  <c r="F58" i="48"/>
  <c r="F21" i="48" s="1"/>
  <c r="E61" i="48"/>
  <c r="E24" i="48" s="1"/>
  <c r="K62" i="48"/>
  <c r="L58" i="70"/>
  <c r="K61" i="70"/>
  <c r="E20" i="74"/>
  <c r="F58" i="74"/>
  <c r="F21" i="74" s="1"/>
  <c r="E61" i="74"/>
  <c r="E24" i="74" s="1"/>
  <c r="K62" i="68"/>
  <c r="G62" i="68"/>
  <c r="E20" i="88"/>
  <c r="F58" i="88"/>
  <c r="F21" i="88" s="1"/>
  <c r="E61" i="88"/>
  <c r="E24" i="88" s="1"/>
  <c r="E62" i="90"/>
  <c r="E25" i="90" s="1"/>
  <c r="E23" i="90"/>
  <c r="H58" i="96"/>
  <c r="G61" i="96"/>
  <c r="J58" i="84"/>
  <c r="I61" i="84"/>
  <c r="E20" i="87"/>
  <c r="F58" i="87"/>
  <c r="F21" i="87" s="1"/>
  <c r="E61" i="87"/>
  <c r="E24" i="87" s="1"/>
  <c r="F58" i="94"/>
  <c r="F21" i="94" s="1"/>
  <c r="E20" i="98"/>
  <c r="F58" i="98"/>
  <c r="F21" i="98" s="1"/>
  <c r="E61" i="98"/>
  <c r="E24" i="98" s="1"/>
  <c r="E62" i="101"/>
  <c r="E25" i="101" s="1"/>
  <c r="E23" i="101"/>
  <c r="J58" i="109"/>
  <c r="I61" i="109"/>
  <c r="N58" i="109"/>
  <c r="M61" i="109"/>
  <c r="E20" i="117"/>
  <c r="F58" i="117"/>
  <c r="F21" i="117" s="1"/>
  <c r="E61" i="117"/>
  <c r="E24" i="117" s="1"/>
  <c r="J58" i="126"/>
  <c r="I61" i="126"/>
  <c r="N58" i="126"/>
  <c r="M61" i="126"/>
  <c r="F58" i="142"/>
  <c r="F21" i="142" s="1"/>
  <c r="E23" i="140"/>
  <c r="E62" i="140"/>
  <c r="E25" i="140" s="1"/>
  <c r="I62" i="140"/>
  <c r="E20" i="140"/>
  <c r="F58" i="140"/>
  <c r="F21" i="140" s="1"/>
  <c r="E61" i="140"/>
  <c r="E24" i="140" s="1"/>
  <c r="L58" i="151"/>
  <c r="K61" i="151"/>
  <c r="N58" i="152"/>
  <c r="M61" i="152"/>
  <c r="H58" i="163"/>
  <c r="G61" i="163"/>
  <c r="L58" i="177"/>
  <c r="K61" i="177"/>
  <c r="N58" i="166"/>
  <c r="M61" i="166"/>
  <c r="L58" i="166"/>
  <c r="K61" i="166"/>
  <c r="H58" i="166"/>
  <c r="G61" i="166"/>
  <c r="E20" i="183"/>
  <c r="F58" i="183"/>
  <c r="F21" i="183" s="1"/>
  <c r="E61" i="183"/>
  <c r="E24" i="183" s="1"/>
  <c r="J58" i="181"/>
  <c r="I61" i="181"/>
  <c r="N58" i="181"/>
  <c r="M61" i="181"/>
  <c r="L58" i="192"/>
  <c r="K61" i="192"/>
  <c r="K62" i="192"/>
  <c r="E61" i="192"/>
  <c r="E24" i="192" s="1"/>
  <c r="E20" i="192"/>
  <c r="F58" i="192"/>
  <c r="F21" i="192" s="1"/>
  <c r="N58" i="194"/>
  <c r="M61" i="194"/>
  <c r="L58" i="194"/>
  <c r="K61" i="194"/>
  <c r="H58" i="194"/>
  <c r="G61" i="194"/>
  <c r="G62" i="196"/>
  <c r="K62" i="196"/>
  <c r="G62" i="202"/>
  <c r="K62" i="202"/>
  <c r="E20" i="12"/>
  <c r="F58" i="12"/>
  <c r="F21" i="12" s="1"/>
  <c r="E61" i="12"/>
  <c r="E24" i="12" s="1"/>
  <c r="K62" i="22"/>
  <c r="L58" i="6"/>
  <c r="K61" i="6"/>
  <c r="J58" i="18"/>
  <c r="I61" i="18"/>
  <c r="E20" i="8"/>
  <c r="F58" i="8"/>
  <c r="F21" i="8" s="1"/>
  <c r="E61" i="8"/>
  <c r="E24" i="8" s="1"/>
  <c r="E20" i="10"/>
  <c r="F58" i="10"/>
  <c r="F21" i="10" s="1"/>
  <c r="E61" i="10"/>
  <c r="E24" i="10" s="1"/>
  <c r="E20" i="13"/>
  <c r="F58" i="13"/>
  <c r="F21" i="13" s="1"/>
  <c r="E61" i="13"/>
  <c r="E24" i="13" s="1"/>
  <c r="F58" i="23"/>
  <c r="F21" i="23" s="1"/>
  <c r="J58" i="24"/>
  <c r="I61" i="24"/>
  <c r="H58" i="25"/>
  <c r="G61" i="25"/>
  <c r="L58" i="11"/>
  <c r="K61" i="11"/>
  <c r="H58" i="11"/>
  <c r="G61" i="11"/>
  <c r="H58" i="44"/>
  <c r="G61" i="44"/>
  <c r="N58" i="35"/>
  <c r="M61" i="35"/>
  <c r="L58" i="39"/>
  <c r="K61" i="39"/>
  <c r="N58" i="52"/>
  <c r="M61" i="52"/>
  <c r="G62" i="21"/>
  <c r="E62" i="21"/>
  <c r="E25" i="21" s="1"/>
  <c r="E23" i="21"/>
  <c r="L58" i="29"/>
  <c r="K61" i="29"/>
  <c r="H58" i="33"/>
  <c r="G61" i="33"/>
  <c r="M62" i="41"/>
  <c r="N58" i="58"/>
  <c r="M61" i="58"/>
  <c r="L58" i="62"/>
  <c r="K61" i="62"/>
  <c r="M62" i="64"/>
  <c r="M62" i="69"/>
  <c r="H58" i="65"/>
  <c r="G61" i="65"/>
  <c r="M62" i="75"/>
  <c r="M62" i="57"/>
  <c r="E62" i="70"/>
  <c r="E25" i="70" s="1"/>
  <c r="E23" i="70"/>
  <c r="N58" i="78"/>
  <c r="M61" i="78"/>
  <c r="L58" i="74"/>
  <c r="K61" i="74"/>
  <c r="J58" i="55"/>
  <c r="I61" i="55"/>
  <c r="N58" i="55"/>
  <c r="M61" i="55"/>
  <c r="N58" i="88"/>
  <c r="M61" i="88"/>
  <c r="M62" i="90"/>
  <c r="J58" i="106"/>
  <c r="I61" i="106"/>
  <c r="N58" i="86"/>
  <c r="M61" i="86"/>
  <c r="I62" i="108"/>
  <c r="H58" i="66"/>
  <c r="G61" i="66"/>
  <c r="G62" i="66"/>
  <c r="I61" i="66"/>
  <c r="J58" i="66"/>
  <c r="L58" i="92"/>
  <c r="K61" i="92"/>
  <c r="N58" i="95"/>
  <c r="M61" i="95"/>
  <c r="N58" i="103"/>
  <c r="M61" i="103"/>
  <c r="L58" i="98"/>
  <c r="K61" i="98"/>
  <c r="G61" i="101"/>
  <c r="H58" i="101"/>
  <c r="N58" i="102"/>
  <c r="M61" i="102"/>
  <c r="F58" i="104"/>
  <c r="F21" i="104" s="1"/>
  <c r="J58" i="117"/>
  <c r="I61" i="117"/>
  <c r="J58" i="118"/>
  <c r="I61" i="118"/>
  <c r="N58" i="118"/>
  <c r="M61" i="118"/>
  <c r="J58" i="129"/>
  <c r="I61" i="129"/>
  <c r="H58" i="124"/>
  <c r="G61" i="124"/>
  <c r="M62" i="124"/>
  <c r="J58" i="124"/>
  <c r="I61" i="124"/>
  <c r="H58" i="138"/>
  <c r="G61" i="138"/>
  <c r="E62" i="137"/>
  <c r="E25" i="137" s="1"/>
  <c r="E23" i="137"/>
  <c r="E23" i="134"/>
  <c r="E62" i="134"/>
  <c r="E25" i="134" s="1"/>
  <c r="I62" i="134"/>
  <c r="E20" i="134"/>
  <c r="F58" i="134"/>
  <c r="F21" i="134" s="1"/>
  <c r="E61" i="134"/>
  <c r="E24" i="134" s="1"/>
  <c r="F58" i="150"/>
  <c r="F21" i="150" s="1"/>
  <c r="J58" i="156"/>
  <c r="I61" i="156"/>
  <c r="E62" i="151"/>
  <c r="E25" i="151" s="1"/>
  <c r="E23" i="151"/>
  <c r="F58" i="154"/>
  <c r="F21" i="154" s="1"/>
  <c r="L58" i="149"/>
  <c r="K61" i="149"/>
  <c r="H58" i="149"/>
  <c r="G61" i="149"/>
  <c r="L58" i="160"/>
  <c r="K61" i="160"/>
  <c r="M62" i="164"/>
  <c r="N58" i="168"/>
  <c r="M61" i="168"/>
  <c r="F58" i="169"/>
  <c r="F21" i="169" s="1"/>
  <c r="E62" i="177"/>
  <c r="E25" i="177" s="1"/>
  <c r="E23" i="177"/>
  <c r="E20" i="162"/>
  <c r="F58" i="162"/>
  <c r="F21" i="162" s="1"/>
  <c r="E61" i="162"/>
  <c r="E24" i="162" s="1"/>
  <c r="K62" i="162"/>
  <c r="E23" i="171"/>
  <c r="E62" i="171"/>
  <c r="E25" i="171" s="1"/>
  <c r="I62" i="171"/>
  <c r="E20" i="171"/>
  <c r="F58" i="171"/>
  <c r="F21" i="171" s="1"/>
  <c r="E61" i="171"/>
  <c r="E24" i="171" s="1"/>
  <c r="M62" i="172"/>
  <c r="J58" i="172"/>
  <c r="I61" i="172"/>
  <c r="M62" i="179"/>
  <c r="N58" i="183"/>
  <c r="M61" i="183"/>
  <c r="L58" i="184"/>
  <c r="K61" i="184"/>
  <c r="H58" i="186"/>
  <c r="G61" i="186"/>
  <c r="E23" i="187"/>
  <c r="E62" i="187"/>
  <c r="E25" i="187" s="1"/>
  <c r="I62" i="187"/>
  <c r="E20" i="187"/>
  <c r="F58" i="187"/>
  <c r="F21" i="187" s="1"/>
  <c r="E61" i="187"/>
  <c r="E24" i="187" s="1"/>
  <c r="N58" i="12"/>
  <c r="M61" i="12"/>
  <c r="L58" i="4"/>
  <c r="K61" i="4"/>
  <c r="K62" i="6"/>
  <c r="H58" i="16"/>
  <c r="G61" i="16"/>
  <c r="G62" i="18"/>
  <c r="N58" i="8"/>
  <c r="M61" i="8"/>
  <c r="N58" i="10"/>
  <c r="M61" i="10"/>
  <c r="N58" i="13"/>
  <c r="M61" i="13"/>
  <c r="H58" i="20"/>
  <c r="G61" i="20"/>
  <c r="E20" i="24"/>
  <c r="F58" i="24"/>
  <c r="F21" i="24" s="1"/>
  <c r="E61" i="24"/>
  <c r="E24" i="24" s="1"/>
  <c r="K62" i="31"/>
  <c r="E20" i="49"/>
  <c r="F58" i="49"/>
  <c r="F21" i="49" s="1"/>
  <c r="E61" i="49"/>
  <c r="E24" i="49" s="1"/>
  <c r="L58" i="51"/>
  <c r="K61" i="51"/>
  <c r="E20" i="37"/>
  <c r="F58" i="37"/>
  <c r="F21" i="37" s="1"/>
  <c r="E61" i="37"/>
  <c r="E24" i="37" s="1"/>
  <c r="G62" i="39"/>
  <c r="G62" i="52"/>
  <c r="E20" i="17"/>
  <c r="F58" i="17"/>
  <c r="F21" i="17" s="1"/>
  <c r="E61" i="17"/>
  <c r="E24" i="17" s="1"/>
  <c r="K62" i="17"/>
  <c r="K62" i="29"/>
  <c r="F58" i="42"/>
  <c r="F21" i="42" s="1"/>
  <c r="E20" i="33"/>
  <c r="F58" i="33"/>
  <c r="F21" i="33" s="1"/>
  <c r="E61" i="33"/>
  <c r="E24" i="33" s="1"/>
  <c r="I62" i="40"/>
  <c r="G62" i="58"/>
  <c r="E62" i="62"/>
  <c r="E25" i="62" s="1"/>
  <c r="E23" i="62"/>
  <c r="E20" i="64"/>
  <c r="F58" i="64"/>
  <c r="F21" i="64" s="1"/>
  <c r="E61" i="64"/>
  <c r="E24" i="64" s="1"/>
  <c r="G62" i="71"/>
  <c r="E62" i="77"/>
  <c r="E25" i="77" s="1"/>
  <c r="E23" i="77"/>
  <c r="F58" i="56"/>
  <c r="F21" i="56" s="1"/>
  <c r="E20" i="75"/>
  <c r="F58" i="75"/>
  <c r="F21" i="75" s="1"/>
  <c r="E61" i="75"/>
  <c r="E24" i="75" s="1"/>
  <c r="G62" i="36"/>
  <c r="E62" i="36"/>
  <c r="E25" i="36" s="1"/>
  <c r="E23" i="36"/>
  <c r="G62" i="61"/>
  <c r="F58" i="80"/>
  <c r="F21" i="80" s="1"/>
  <c r="E23" i="59"/>
  <c r="E62" i="59"/>
  <c r="E25" i="59" s="1"/>
  <c r="I62" i="59"/>
  <c r="E20" i="59"/>
  <c r="F58" i="59"/>
  <c r="F21" i="59" s="1"/>
  <c r="E61" i="59"/>
  <c r="E24" i="59" s="1"/>
  <c r="K62" i="63"/>
  <c r="G62" i="63"/>
  <c r="G62" i="88"/>
  <c r="E20" i="90"/>
  <c r="F58" i="90"/>
  <c r="F21" i="90" s="1"/>
  <c r="E61" i="90"/>
  <c r="E24" i="90" s="1"/>
  <c r="J58" i="96"/>
  <c r="I61" i="96"/>
  <c r="G61" i="108"/>
  <c r="H58" i="108"/>
  <c r="H58" i="79"/>
  <c r="G61" i="79"/>
  <c r="M62" i="79"/>
  <c r="J58" i="79"/>
  <c r="I61" i="79"/>
  <c r="G62" i="87"/>
  <c r="E62" i="95"/>
  <c r="E25" i="95" s="1"/>
  <c r="E23" i="95"/>
  <c r="G62" i="103"/>
  <c r="H58" i="107"/>
  <c r="G61" i="107"/>
  <c r="N58" i="110"/>
  <c r="M61" i="110"/>
  <c r="G62" i="98"/>
  <c r="K61" i="101"/>
  <c r="L58" i="101"/>
  <c r="J58" i="93"/>
  <c r="I61" i="93"/>
  <c r="N58" i="93"/>
  <c r="M61" i="93"/>
  <c r="F58" i="127"/>
  <c r="F21" i="127" s="1"/>
  <c r="K62" i="117"/>
  <c r="K62" i="114"/>
  <c r="G62" i="114"/>
  <c r="E62" i="129"/>
  <c r="E25" i="129" s="1"/>
  <c r="E23" i="129"/>
  <c r="G62" i="132"/>
  <c r="N58" i="123"/>
  <c r="M61" i="123"/>
  <c r="L58" i="123"/>
  <c r="K61" i="123"/>
  <c r="H58" i="123"/>
  <c r="G61" i="123"/>
  <c r="N58" i="120"/>
  <c r="M61" i="120"/>
  <c r="L58" i="120"/>
  <c r="K61" i="120"/>
  <c r="H58" i="133"/>
  <c r="G61" i="133"/>
  <c r="E23" i="130"/>
  <c r="E62" i="130"/>
  <c r="E25" i="130" s="1"/>
  <c r="I62" i="130"/>
  <c r="E20" i="130"/>
  <c r="F58" i="130"/>
  <c r="F21" i="130" s="1"/>
  <c r="E61" i="130"/>
  <c r="E24" i="130" s="1"/>
  <c r="K62" i="156"/>
  <c r="M62" i="151"/>
  <c r="L58" i="146"/>
  <c r="K61" i="146"/>
  <c r="K62" i="160"/>
  <c r="J58" i="173"/>
  <c r="I61" i="173"/>
  <c r="M62" i="177"/>
  <c r="G62" i="158"/>
  <c r="K62" i="158"/>
  <c r="L58" i="174"/>
  <c r="K61" i="174"/>
  <c r="N58" i="180"/>
  <c r="M61" i="180"/>
  <c r="G62" i="184"/>
  <c r="I62" i="186"/>
  <c r="E20" i="189"/>
  <c r="F58" i="189"/>
  <c r="F21" i="189" s="1"/>
  <c r="E61" i="189"/>
  <c r="E24" i="189" s="1"/>
  <c r="K62" i="189"/>
  <c r="H58" i="190"/>
  <c r="G61" i="190"/>
  <c r="M62" i="201"/>
  <c r="E20" i="200"/>
  <c r="F58" i="200"/>
  <c r="F21" i="200" s="1"/>
  <c r="E61" i="200"/>
  <c r="E24" i="200" s="1"/>
  <c r="E23" i="207"/>
  <c r="E62" i="207"/>
  <c r="E25" i="207" s="1"/>
  <c r="I62" i="207"/>
  <c r="E20" i="207"/>
  <c r="F58" i="207"/>
  <c r="F21" i="207" s="1"/>
  <c r="E61" i="207"/>
  <c r="E24" i="207" s="1"/>
  <c r="F58" i="195"/>
  <c r="F21" i="195" s="1"/>
  <c r="E61" i="45"/>
  <c r="E24" i="45" s="1"/>
  <c r="M62" i="88"/>
  <c r="M62" i="156"/>
  <c r="K62" i="177"/>
  <c r="K62" i="183"/>
  <c r="I61" i="83"/>
  <c r="I61" i="95"/>
  <c r="I61" i="163"/>
  <c r="M61" i="175"/>
  <c r="I62" i="16"/>
  <c r="G61" i="31"/>
  <c r="K61" i="44"/>
  <c r="M62" i="58"/>
  <c r="I61" i="86"/>
  <c r="K61" i="133"/>
  <c r="M62" i="18"/>
  <c r="K61" i="33"/>
  <c r="K61" i="41"/>
  <c r="K61" i="57"/>
  <c r="M62" i="103"/>
  <c r="E62" i="12"/>
  <c r="E25" i="12" s="1"/>
  <c r="E23" i="12"/>
  <c r="N58" i="24"/>
  <c r="M61" i="24"/>
  <c r="N58" i="49"/>
  <c r="M61" i="49"/>
  <c r="E20" i="5"/>
  <c r="F58" i="5"/>
  <c r="F21" i="5" s="1"/>
  <c r="E61" i="5"/>
  <c r="E24" i="5" s="1"/>
  <c r="H58" i="29"/>
  <c r="G61" i="29"/>
  <c r="H58" i="6"/>
  <c r="G61" i="6"/>
  <c r="E62" i="8"/>
  <c r="E25" i="8" s="1"/>
  <c r="E23" i="8"/>
  <c r="E62" i="20"/>
  <c r="E25" i="20" s="1"/>
  <c r="E23" i="20"/>
  <c r="N58" i="25"/>
  <c r="M61" i="25"/>
  <c r="L58" i="2"/>
  <c r="K61" i="2"/>
  <c r="M62" i="2"/>
  <c r="L58" i="31"/>
  <c r="K61" i="31"/>
  <c r="J58" i="49"/>
  <c r="I61" i="49"/>
  <c r="H58" i="5"/>
  <c r="G61" i="5"/>
  <c r="M62" i="5"/>
  <c r="J58" i="5"/>
  <c r="I61" i="5"/>
  <c r="N58" i="40"/>
  <c r="M61" i="40"/>
  <c r="I62" i="26"/>
  <c r="L58" i="26"/>
  <c r="K61" i="26"/>
  <c r="E20" i="26"/>
  <c r="E61" i="26"/>
  <c r="E24" i="26" s="1"/>
  <c r="F58" i="26"/>
  <c r="F21" i="26" s="1"/>
  <c r="K62" i="46"/>
  <c r="G62" i="46"/>
  <c r="E23" i="54"/>
  <c r="E62" i="54"/>
  <c r="E25" i="54" s="1"/>
  <c r="I62" i="54"/>
  <c r="E20" i="54"/>
  <c r="F58" i="54"/>
  <c r="F21" i="54" s="1"/>
  <c r="E61" i="54"/>
  <c r="E24" i="54" s="1"/>
  <c r="H58" i="62"/>
  <c r="G61" i="62"/>
  <c r="H58" i="71"/>
  <c r="G61" i="71"/>
  <c r="H58" i="32"/>
  <c r="G61" i="32"/>
  <c r="M62" i="32"/>
  <c r="J58" i="32"/>
  <c r="I61" i="32"/>
  <c r="H58" i="61"/>
  <c r="G61" i="61"/>
  <c r="E23" i="72"/>
  <c r="E62" i="72"/>
  <c r="E25" i="72" s="1"/>
  <c r="I62" i="72"/>
  <c r="E20" i="72"/>
  <c r="F58" i="72"/>
  <c r="F21" i="72" s="1"/>
  <c r="E61" i="72"/>
  <c r="E24" i="72" s="1"/>
  <c r="K62" i="76"/>
  <c r="G62" i="76"/>
  <c r="H58" i="88"/>
  <c r="G61" i="88"/>
  <c r="H58" i="87"/>
  <c r="G61" i="87"/>
  <c r="M62" i="99"/>
  <c r="H58" i="102"/>
  <c r="G61" i="102"/>
  <c r="L58" i="113"/>
  <c r="K61" i="113"/>
  <c r="H58" i="113"/>
  <c r="G61" i="113"/>
  <c r="M62" i="105"/>
  <c r="J58" i="105"/>
  <c r="I61" i="105"/>
  <c r="K62" i="122"/>
  <c r="G62" i="122"/>
  <c r="E20" i="136"/>
  <c r="F58" i="136"/>
  <c r="F21" i="136" s="1"/>
  <c r="E61" i="136"/>
  <c r="E24" i="136" s="1"/>
  <c r="I62" i="128"/>
  <c r="E20" i="128"/>
  <c r="F58" i="128"/>
  <c r="F21" i="128" s="1"/>
  <c r="E61" i="128"/>
  <c r="E24" i="128" s="1"/>
  <c r="K62" i="128"/>
  <c r="J58" i="145"/>
  <c r="I61" i="145"/>
  <c r="N58" i="145"/>
  <c r="M61" i="145"/>
  <c r="E23" i="153"/>
  <c r="E62" i="153"/>
  <c r="E25" i="153" s="1"/>
  <c r="I62" i="153"/>
  <c r="E20" i="153"/>
  <c r="F58" i="153"/>
  <c r="F21" i="153" s="1"/>
  <c r="E61" i="153"/>
  <c r="E24" i="153" s="1"/>
  <c r="N58" i="164"/>
  <c r="M61" i="164"/>
  <c r="N58" i="170"/>
  <c r="M61" i="170"/>
  <c r="L58" i="170"/>
  <c r="K61" i="170"/>
  <c r="H58" i="170"/>
  <c r="G61" i="170"/>
  <c r="F58" i="188"/>
  <c r="F21" i="188" s="1"/>
  <c r="N58" i="22"/>
  <c r="M61" i="22"/>
  <c r="M62" i="4"/>
  <c r="E62" i="24"/>
  <c r="E25" i="24" s="1"/>
  <c r="E23" i="24"/>
  <c r="E62" i="37"/>
  <c r="E25" i="37" s="1"/>
  <c r="E23" i="37"/>
  <c r="E20" i="39"/>
  <c r="F58" i="39"/>
  <c r="F21" i="39" s="1"/>
  <c r="E61" i="39"/>
  <c r="E24" i="39" s="1"/>
  <c r="J58" i="45"/>
  <c r="I61" i="45"/>
  <c r="E20" i="53"/>
  <c r="F58" i="53"/>
  <c r="F21" i="53" s="1"/>
  <c r="E61" i="53"/>
  <c r="E24" i="53" s="1"/>
  <c r="E20" i="62"/>
  <c r="F58" i="62"/>
  <c r="F21" i="62" s="1"/>
  <c r="E61" i="62"/>
  <c r="E24" i="62" s="1"/>
  <c r="E20" i="71"/>
  <c r="F58" i="71"/>
  <c r="F21" i="71" s="1"/>
  <c r="E61" i="71"/>
  <c r="E24" i="71" s="1"/>
  <c r="E20" i="77"/>
  <c r="F58" i="77"/>
  <c r="F21" i="77" s="1"/>
  <c r="E61" i="77"/>
  <c r="E24" i="77" s="1"/>
  <c r="F58" i="82"/>
  <c r="F21" i="82" s="1"/>
  <c r="E20" i="27"/>
  <c r="F58" i="27"/>
  <c r="F21" i="27" s="1"/>
  <c r="E61" i="27"/>
  <c r="E24" i="27" s="1"/>
  <c r="K62" i="27"/>
  <c r="H58" i="48"/>
  <c r="G61" i="48"/>
  <c r="M62" i="48"/>
  <c r="J58" i="48"/>
  <c r="I61" i="48"/>
  <c r="N58" i="70"/>
  <c r="M61" i="70"/>
  <c r="J58" i="68"/>
  <c r="I61" i="68"/>
  <c r="N58" i="68"/>
  <c r="M61" i="68"/>
  <c r="E62" i="106"/>
  <c r="E25" i="106" s="1"/>
  <c r="E23" i="106"/>
  <c r="M61" i="108"/>
  <c r="N58" i="108"/>
  <c r="E20" i="95"/>
  <c r="F58" i="95"/>
  <c r="F21" i="95" s="1"/>
  <c r="E61" i="95"/>
  <c r="E24" i="95" s="1"/>
  <c r="L58" i="107"/>
  <c r="K61" i="107"/>
  <c r="K62" i="99"/>
  <c r="E20" i="101"/>
  <c r="F58" i="101"/>
  <c r="F21" i="101" s="1"/>
  <c r="E61" i="101"/>
  <c r="E24" i="101" s="1"/>
  <c r="E23" i="109"/>
  <c r="E62" i="109"/>
  <c r="E25" i="109" s="1"/>
  <c r="E20" i="109"/>
  <c r="F58" i="109"/>
  <c r="F21" i="109" s="1"/>
  <c r="E61" i="109"/>
  <c r="E24" i="109" s="1"/>
  <c r="E23" i="126"/>
  <c r="E62" i="126"/>
  <c r="E25" i="126" s="1"/>
  <c r="I62" i="126"/>
  <c r="E20" i="126"/>
  <c r="F58" i="126"/>
  <c r="F21" i="126" s="1"/>
  <c r="E61" i="126"/>
  <c r="E24" i="126" s="1"/>
  <c r="E20" i="132"/>
  <c r="F58" i="132"/>
  <c r="F21" i="132" s="1"/>
  <c r="E61" i="132"/>
  <c r="E24" i="132" s="1"/>
  <c r="L58" i="136"/>
  <c r="K61" i="136"/>
  <c r="L58" i="139"/>
  <c r="K61" i="139"/>
  <c r="H58" i="137"/>
  <c r="G61" i="137"/>
  <c r="L58" i="140"/>
  <c r="K61" i="140"/>
  <c r="H58" i="140"/>
  <c r="G61" i="140"/>
  <c r="J58" i="147"/>
  <c r="I61" i="147"/>
  <c r="N58" i="151"/>
  <c r="M61" i="151"/>
  <c r="J58" i="146"/>
  <c r="I61" i="146"/>
  <c r="J58" i="152"/>
  <c r="I61" i="152"/>
  <c r="E62" i="164"/>
  <c r="E25" i="164" s="1"/>
  <c r="E23" i="164"/>
  <c r="E20" i="168"/>
  <c r="F58" i="168"/>
  <c r="F21" i="168" s="1"/>
  <c r="E61" i="168"/>
  <c r="E24" i="168" s="1"/>
  <c r="N58" i="177"/>
  <c r="M61" i="177"/>
  <c r="E20" i="166"/>
  <c r="F58" i="166"/>
  <c r="F21" i="166" s="1"/>
  <c r="E61" i="166"/>
  <c r="E24" i="166" s="1"/>
  <c r="K62" i="166"/>
  <c r="J58" i="175"/>
  <c r="I61" i="175"/>
  <c r="E62" i="179"/>
  <c r="E25" i="179" s="1"/>
  <c r="E23" i="179"/>
  <c r="E23" i="181"/>
  <c r="E62" i="181"/>
  <c r="E25" i="181" s="1"/>
  <c r="I62" i="181"/>
  <c r="E20" i="181"/>
  <c r="F58" i="181"/>
  <c r="F21" i="181" s="1"/>
  <c r="E61" i="181"/>
  <c r="E24" i="181" s="1"/>
  <c r="J58" i="192"/>
  <c r="I61" i="192"/>
  <c r="E20" i="194"/>
  <c r="F58" i="194"/>
  <c r="F21" i="194" s="1"/>
  <c r="E61" i="194"/>
  <c r="E24" i="194" s="1"/>
  <c r="E20" i="196"/>
  <c r="F58" i="196"/>
  <c r="F21" i="196" s="1"/>
  <c r="E61" i="196"/>
  <c r="E24" i="196" s="1"/>
  <c r="J58" i="196"/>
  <c r="I61" i="196"/>
  <c r="J58" i="198"/>
  <c r="I61" i="198"/>
  <c r="E23" i="202"/>
  <c r="E62" i="202"/>
  <c r="E25" i="202" s="1"/>
  <c r="M61" i="202"/>
  <c r="N58" i="202"/>
  <c r="I61" i="202"/>
  <c r="J58" i="202"/>
  <c r="L58" i="206"/>
  <c r="K61" i="206"/>
  <c r="F58" i="191"/>
  <c r="F21" i="191" s="1"/>
  <c r="L58" i="198"/>
  <c r="K61" i="198"/>
  <c r="J58" i="200"/>
  <c r="I61" i="200"/>
  <c r="N58" i="6"/>
  <c r="M61" i="6"/>
  <c r="E20" i="16"/>
  <c r="F58" i="16"/>
  <c r="F21" i="16" s="1"/>
  <c r="E61" i="16"/>
  <c r="E24" i="16" s="1"/>
  <c r="I62" i="13"/>
  <c r="M62" i="24"/>
  <c r="F58" i="30"/>
  <c r="F21" i="30" s="1"/>
  <c r="J58" i="31"/>
  <c r="I61" i="31"/>
  <c r="M62" i="37"/>
  <c r="N58" i="39"/>
  <c r="M61" i="39"/>
  <c r="K62" i="45"/>
  <c r="L58" i="53"/>
  <c r="K61" i="53"/>
  <c r="N58" i="21"/>
  <c r="M61" i="21"/>
  <c r="L58" i="21"/>
  <c r="K61" i="21"/>
  <c r="N58" i="29"/>
  <c r="M61" i="29"/>
  <c r="J58" i="40"/>
  <c r="I61" i="40"/>
  <c r="H58" i="41"/>
  <c r="G61" i="41"/>
  <c r="J58" i="58"/>
  <c r="I61" i="58"/>
  <c r="N58" i="62"/>
  <c r="M61" i="62"/>
  <c r="L58" i="71"/>
  <c r="K61" i="71"/>
  <c r="H58" i="77"/>
  <c r="G61" i="77"/>
  <c r="H58" i="75"/>
  <c r="G61" i="75"/>
  <c r="H58" i="57"/>
  <c r="G61" i="57"/>
  <c r="N58" i="74"/>
  <c r="M61" i="74"/>
  <c r="E23" i="55"/>
  <c r="E62" i="55"/>
  <c r="E25" i="55" s="1"/>
  <c r="E20" i="55"/>
  <c r="F58" i="55"/>
  <c r="F21" i="55" s="1"/>
  <c r="E61" i="55"/>
  <c r="E24" i="55" s="1"/>
  <c r="J58" i="88"/>
  <c r="I61" i="88"/>
  <c r="M62" i="106"/>
  <c r="E23" i="108"/>
  <c r="E62" i="108"/>
  <c r="E25" i="108" s="1"/>
  <c r="K61" i="66"/>
  <c r="L58" i="66"/>
  <c r="N58" i="92"/>
  <c r="M61" i="92"/>
  <c r="J58" i="103"/>
  <c r="I61" i="103"/>
  <c r="K62" i="107"/>
  <c r="N58" i="98"/>
  <c r="M61" i="98"/>
  <c r="M62" i="101"/>
  <c r="E23" i="118"/>
  <c r="E62" i="118"/>
  <c r="E25" i="118" s="1"/>
  <c r="E20" i="118"/>
  <c r="F58" i="118"/>
  <c r="F21" i="118" s="1"/>
  <c r="E61" i="118"/>
  <c r="E24" i="118" s="1"/>
  <c r="L58" i="132"/>
  <c r="K61" i="132"/>
  <c r="K62" i="139"/>
  <c r="E62" i="124"/>
  <c r="E25" i="124" s="1"/>
  <c r="E23" i="124"/>
  <c r="E61" i="137"/>
  <c r="E24" i="137" s="1"/>
  <c r="E20" i="137"/>
  <c r="F58" i="137"/>
  <c r="F21" i="137" s="1"/>
  <c r="L58" i="134"/>
  <c r="K61" i="134"/>
  <c r="H58" i="134"/>
  <c r="G61" i="134"/>
  <c r="L58" i="143"/>
  <c r="K61" i="143"/>
  <c r="K62" i="152"/>
  <c r="N58" i="160"/>
  <c r="M61" i="160"/>
  <c r="H58" i="164"/>
  <c r="G61" i="164"/>
  <c r="J58" i="168"/>
  <c r="I61" i="168"/>
  <c r="F58" i="163"/>
  <c r="F21" i="163" s="1"/>
  <c r="G62" i="177"/>
  <c r="M62" i="162"/>
  <c r="J58" i="162"/>
  <c r="I61" i="162"/>
  <c r="L58" i="171"/>
  <c r="K61" i="171"/>
  <c r="H58" i="171"/>
  <c r="G61" i="171"/>
  <c r="G62" i="172"/>
  <c r="E62" i="172"/>
  <c r="E25" i="172" s="1"/>
  <c r="E23" i="172"/>
  <c r="I62" i="172"/>
  <c r="H58" i="179"/>
  <c r="G61" i="179"/>
  <c r="N58" i="184"/>
  <c r="M61" i="184"/>
  <c r="L58" i="187"/>
  <c r="K61" i="187"/>
  <c r="H58" i="187"/>
  <c r="G61" i="187"/>
  <c r="M62" i="22"/>
  <c r="E20" i="4"/>
  <c r="F58" i="4"/>
  <c r="F21" i="4" s="1"/>
  <c r="E61" i="4"/>
  <c r="E24" i="4" s="1"/>
  <c r="L58" i="16"/>
  <c r="K61" i="16"/>
  <c r="K62" i="18"/>
  <c r="L58" i="9"/>
  <c r="K61" i="9"/>
  <c r="J58" i="10"/>
  <c r="I61" i="10"/>
  <c r="L58" i="14"/>
  <c r="K61" i="14"/>
  <c r="L58" i="20"/>
  <c r="K61" i="20"/>
  <c r="E20" i="31"/>
  <c r="F58" i="31"/>
  <c r="F21" i="31" s="1"/>
  <c r="E61" i="31"/>
  <c r="E24" i="31" s="1"/>
  <c r="E20" i="44"/>
  <c r="F58" i="44"/>
  <c r="F21" i="44" s="1"/>
  <c r="E61" i="44"/>
  <c r="E24" i="44" s="1"/>
  <c r="I62" i="49"/>
  <c r="N58" i="51"/>
  <c r="M61" i="51"/>
  <c r="I62" i="37"/>
  <c r="E62" i="53"/>
  <c r="E25" i="53" s="1"/>
  <c r="E23" i="53"/>
  <c r="H58" i="17"/>
  <c r="G61" i="17"/>
  <c r="M62" i="17"/>
  <c r="J58" i="17"/>
  <c r="I61" i="17"/>
  <c r="I62" i="33"/>
  <c r="E20" i="41"/>
  <c r="F58" i="41"/>
  <c r="F21" i="41" s="1"/>
  <c r="E61" i="41"/>
  <c r="E24" i="41" s="1"/>
  <c r="K62" i="58"/>
  <c r="G62" i="62"/>
  <c r="K62" i="69"/>
  <c r="K62" i="71"/>
  <c r="G62" i="77"/>
  <c r="E20" i="65"/>
  <c r="F58" i="65"/>
  <c r="F21" i="65" s="1"/>
  <c r="E61" i="65"/>
  <c r="E24" i="65" s="1"/>
  <c r="I62" i="75"/>
  <c r="N58" i="36"/>
  <c r="M61" i="36"/>
  <c r="L58" i="36"/>
  <c r="K61" i="36"/>
  <c r="E20" i="57"/>
  <c r="F58" i="57"/>
  <c r="F21" i="57" s="1"/>
  <c r="E61" i="57"/>
  <c r="E24" i="57" s="1"/>
  <c r="J58" i="70"/>
  <c r="I61" i="70"/>
  <c r="E62" i="78"/>
  <c r="E25" i="78" s="1"/>
  <c r="E23" i="78"/>
  <c r="E62" i="83"/>
  <c r="E25" i="83" s="1"/>
  <c r="E23" i="83"/>
  <c r="L58" i="59"/>
  <c r="K61" i="59"/>
  <c r="H58" i="59"/>
  <c r="G61" i="59"/>
  <c r="J58" i="63"/>
  <c r="I61" i="63"/>
  <c r="N58" i="63"/>
  <c r="M61" i="63"/>
  <c r="K62" i="88"/>
  <c r="M62" i="84"/>
  <c r="E62" i="86"/>
  <c r="E25" i="86" s="1"/>
  <c r="E23" i="86"/>
  <c r="M62" i="108"/>
  <c r="G62" i="79"/>
  <c r="E62" i="79"/>
  <c r="E25" i="79" s="1"/>
  <c r="E23" i="79"/>
  <c r="E62" i="92"/>
  <c r="E25" i="92" s="1"/>
  <c r="E23" i="92"/>
  <c r="G62" i="95"/>
  <c r="K62" i="103"/>
  <c r="M62" i="112"/>
  <c r="E62" i="99"/>
  <c r="E25" i="99" s="1"/>
  <c r="E23" i="99"/>
  <c r="F58" i="111"/>
  <c r="F21" i="111" s="1"/>
  <c r="E23" i="93"/>
  <c r="E62" i="93"/>
  <c r="E25" i="93" s="1"/>
  <c r="E20" i="93"/>
  <c r="F58" i="93"/>
  <c r="F21" i="93" s="1"/>
  <c r="E61" i="93"/>
  <c r="E24" i="93" s="1"/>
  <c r="J58" i="114"/>
  <c r="I61" i="114"/>
  <c r="N58" i="114"/>
  <c r="M61" i="114"/>
  <c r="G62" i="129"/>
  <c r="E20" i="123"/>
  <c r="F58" i="123"/>
  <c r="F21" i="123" s="1"/>
  <c r="E61" i="123"/>
  <c r="E24" i="123" s="1"/>
  <c r="J58" i="136"/>
  <c r="I61" i="136"/>
  <c r="I62" i="120"/>
  <c r="E20" i="120"/>
  <c r="F58" i="120"/>
  <c r="F21" i="120" s="1"/>
  <c r="E61" i="120"/>
  <c r="E24" i="120" s="1"/>
  <c r="E62" i="138"/>
  <c r="E25" i="138" s="1"/>
  <c r="E23" i="138"/>
  <c r="M62" i="137"/>
  <c r="L58" i="130"/>
  <c r="K61" i="130"/>
  <c r="H58" i="130"/>
  <c r="G61" i="130"/>
  <c r="L58" i="147"/>
  <c r="K61" i="147"/>
  <c r="H58" i="151"/>
  <c r="G61" i="151"/>
  <c r="N58" i="146"/>
  <c r="M61" i="146"/>
  <c r="E62" i="168"/>
  <c r="E25" i="168" s="1"/>
  <c r="E23" i="168"/>
  <c r="L58" i="163"/>
  <c r="K61" i="163"/>
  <c r="M62" i="173"/>
  <c r="N58" i="158"/>
  <c r="M61" i="158"/>
  <c r="I61" i="158"/>
  <c r="J58" i="158"/>
  <c r="G62" i="175"/>
  <c r="N58" i="174"/>
  <c r="M61" i="174"/>
  <c r="E62" i="183"/>
  <c r="E25" i="183" s="1"/>
  <c r="E23" i="183"/>
  <c r="F58" i="178"/>
  <c r="F21" i="178" s="1"/>
  <c r="J58" i="180"/>
  <c r="I61" i="180"/>
  <c r="K62" i="184"/>
  <c r="H58" i="189"/>
  <c r="G61" i="189"/>
  <c r="M62" i="189"/>
  <c r="J58" i="189"/>
  <c r="I61" i="189"/>
  <c r="H58" i="201"/>
  <c r="G61" i="201"/>
  <c r="K62" i="206"/>
  <c r="L58" i="207"/>
  <c r="K61" i="207"/>
  <c r="H58" i="207"/>
  <c r="G61" i="207"/>
  <c r="E20" i="201"/>
  <c r="F58" i="201"/>
  <c r="F21" i="201" s="1"/>
  <c r="E61" i="201"/>
  <c r="E24" i="201" s="1"/>
  <c r="F58" i="204"/>
  <c r="F21" i="204" s="1"/>
  <c r="I62" i="51"/>
  <c r="F58" i="45"/>
  <c r="F21" i="45" s="1"/>
  <c r="G61" i="60"/>
  <c r="I61" i="78"/>
  <c r="M62" i="62"/>
  <c r="M62" i="92"/>
  <c r="K62" i="163"/>
  <c r="K61" i="186"/>
  <c r="I61" i="35"/>
  <c r="I61" i="52"/>
  <c r="I61" i="61"/>
  <c r="I61" i="101"/>
  <c r="M62" i="138"/>
  <c r="E61" i="152"/>
  <c r="E24" i="152" s="1"/>
  <c r="K61" i="179"/>
  <c r="G61" i="200"/>
  <c r="G61" i="24"/>
  <c r="I62" i="146"/>
  <c r="K61" i="137"/>
  <c r="E62" i="10"/>
  <c r="E25" i="10" s="1"/>
  <c r="G61" i="99"/>
  <c r="E61" i="107"/>
  <c r="E24" i="107" s="1"/>
  <c r="I61" i="183"/>
  <c r="E62" i="16"/>
  <c r="E25" i="16" s="1"/>
  <c r="E23" i="16"/>
  <c r="I62" i="2"/>
  <c r="N58" i="31"/>
  <c r="M61" i="31"/>
  <c r="E62" i="51"/>
  <c r="E25" i="51" s="1"/>
  <c r="E23" i="51"/>
  <c r="N58" i="37"/>
  <c r="M61" i="37"/>
  <c r="H58" i="52"/>
  <c r="G61" i="52"/>
  <c r="E62" i="5"/>
  <c r="E25" i="5" s="1"/>
  <c r="E23" i="5"/>
  <c r="N58" i="41"/>
  <c r="M61" i="41"/>
  <c r="J58" i="26"/>
  <c r="I61" i="26"/>
  <c r="J58" i="46"/>
  <c r="I61" i="46"/>
  <c r="N58" i="46"/>
  <c r="M61" i="46"/>
  <c r="L58" i="54"/>
  <c r="K61" i="54"/>
  <c r="H58" i="54"/>
  <c r="G61" i="54"/>
  <c r="H58" i="58"/>
  <c r="G61" i="58"/>
  <c r="L58" i="64"/>
  <c r="K61" i="64"/>
  <c r="N58" i="75"/>
  <c r="M61" i="75"/>
  <c r="E62" i="32"/>
  <c r="E25" i="32" s="1"/>
  <c r="E23" i="32"/>
  <c r="E20" i="70"/>
  <c r="F58" i="70"/>
  <c r="F21" i="70" s="1"/>
  <c r="E61" i="70"/>
  <c r="E24" i="70" s="1"/>
  <c r="H58" i="83"/>
  <c r="G61" i="83"/>
  <c r="L58" i="72"/>
  <c r="K61" i="72"/>
  <c r="H58" i="72"/>
  <c r="G61" i="72"/>
  <c r="J58" i="76"/>
  <c r="I61" i="76"/>
  <c r="N58" i="76"/>
  <c r="M61" i="76"/>
  <c r="L58" i="90"/>
  <c r="K61" i="90"/>
  <c r="N58" i="106"/>
  <c r="M61" i="106"/>
  <c r="H58" i="92"/>
  <c r="G61" i="92"/>
  <c r="N58" i="99"/>
  <c r="M61" i="99"/>
  <c r="E62" i="105"/>
  <c r="E25" i="105" s="1"/>
  <c r="E23" i="105"/>
  <c r="H58" i="117"/>
  <c r="G61" i="117"/>
  <c r="J58" i="122"/>
  <c r="I61" i="122"/>
  <c r="N58" i="122"/>
  <c r="M61" i="122"/>
  <c r="H58" i="132"/>
  <c r="G61" i="132"/>
  <c r="H58" i="128"/>
  <c r="G61" i="128"/>
  <c r="M62" i="128"/>
  <c r="J58" i="128"/>
  <c r="I61" i="128"/>
  <c r="E20" i="151"/>
  <c r="F58" i="151"/>
  <c r="F21" i="151" s="1"/>
  <c r="E61" i="151"/>
  <c r="E24" i="151" s="1"/>
  <c r="E62" i="146"/>
  <c r="E25" i="146" s="1"/>
  <c r="E23" i="146"/>
  <c r="E23" i="145"/>
  <c r="E62" i="145"/>
  <c r="E25" i="145" s="1"/>
  <c r="E20" i="145"/>
  <c r="F58" i="145"/>
  <c r="F21" i="145" s="1"/>
  <c r="E61" i="145"/>
  <c r="E24" i="145" s="1"/>
  <c r="L58" i="153"/>
  <c r="K61" i="153"/>
  <c r="H58" i="153"/>
  <c r="G61" i="153"/>
  <c r="J58" i="164"/>
  <c r="I61" i="164"/>
  <c r="E20" i="177"/>
  <c r="F58" i="177"/>
  <c r="F21" i="177" s="1"/>
  <c r="E61" i="177"/>
  <c r="E24" i="177" s="1"/>
  <c r="E20" i="170"/>
  <c r="F58" i="170"/>
  <c r="F21" i="170" s="1"/>
  <c r="E61" i="170"/>
  <c r="E24" i="170" s="1"/>
  <c r="N58" i="179"/>
  <c r="M61" i="179"/>
  <c r="N58" i="186"/>
  <c r="M61" i="186"/>
  <c r="J58" i="12"/>
  <c r="I61" i="12"/>
  <c r="J58" i="22"/>
  <c r="I61" i="22"/>
  <c r="E20" i="18"/>
  <c r="F58" i="18"/>
  <c r="F21" i="18" s="1"/>
  <c r="E61" i="18"/>
  <c r="E24" i="18" s="1"/>
  <c r="J58" i="8"/>
  <c r="I61" i="8"/>
  <c r="H58" i="9"/>
  <c r="G61" i="9"/>
  <c r="J58" i="13"/>
  <c r="I61" i="13"/>
  <c r="H58" i="14"/>
  <c r="G61" i="14"/>
  <c r="E62" i="40"/>
  <c r="E25" i="40" s="1"/>
  <c r="E23" i="40"/>
  <c r="J58" i="38"/>
  <c r="I61" i="38"/>
  <c r="N58" i="38"/>
  <c r="M61" i="38"/>
  <c r="J58" i="27"/>
  <c r="I61" i="27"/>
  <c r="E62" i="48"/>
  <c r="E25" i="48" s="1"/>
  <c r="E23" i="48"/>
  <c r="E20" i="61"/>
  <c r="F58" i="61"/>
  <c r="F21" i="61" s="1"/>
  <c r="E61" i="61"/>
  <c r="E24" i="61" s="1"/>
  <c r="E23" i="68"/>
  <c r="E62" i="68"/>
  <c r="E25" i="68" s="1"/>
  <c r="E20" i="68"/>
  <c r="F58" i="68"/>
  <c r="F21" i="68" s="1"/>
  <c r="E61" i="68"/>
  <c r="E24" i="68" s="1"/>
  <c r="L58" i="84"/>
  <c r="K61" i="84"/>
  <c r="J58" i="108"/>
  <c r="I61" i="108"/>
  <c r="E20" i="92"/>
  <c r="F58" i="92"/>
  <c r="F21" i="92" s="1"/>
  <c r="E61" i="92"/>
  <c r="E24" i="92" s="1"/>
  <c r="E20" i="103"/>
  <c r="F58" i="103"/>
  <c r="F21" i="103" s="1"/>
  <c r="E61" i="103"/>
  <c r="E24" i="103" s="1"/>
  <c r="N58" i="107"/>
  <c r="M61" i="107"/>
  <c r="N58" i="112"/>
  <c r="M61" i="112"/>
  <c r="K61" i="99"/>
  <c r="L58" i="99"/>
  <c r="E20" i="102"/>
  <c r="F58" i="102"/>
  <c r="F21" i="102" s="1"/>
  <c r="E61" i="102"/>
  <c r="E24" i="102" s="1"/>
  <c r="L58" i="109"/>
  <c r="K61" i="109"/>
  <c r="H58" i="109"/>
  <c r="G61" i="109"/>
  <c r="L58" i="126"/>
  <c r="K61" i="126"/>
  <c r="H58" i="126"/>
  <c r="G61" i="126"/>
  <c r="E20" i="129"/>
  <c r="F58" i="129"/>
  <c r="F21" i="129" s="1"/>
  <c r="E61" i="129"/>
  <c r="E24" i="129" s="1"/>
  <c r="N58" i="136"/>
  <c r="M61" i="136"/>
  <c r="N58" i="139"/>
  <c r="M61" i="139"/>
  <c r="N58" i="133"/>
  <c r="M61" i="133"/>
  <c r="E20" i="143"/>
  <c r="F58" i="143"/>
  <c r="F21" i="143" s="1"/>
  <c r="E61" i="143"/>
  <c r="E24" i="143" s="1"/>
  <c r="E20" i="160"/>
  <c r="F58" i="160"/>
  <c r="F21" i="160" s="1"/>
  <c r="E61" i="160"/>
  <c r="E24" i="160" s="1"/>
  <c r="N58" i="173"/>
  <c r="M61" i="173"/>
  <c r="J58" i="166"/>
  <c r="I61" i="166"/>
  <c r="E20" i="184"/>
  <c r="F58" i="184"/>
  <c r="F21" i="184" s="1"/>
  <c r="E61" i="184"/>
  <c r="E24" i="184" s="1"/>
  <c r="L58" i="181"/>
  <c r="K61" i="181"/>
  <c r="H58" i="181"/>
  <c r="G61" i="181"/>
  <c r="E62" i="186"/>
  <c r="E25" i="186" s="1"/>
  <c r="E23" i="186"/>
  <c r="H58" i="192"/>
  <c r="G61" i="192"/>
  <c r="G62" i="192"/>
  <c r="E20" i="198"/>
  <c r="F58" i="198"/>
  <c r="F21" i="198" s="1"/>
  <c r="E61" i="198"/>
  <c r="E24" i="198" s="1"/>
  <c r="J58" i="194"/>
  <c r="I61" i="194"/>
  <c r="E62" i="196"/>
  <c r="E25" i="196" s="1"/>
  <c r="E23" i="196"/>
  <c r="N58" i="201"/>
  <c r="M61" i="201"/>
  <c r="E62" i="200"/>
  <c r="E25" i="200" s="1"/>
  <c r="E23" i="200"/>
  <c r="E20" i="202"/>
  <c r="F58" i="202"/>
  <c r="F21" i="202" s="1"/>
  <c r="E61" i="202"/>
  <c r="E24" i="202" s="1"/>
  <c r="E23" i="190"/>
  <c r="E62" i="190"/>
  <c r="E25" i="190" s="1"/>
  <c r="N58" i="198"/>
  <c r="M61" i="198"/>
  <c r="E62" i="201"/>
  <c r="E25" i="201" s="1"/>
  <c r="E23" i="201"/>
  <c r="E62" i="22"/>
  <c r="E25" i="22" s="1"/>
  <c r="E23" i="22"/>
  <c r="J58" i="6"/>
  <c r="I61" i="6"/>
  <c r="L58" i="18"/>
  <c r="K61" i="18"/>
  <c r="E20" i="9"/>
  <c r="F58" i="9"/>
  <c r="F21" i="9" s="1"/>
  <c r="E61" i="9"/>
  <c r="E24" i="9" s="1"/>
  <c r="E20" i="14"/>
  <c r="F58" i="14"/>
  <c r="F21" i="14" s="1"/>
  <c r="E61" i="14"/>
  <c r="E24" i="14" s="1"/>
  <c r="E20" i="20"/>
  <c r="F58" i="20"/>
  <c r="F21" i="20" s="1"/>
  <c r="E61" i="20"/>
  <c r="E24" i="20" s="1"/>
  <c r="J58" i="25"/>
  <c r="I61" i="25"/>
  <c r="J58" i="11"/>
  <c r="I61" i="11"/>
  <c r="N58" i="11"/>
  <c r="M61" i="11"/>
  <c r="M62" i="31"/>
  <c r="J58" i="44"/>
  <c r="I61" i="44"/>
  <c r="M62" i="49"/>
  <c r="H58" i="35"/>
  <c r="G61" i="35"/>
  <c r="H58" i="37"/>
  <c r="G61" i="37"/>
  <c r="N58" i="53"/>
  <c r="M61" i="53"/>
  <c r="E20" i="21"/>
  <c r="F58" i="21"/>
  <c r="F21" i="21" s="1"/>
  <c r="E61" i="21"/>
  <c r="E24" i="21" s="1"/>
  <c r="J58" i="29"/>
  <c r="I61" i="29"/>
  <c r="M62" i="40"/>
  <c r="J58" i="60"/>
  <c r="I61" i="60"/>
  <c r="J58" i="62"/>
  <c r="I61" i="62"/>
  <c r="N58" i="71"/>
  <c r="M61" i="71"/>
  <c r="L58" i="77"/>
  <c r="K61" i="77"/>
  <c r="J58" i="65"/>
  <c r="I61" i="65"/>
  <c r="L58" i="61"/>
  <c r="K61" i="61"/>
  <c r="H58" i="78"/>
  <c r="G61" i="78"/>
  <c r="L58" i="83"/>
  <c r="K61" i="83"/>
  <c r="L58" i="55"/>
  <c r="K61" i="55"/>
  <c r="H58" i="55"/>
  <c r="G61" i="55"/>
  <c r="E20" i="96"/>
  <c r="F58" i="96"/>
  <c r="F21" i="96" s="1"/>
  <c r="E61" i="96"/>
  <c r="E24" i="96" s="1"/>
  <c r="H58" i="106"/>
  <c r="G61" i="106"/>
  <c r="H58" i="86"/>
  <c r="G61" i="86"/>
  <c r="M61" i="66"/>
  <c r="N58" i="66"/>
  <c r="M62" i="66"/>
  <c r="L58" i="87"/>
  <c r="K61" i="87"/>
  <c r="J58" i="92"/>
  <c r="I61" i="92"/>
  <c r="I61" i="99"/>
  <c r="J58" i="99"/>
  <c r="N58" i="101"/>
  <c r="M61" i="101"/>
  <c r="L58" i="117"/>
  <c r="K61" i="117"/>
  <c r="L58" i="118"/>
  <c r="K61" i="118"/>
  <c r="H58" i="118"/>
  <c r="G61" i="118"/>
  <c r="L58" i="129"/>
  <c r="K61" i="129"/>
  <c r="N58" i="132"/>
  <c r="M61" i="132"/>
  <c r="N58" i="124"/>
  <c r="M61" i="124"/>
  <c r="L58" i="124"/>
  <c r="K61" i="124"/>
  <c r="I61" i="138"/>
  <c r="J58" i="138"/>
  <c r="N58" i="143"/>
  <c r="M61" i="143"/>
  <c r="L58" i="156"/>
  <c r="K61" i="156"/>
  <c r="E20" i="147"/>
  <c r="F58" i="147"/>
  <c r="F21" i="147" s="1"/>
  <c r="E61" i="147"/>
  <c r="E24" i="147" s="1"/>
  <c r="E20" i="146"/>
  <c r="F58" i="146"/>
  <c r="F21" i="146" s="1"/>
  <c r="E61" i="146"/>
  <c r="E24" i="146" s="1"/>
  <c r="J58" i="149"/>
  <c r="I61" i="149"/>
  <c r="N58" i="149"/>
  <c r="M61" i="149"/>
  <c r="J58" i="160"/>
  <c r="I61" i="160"/>
  <c r="E62" i="162"/>
  <c r="E25" i="162" s="1"/>
  <c r="E23" i="162"/>
  <c r="K61" i="175"/>
  <c r="L58" i="175"/>
  <c r="E20" i="174"/>
  <c r="F58" i="174"/>
  <c r="F21" i="174" s="1"/>
  <c r="E61" i="174"/>
  <c r="E24" i="174" s="1"/>
  <c r="N58" i="172"/>
  <c r="M61" i="172"/>
  <c r="L58" i="172"/>
  <c r="K61" i="172"/>
  <c r="H58" i="172"/>
  <c r="G61" i="172"/>
  <c r="J58" i="184"/>
  <c r="I61" i="184"/>
  <c r="H58" i="12"/>
  <c r="G61" i="12"/>
  <c r="H58" i="22"/>
  <c r="G61" i="22"/>
  <c r="E62" i="6"/>
  <c r="E25" i="6" s="1"/>
  <c r="E23" i="6"/>
  <c r="N58" i="16"/>
  <c r="M61" i="16"/>
  <c r="H58" i="8"/>
  <c r="G61" i="8"/>
  <c r="N58" i="9"/>
  <c r="M61" i="9"/>
  <c r="N58" i="14"/>
  <c r="M61" i="14"/>
  <c r="N58" i="20"/>
  <c r="M61" i="20"/>
  <c r="E20" i="25"/>
  <c r="F58" i="25"/>
  <c r="F21" i="25" s="1"/>
  <c r="E61" i="25"/>
  <c r="E24" i="25" s="1"/>
  <c r="I62" i="44"/>
  <c r="E62" i="35"/>
  <c r="E25" i="35" s="1"/>
  <c r="E23" i="35"/>
  <c r="M62" i="45"/>
  <c r="G62" i="53"/>
  <c r="E62" i="17"/>
  <c r="E25" i="17" s="1"/>
  <c r="E23" i="17"/>
  <c r="E62" i="29"/>
  <c r="E25" i="29" s="1"/>
  <c r="E23" i="29"/>
  <c r="I62" i="41"/>
  <c r="K62" i="60"/>
  <c r="K62" i="62"/>
  <c r="E20" i="69"/>
  <c r="F58" i="69"/>
  <c r="F21" i="69" s="1"/>
  <c r="E61" i="69"/>
  <c r="E24" i="69" s="1"/>
  <c r="I62" i="65"/>
  <c r="E20" i="36"/>
  <c r="F58" i="36"/>
  <c r="F21" i="36" s="1"/>
  <c r="E61" i="36"/>
  <c r="E24" i="36" s="1"/>
  <c r="I62" i="57"/>
  <c r="M62" i="70"/>
  <c r="G62" i="78"/>
  <c r="E62" i="74"/>
  <c r="E25" i="74" s="1"/>
  <c r="E23" i="74"/>
  <c r="G62" i="83"/>
  <c r="E23" i="63"/>
  <c r="E62" i="63"/>
  <c r="E25" i="63" s="1"/>
  <c r="E20" i="63"/>
  <c r="F58" i="63"/>
  <c r="F21" i="63" s="1"/>
  <c r="E61" i="63"/>
  <c r="E24" i="63" s="1"/>
  <c r="L58" i="96"/>
  <c r="K61" i="96"/>
  <c r="E20" i="106"/>
  <c r="F58" i="106"/>
  <c r="F21" i="106" s="1"/>
  <c r="E61" i="106"/>
  <c r="E24" i="106" s="1"/>
  <c r="H58" i="84"/>
  <c r="G61" i="84"/>
  <c r="G62" i="86"/>
  <c r="N58" i="79"/>
  <c r="M61" i="79"/>
  <c r="L58" i="79"/>
  <c r="K61" i="79"/>
  <c r="G62" i="92"/>
  <c r="H58" i="110"/>
  <c r="G61" i="110"/>
  <c r="H58" i="112"/>
  <c r="G61" i="112"/>
  <c r="E20" i="99"/>
  <c r="F58" i="99"/>
  <c r="F21" i="99" s="1"/>
  <c r="E61" i="99"/>
  <c r="E24" i="99" s="1"/>
  <c r="E62" i="102"/>
  <c r="E25" i="102" s="1"/>
  <c r="E23" i="102"/>
  <c r="L58" i="93"/>
  <c r="K61" i="93"/>
  <c r="H58" i="93"/>
  <c r="G61" i="93"/>
  <c r="E62" i="117"/>
  <c r="E25" i="117" s="1"/>
  <c r="E23" i="117"/>
  <c r="F58" i="125"/>
  <c r="F21" i="125" s="1"/>
  <c r="E23" i="114"/>
  <c r="E62" i="114"/>
  <c r="E25" i="114" s="1"/>
  <c r="E20" i="114"/>
  <c r="F58" i="114"/>
  <c r="F21" i="114" s="1"/>
  <c r="E61" i="114"/>
  <c r="E24" i="114" s="1"/>
  <c r="K62" i="129"/>
  <c r="J58" i="123"/>
  <c r="I61" i="123"/>
  <c r="M62" i="136"/>
  <c r="M62" i="139"/>
  <c r="H58" i="120"/>
  <c r="G61" i="120"/>
  <c r="J58" i="120"/>
  <c r="I61" i="120"/>
  <c r="E61" i="138"/>
  <c r="E24" i="138" s="1"/>
  <c r="E20" i="138"/>
  <c r="F58" i="138"/>
  <c r="F21" i="138" s="1"/>
  <c r="M61" i="137"/>
  <c r="N58" i="137"/>
  <c r="E62" i="143"/>
  <c r="E25" i="143" s="1"/>
  <c r="E23" i="143"/>
  <c r="E23" i="156"/>
  <c r="E62" i="156"/>
  <c r="E25" i="156" s="1"/>
  <c r="N58" i="147"/>
  <c r="M61" i="147"/>
  <c r="M62" i="152"/>
  <c r="E62" i="160"/>
  <c r="E25" i="160" s="1"/>
  <c r="E23" i="160"/>
  <c r="E20" i="164"/>
  <c r="F58" i="164"/>
  <c r="F21" i="164" s="1"/>
  <c r="E61" i="164"/>
  <c r="E24" i="164" s="1"/>
  <c r="G62" i="168"/>
  <c r="F22" i="157"/>
  <c r="F58" i="157"/>
  <c r="F21" i="157" s="1"/>
  <c r="N58" i="163"/>
  <c r="M61" i="163"/>
  <c r="H58" i="173"/>
  <c r="G61" i="173"/>
  <c r="E20" i="158"/>
  <c r="F58" i="158"/>
  <c r="F21" i="158" s="1"/>
  <c r="E61" i="158"/>
  <c r="E24" i="158" s="1"/>
  <c r="H58" i="158"/>
  <c r="G61" i="158"/>
  <c r="G61" i="175"/>
  <c r="H58" i="175"/>
  <c r="J58" i="174"/>
  <c r="I61" i="174"/>
  <c r="E20" i="179"/>
  <c r="F58" i="179"/>
  <c r="F21" i="179" s="1"/>
  <c r="E61" i="179"/>
  <c r="E24" i="179" s="1"/>
  <c r="G62" i="183"/>
  <c r="F58" i="185"/>
  <c r="F21" i="185" s="1"/>
  <c r="I62" i="190"/>
  <c r="E62" i="189"/>
  <c r="E25" i="189" s="1"/>
  <c r="E23" i="189"/>
  <c r="N58" i="190"/>
  <c r="M61" i="190"/>
  <c r="G62" i="198"/>
  <c r="I62" i="201"/>
  <c r="K61" i="40"/>
  <c r="K61" i="106"/>
  <c r="M62" i="117"/>
  <c r="K61" i="164"/>
  <c r="E62" i="174"/>
  <c r="E25" i="174" s="1"/>
  <c r="I62" i="20"/>
  <c r="E62" i="13"/>
  <c r="E25" i="13" s="1"/>
  <c r="G61" i="90"/>
  <c r="I61" i="102"/>
  <c r="K62" i="102"/>
  <c r="I62" i="133"/>
  <c r="M62" i="160"/>
  <c r="E62" i="180"/>
  <c r="E25" i="180" s="1"/>
  <c r="I61" i="39"/>
  <c r="I61" i="74"/>
  <c r="K61" i="75"/>
  <c r="I61" i="132"/>
  <c r="E61" i="139"/>
  <c r="E24" i="139" s="1"/>
  <c r="K62" i="151"/>
  <c r="I62" i="8"/>
  <c r="F58" i="22"/>
  <c r="F21" i="22" s="1"/>
  <c r="M62" i="53"/>
  <c r="G61" i="64"/>
  <c r="I61" i="98"/>
  <c r="I61" i="87"/>
  <c r="M62" i="168"/>
</calcChain>
</file>

<file path=xl/sharedStrings.xml><?xml version="1.0" encoding="utf-8"?>
<sst xmlns="http://schemas.openxmlformats.org/spreadsheetml/2006/main" count="49102" uniqueCount="1822">
  <si>
    <t>事務事業評価シート(206)</t>
    <phoneticPr fontId="4"/>
  </si>
  <si>
    <t>施策１　地域福祉の充実</t>
  </si>
  <si>
    <t>地域福祉</t>
  </si>
  <si>
    <t>基本政策１【福祉健康】</t>
  </si>
  <si>
    <t>事務事業評価シート(205)</t>
    <phoneticPr fontId="4"/>
  </si>
  <si>
    <t>事務事業評価シート(204)</t>
    <phoneticPr fontId="4"/>
  </si>
  <si>
    <t>事務事業評価シート(203)</t>
    <phoneticPr fontId="4"/>
  </si>
  <si>
    <t>事務事業評価シート(202)</t>
    <phoneticPr fontId="4"/>
  </si>
  <si>
    <t>事務事業評価シート(201)</t>
    <phoneticPr fontId="4"/>
  </si>
  <si>
    <t>事務事業評価シート(200)</t>
    <phoneticPr fontId="4"/>
  </si>
  <si>
    <t>事務事業評価シート(199)</t>
    <phoneticPr fontId="4"/>
  </si>
  <si>
    <t>事務事業評価シート(198)</t>
    <phoneticPr fontId="4"/>
  </si>
  <si>
    <t>事務事業評価シート(197)</t>
    <phoneticPr fontId="4"/>
  </si>
  <si>
    <t>施策２　国民年金制度の推進</t>
  </si>
  <si>
    <t>国民健康保険・国民年金</t>
  </si>
  <si>
    <t>事務事業評価シート(196)</t>
    <phoneticPr fontId="4"/>
  </si>
  <si>
    <t>施策１　国民健康保険の充実</t>
  </si>
  <si>
    <t>事務事業評価シート(195)</t>
    <phoneticPr fontId="4"/>
  </si>
  <si>
    <t>事務事業評価シート(194)</t>
    <phoneticPr fontId="4"/>
  </si>
  <si>
    <t>事務事業評価シート(193)</t>
    <phoneticPr fontId="4"/>
  </si>
  <si>
    <t>事務事業評価シート(192)</t>
    <phoneticPr fontId="4"/>
  </si>
  <si>
    <t>事務事業評価シート(191)</t>
    <phoneticPr fontId="4"/>
  </si>
  <si>
    <t>事務事業評価シート(190)</t>
    <phoneticPr fontId="4"/>
  </si>
  <si>
    <t>事務事業評価シート(189)</t>
    <phoneticPr fontId="4"/>
  </si>
  <si>
    <t>事務事業評価シート(188)</t>
    <phoneticPr fontId="4"/>
  </si>
  <si>
    <t>事務事業評価シート(187)</t>
    <phoneticPr fontId="4"/>
  </si>
  <si>
    <t>事務事業評価シート(186)</t>
    <phoneticPr fontId="4"/>
  </si>
  <si>
    <t>事務事業評価シート(185)</t>
    <phoneticPr fontId="4"/>
  </si>
  <si>
    <t>事務事業評価シート(184)</t>
    <phoneticPr fontId="4"/>
  </si>
  <si>
    <t>事務事業評価シート(183)</t>
    <phoneticPr fontId="4"/>
  </si>
  <si>
    <t>事務事業評価シート(182)</t>
    <phoneticPr fontId="4"/>
  </si>
  <si>
    <t>事務事業評価シート(181)</t>
    <phoneticPr fontId="4"/>
  </si>
  <si>
    <t>事務事業評価シート(180)</t>
    <phoneticPr fontId="4"/>
  </si>
  <si>
    <t>事務事業評価シート(179)</t>
    <phoneticPr fontId="4"/>
  </si>
  <si>
    <t>事務事業評価シート(178)</t>
    <phoneticPr fontId="4"/>
  </si>
  <si>
    <t>事務事業評価シート(177)</t>
    <phoneticPr fontId="4"/>
  </si>
  <si>
    <t>事務事業評価シート(176)</t>
    <phoneticPr fontId="4"/>
  </si>
  <si>
    <t>事務事業評価シート(175)</t>
    <phoneticPr fontId="4"/>
  </si>
  <si>
    <t>事務事業評価シート(174)</t>
    <phoneticPr fontId="4"/>
  </si>
  <si>
    <t>事務事業評価シート(173)</t>
    <phoneticPr fontId="4"/>
  </si>
  <si>
    <t>事務事業評価シート(172)</t>
    <phoneticPr fontId="4"/>
  </si>
  <si>
    <t>事務事業評価シート(171)</t>
    <phoneticPr fontId="4"/>
  </si>
  <si>
    <t>事務事業評価シート(170)</t>
    <phoneticPr fontId="4"/>
  </si>
  <si>
    <t>事務事業評価シート(169)</t>
    <phoneticPr fontId="4"/>
  </si>
  <si>
    <t>施策２　保健衛生の向上</t>
  </si>
  <si>
    <t>健康づくり・保健衛生</t>
  </si>
  <si>
    <t>事務事業評価シート(168)</t>
    <phoneticPr fontId="4"/>
  </si>
  <si>
    <t>事務事業評価シート(167)</t>
    <phoneticPr fontId="4"/>
  </si>
  <si>
    <t>事務事業評価シート(166)</t>
    <phoneticPr fontId="4"/>
  </si>
  <si>
    <t>事務事業評価シート(165)</t>
    <phoneticPr fontId="4"/>
  </si>
  <si>
    <t>事務事業評価シート(164)</t>
    <phoneticPr fontId="4"/>
  </si>
  <si>
    <t>事務事業評価シート(163)</t>
    <phoneticPr fontId="4"/>
  </si>
  <si>
    <t>事務事業評価シート(162)</t>
    <phoneticPr fontId="4"/>
  </si>
  <si>
    <t>事務事業評価シート(161)</t>
    <phoneticPr fontId="4"/>
  </si>
  <si>
    <t>事務事業評価シート(160)</t>
    <phoneticPr fontId="4"/>
  </si>
  <si>
    <t>事務事業評価シート(159)</t>
    <phoneticPr fontId="4"/>
  </si>
  <si>
    <t>事務事業評価シート(158)</t>
    <phoneticPr fontId="4"/>
  </si>
  <si>
    <t>事務事業評価シート(157)</t>
    <phoneticPr fontId="4"/>
  </si>
  <si>
    <t>事務事業評価シート(156)</t>
    <phoneticPr fontId="4"/>
  </si>
  <si>
    <t>事務事業評価シート(155)</t>
    <phoneticPr fontId="4"/>
  </si>
  <si>
    <t>事務事業評価シート(154)</t>
    <phoneticPr fontId="4"/>
  </si>
  <si>
    <t>事務事業評価シート(153)</t>
    <phoneticPr fontId="4"/>
  </si>
  <si>
    <t>事務事業評価シート(152)</t>
    <phoneticPr fontId="4"/>
  </si>
  <si>
    <t>事務事業評価シート(151)</t>
    <phoneticPr fontId="4"/>
  </si>
  <si>
    <t>事務事業評価シート(150)</t>
    <phoneticPr fontId="4"/>
  </si>
  <si>
    <t>事務事業評価シート(149)</t>
    <phoneticPr fontId="4"/>
  </si>
  <si>
    <t>事務事業評価シート(148)</t>
    <phoneticPr fontId="4"/>
  </si>
  <si>
    <t>事務事業評価シート(147)</t>
    <phoneticPr fontId="4"/>
  </si>
  <si>
    <t>事務事業評価シート(146)</t>
    <phoneticPr fontId="4"/>
  </si>
  <si>
    <t>事務事業評価シート(145)</t>
    <phoneticPr fontId="4"/>
  </si>
  <si>
    <t>事務事業評価シート(144)</t>
    <phoneticPr fontId="4"/>
  </si>
  <si>
    <t>事務事業評価シート(143)</t>
    <phoneticPr fontId="4"/>
  </si>
  <si>
    <t>施策１　健康づくりの推進</t>
  </si>
  <si>
    <t>事務事業評価シート(142)</t>
    <phoneticPr fontId="4"/>
  </si>
  <si>
    <t>事務事業評価シート(141)</t>
    <phoneticPr fontId="4"/>
  </si>
  <si>
    <t>事務事業評価シート(140)</t>
    <phoneticPr fontId="4"/>
  </si>
  <si>
    <t>事務事業評価シート(139)</t>
    <phoneticPr fontId="4"/>
  </si>
  <si>
    <t>施策１　生活困窮者支援の充実</t>
  </si>
  <si>
    <t>生活困窮者支援</t>
  </si>
  <si>
    <t>事務事業評価シート(138)</t>
    <phoneticPr fontId="4"/>
  </si>
  <si>
    <t>事務事業評価シート(137)</t>
    <phoneticPr fontId="4"/>
  </si>
  <si>
    <t>事務事業評価シート(136)</t>
    <phoneticPr fontId="4"/>
  </si>
  <si>
    <t>事務事業評価シート(135)</t>
    <phoneticPr fontId="4"/>
  </si>
  <si>
    <t>事務事業評価シート(134)</t>
    <phoneticPr fontId="4"/>
  </si>
  <si>
    <t>事務事業評価シート(133)</t>
    <phoneticPr fontId="4"/>
  </si>
  <si>
    <t>事務事業評価シート(132)</t>
    <phoneticPr fontId="4"/>
  </si>
  <si>
    <t>事務事業評価シート(131)</t>
    <phoneticPr fontId="4"/>
  </si>
  <si>
    <t>事務事業評価シート(130)</t>
    <phoneticPr fontId="4"/>
  </si>
  <si>
    <t>事務事業評価シート(129)</t>
    <phoneticPr fontId="4"/>
  </si>
  <si>
    <t>事務事業評価シート(128)</t>
    <phoneticPr fontId="4"/>
  </si>
  <si>
    <t>施策１　障がい者福祉の充実</t>
  </si>
  <si>
    <t>障がい者福祉</t>
  </si>
  <si>
    <t>事務事業評価シート(127)</t>
    <phoneticPr fontId="4"/>
  </si>
  <si>
    <t>事務事業評価シート(126)</t>
    <phoneticPr fontId="4"/>
  </si>
  <si>
    <t>事務事業評価シート(125)</t>
    <phoneticPr fontId="4"/>
  </si>
  <si>
    <t>事務事業評価シート(124)</t>
    <phoneticPr fontId="4"/>
  </si>
  <si>
    <t>事務事業評価シート(123)</t>
    <phoneticPr fontId="4"/>
  </si>
  <si>
    <t>事務事業評価シート(122)</t>
    <phoneticPr fontId="4"/>
  </si>
  <si>
    <t>事務事業評価シート(121)</t>
    <phoneticPr fontId="4"/>
  </si>
  <si>
    <t>事務事業評価シート(120)</t>
    <phoneticPr fontId="4"/>
  </si>
  <si>
    <t>事務事業評価シート(119)</t>
    <phoneticPr fontId="4"/>
  </si>
  <si>
    <t>事務事業評価シート(118)</t>
    <phoneticPr fontId="4"/>
  </si>
  <si>
    <t>事務事業評価シート(117)</t>
    <phoneticPr fontId="4"/>
  </si>
  <si>
    <t>事務事業評価シート(116)</t>
    <phoneticPr fontId="4"/>
  </si>
  <si>
    <t>事務事業評価シート(115)</t>
    <phoneticPr fontId="4"/>
  </si>
  <si>
    <t>事務事業評価シート(114)</t>
    <phoneticPr fontId="4"/>
  </si>
  <si>
    <t>事務事業評価シート(113)</t>
    <phoneticPr fontId="4"/>
  </si>
  <si>
    <t>事務事業評価シート(112)</t>
    <phoneticPr fontId="4"/>
  </si>
  <si>
    <t>事務事業評価シート(111)</t>
    <phoneticPr fontId="4"/>
  </si>
  <si>
    <t>施策１　高齢者福祉の充実</t>
  </si>
  <si>
    <t>高齢者福祉</t>
  </si>
  <si>
    <t>事務事業評価シート(110)</t>
    <phoneticPr fontId="4"/>
  </si>
  <si>
    <t>事務事業評価シート(109)</t>
    <phoneticPr fontId="4"/>
  </si>
  <si>
    <t>事務事業評価シート(108)</t>
    <phoneticPr fontId="4"/>
  </si>
  <si>
    <t>事務事業評価シート(107)</t>
    <phoneticPr fontId="4"/>
  </si>
  <si>
    <t>事務事業評価シート(106)</t>
    <phoneticPr fontId="4"/>
  </si>
  <si>
    <t>事務事業評価シート(105)</t>
    <phoneticPr fontId="4"/>
  </si>
  <si>
    <t>事務事業評価シート(104)</t>
    <phoneticPr fontId="4"/>
  </si>
  <si>
    <t>事務事業評価シート(103)</t>
    <phoneticPr fontId="4"/>
  </si>
  <si>
    <t>事務事業評価シート(102)</t>
    <phoneticPr fontId="4"/>
  </si>
  <si>
    <t>事務事業評価シート(101)</t>
    <phoneticPr fontId="4"/>
  </si>
  <si>
    <t>事務事業評価シート(100)</t>
    <phoneticPr fontId="4"/>
  </si>
  <si>
    <t>事務事業評価シート(99)</t>
    <phoneticPr fontId="4"/>
  </si>
  <si>
    <t>事務事業評価シート(98)</t>
    <phoneticPr fontId="4"/>
  </si>
  <si>
    <t>事務事業評価シート(97)</t>
    <phoneticPr fontId="4"/>
  </si>
  <si>
    <t>事務事業評価シート(96)</t>
    <phoneticPr fontId="4"/>
  </si>
  <si>
    <t>事務事業評価シート(95)</t>
    <phoneticPr fontId="4"/>
  </si>
  <si>
    <t>事務事業評価シート(94)</t>
    <phoneticPr fontId="4"/>
  </si>
  <si>
    <t>事務事業評価シート(93)</t>
    <phoneticPr fontId="4"/>
  </si>
  <si>
    <t>事務事業評価シート(92)</t>
    <phoneticPr fontId="4"/>
  </si>
  <si>
    <t>事務事業評価シート(91)</t>
    <phoneticPr fontId="4"/>
  </si>
  <si>
    <t>事務事業評価シート(90)</t>
    <phoneticPr fontId="4"/>
  </si>
  <si>
    <t>事務事業評価シート(89)</t>
    <phoneticPr fontId="4"/>
  </si>
  <si>
    <t>事務事業評価シート(88)</t>
    <phoneticPr fontId="4"/>
  </si>
  <si>
    <t>事務事業評価シート(87)</t>
    <phoneticPr fontId="4"/>
  </si>
  <si>
    <t>事務事業評価シート(86)</t>
    <phoneticPr fontId="4"/>
  </si>
  <si>
    <t>事務事業評価シート(85)</t>
    <phoneticPr fontId="4"/>
  </si>
  <si>
    <t>事務事業評価シート(84)</t>
    <phoneticPr fontId="4"/>
  </si>
  <si>
    <t>事務事業評価シート(83)</t>
    <phoneticPr fontId="4"/>
  </si>
  <si>
    <t>事務事業評価シート(82)</t>
    <phoneticPr fontId="4"/>
  </si>
  <si>
    <t>事務事業評価シート(81)</t>
    <phoneticPr fontId="4"/>
  </si>
  <si>
    <t>事務事業評価シート(80)</t>
    <phoneticPr fontId="4"/>
  </si>
  <si>
    <t>事務事業評価シート(79)</t>
    <phoneticPr fontId="4"/>
  </si>
  <si>
    <t>事務事業評価シート(78)</t>
    <phoneticPr fontId="4"/>
  </si>
  <si>
    <t>事務事業評価シート(77)</t>
    <phoneticPr fontId="4"/>
  </si>
  <si>
    <t>事務事業評価シート(76)</t>
    <phoneticPr fontId="4"/>
  </si>
  <si>
    <t>事務事業評価シート(75)</t>
    <phoneticPr fontId="4"/>
  </si>
  <si>
    <t>事務事業評価シート(74)</t>
    <phoneticPr fontId="4"/>
  </si>
  <si>
    <t>事務事業評価シート(73)</t>
    <phoneticPr fontId="4"/>
  </si>
  <si>
    <t>事務事業評価シート(72)</t>
    <phoneticPr fontId="4"/>
  </si>
  <si>
    <t>事務事業評価シート(71)</t>
    <phoneticPr fontId="4"/>
  </si>
  <si>
    <t>事務事業評価シート(70)</t>
    <phoneticPr fontId="4"/>
  </si>
  <si>
    <t xml:space="preserve">高齢者福祉 </t>
    <phoneticPr fontId="4"/>
  </si>
  <si>
    <t>事務事業評価シート(69)</t>
    <phoneticPr fontId="4"/>
  </si>
  <si>
    <t>事務事業評価シート(68)</t>
    <phoneticPr fontId="4"/>
  </si>
  <si>
    <t>事務事業評価シート(67)</t>
    <phoneticPr fontId="4"/>
  </si>
  <si>
    <t>事務事業評価シート(66)</t>
    <phoneticPr fontId="4"/>
  </si>
  <si>
    <t>事務事業評価シート(65)</t>
    <phoneticPr fontId="4"/>
  </si>
  <si>
    <t>事務事業評価シート(64)</t>
    <phoneticPr fontId="4"/>
  </si>
  <si>
    <t>事務事業評価シート(63)</t>
    <phoneticPr fontId="4"/>
  </si>
  <si>
    <t>事務事業評価シート(62)</t>
    <phoneticPr fontId="4"/>
  </si>
  <si>
    <t>事務事業評価シート(61)</t>
    <phoneticPr fontId="4"/>
  </si>
  <si>
    <t>事務事業評価シート(60)</t>
    <phoneticPr fontId="4"/>
  </si>
  <si>
    <t>事務事業評価シート(59)</t>
    <phoneticPr fontId="4"/>
  </si>
  <si>
    <t>事務事業評価シート(58)</t>
    <phoneticPr fontId="4"/>
  </si>
  <si>
    <t>事務事業評価シート(57)</t>
    <phoneticPr fontId="4"/>
  </si>
  <si>
    <t>事務事業評価シート(56)</t>
    <phoneticPr fontId="4"/>
  </si>
  <si>
    <t>事務事業評価シート(55)</t>
    <phoneticPr fontId="4"/>
  </si>
  <si>
    <t>事務事業評価シート(54)</t>
    <phoneticPr fontId="4"/>
  </si>
  <si>
    <t>事務事業評価シート(53)</t>
    <phoneticPr fontId="4"/>
  </si>
  <si>
    <t>事務事業評価シート(52)</t>
    <phoneticPr fontId="4"/>
  </si>
  <si>
    <t>事務事業評価シート(51)</t>
    <phoneticPr fontId="4"/>
  </si>
  <si>
    <t>事務事業評価シート(50)</t>
    <phoneticPr fontId="4"/>
  </si>
  <si>
    <t>事務事業評価シート(49)</t>
    <phoneticPr fontId="4"/>
  </si>
  <si>
    <t>事務事業評価シート(48)</t>
    <phoneticPr fontId="4"/>
  </si>
  <si>
    <t>事務事業評価シート(47)</t>
    <phoneticPr fontId="4"/>
  </si>
  <si>
    <t>事務事業評価シート(46)</t>
    <phoneticPr fontId="4"/>
  </si>
  <si>
    <t>事務事業評価シート(45)</t>
    <phoneticPr fontId="4"/>
  </si>
  <si>
    <t>事務事業評価シート(44)</t>
    <phoneticPr fontId="4"/>
  </si>
  <si>
    <t>事務事業評価シート(43)</t>
    <phoneticPr fontId="4"/>
  </si>
  <si>
    <t>事務事業評価シート(42)</t>
    <phoneticPr fontId="4"/>
  </si>
  <si>
    <t>事務事業評価シート(41)</t>
    <phoneticPr fontId="4"/>
  </si>
  <si>
    <t>事務事業評価シート(40)</t>
    <phoneticPr fontId="4"/>
  </si>
  <si>
    <t>事務事業評価シート(39)</t>
    <phoneticPr fontId="4"/>
  </si>
  <si>
    <t>事務事業評価シート(38)</t>
    <phoneticPr fontId="4"/>
  </si>
  <si>
    <t>施策１　子ども・子育て支援の充実</t>
  </si>
  <si>
    <t>子育て支援</t>
  </si>
  <si>
    <t>事務事業評価シート(37)</t>
    <phoneticPr fontId="4"/>
  </si>
  <si>
    <t>事務事業評価シート(36)</t>
    <phoneticPr fontId="4"/>
  </si>
  <si>
    <t>事務事業評価シート(35)</t>
    <phoneticPr fontId="4"/>
  </si>
  <si>
    <t>事務事業評価シート(34)</t>
    <phoneticPr fontId="4"/>
  </si>
  <si>
    <t>事務事業評価シート(33)</t>
    <phoneticPr fontId="4"/>
  </si>
  <si>
    <t>事務事業評価シート(32)</t>
    <phoneticPr fontId="4"/>
  </si>
  <si>
    <t>事務事業評価シート(31)</t>
    <phoneticPr fontId="4"/>
  </si>
  <si>
    <t>事務事業評価シート(30)</t>
    <phoneticPr fontId="4"/>
  </si>
  <si>
    <t>事務事業評価シート(29)</t>
    <phoneticPr fontId="4"/>
  </si>
  <si>
    <t>事務事業評価シート(28)</t>
    <phoneticPr fontId="4"/>
  </si>
  <si>
    <t>事務事業評価シート(27)</t>
    <phoneticPr fontId="4"/>
  </si>
  <si>
    <t>事務事業評価シート(26)</t>
    <phoneticPr fontId="4"/>
  </si>
  <si>
    <t>事務事業評価シート(25)</t>
    <phoneticPr fontId="4"/>
  </si>
  <si>
    <t>事務事業評価シート(24)</t>
    <phoneticPr fontId="4"/>
  </si>
  <si>
    <t>事務事業評価シート(23)</t>
    <phoneticPr fontId="4"/>
  </si>
  <si>
    <t>事務事業評価シート(22)</t>
    <phoneticPr fontId="4"/>
  </si>
  <si>
    <t>事務事業評価シート(21)</t>
    <phoneticPr fontId="4"/>
  </si>
  <si>
    <t>事務事業評価シート(20)</t>
    <phoneticPr fontId="4"/>
  </si>
  <si>
    <t>事務事業評価シート(19)</t>
    <phoneticPr fontId="4"/>
  </si>
  <si>
    <t>事務事業評価シート(18)</t>
    <phoneticPr fontId="4"/>
  </si>
  <si>
    <t>事務事業評価シート(17)</t>
    <phoneticPr fontId="4"/>
  </si>
  <si>
    <t>事務事業評価シート(16)</t>
    <phoneticPr fontId="4"/>
  </si>
  <si>
    <t>事務事業評価シート(15)</t>
    <phoneticPr fontId="4"/>
  </si>
  <si>
    <t>事務事業評価シート(14)</t>
    <phoneticPr fontId="4"/>
  </si>
  <si>
    <t>事務事業評価シート(13)</t>
    <phoneticPr fontId="4"/>
  </si>
  <si>
    <t>事務事業評価シート(12)</t>
    <phoneticPr fontId="4"/>
  </si>
  <si>
    <t>事務事業評価シート(11)</t>
    <phoneticPr fontId="4"/>
  </si>
  <si>
    <t>事務事業評価シート(10)</t>
    <phoneticPr fontId="4"/>
  </si>
  <si>
    <t>事務事業評価シート(9)</t>
    <phoneticPr fontId="4"/>
  </si>
  <si>
    <t>事務事業評価シート(8)</t>
    <phoneticPr fontId="4"/>
  </si>
  <si>
    <t>事務事業評価シート(7)</t>
    <phoneticPr fontId="4"/>
  </si>
  <si>
    <t>事務事業評価シート(6)</t>
    <phoneticPr fontId="4"/>
  </si>
  <si>
    <t>事務事業評価シート(5)</t>
    <phoneticPr fontId="4"/>
  </si>
  <si>
    <t>事務事業評価シート(4)</t>
    <phoneticPr fontId="4"/>
  </si>
  <si>
    <t>事務事業評価シート(3)</t>
    <phoneticPr fontId="4"/>
  </si>
  <si>
    <t>事務事業評価シート(2)</t>
    <phoneticPr fontId="4"/>
  </si>
  <si>
    <t>事務事業評価シート</t>
  </si>
  <si>
    <t>事業名</t>
    <rPh sb="0" eb="2">
      <t>ジギョウ</t>
    </rPh>
    <rPh sb="2" eb="3">
      <t>メイ</t>
    </rPh>
    <phoneticPr fontId="5"/>
  </si>
  <si>
    <t>シート名</t>
    <rPh sb="3" eb="4">
      <t>メイ</t>
    </rPh>
    <phoneticPr fontId="4"/>
  </si>
  <si>
    <t>施策</t>
    <rPh sb="0" eb="2">
      <t>シサク</t>
    </rPh>
    <phoneticPr fontId="4"/>
  </si>
  <si>
    <t>施策領域</t>
    <rPh sb="0" eb="1">
      <t>セ</t>
    </rPh>
    <rPh sb="1" eb="2">
      <t>サク</t>
    </rPh>
    <rPh sb="2" eb="4">
      <t>リョウイキ</t>
    </rPh>
    <phoneticPr fontId="4"/>
  </si>
  <si>
    <t>基本政策</t>
    <rPh sb="0" eb="2">
      <t>キホン</t>
    </rPh>
    <rPh sb="2" eb="4">
      <t>セイサク</t>
    </rPh>
    <phoneticPr fontId="4"/>
  </si>
  <si>
    <t>妊娠期から、地域子育て支援センターを知っていただだくようにPRをし、各地域子育て支援センターで月１回以上の実施が定められている講座を充実させながら、利用者数を伸ばしていく。地域子育て支援センター増設については、子ども・子育て支援事業計画では令和６年度までに施設数を１７まで増やす計画となっているが、地域ごとのこども人口や利用状況等を勘案し、必要性を見極めながら進めていく。</t>
  </si>
  <si>
    <t>今後の取組方針</t>
    <rPh sb="0" eb="2">
      <t>コンゴ</t>
    </rPh>
    <rPh sb="3" eb="5">
      <t>トリクミ</t>
    </rPh>
    <rPh sb="5" eb="7">
      <t>ホウシン</t>
    </rPh>
    <phoneticPr fontId="9"/>
  </si>
  <si>
    <t>Ⅰ：事業規模拡大
Ⅱ：改善しながら継続
Ⅲ：現状のまま継続
Ⅳ：事業規模縮小
Ⅴ：事業廃止
Ⅵ：事業終了</t>
    <phoneticPr fontId="9"/>
  </si>
  <si>
    <t>Ⅱ：改善しながら継続</t>
  </si>
  <si>
    <t>今後の方向性</t>
    <rPh sb="0" eb="2">
      <t>コンゴ</t>
    </rPh>
    <rPh sb="3" eb="6">
      <t>ホウコウセイ</t>
    </rPh>
    <phoneticPr fontId="9"/>
  </si>
  <si>
    <t>４　事業の今後の方向性・取組方針（Ａｃｔｉｏｎ）</t>
    <rPh sb="2" eb="4">
      <t>ジギョウ</t>
    </rPh>
    <rPh sb="5" eb="7">
      <t>コンゴ</t>
    </rPh>
    <rPh sb="8" eb="11">
      <t>ホウコウセイ</t>
    </rPh>
    <rPh sb="12" eb="14">
      <t>トリクミ</t>
    </rPh>
    <rPh sb="14" eb="16">
      <t>ホウシン</t>
    </rPh>
    <phoneticPr fontId="9"/>
  </si>
  <si>
    <t>令和５年度は、新型コロナウイルスが５類に位置付けられたことで、これまで行っていた地域子育て支援センター利用者の人数制限や予約制を廃止したことにより、本来の目的である、地域の身近な場所で、乳幼児のいる子育て中の親子の交流や育児相談、情報提供を行うことが利用者に負担をかけることなく実施できた。利用者数は、緩やかに回復傾向にある。</t>
  </si>
  <si>
    <t>事業の成果・分析</t>
    <phoneticPr fontId="9"/>
  </si>
  <si>
    <t>Ａ：貢献している
Ｂ：やや貢献している
Ｃ：貢献の度合いが低い</t>
    <phoneticPr fontId="9"/>
  </si>
  <si>
    <t>Ａ：貢献している</t>
  </si>
  <si>
    <t>施策への貢献度</t>
    <phoneticPr fontId="9"/>
  </si>
  <si>
    <t>Ａ：余地はない
Ｂ：余地はある</t>
    <phoneticPr fontId="9"/>
  </si>
  <si>
    <t>Ａ：余地はない</t>
  </si>
  <si>
    <t>事業の効率性
【見直す余地】</t>
    <phoneticPr fontId="9"/>
  </si>
  <si>
    <t>Ａ：高まっている
Ｂ：変わらない
Ｃ：薄れている</t>
    <rPh sb="2" eb="3">
      <t>タカ</t>
    </rPh>
    <rPh sb="11" eb="12">
      <t>カ</t>
    </rPh>
    <rPh sb="19" eb="20">
      <t>ウス</t>
    </rPh>
    <phoneticPr fontId="9"/>
  </si>
  <si>
    <t>Ｂ：変わらない</t>
  </si>
  <si>
    <t>事業の必要性
【市民ニーズ】</t>
    <rPh sb="0" eb="2">
      <t>ジギョウ</t>
    </rPh>
    <rPh sb="3" eb="6">
      <t>ヒツヨウセイ</t>
    </rPh>
    <rPh sb="8" eb="10">
      <t>シミン</t>
    </rPh>
    <phoneticPr fontId="9"/>
  </si>
  <si>
    <t>Ａ：計画以上に実施
Ｂ：計画どおりに実施
Ｃ：計画どおりに実施できず</t>
    <phoneticPr fontId="9"/>
  </si>
  <si>
    <t>Ｂ：計画どおりに実施</t>
  </si>
  <si>
    <t>事業の実施状況</t>
    <rPh sb="0" eb="2">
      <t>ジギョウ</t>
    </rPh>
    <rPh sb="3" eb="5">
      <t>ジッシ</t>
    </rPh>
    <rPh sb="5" eb="7">
      <t>ジョウキョウ</t>
    </rPh>
    <phoneticPr fontId="9"/>
  </si>
  <si>
    <t>３　事業評価（Ｃｈｅｃｋ）</t>
    <rPh sb="2" eb="4">
      <t>ジギョウ</t>
    </rPh>
    <rPh sb="4" eb="6">
      <t>ヒョウカ</t>
    </rPh>
    <phoneticPr fontId="9"/>
  </si>
  <si>
    <t xml:space="preserve"> </t>
    <phoneticPr fontId="9"/>
  </si>
  <si>
    <t/>
  </si>
  <si>
    <t>人</t>
  </si>
  <si>
    <t>年間利用者数</t>
  </si>
  <si>
    <t>活動
指標
・
成果
指標</t>
    <rPh sb="8" eb="10">
      <t>セイカ</t>
    </rPh>
    <phoneticPr fontId="9"/>
  </si>
  <si>
    <t>単位</t>
  </si>
  <si>
    <t>指標名</t>
    <rPh sb="0" eb="2">
      <t>シヒョウ</t>
    </rPh>
    <rPh sb="2" eb="3">
      <t>メイ</t>
    </rPh>
    <phoneticPr fontId="9"/>
  </si>
  <si>
    <t>令和９年度</t>
    <rPh sb="0" eb="2">
      <t>レイワ</t>
    </rPh>
    <rPh sb="3" eb="5">
      <t>ネンド</t>
    </rPh>
    <phoneticPr fontId="9"/>
  </si>
  <si>
    <t>令和８年度</t>
    <rPh sb="0" eb="2">
      <t>レイワ</t>
    </rPh>
    <rPh sb="3" eb="5">
      <t>ネンド</t>
    </rPh>
    <phoneticPr fontId="9"/>
  </si>
  <si>
    <t>令和７年度</t>
    <rPh sb="0" eb="2">
      <t>レイワ</t>
    </rPh>
    <rPh sb="3" eb="5">
      <t>ネンド</t>
    </rPh>
    <phoneticPr fontId="9"/>
  </si>
  <si>
    <t>令和６年度</t>
    <rPh sb="0" eb="2">
      <t>レイワ</t>
    </rPh>
    <rPh sb="3" eb="5">
      <t>ネンド</t>
    </rPh>
    <phoneticPr fontId="9"/>
  </si>
  <si>
    <t>令和５年度</t>
    <rPh sb="0" eb="2">
      <t>レイワ</t>
    </rPh>
    <rPh sb="3" eb="5">
      <t>ネンド</t>
    </rPh>
    <phoneticPr fontId="9"/>
  </si>
  <si>
    <t>年度</t>
    <rPh sb="0" eb="2">
      <t>ネンド</t>
    </rPh>
    <phoneticPr fontId="9"/>
  </si>
  <si>
    <t>各地域子育て支援センターで、子育て親子の交流の場の提供及び交流促進、子育てに関する相談及び援助の実施、子育てに関する情報の提供、子育てサークルの育成及び支援、月１回以上の講習等を実施した。</t>
  </si>
  <si>
    <t>実施内容</t>
    <rPh sb="0" eb="2">
      <t>ジッシ</t>
    </rPh>
    <rPh sb="2" eb="4">
      <t>ナイヨウ</t>
    </rPh>
    <phoneticPr fontId="9"/>
  </si>
  <si>
    <t>執行率（％）</t>
    <rPh sb="0" eb="2">
      <t>シッコウ</t>
    </rPh>
    <rPh sb="2" eb="3">
      <t>リツ</t>
    </rPh>
    <phoneticPr fontId="9"/>
  </si>
  <si>
    <t>不用額等（円）</t>
    <rPh sb="0" eb="2">
      <t>フヨウ</t>
    </rPh>
    <rPh sb="2" eb="3">
      <t>ガク</t>
    </rPh>
    <rPh sb="3" eb="4">
      <t>トウ</t>
    </rPh>
    <phoneticPr fontId="9"/>
  </si>
  <si>
    <t>支出済額（円）</t>
  </si>
  <si>
    <t>特定財源</t>
    <rPh sb="0" eb="2">
      <t>トクテイ</t>
    </rPh>
    <rPh sb="2" eb="4">
      <t>ザイゲン</t>
    </rPh>
    <phoneticPr fontId="9"/>
  </si>
  <si>
    <t>一般財源</t>
    <rPh sb="0" eb="2">
      <t>イッパン</t>
    </rPh>
    <rPh sb="2" eb="4">
      <t>ザイゲン</t>
    </rPh>
    <phoneticPr fontId="9"/>
  </si>
  <si>
    <t>財源内訳</t>
    <rPh sb="0" eb="2">
      <t>ザイゲン</t>
    </rPh>
    <rPh sb="2" eb="4">
      <t>ウチワケ</t>
    </rPh>
    <phoneticPr fontId="9"/>
  </si>
  <si>
    <t>予算現額（円）</t>
  </si>
  <si>
    <t>予算
・
決算</t>
    <rPh sb="0" eb="2">
      <t>ヨサン</t>
    </rPh>
    <rPh sb="5" eb="7">
      <t>ケッサン</t>
    </rPh>
    <phoneticPr fontId="9"/>
  </si>
  <si>
    <t>２　事業実績（Ｄｏ）</t>
    <rPh sb="2" eb="4">
      <t>ジギョウ</t>
    </rPh>
    <rPh sb="4" eb="6">
      <t>ジッセキ</t>
    </rPh>
    <phoneticPr fontId="9"/>
  </si>
  <si>
    <t>□</t>
  </si>
  <si>
    <t>■</t>
  </si>
  <si>
    <t>子ども・子育て支援法、新座市地域子育て支援拠点事業実施要綱</t>
  </si>
  <si>
    <t>根拠法令等</t>
    <rPh sb="0" eb="2">
      <t>コンキョ</t>
    </rPh>
    <rPh sb="2" eb="4">
      <t>ホウレイ</t>
    </rPh>
    <rPh sb="4" eb="5">
      <t>トウ</t>
    </rPh>
    <phoneticPr fontId="9"/>
  </si>
  <si>
    <t>実施根拠</t>
    <rPh sb="0" eb="2">
      <t>ジッシ</t>
    </rPh>
    <rPh sb="2" eb="4">
      <t>コンキョ</t>
    </rPh>
    <phoneticPr fontId="9"/>
  </si>
  <si>
    <t>実施形態</t>
    <rPh sb="0" eb="2">
      <t>ジッシ</t>
    </rPh>
    <rPh sb="2" eb="4">
      <t>ケイタイ</t>
    </rPh>
    <phoneticPr fontId="9"/>
  </si>
  <si>
    <t>核家族化及び地域社会の希薄化による子育ての孤立化や保護者の不安感等、子育てを巡る課題に対応するため、地域の身近な場所に地域子育て支援拠点を設置し、乳幼児のいる子育て中の親子の交流や育児相談、情報提供等を実施する。</t>
  </si>
  <si>
    <t>事業概要</t>
    <rPh sb="0" eb="2">
      <t>ジギョウ</t>
    </rPh>
    <rPh sb="2" eb="4">
      <t>ガイヨウ</t>
    </rPh>
    <phoneticPr fontId="9"/>
  </si>
  <si>
    <t>こども支援課</t>
  </si>
  <si>
    <t>所属</t>
  </si>
  <si>
    <t>地域子育て支援拠点運営</t>
  </si>
  <si>
    <t>事業</t>
  </si>
  <si>
    <t>施策項目</t>
    <rPh sb="0" eb="2">
      <t>シサク</t>
    </rPh>
    <rPh sb="2" eb="4">
      <t>コウモク</t>
    </rPh>
    <phoneticPr fontId="9"/>
  </si>
  <si>
    <t>施策領域</t>
    <rPh sb="0" eb="2">
      <t>シサク</t>
    </rPh>
    <rPh sb="2" eb="4">
      <t>リョウイキ</t>
    </rPh>
    <phoneticPr fontId="9"/>
  </si>
  <si>
    <t>基本政策１　みんなにやさしく誰もが幸せを感じるまち【福祉健康】</t>
  </si>
  <si>
    <t>基本政策</t>
    <rPh sb="0" eb="2">
      <t>キホン</t>
    </rPh>
    <rPh sb="2" eb="4">
      <t>セイサク</t>
    </rPh>
    <phoneticPr fontId="9"/>
  </si>
  <si>
    <t>１　事業基礎情報（Ｐｌａｎ）</t>
  </si>
  <si>
    <t>事業内容について、援助を必要としている方へ伝わるようPRをしていく。また、委託している事業所から人材不足や委託料についての相談があったため、市内の委託先を令和６年度から１か所増やし、委託料を１時間あたり２４０７円から２７００円に増額した。各事業所にかかる負担を減らし、利用者の希望をより聞くことができるようにする。</t>
  </si>
  <si>
    <t>今後の取組方針</t>
  </si>
  <si>
    <t>Ⅰ：事業規模拡大
Ⅱ：改善しながら継続
Ⅲ：現状のまま継続
Ⅳ：事業規模縮小
Ⅴ：事業廃止
Ⅵ：事業終了</t>
  </si>
  <si>
    <t>今後の方向性</t>
  </si>
  <si>
    <t>４　事業の今後の方向性・取組方針（Ａｃｔｉｏｎ）</t>
  </si>
  <si>
    <t>令和５年度の成果について、令和３年度から、新型コロナウイルスの影響で、派遣時間が大幅に減少したが、令和５年度においても緩やかな回復傾向となっており、新型コロナウイルス流行前の数値まで数年かけて、回復すると考える。
令和３年度　１２０時間　
令和４年度　２１９時間
令和５年度　２８６時間</t>
  </si>
  <si>
    <t>事業の成果・分析</t>
  </si>
  <si>
    <t>Ａ：貢献している
Ｂ：やや貢献している
Ｃ：貢献の度合いが低い</t>
  </si>
  <si>
    <t>Ｂ：やや貢献している</t>
  </si>
  <si>
    <t>施策への貢献度</t>
  </si>
  <si>
    <t>Ａ：余地はない
Ｂ：余地はある</t>
  </si>
  <si>
    <t>事業の効率性
【見直す余地】</t>
  </si>
  <si>
    <t>Ａ：高まっている
Ｂ：変わらない
Ｃ：薄れている</t>
  </si>
  <si>
    <t>Ａ：高まっている</t>
  </si>
  <si>
    <t>事業の必要性
【市民ニーズ】</t>
  </si>
  <si>
    <t>Ａ：計画以上に実施
Ｂ：計画どおりに実施
Ｃ：計画どおりに実施できず</t>
  </si>
  <si>
    <t>事業の実施状況</t>
  </si>
  <si>
    <t>３　事業評価（Ｃｈｅｃｋ）</t>
  </si>
  <si>
    <t>ホームヘルパー派遣利用者</t>
  </si>
  <si>
    <t>時間</t>
  </si>
  <si>
    <t>ホームヘルパー派遣時間</t>
  </si>
  <si>
    <t>活動
指標
・
成果
指標</t>
  </si>
  <si>
    <t>指標名</t>
  </si>
  <si>
    <t>令和９年度</t>
  </si>
  <si>
    <t>令和８年度</t>
  </si>
  <si>
    <t>令和７年度</t>
  </si>
  <si>
    <t>令和６年度</t>
  </si>
  <si>
    <t>令和５年度</t>
  </si>
  <si>
    <t>年度</t>
  </si>
  <si>
    <t>親族から家事の援助を受けられない出産直後の母と多胎児を養育する者を対象にヘルパーを派遣し、家事援助を行うことにより、子育て世帯の精神的・身体的な負担の軽減を図り、ゆとりある子育てができる環境づくりを目指す。
令和５年度実績　　利用時間　２８６時間
　　　　　　　　　利用者　　２２人</t>
  </si>
  <si>
    <t>実施内容</t>
  </si>
  <si>
    <t>執行率（％）</t>
  </si>
  <si>
    <t>不用額等（円）</t>
  </si>
  <si>
    <t>特定財源</t>
  </si>
  <si>
    <t>一般財源</t>
  </si>
  <si>
    <t>財源内訳</t>
  </si>
  <si>
    <t>予算
・
決算</t>
  </si>
  <si>
    <t>２　事業実績（Ｄｏ）</t>
  </si>
  <si>
    <t>新座市子育て支援ホームヘルパー派遣条例</t>
  </si>
  <si>
    <t>根拠法令等</t>
  </si>
  <si>
    <t>実施根拠</t>
  </si>
  <si>
    <t>実施形態</t>
  </si>
  <si>
    <t>親族などから家事の援助を受けられない出産直後の母と多胎児を養育する者を対象にヘルパーを派遣し、家事援助を行うことにより、子育て世帯の精神的・身体的な負担の軽減を図り、ゆとりある子育てができる環境づくりを目指す。</t>
  </si>
  <si>
    <t>事業概要</t>
  </si>
  <si>
    <t>子育て支援ホームヘルパー派遣</t>
  </si>
  <si>
    <t>施策項目</t>
  </si>
  <si>
    <t>施策領域</t>
  </si>
  <si>
    <t>基本政策</t>
  </si>
  <si>
    <t>今後も安心して子どもを産み、育てることができる環境を実現するために、身近な地域社会における子育て支援体制の充実を図る。</t>
  </si>
  <si>
    <t>Ⅲ：現状のまま継続</t>
  </si>
  <si>
    <t>少子化、核家族化、共働き世帯の増加等、地域のつながりが希薄になっているなか、ファミリー・サポート・センターの活動を通じて、身近な地域社会における子育て支援体制の充実図ることができた。</t>
  </si>
  <si>
    <t>登録会員数</t>
  </si>
  <si>
    <t>会員間の調整や仲介をアドバイザーが行い、育児の援助を受けたい方と育児の援助ができる方が子育ての相互援助活動を行った。
活動内容　子どもの送迎等</t>
  </si>
  <si>
    <t>子ども・子育て支援法、新座市ファミリー・サポート・センター事業実施要綱</t>
  </si>
  <si>
    <t>ファミリー・サポート・センターを運営し、地域での子育てを支援する。センターには会員間の調整や仲介を行うアドバイザーを配置し、相互援助活動を支援するとともに事業の周知、啓発、会員募集や会員情報の管理、講習会、会報誌の発行、交流会等を実施することにより子育てしやすい環境づくりを図る。</t>
  </si>
  <si>
    <t>ファミリー・サポート・センター運営</t>
  </si>
  <si>
    <t>開催手法等について改善を検討しつつ、今後も定期的に子ども・子育て会議を開催し、子育て支援施策の充実、推進を図る。</t>
  </si>
  <si>
    <t>新座市子ども・子育て支援事業計画の進捗状況や、令和７年度からを計画期間とする第３次新座市子ども・子育て支援事業計画の策定に向けて、教育・保育事業等の利用ニーズを把握するためのアンケートの調査項目について審議を行うなど、子育て行政の一層の充実を図った。
会議の開催に当たり、簡易的な文書はデータで送付するなどペーパーレス化を促進し、コスト発生の抑制に努めているものの、対面かつ開催時間が夜間であるため、職員や委員の負担が大きく、開催手法等について改善を検討する必要がある。</t>
  </si>
  <si>
    <t>Ｂ：余地はある</t>
  </si>
  <si>
    <t>回</t>
  </si>
  <si>
    <t>子ども・子育て会議開催回数</t>
  </si>
  <si>
    <t>新座市子ども・子育て会議を開催し、新座市子ども・子育て支援事業計画の推進に関し必要な事項及び当該計画の実施状況を調査審議した。
また、令和７年度からを計画期間とする第３次新座市子ども・子育て支援事業計画の策定に向けて、教育・保育事業等の利用ニーズを把握するために調査を行った。
（１）委員数（任期２年） １７人以内
（２）開催回数　２回</t>
  </si>
  <si>
    <t>子ども・子育て支援法、新座市子ども・子育て会議条例</t>
  </si>
  <si>
    <t>新座市子ども・子育て会議において、新座市子ども・子育て支援事業計画の推進に関し必要な事項及び当該計画の実施状況を調査審議する。
また、令和７年度からを計画期間とする第３次新座市子ども・子育て支援事業計画の策定に向けて、教育・保育事業等の利用ニーズを把握するために調査を行う。</t>
  </si>
  <si>
    <t>子ども・子育て会議</t>
  </si>
  <si>
    <t>妊娠期から、子育てに関する相談機関があることや地域子育て支援センターは気軽に立ち寄り子育て中の親子の情報交換や交流の場であることを知っていただくために、工夫をしながら引き続き積極的なＰＲを行い、子育て家庭や妊婦が、教育・保育施設や地域子育て支援センター、保健・医療・福祉等の関係機関を円滑に利用できるように、相談や情報提供、助言等必要な支援を行うとともに、関係機関との連絡調整、連携・協働の体制づくり等を行う。</t>
  </si>
  <si>
    <t>令和５年度から３か所目を開設して実施した。保健センターの集団検診や関係機関へ出向いたり、市役所２階フロアを使った掲示等をするなど積極的にＰＲ活動を行い相談件数も増加した。また、出産・子育て応援給付金事業の８か月面談を利用者支援（基本型）が行うことで、ＰＲにもつながっている。</t>
  </si>
  <si>
    <t>件</t>
  </si>
  <si>
    <t>提供情報・相談件数</t>
  </si>
  <si>
    <t>利用者数</t>
  </si>
  <si>
    <t>地域子育て支援センターで支援員と共に利用者の相談を受け、立ち入った相談については、相談室で相談・助言を行う。また、地域連携として、保育園、幼稚園等へ出向くとともに、地域自立支援協議会こども部会や生活支援体制事業の圏域協議体に出席し、地域子育て支援資源の育成、地域課題の発見、共有、社会資源の開発等を行う。</t>
  </si>
  <si>
    <t>子ども・子育て支援法、新座市利用者支援事業実施要綱</t>
  </si>
  <si>
    <t>子育て世代包括支援体制の整備に向けて、子どもとその保護者に対し、地域の身近な場所で子ども・子育て支援に関する情報提供や相談・助言、また、地域資源の発掘や関係機関との連携・調整等総合的に行う子育て支援コーディネーターを配置する。</t>
  </si>
  <si>
    <t>利用者支援（基本型）</t>
  </si>
  <si>
    <t>児童福祉法による「子ども家庭総合支援拠点」と、母子保健法による「子育て世代包括支援センター」の両機能を維持したまま、一体的に相談支援を行う機関として「こども家庭センター」の設置を目指す。また、子育て世帯訪問支援事業など、新たな事業展開も検討していく。</t>
  </si>
  <si>
    <t>Ⅰ：事業規模拡大</t>
  </si>
  <si>
    <t>育児相談のほか、言語・心理の専門相談、児童虐待予防施策として、暴力や暴言によらない子育て講座を実施。</t>
  </si>
  <si>
    <t>育児相談</t>
  </si>
  <si>
    <t>虐待予防への支援</t>
  </si>
  <si>
    <t>専門相談（言語相談、心理相談、療育相談）</t>
  </si>
  <si>
    <t>親がまなぶ子育て講座</t>
  </si>
  <si>
    <t>子どもとその家庭及び妊産婦等を対象とし、相談への対応、調査及び指導、関係機関との連絡調整を行うもの。</t>
  </si>
  <si>
    <t>児童福祉法</t>
  </si>
  <si>
    <t>子どもとその家庭の支援に係る業務全般（実情の把握、情報の提供、相談等への対応、総合調整）を行う子ども家庭総合支援拠点を設置し、運営する。</t>
  </si>
  <si>
    <t>子ども家庭総合支援拠点運営</t>
  </si>
  <si>
    <t>各関係機関が情報や考え方を共有し、適切な連携の下で対応していくことで、虐待を受けている児童を始めとする支援対象児童等を早期に発見し、適切な支援を行っていく。</t>
  </si>
  <si>
    <t>各関係機関が連携して適切な対応が図れる体制を構築するため、要保護児童対策地域協議会を設置し、福祉、保健、医療、教育、警察等の各分野の関係諸機関が、情報交換や研修活動を行いながら、相互の連携による児童虐待の防止、効果的な援助方法や対応等を協議した。</t>
  </si>
  <si>
    <t>要保護児童対策地域協議会個別ケース検討会</t>
  </si>
  <si>
    <t>要保護児童対策地域協議会実務者会議</t>
  </si>
  <si>
    <t>要保護児童対策地域協議会研修会</t>
  </si>
  <si>
    <t>要保護児童対策地域協議会代表者会議</t>
  </si>
  <si>
    <t>代表者会議１回、研修会１回、実務者会議１２回、個別ケース検討会議１７回実施。</t>
  </si>
  <si>
    <t>児童福祉法、新座市要保護児童対策地域協議会規約</t>
  </si>
  <si>
    <t>虐待を受けている児童を始めとする支援対象児童等を早期に発見し、各関係機関が連携して適切な対応が図れる体制を構築するため、要保護児童対策地域協議会を設置する。
福祉、保健、医療、教育、警察等の各分野の関係諸機関が、情報交換や研修活動を行いながら、相互の連携による児童虐待の防止、効果的な援助方法や対応等を協議する。</t>
  </si>
  <si>
    <t>要保護児童対策地域協議会</t>
  </si>
  <si>
    <t>現状維持。</t>
  </si>
  <si>
    <t>助産施設への入所件数は令和４年度より１件増の４件となったが、令和元年以降の入所件数は２～５件となっているため、大幅な増減があったものではない。
出産予定日が迫っている状況での助産制度の利用もあるため、基本的な手続きの流れを常に把握しておく必要がある。
＜助産制度制度利用件数＞
令和元年　４件　令和２年度　２件　令和３年度　３件　令和４年度　５件</t>
  </si>
  <si>
    <t>助産施設入所件数</t>
  </si>
  <si>
    <t>経済的理由により入院助産を受けられない妊婦の方を対象に、助産施設に入所させ、出産費用の援助を行った。
＜令和５年度実施内容＞
第１種助産施設（病院）への入所措置　４件　※うち外国籍妊婦の利用１件</t>
  </si>
  <si>
    <t>児童福祉法第２２条</t>
  </si>
  <si>
    <t>経済的理由により入院助産を受けられない場合に、児童福祉法第２２条に基づき助産施設に入所措置をし、助産の援助を行う。　　　　　　　　　　　　　　　　
助産施設は、第１種助産施設(病院)と第２種助産施設(助産院）に分類され、原則として入所は県指定の病院･助産院とする。</t>
  </si>
  <si>
    <t>助産施設入所委託</t>
  </si>
  <si>
    <t>こども支援課が関係機関、新座地区里親会との連携・協力を図っていく。里親制度の啓発活動の強化を図っていく。</t>
  </si>
  <si>
    <t>新座地区里親会の活動を支援。関係機関が行うイベントの周知。里親制度の周知のためにパネル展示等を実施。</t>
  </si>
  <si>
    <t>受託里子</t>
  </si>
  <si>
    <t>未受託里親</t>
  </si>
  <si>
    <t>受託里親</t>
  </si>
  <si>
    <t>登録里親</t>
  </si>
  <si>
    <t>＜令和５年　里親登録数及び受託里子人数＞
登録里親　２１人　受託里親　８人　未受託里親　１３人　委託里子　８人
＜令和５年　補助金等＞
社会福祉協議会補助金　２０，０００円
所沢里親会助成金　　　１０，０００円</t>
  </si>
  <si>
    <t>児童福祉法２７条第１項第３号</t>
  </si>
  <si>
    <t>保護者がいない又は保護者の下で養育できない児童を保護者に代わり里親の家庭的な環境の中で心身ともに健やかに養育する里親制度を支援するもの。福祉事務所及び所沢児童相談所が協力して、里親に対する児童の養育方法の技術向上や養育家庭における諸問題の解決を図るための研修を実施するとともに、所沢里親会の活動経費の一部を負担する。</t>
  </si>
  <si>
    <t>里親制度支援</t>
  </si>
  <si>
    <t>引き続き、児童の養育に対し支援が必要となる家庭に対し、支援者による相談、指導を行っていく。また、本年も養育支援訪問事業研修会を実施し、支援者のスキルの向上を進めていく。</t>
  </si>
  <si>
    <t>新座市養育支援訪問事業は、様々な原因で養育支援が必要な家庭に対し、支援者による具体的な養育に関する指導助言、育児や家事の援助をその居宅において実施し、個々の家庭の抱える養育上の諸問題の解決、軽減を図ることを目的とした事業です。
当事業を効果的に実施するため、基礎的講義や事例検討等の毎年の研修を通して、支援者の技術向上を図るものです。</t>
  </si>
  <si>
    <t>養育支援訪問実施件数</t>
  </si>
  <si>
    <t>令和５年度新座市養育支援訪問事業支援者研修会を令和５年１２月５日に実施。研修内容は支援者のメンタルヘルス。自己分析の資料から自分の傾向や考え方の癖を知ることやどのようにストレスに向き合っていたらよいかなど支援支援者の技術向上につながった。</t>
  </si>
  <si>
    <t>児童福祉法第６条の３第５項</t>
  </si>
  <si>
    <t>子育てに対して不安や孤立感を抱える家庭を始め、様々な原因で養育支援が必要な家庭に対して、保健師等による具体的な養育に関する指導助言等又は子育て経験者等による育児や家事の援助をその居宅において実施し、個々の家庭の抱える養育上の諸問題の解決、軽減を図る。</t>
  </si>
  <si>
    <t>養育支援訪問</t>
  </si>
  <si>
    <t>今後も、結婚を希望する方が主体的に活動をしやすい環境づくりを推進するとともに、会員数の増加のために、広報活動を継続する。</t>
  </si>
  <si>
    <t>埼玉県が実施しているＳＡＩＴＡＭＡ出会いサポートセンターに市町村会員として加入し、市民がサービスを利用する際の利用登録料を軽減するとともに、関係団体や公共施設において広報を行い、結婚を希望する方が主体的に活動をしやすい環境づくりを推進した。
会員数：２４６人（前年度比５１人増）</t>
  </si>
  <si>
    <t>組</t>
  </si>
  <si>
    <t>成婚組数</t>
  </si>
  <si>
    <t>新座市民会員数</t>
  </si>
  <si>
    <t>埼玉県が実施しているＳＡＩＴＡＭＡ出会いサポートセンターに市町村会員として加入し、市民がサービスを利用する際の利用登録料を軽減した。</t>
  </si>
  <si>
    <t>ＳＡＩＴＡＭＡ出会いサポートセンター運営協議会会則</t>
  </si>
  <si>
    <t>埼玉県が実施しているＳＡＩＴＡＭＡ出会いサポートセンターに市町村会員として加入する。</t>
  </si>
  <si>
    <t>結婚サポート事業</t>
  </si>
  <si>
    <t>引き続き対象者へ通知、ＰＲ等を行い、事業実施を周知していく。ベビー用品の内容については随時見直しを行う。</t>
  </si>
  <si>
    <t>申請期限が１歳の誕生日の前日までとなっていることから、申請率は低いが、申請期限到来の２か月前に再通知を行う。</t>
  </si>
  <si>
    <t>％</t>
  </si>
  <si>
    <t>申請率</t>
  </si>
  <si>
    <t>こどもの出生を祝福するとともに、子育て家庭とのつながりをつくり、子育て中の保護者の孤立化を防止するため、子育て用品を支給する。</t>
  </si>
  <si>
    <t>子育てファミリー応援事業実施要綱、新座市子育てファミリー応援事業実施要綱</t>
  </si>
  <si>
    <t>埼玉県が行うコバトンベビーギフト事業と連携し、令和５年４月以降に生まれた子どもに対して１人当たり５，０００円分の育児用品を贈呈する。</t>
  </si>
  <si>
    <t>出産・子育て応援事業</t>
  </si>
  <si>
    <t>今後も、全ての子どもたちが安心して過ごせる居場所としての役割を果たすとともに、子どもたちのより一層の健康増進や情操を豊かにするための運営に取り組む。</t>
  </si>
  <si>
    <t>近年、家庭が抱える困難が複雑、深刻化し、地域のつながりも希薄になり、子どもたちが安心して過ごせる居場所がなく、孤立するケースが増加している状況下において、全ての子どもたちが安心して過ごすことができる居場所としての役割を果たした。
施設の老朽化や最低賃金の上昇等により、施設の維持管理、運営コストが年々増加していることや、子どもたちを取り巻く社会環境の変化に対応できるよう、有効的な管理運営方法を検討する必要がある。</t>
  </si>
  <si>
    <t>団体</t>
  </si>
  <si>
    <t>利用団体数（福祉の児童センター）</t>
  </si>
  <si>
    <t>利用団体数（新座市児童センター）</t>
  </si>
  <si>
    <t>利用者数（福祉の里児童センター）</t>
  </si>
  <si>
    <t>利用者数（新座市児童センター）</t>
  </si>
  <si>
    <t>新座市児童センター及び福祉の里児童センターにおいて、児童の健康を増進し、情操を豊かにするとともに地域の児童健全育成に関する組織活動の育成支援を図る等、児童の健全育成に関する事業を総合的に行った。
指定管理者　ＮＰＯ法人新座子育てネットワーク（令和５年度～令和９年度）</t>
  </si>
  <si>
    <t>新座市児童センター条例、新座市児童センター規則</t>
  </si>
  <si>
    <t>新座市児童センター及び福祉の里児童センターにおいて、児童の健康を増進し、情操を豊かにするとともに地域の児童健全育成に関する組織活動の育成支援を図る等、児童の健全育成に関する事業を総合的に行う。
ＮＰＯ法人新座子育てネットワークを指定管理者とする（令和５年度～令和９年度）。</t>
  </si>
  <si>
    <t>児童センター運営管理</t>
  </si>
  <si>
    <t>保護の必要が認められる母子家庭等からの相談があれば、関係機関等と連携し、遅滞なく入所措置が行っていく。</t>
  </si>
  <si>
    <t>母子生活支援施設委託について、令和５年度の実績はなし。</t>
  </si>
  <si>
    <t>令和５年度実施なし</t>
  </si>
  <si>
    <t>児童福祉法第２３条</t>
  </si>
  <si>
    <t>保護の必要が認められる１８歳未満の児童を養育する母子家庭等に対して、児童福祉法第２３条の規定に基づき、母子生活支援施設へ入所措置を行う。</t>
  </si>
  <si>
    <t>母子生活支援施設入所委託</t>
  </si>
  <si>
    <t>引き続き、ひとり親家庭等に関する相談に応じ、関係機関等と連携し、適切な助言指導を行っていく。</t>
  </si>
  <si>
    <t>プログラム策定事業について、対応件数は前年より増え、新たにアフターケア実施。また、ひとり親家庭自立支援教育訓練給付金事業、ひとり親家庭高等訓練促進事業の件数は昨年度よりも減少したがひとり親家庭等に関する相談に対し、助言指導、関係機関の照会等を実施できた。</t>
  </si>
  <si>
    <t>ひとり親家庭高等職業訓練促進給付金等事業</t>
  </si>
  <si>
    <t>ひとり親家庭自立支援教育訓練給付金事業</t>
  </si>
  <si>
    <t>ひとり親自立支援プログラム策定事業</t>
  </si>
  <si>
    <t>ひとり親家庭等の生活の向上のために相談、情報提供、指導の実施。ひとり親自立支援プログラム策定事業、ひとり親家庭自立支援教育訓練給付金事業、ひとり親家庭高等訓練促進事業を実施。</t>
  </si>
  <si>
    <t>母子及び父子並びに寡婦福祉法第31条</t>
  </si>
  <si>
    <t>ひとり親家庭等の生活の安定と向上のために相談に応じ、自立に必要な情報の提供、指導及び次の支援を行う。
就業支援内容
ひとり親自立支援プログラム策定事業／ひとり親家庭自立支援教育訓練給付金事業／ひとり親家庭高等職業訓練促進給付金等事業</t>
  </si>
  <si>
    <t>ひとり親家庭等支援</t>
  </si>
  <si>
    <t>変化する社会情勢や地域の特性を考慮しながら、希望者のニーズにより沿った支援を実施し、引き続き子育て世代の包括支援体制の整備にむけて推進を図っていく。</t>
  </si>
  <si>
    <t>保育コンシェルジュへの相談需要は年間を通じてあるものの、新年度の保育施設の利用申込時期に合わせて窓口及び電話での問合せは多くなるため、個別具体的な相談に対し専門性の高い情報を提供できる保育コンシェルジュの配置は、子育て世代包括支援体制の整備に貢献している。</t>
  </si>
  <si>
    <t>施設</t>
  </si>
  <si>
    <t>出前講座実施施設数</t>
  </si>
  <si>
    <t>電話相談件数</t>
  </si>
  <si>
    <t>窓口相談件数</t>
  </si>
  <si>
    <t>保育施設の利用希望者等に対し、市役所に配置した保育コンシェルジュによる子ども・子育て支援に関する情報提供や相談・助言を窓口及び電話にて実施した。
新年度の保育施設の利用申込に先立ち、子育て支援センターにおいて出前講座を実施し、申込予定者へ申込方法等の説明を行った。</t>
  </si>
  <si>
    <t>子ども・子育て支援法第５９条第１号</t>
  </si>
  <si>
    <t>子育て世代包括支援体制の整備に向けて、引き続き市役所に保育コンシェルジュを配置し、保育施設の利用相談を中心に子ども・子育て支援に関する情報提供や相談・助言、関係機関との連絡調整を行う。</t>
  </si>
  <si>
    <t>保育課</t>
  </si>
  <si>
    <t>利用者支援（特定型）</t>
  </si>
  <si>
    <t>第一保育園で照明器具のＬＥＤ化を行う。また、第一保育園及び西堀保育園で空調機器の入替を行う。さらに、令和６年度から医療的ケア児の受入れを始めるなど、今後も保育提供体制の安定化に努めていく。</t>
  </si>
  <si>
    <t>市立保育園に係る運営管理を行った。第二保育園及び新座保育園で照明器具のＬＥＤ化を行った。また、栄保育園で空調機器の入替を行うなど、保育提供体制の安定化を図った。</t>
  </si>
  <si>
    <t>入所児童数</t>
  </si>
  <si>
    <t>市立保育園に係る運営管理を行った。
１　市立保育園数　６園
　（１）第一保育園（２）第二保育園（３）栄保育園（４）西堀保育園（５）北野保育園（６）新座保育園
２　入所定員総数　６７０人
　</t>
  </si>
  <si>
    <t>児童福祉法第２４条</t>
  </si>
  <si>
    <t>児童福祉法第２４条の規定に基づき、保護者の労働又は疾病等により家庭で保育できない児童を保護者に代わって保育する。</t>
  </si>
  <si>
    <t>市立保育園運営管理</t>
  </si>
  <si>
    <t>令和６年度以降は、公立保育園のＩＣＴ化整備を進めていく。</t>
  </si>
  <si>
    <t>遮光ネットの設置により、熱中症防止に寄与した。また、医療ケア児受入にあたっての施設整備が完了した。</t>
  </si>
  <si>
    <t>酷暑対策として、第二保育園及び西堀保育園の園庭に遮光ネットを設置した。また、医療ケア児受入にあたって、第二保育園の改修工事を行った。</t>
  </si>
  <si>
    <t>市立保育園の保育環境を改善するため、施設・設備の改修工事等を行う。</t>
  </si>
  <si>
    <t>市立保育園施設整備</t>
  </si>
  <si>
    <t>引き続き、法人保育園等のうち市有施設の管理及び用地の転貸を行う。</t>
  </si>
  <si>
    <t>相続発生に伴い、光保育園の土地の寄附採納を受けた。</t>
  </si>
  <si>
    <t>法人保育園等のうち市有施設の管理及び用地の転貸を行った。</t>
  </si>
  <si>
    <t>法人保育園等のうち市有施設の管理及び用地の転貸を行う。
１　建物　栗原保育園／北野の森保育園／新堀保育園
２　用地の転貸
新堀保育園／妙音沢もみじ保育園／白梅第二保育園／竹の子保育園　／みどりの丘の保育園／光保育園／まこと保育園</t>
  </si>
  <si>
    <t>法人保育園等管理</t>
  </si>
  <si>
    <t>今後も同様に徴収業務を行っていく。</t>
  </si>
  <si>
    <t>口座振替やコンビニエンスストア等の複数の収納方法を設けることで、保育料の徴収率を上げている。</t>
  </si>
  <si>
    <t>口座振替件数</t>
  </si>
  <si>
    <t>コンビニエンスストア収納委託件数</t>
  </si>
  <si>
    <t>市立保育園及び法人保育園の入所児童保護者負担金の徴収事務</t>
  </si>
  <si>
    <t>新座市特定教育・保育施設及び特定地域型保育事業の保育料に関する条例等</t>
  </si>
  <si>
    <t>市立保育園及び法人保育園の入所児童保護者負担金の徴収を行う。</t>
  </si>
  <si>
    <t>保育料徴収</t>
  </si>
  <si>
    <t>施設型給付費の支給を引き続き実施することにより保育施設の安定運営の一助を担い、地域の保育提供体制安定化に努めていく。</t>
  </si>
  <si>
    <t>保育施設に対し運営費を給付することにより、施設の安定した運営に貢献している。また今年度はこれまで市独自の様式だった請求書を国様式と統一し、支給に関する業務の更なる効率化を図ることができた。</t>
  </si>
  <si>
    <t>給付対象延べ人数</t>
  </si>
  <si>
    <t>市内及び新座市に住民票を持つ子供が通う、新制度幼稚園及び認定こども園に施設型給付費を支給する。</t>
  </si>
  <si>
    <t>子ども・子育て支援法第65条</t>
  </si>
  <si>
    <t>子ども・子育て支援法第６５条第２号の規定に基づき、特定教育及び保育施設に対し、施設型給付費を支給する。</t>
  </si>
  <si>
    <t>施設型給付</t>
  </si>
  <si>
    <t>地域型保育給付の支給を引き続き実施することにより保育施設の安定運営の一助を担い、地域の保育提供体制安定化に努めていく。</t>
  </si>
  <si>
    <t>延べ支給人数</t>
  </si>
  <si>
    <t>市内及び新座市に住民票を置く子供が通う、市外の小規模保育施設・事業所内保育施設・家庭的保育事業者に対し地域型保育給付費を支給する。</t>
  </si>
  <si>
    <t>子ども・子育て支援法第６５条第２号の規定に基づき、特定地域型保育事業者に対し、地域型保育給付費を支給する。</t>
  </si>
  <si>
    <t>地域型保育給付</t>
  </si>
  <si>
    <t>保育入所委託料の支給を引き続き実施することにより保育施設の安定運営の一助を担い、地域の保育提供体制安定化に努めていく。</t>
  </si>
  <si>
    <t>延べ支給対象人数</t>
  </si>
  <si>
    <t>市内及び新座市に住民票を持つ子供が通う市外の認可保育所に対して、保育入所委託料を支払う。</t>
  </si>
  <si>
    <t>児童福祉法第２４条の規定に基づく保育業務を行う社会福祉法人等の設置する民間保育所に対し、子ども・子育て支援法第６５条第２号の規定に基づき、保育の実施に要する費用を支給する。</t>
  </si>
  <si>
    <t>保育入所委託</t>
  </si>
  <si>
    <t>認可保育所に入所できなかった児童の受け皿として機能していることから、地域の保育需要に注視しながら、事業の必要性を判断していく。</t>
  </si>
  <si>
    <t>新型コロナウイルス感染症が収まったことにより、過年度に比べ、利用児童数が増加していたことから、一定の保育需要に応えたものと考える。</t>
  </si>
  <si>
    <t>延べ利用人数</t>
  </si>
  <si>
    <t>市内２施設に対して事業を委託し、施設へ運営費及び保護者へ保育料の補助を行った。</t>
  </si>
  <si>
    <t>新座市家庭保育室委託事業実施要綱</t>
  </si>
  <si>
    <t>保護者の就労又は疾病等により保育を必要とする乳幼児の保育を家庭保育室に委託する。</t>
  </si>
  <si>
    <t>家庭保育室委託</t>
  </si>
  <si>
    <t>本市の幼稚園利用の需要がある限り、保育料の補助を引き続き実施し、子育て世代の包括的な支援体制を継続していく。</t>
  </si>
  <si>
    <t>幼稚園の教育利用の需要が一定数ある状態が続いているため、保育料の一部を補助することで子育て世代の支援体制を推進している。</t>
  </si>
  <si>
    <t>円</t>
  </si>
  <si>
    <t>補助額</t>
  </si>
  <si>
    <t>新座市民が在籍している私立幼稚園に対し、利用人数に応じた施設等利用給付費の補助を行った。
また、預かり保育利用者・認可外保育施設利用者の中でも施設等利用認定新２・３号認定者に対し、預かり保育利用料を償還払いした。</t>
  </si>
  <si>
    <t>子ども・子育て支援法</t>
  </si>
  <si>
    <t>幼児教育・保育の無償化に伴い、無償化の対象となる保護者負担の施設等利用費の給付を行う。</t>
  </si>
  <si>
    <t>子育てのための施設等利用給付</t>
  </si>
  <si>
    <t>今後も保育施設における保育の質の確保や、多様化する保育に対する支援の充実を図るとともに、事務事業実施の過程を見直すことで事業者の負担軽減を図っていく。</t>
  </si>
  <si>
    <t>事業者に対し各種補助事業を実施し、保育施設において質の高い保育を安定的に提供できるよう支援した。
一方で、保育施設における医療的ケアや保育に当たって特別な配慮が必要な乳幼児への支援及び受入体制の整備が求められており、多様化する保育に対して更なる支援を図る必要性がある。
また、事務事業実施の過程において、交付方法等を見直すことで効率化を図る余地がある。</t>
  </si>
  <si>
    <t>保育士宿舎借上支援事業　実利用者数</t>
  </si>
  <si>
    <t>延長保育事業　延べ利用者数</t>
  </si>
  <si>
    <t>一時預かり事業一般型　延べ利用者数</t>
  </si>
  <si>
    <t>特別保育事（障がい児保育）　実利用者数</t>
  </si>
  <si>
    <t>運営改善費343,471,081円、特別保育事業（一歳児担当保育士事業・０歳児途中入所促進事業・障がい児保育事業）146,897,020円、一時預かり事業40,383,400円、延長保育事業38,602,470円、病児・病後児保育事業8,706,000円、保育士宿舎借上支援事業11,559,000円、実費徴収に係る補足給付事業3,532,514円、多様な集団活動事業利用支援308,060円、保育対策総合支援事業493,550円</t>
  </si>
  <si>
    <t>子ども・子育て支援法ほか</t>
  </si>
  <si>
    <t>保育に対するニーズが多様化する中で、幼稚園、保育所、認定こども園、地域型保育事業の保育水準維持と振興を図るため、事業者に対し、次の補助を行う。
運営改善費補助／特別保育事業補助／一時預かり事業補助／延長保育事業補助／病児・病後児保育事業補助／保育士宿舎借上支援事業補助／実費徴収に係る補足給付事業補助／多様な集団活動事業利用支援補助／保育対策総合支援事業費補助</t>
  </si>
  <si>
    <t>地域子ども・子育て支援</t>
  </si>
  <si>
    <t>本市の保育需要が同水準で推移している限り、私立幼稚園による長時間預り保育事業に対し引き続き補助を実施し、子育て世代の包括的な支援体制を継続していく。</t>
  </si>
  <si>
    <t>幼稚園利用者においても共働き世帯が増加しており、保育施設同様に保育需要の高い状態が続いているため、私立幼稚園で長時間児童を預かることで子育て世代の支援体制を推進している。</t>
  </si>
  <si>
    <t>教育時間の前後の時間並びに春季、夏季及び登記休園期間中に預り保育を実施する市内４か所の私立幼稚園に対し、利用人数に応じた補助を行った。</t>
  </si>
  <si>
    <t>新座市私立幼稚園長時間預り保育事業補助金交付要綱</t>
  </si>
  <si>
    <t>保育需要の増大、多様化する保育ニーズに対応するため、幼稚園において、教育時間の前後の時間並びに春季、夏季及び冬季休園期間中の預り保育を実施する市内の私立幼稚園に対し、助成を行う。</t>
  </si>
  <si>
    <t>幼稚園長時間預り保育補助</t>
  </si>
  <si>
    <t>令和５年度から、国交付金が「就学前教育・保育施設整備交付金」に移行し、補助の目的が待機児童の解消に限らず、こどもを安心して育てることができる体制の整備を促進することとなったことから、市としても老朽化した保育所の修繕等に補助を行うよう考えを改めていきたい。</t>
  </si>
  <si>
    <t>待機児童の解消のため、社会福祉法人等が行う保育所整備事業に対して、事業費の一部を補助する。
待機児童がほぼ解消したため、保育所整備を行わない方針となったため、令和５年度は補助を行わなかった。</t>
  </si>
  <si>
    <t>補助件数</t>
  </si>
  <si>
    <t>令和３年度から２か年事業として実施したキッド・ステイ新座保育園の増築及び大規模修繕に対する補助金について、精算の結果、過払いとなった国交付金を返還した。</t>
  </si>
  <si>
    <t>なし</t>
  </si>
  <si>
    <t>令和４年度国庫支出金の精算に伴う返還事務</t>
  </si>
  <si>
    <t>法人保育園施設整備費補助</t>
  </si>
  <si>
    <t>令和６年４月からは、シダックスが放課後児童保育室とココフレンド両事業の一体的管理を行っている学校が増えて９か所となった。仕様書では、「ココフレンドの業務委託を受けている保育室では、国が掲げる新・放課後子ども総合プランの趣旨を踏まえた事業展開に配慮するとともに、放課後児童保育室とココフレンドの一体的な運営に係る市の取組に協力すること」と踏み込んでと定めているため、令和６年度からはコロナ禍で活動を控えていた放課後児童保育室及びココフレンドの共通プログラム（「校内交流型」）を放課後の子どもの多様な居場所づくりの一環として一層推進していく。</t>
  </si>
  <si>
    <t>令和５年度中の保育室運営については、定例会のほか日ごろから指定管理者との綿密な連携を図り適正に実施した。
令和６年度からの新たな指定管理期間の事業者選定については、選定委員会や部会等をにより指定管理者候補者からの提案が適切であることを審議し、選定を適正に実施した。</t>
  </si>
  <si>
    <t>指定管理者の管理運営に係る評価</t>
  </si>
  <si>
    <t>指定管理者定例会</t>
  </si>
  <si>
    <t>入室児童数</t>
  </si>
  <si>
    <t>指定管理者である社協及びシダックス２者により市内１７室の運営を実施した。
令和５年度中には、６年度から５年間の指定期間の事業者として、社協及びシダックスを指名により選定した。</t>
  </si>
  <si>
    <t>新座市放課後児童保育室条例</t>
  </si>
  <si>
    <t>保護者の就労等により、放課後に常時留守家庭となっている就学児童を対象に保育を行い、健全育成を図る。
市内放課後児童保育室１７室（全小学校に各１室）の運用については、社会福祉法人新座市社会福祉協議会及びシダックス大新東ヒューマンサービス株式会社を指定管理者とする（令和元年度～令和５年度）。</t>
  </si>
  <si>
    <t>放課後児童保育室運営管理</t>
  </si>
  <si>
    <t>今年度から２か年事業で建設工事を実施する。設計事務所、施工会社、公共施設マネジメント課及び教育総務課と協力し、スムーズな建設工事を進める。</t>
  </si>
  <si>
    <t>設計事務所、公共施設マネジメント課及び教育総務課と協力し、計画通り設計を実施することができた。建設工事は２カ年のためより一層の連携をしていく必要がある。</t>
  </si>
  <si>
    <t>野寺放課後児童保育室建設工事設計定例会</t>
  </si>
  <si>
    <t>令和６年度及び７年度に実施予定の野寺放課後児童保育室の建設工事に向けて教育委員会、野寺小学校及び社会福祉協議会等と連絡、調整等を取り野寺放課後児童保育室建設工事設計を実施した。</t>
  </si>
  <si>
    <t>既存の野寺放課後児童保育室の狭あい化を解消するため、野寺小学校敷地内に新たに放課後児童保育室を整備する。</t>
  </si>
  <si>
    <t>野寺放課後児童保育室整備</t>
  </si>
  <si>
    <t>今後も市内私立幼稚園の教職員の資質向上及び幼児教育の振興を図っていく。</t>
  </si>
  <si>
    <t>スポーツ研修会では、ソフトバレーボール大会を開催し保護者と教職員の交流を深め、教育研修会では、専門家を外部講師として招いて講演会を実施し、保護者の幼児教育に関する理解を深めた。</t>
  </si>
  <si>
    <t>教育研修会</t>
  </si>
  <si>
    <t>スポーツ研修会</t>
  </si>
  <si>
    <t>全体会議</t>
  </si>
  <si>
    <t>市内私立幼稚園の教職員の資質向上及び幼児教育の振興を図ることを目的とし、幼稚園事業者の研修費用等を補助する。</t>
  </si>
  <si>
    <t>新座市私立幼稚園教職員研修等助成金交付要綱等</t>
  </si>
  <si>
    <t>幼稚園事業者等を支援するため、幼稚園の教職員に係る研修費用等を補助する。</t>
  </si>
  <si>
    <t>幼稚園事業者等支援</t>
  </si>
  <si>
    <t>こども医療費助成事業について、令和６年７月診療分から、通院分について中学３年生までを高校３年生までに対象年齢を拡大し、子育て世帯の経済的負担をさらに軽減し、事業の更なる充実を図っていくこととしている。
併せて、国に対しては、こども医療費の助成を国の制度とするよう、また、県に対しては、補助対象を拡大し、自己負担を廃止するよう、引き続き要望していく。
また、事業の効率化と住民負担を減らすため、将来県外医療機関で現物給付を実施するため「自治体・医療機関の情報連携基盤事業（PMH）」について、国の動向に合わせて柔軟に対応していけるよう検討していく。</t>
  </si>
  <si>
    <t>令和５年度は、こども医療費の支給件数、支給額とも、前年度と比較して大幅に増加しており、必要性は高まっている。原因としては、新型コロナウイルス感染症の影響による受診控えが解消したこと、新型コロナウイルス感染症が感染法上の五類に分類されたこと、ここ数年流行しなかったインフルエンザが流行したこと等が考えられる。</t>
  </si>
  <si>
    <t>こども医療費支給総額</t>
  </si>
  <si>
    <t>こども医療費支給件数</t>
  </si>
  <si>
    <t>こども医療費（保険診療分）の自己負担分を中学３年生まで（入院のみ高校３年生まで）
支給した。通院・入院について埼玉県全域の医療機関（接骨院等は朝霞・志木・和光・新座のみ）に対しては現物給付で、上記を除く医療機関等及び高校生の入院に対しては償還払いで対応した。</t>
  </si>
  <si>
    <t>新座市こども医療費支給に関する条例</t>
  </si>
  <si>
    <t>１８歳（通院は１５歳）までの児童が必要とする医療を容易に受けられるよう、児童の保護者に対し、医療費（保険診療の一部負担金）を助成する。</t>
  </si>
  <si>
    <t>こども給付課</t>
  </si>
  <si>
    <t>こども医療費助成</t>
  </si>
  <si>
    <t>令和６年１０月分（１２月支給分）から以下のとおり児童手当制度が拡充されることとなるため、新たな対象者に対し周知や申請勧奨を行い、児童の健やかな育ちを支援する。
・令和６年１０月分（令和６年１２月支給）から新制度が適用
・所得制限撤廃（特例給付も廃止）
・支給期間を中学生年代から高校生年代まで延長
・第３子以降の支給額を月額1万５千円から３万円に増額
・支給回数を年３回(１０月、６月、２月)から年６回（偶数月）に変更
・第３子判定を高校生年代から大学生年代（２２歳年度末）まで拡大</t>
  </si>
  <si>
    <t>児童手当法に基づき、０歳以上中学校修了前までの児童を監護・養育する者に対し児童手当及び特例給付を支給した。
2022年度の制度改正により所得上限限度額が設けられたが、2023年12月に閣議決定された「こども未来戦略」の中で、少子化対策として児童手当の抜本的拡充の方針が示され、2024年度には手当額の増額及び所得制限の撤廃、受給対象年齢の拡大等の制度改正が予定されており、必要性は高まっている。</t>
  </si>
  <si>
    <t>手当支給額（延べ）</t>
  </si>
  <si>
    <t>支給対象児童数（延べ）</t>
  </si>
  <si>
    <t>児童手当法に基づき、０歳以上中学校修了前までの児童を監護・養育する者に対し、児童手当を６月、１０月、２月に支給した。
〇　手当月額（所得制限超過者は一律5,000円）
・３歳未満　15,000円
・３歳以上小学校修了前　第１・２子　10,000円（第３子以降　15,000円）
・中学校修了前　10,000円</t>
  </si>
  <si>
    <t>児童手当法</t>
  </si>
  <si>
    <t>次世代の社会を担う児童の健やかな育ちを支援するため、中学校修了までの児童を養育する者に児童手当・特例給付を支給する。（所得制限あり）</t>
  </si>
  <si>
    <t>児童手当</t>
  </si>
  <si>
    <t>令和６年１１月分（令和７年１月支給分）から以下のとおり、児童扶養手当制度が拡充されることとなり、今後も児童扶養手当の制度について、広報及びホームページ等にて、周知していく必要がある。
・第３子以降の児童に係る加算額を第２子に係る加算額と同額に引上げ
・全部支給、一部支給に係る所得制限限度額の引上げ</t>
  </si>
  <si>
    <t>児童扶養手当法に基づき、ひとり親家庭等で、18歳までの児童を養育している者に対し、所得が一定限度額未満である場合に手当を支給した。対象児童数や受給者の所得等の変化による支給額の増減はあるものの、例年一定程度の支給実額がある。
2023年12月に閣議決定された「こども未来戦略」の中で、ひとり親の就労収入の上昇等を踏まえ、ひとり親家庭の自立促進のため、2024年度には所得限度額の引上げ及び多子世帯の加算額の拡充等の制度改正が予定されており、必要性は高まっている。</t>
  </si>
  <si>
    <t>児童扶養手当支給額</t>
  </si>
  <si>
    <t>児童扶養手当受給者数</t>
  </si>
  <si>
    <t>児童扶養手当法に基づき、ひとり親家庭や父又は母に一定以上の障がいのある家庭で、１８歳までの児童（障がいのある児童は２０歳未満）を養育している父母又は養育者に対し、所得が一定額未満の場合に児童扶養手当の支給を行った。</t>
  </si>
  <si>
    <t>児童扶養手当法</t>
  </si>
  <si>
    <t>ひとり親家庭等で育つ１８歳までの児童（障がいのある児童は２０歳未満）が安定した環境で健やかに成長することを支援するため、児童を養育している父又は母、養育者に対し、児童扶養手当を支給する。（所得制限あり）</t>
  </si>
  <si>
    <t>児童扶養手当支給</t>
  </si>
  <si>
    <t>児童扶養手当制度の改正により、所得制限額が引上げられるため、支給対象者が増加する見込みだが、引き続き、１８歳までの児童（障がいのある児童は２０歳未満）を養育するひとり親家庭等に対し、所得が児童扶養手当法に規定する限度額未満の場合に、安心して医療を受けられるように医療費（保険診療分）の一部負担金を助成する。
また、課税世帯の保護者については、通院１か月当たり１人につき１，０００円（調剤薬局を除く）、入院１日当たり１人につき１，２００円（医療機関ごと）の自己負担金が発生しているが、令和６年６月診療分から自己負担金を廃止し、更なる子育て支援の充実を図る。</t>
  </si>
  <si>
    <t>令和５年度は、ひとり親家庭等医療費の支給件数、支給額とも、前年度と比較して大幅に増加しており、必要性は高まっている。原因としては、新型コロナウイルス感染症の影響による受診控えが解消したこと、新型コロナウイルス感染症が感染法上の五類に分類されたこと、ここ数年流行しなかったインフルエンザが流行したこと等が考えられる。</t>
  </si>
  <si>
    <t>支給総額</t>
  </si>
  <si>
    <t>支給件数</t>
  </si>
  <si>
    <t>１８歳までの児童（障がいのある児童は２０歳未満）を養育するひとり親家庭等に対し、所得が児童扶養手当法に規定する限度額未満の場合に、安心して医療を受けられるように医療費（保険診療分）の一部負担金を助成した。（一部自己負担あり）</t>
  </si>
  <si>
    <t>新座市ひとり親家庭等医療費支給条例、新座市ひとり親家庭等医療費支給条例施行規則</t>
  </si>
  <si>
    <t>１８歳までの児童（障がいのある児童は２０歳未満）を養育するひとり親家庭等が安心して医療を受けられるよう、医療費（保険診療の一部負担金）を助成する。（所得制限及び一部自己負担あり）</t>
  </si>
  <si>
    <t>ひとり親家庭等医療費助成</t>
  </si>
  <si>
    <t>児童発達支援事業（通園）については、多様化するニーズに対応するため、状況を見極めながら必要に応じた体制の見直しや事務の効率化を重視して検討していく必要がある。
一方、地域支援事業については今後もニーズの拡大が見込まれるため、専門職員の業務負担が増加すると思われる。今後は相談件数等の推移を見ながら必要に応じた体制整備を図る必要がある。</t>
  </si>
  <si>
    <t>令和元年１０月に児童発達支援センターを開設後、児童発達支援事業（通園）を中心に事業を展開していたが、令和２年４月に地域支援事業として一般相談（子どもの発達に関する相談）を同年１２月には保育所等訪問支援事業を開始し、広く市民に対しての相談や専門的助言の場を拡大した。
事業の実施状況としては児童発達支援（通園）及び保育所等訪問支援ともに職員の補充等に苦慮しながらも計画通りに実施している。特に保育所等訪問支援を含む地域支援事業については、市民のニーズが高まり、相談件数が増加している。</t>
  </si>
  <si>
    <t>子どもの発達に関する相談の利用人数</t>
  </si>
  <si>
    <t>保育所等訪問支援の対象児の人数</t>
  </si>
  <si>
    <t>在園児の人数</t>
  </si>
  <si>
    <t>１）児童発達支援事業（通園）：未就学児を対象に障がいの種別なく、年齢別（０～５才児）療育を実施する。親子通園により保護者への相談支援を同時に行う。在園児の状況　年間約４７０人。２）保育所等訪問支援事業：地域での生活を支えるため、作業療法士・臨床心理士・保育士が利用児が通う幼稚園や保育園等に訪問し、相談・療育支援を定期的に実施する。対象児の状況　年間約９０人（延べ）。３）地域支援事業：センターに通園していない児童で、発達の遅れが気になる児童を保護者を対象に電話や来所相談による子どもの発達に関する相談を行う。利用人数　年間５００人（延べ）。</t>
  </si>
  <si>
    <t>児童福祉法第４３条第１号</t>
  </si>
  <si>
    <t>児童福祉法に基づき、障がい児に対し、児童発達支援を行うとともに、心身の発達に遅れ又は心配があると思われる児童及び保護者への支援を行う。
また、保護者からの子どもの発達や成長に関する相談を受け、支援を行うとともに、保育所等訪問支援として、保育所等を訪問し、障がい児に対して集団生活への適応のための専門的な支援を行う。</t>
  </si>
  <si>
    <t>児童発達支援センター</t>
  </si>
  <si>
    <t>児童発達支援センター運営管理</t>
  </si>
  <si>
    <t>本事業は終了するが、児童手当及び児童扶養手当の制度改正、こども医療費の年齢拡大、ひとり親家庭等医療費の自己負担金の廃止など、経常事業の充実を図る。</t>
  </si>
  <si>
    <t>Ⅵ：事業終了</t>
  </si>
  <si>
    <t>令和５年３月に閣議決定された全額国庫補助の単年度事業であるが、支給要件に該当する子育て世帯に対し、施策に貢献した。
業務委託化により職員の超過勤務を削減した。</t>
  </si>
  <si>
    <t>支給額</t>
  </si>
  <si>
    <t>支給人数</t>
  </si>
  <si>
    <t>子育て世帯生活支援特別給付金給付事務に係る共通事務経費等
給付金支給事務委託料１９，９１７，５３５円ほか、消耗品費、通信運搬費、口座振込手数料、児童扶養手当システムデータ抽出委託料として執行。</t>
  </si>
  <si>
    <t>新座市低所得の子育て世帯に対する子育て世帯生活支援特別給付金支給事業実施要綱</t>
  </si>
  <si>
    <t>子育て世帯生活支援特別給付金給付事務に係る事務等</t>
  </si>
  <si>
    <t>一般事務（子育て世帯生活支援特別給付金）</t>
  </si>
  <si>
    <t>令和５年３月に閣議決定された全額国庫補助の単年度事業であるが、支給要件に該当する子育て世帯に対し、施策に貢献した。</t>
  </si>
  <si>
    <t>食費等の物価高騰に直面し、影響を特に受ける低所得の子育て世帯に対し、子育て世帯生活支援特別給付金を支給した。（１人当り５０，０００円）
【ひとり親世帯分】令和５年３月分児童扶養手当受給世帯及びそれに準じる世帯９４１世帯、１，４２５人に７１，２５０，０００円を支給した。
【その他世帯分】令和４年度新座市子育て世帯生活支援特別給付金受給者及び対象児童を養育する令和５年度非課税者等、８９４世帯、１，６４３人に８２，１５０，０００円を支給した。</t>
  </si>
  <si>
    <t>食費等の物価高騰に直面し、影響を特に受ける低所得の子育て世帯に対し、子育て世帯生活支援特別給付金を支給する。</t>
  </si>
  <si>
    <t>子育て世帯生活支援特別給付金給付</t>
  </si>
  <si>
    <t>多年にわたり社会に貢献された高齢者の長寿を祝うとともに敬老の意を表し、併せて福祉の増進を図るため、当該年度に１００歳（百寿）を迎える方を対象に敬老祝金を支給する。</t>
  </si>
  <si>
    <t>国の百歳高齢者関係事業と併せて、多年にわたり社会に貢献された高齢者の長寿を祝うことで敬老の意を表し、福祉の増進を図ることができた。</t>
  </si>
  <si>
    <t>支給対象者数</t>
  </si>
  <si>
    <t>９月１５日を基準に１００歳（百寿）の高齢者を対象として敬老祝金を支給した。
　支給額　１万円</t>
  </si>
  <si>
    <t>長寿はつらつ課</t>
  </si>
  <si>
    <t>敬老祝金支給</t>
  </si>
  <si>
    <t>建物の借上げ期間が長期となっており、また、入居者への影響もあることから大きな事業内容の変更は困難だが、建物の築年数が経過するなど状況が変化していくため、契約更新時等に借上料の減額など事業内容の修正を検討していく。</t>
  </si>
  <si>
    <t>市が借り上げた集合住宅「長寿荘」全８室を対象者８名に提供することで、高齢者の生活の安定に一定の成果があった。
単身高齢者は増加傾向にあるが、他施策の案内等により需要の増加はない。
建物は市の借上げだが築年数が経過しているため、契約更新時等に借上料の減額など事業内容の修正を検討していく必要がある。</t>
  </si>
  <si>
    <t>室</t>
  </si>
  <si>
    <t>提供部屋数</t>
  </si>
  <si>
    <t>住宅に困窮している高齢者に住宅を提供し、その生活の安定と福祉の増進を図った。
　新座市高齢者住宅「長寿荘」　部屋数　８室
　令和５年度実績　　　　　　　入居者　８名（入退居なし）
　</t>
  </si>
  <si>
    <t>新座市高齢者住宅条例</t>
  </si>
  <si>
    <t>住宅に困窮しているひとり暮らしの高齢者（６５歳以上）を対象として、生活の安定と福祉の増進を図るため、所得に応じた家賃で市の高齢者住宅を提供する。</t>
  </si>
  <si>
    <t>高齢者住宅管理</t>
  </si>
  <si>
    <t>単位クラブごとに会員数を増やすように活動はしているが、「事業の成果・分析」欄に記載のような理由により会員数は減少傾向であり、繰越金が発生している状況であるため、令和７年度以降の補助金額については適切な金額としていく必要がある。各種事業は老人クラブ連合会全体を活気づけるためにも新型コロナウイルス感染症の流行以前と同程度に行っていく必要はあると考えられるが、事業規模や予算については適切な程度を見定めていく必要があると考えている。</t>
  </si>
  <si>
    <t>新型コロナウイルス感染症の流行以降、事業を縮小もしくは廃止せざるを得ない状況が続いていたが、令和５年度については、５月に同感染症が第５類感染症に移行され、ほぼ計画どおりに実施することができた。演芸大会や新年会など、令和２年度以降開催できていなかった事業も多数あり、参加した会員からは久しぶりの開催を喜ぶ声もあり、従前のような活動へ向けた機運が高まっている。一方で同感染症の影響により、単位クラブとしての活動が停滞し、解散するクラブや会員数が減少するクラブも多数あり、老人クラブ連合会全体としても会員数は減少傾向にある。また、会員の高齢化も進んでおり、健康上の理由などから退会する会員も増えている。</t>
  </si>
  <si>
    <t>総会開催回数</t>
  </si>
  <si>
    <t>部会開催回数</t>
  </si>
  <si>
    <t>役員会開催回数</t>
  </si>
  <si>
    <t>理事会開催回数</t>
  </si>
  <si>
    <t>令和５年度事業実施内容について（会議以外）
６月：第１回グラウンドゴルフ大会、趣味の作品展示会　７月：新任会長会計勉強会
９月：第１回ボウリング大会、社会奉仕活動、会長研修
１１月：演芸大会、第２回グラウンドゴルフ大会　１２月：麻雀大会　１月：新年会、ボッチャ大会、女性部新年会　２月：第２回ボウリング大会　３月：女性部親睦旅行</t>
  </si>
  <si>
    <t>老人福祉法（第１３条第２項）</t>
  </si>
  <si>
    <t>老後の生活を健康で豊かなものにするため、地域の高齢者が集まり、様々な文化活動や社会参加活動を通じて教養の向上や健康増進を図るとともに、地域社会との交流の場を提供する老人クラブ活動に対し、助成を行う。</t>
  </si>
  <si>
    <t>老人クラブ活動支援</t>
  </si>
  <si>
    <t>多くの高齢者が気軽に憩うことができ、健康づくりに役立つ場を提供できるよう、各地域の利用者のニーズに合わせた効果的な運用をしていく。
令和６年度から、「重層的支援体制整備事業」の一環として、高齢者いきいき広場を地域福祉の拠点としても活用していく。</t>
  </si>
  <si>
    <t>コロナ禍の活動制限を経て、高齢者の健康づくりへの意欲が高まっている反面、コロナ拡大による財政状況等の影響により、事業の充実度の低下や利用者数の低迷が続いている。
今後も高齢者人口の増加が見込まれることから、より多くの高齢者が気軽に憩える場を提供できるよう、各地域の利用者のニーズに合わせた効果的な運用をしていく必要がある。</t>
  </si>
  <si>
    <t>高齢者の健康の保持増進及び介護予防を図るため、趣味活動や仲間づくり、世代間交流の場として、高齢者いきいき広場を５か所設置し、高齢者の健康の保持増進及び介護予防を図った。
財政状況の影響により、開設当初と比較して、シルバー人材センターへの委託日数を減らしている。また、新型コロナウイルス感染症の影響により、令和２年度以降利用者数の低迷が続いている。
開館日数：1,037日</t>
  </si>
  <si>
    <t>高齢者の健康の保持増進及び介護予防を図るため、趣味活動や仲間づくり、世代間交流の場として、地域の高齢者が気軽に憩える高齢者いきいき広場の充実を図る。
　</t>
  </si>
  <si>
    <t>高齢者いきいき広場管理</t>
  </si>
  <si>
    <t>引き続き運営費の一部について助成を行うが、インボイス制度との兼ね合いについても検証していく。</t>
  </si>
  <si>
    <t>運営費の一部について助成を行うことで、高齢者に働きがいと生きがいを与えるとともに、活力ある地域社会づくりに寄与することができた。</t>
  </si>
  <si>
    <t>会員数（年度末）</t>
  </si>
  <si>
    <t>公益社団法人新座市シルバー人材センターに対し、運営費の一部について助成を行った。</t>
  </si>
  <si>
    <t>定年退職などにより引退した高齢者を会員として、就業の場を提供することにより、高齢者に働きがいと生きがいを与えるとともに、活力ある地域社会づくりを目的とする公益社団法人新座市シルバー人材センターに対し、運営費の一部について助成を行う。</t>
  </si>
  <si>
    <t>シルバー人材センター支援</t>
  </si>
  <si>
    <t>高齢者虐待やその他やむを得ない理由により自宅での生活が困難となる高齢者に対し、高齢者の尊厳を守り、安心して生活できる環境を提供するため引き続き実施していく。</t>
  </si>
  <si>
    <t>高齢者虐待等により、自宅で生活することが困難となった高齢者を入所措置することで、高齢者の尊厳を守り、安心して生活できる環境を提供することができた。</t>
  </si>
  <si>
    <t>年度末措置数</t>
  </si>
  <si>
    <t>高齢者虐待等により、自宅での生活が困難となった者を養護老人ホームに入所措置した。
　令和５年度　措置開始数　　　１人
　　　　　　　措置廃止数　　　５人（退所、死亡等）
　　　　　　　年度末措置数　１３人</t>
  </si>
  <si>
    <t>老人福祉法</t>
  </si>
  <si>
    <t>自分の身の回りのことができる６５歳以上の高齢者（特別な場合は６０歳以上）で、環境上及び経済的な理由により、自宅での生活が困難な者を養護老人ホームに、また、６５歳以上の高齢者であって、やむを得ない事由により自宅で生活できない者を特別養護老人ホーム等に入所措置する。</t>
  </si>
  <si>
    <t>老人ホーム入所</t>
  </si>
  <si>
    <t>高齢者虐待は発生しないことが望ましいが、虐待が発生してしまった場合に備え、緊急で保護することができる本事業は必要不可欠であるため、引き続き実施していく。</t>
  </si>
  <si>
    <t>高齢者虐待により、緊急で保護が必要な高齢者を一時的に施設に保護することで、高齢者の生命の危険を回避するとともに尊厳を守り、安心して生活できる場所を提供できた。</t>
  </si>
  <si>
    <t>実施数</t>
  </si>
  <si>
    <t>高齢者虐待により、緊急で保護を必要とする者を一時的に老人入所施設等に保護した。</t>
  </si>
  <si>
    <t>新座市高齢者虐待等緊急ショートステイ事業実施要綱</t>
  </si>
  <si>
    <t>原則として市内に住所を有する介護保険被保険者で、（１）又は（２）に該当する高齢者について、一時的に老人入所施設等へ短期間入所措置する。
（１）養護者による高齢者虐待により緊急に保護を必要とする者
（２）認知症等により意思能力が乏しく、居所不明により緊急に保護を必要とする者で市長が認める者</t>
  </si>
  <si>
    <t>高齢者虐待等緊急ショートステイ</t>
  </si>
  <si>
    <t>固定電話を持たない高齢者も対象にした事業になるよう、事業の見直しを進める。
また、当事業は、自身で救急車を呼ぶことを前提にした事業だが、その行為ができなかった場合に備えたサービス（見守りIoT購入費助成事業など）についても検討していく必要性があると考えている。</t>
  </si>
  <si>
    <t>高齢化がますます進行し、単身世帯や高齢者のみ世帯の増加が見込まれるが、当事業は、このような世帯を対象に実施しているため、新座市で安心して生活できる体制に貢献していると考える。
ただ、固定電話を設置している世帯のみが対象となっているため、固定電話を持たない高齢者も、新座市で安心して生活できる体制とするために、事業改善の余地があると考えている。</t>
  </si>
  <si>
    <t>台</t>
  </si>
  <si>
    <t>緊急連絡システム年度末設置台数（総数）</t>
  </si>
  <si>
    <t>緊急連絡システム設置台数</t>
  </si>
  <si>
    <t>市が対象者として決定した者の自宅の固定電話に、委託事業者が緊急連絡システム機器を設置した。</t>
  </si>
  <si>
    <t>新座市ひとり暮らし老人、重度身体障がい者等緊急連絡システム事業実施要綱</t>
  </si>
  <si>
    <t>６５歳以上のひとり暮らしの高齢者や高齢者世帯を対象として、急病や事故等緊急事態時に子機のボタンを押すと、自動的に埼玉県南西部消防局指令センターに通報され、直ちに救急活動が行われる緊急連絡システム機器を対象者宅に設置する。</t>
  </si>
  <si>
    <t>緊急連絡システム</t>
  </si>
  <si>
    <t>今後の対象者増加を想定し、委託事業者の負担を減らすことができるような安否確認の方法や利用者負担額の見直しを検討しながら、事業の見直しを図りたい。</t>
  </si>
  <si>
    <t>高齢化がますます進行し、単身世帯や高齢者のみ世帯の増加が見込まれるが、当事業は、このような世帯を対象に実施しているため、新座市で安心して生活できる体制に貢献していると考える。
ただ、今後の対象者数の増加を想定し、委託事業者の負担を減らすことができるような安否確認の方法や利用者負担額の見直しを検討していきたい。</t>
  </si>
  <si>
    <t>食</t>
  </si>
  <si>
    <t>延べ配食数</t>
  </si>
  <si>
    <t>市が対象者として決定した者に、委託事業者が月曜日から土曜日までの週６日の範囲内（対象者の任意）で、安否確認を兼ねて昼食の宅配を行った。
また、市から、エネルギー・食料品価格等の物価高騰の影響を受けた配食サービスを実施している市内の社会福祉法人及びＮＰＯ法人（計３団体）に対し、令和５年９月に物価高騰対策支援金（１団体毎２０万円）を支給した。</t>
  </si>
  <si>
    <t>新座市高齢者配食サービス事業実施要綱</t>
  </si>
  <si>
    <t>おおむね６５歳以上のひとり暮らしの高齢者又は高齢者世帯を対象として、月曜日から土曜日までの週６日の範囲内で、安否確認を兼ねて昼食の宅配を行う。
また、エネルギー・食料品価格等の物価高騰の影響を受けた配食サービスを実施している市内の社会福祉法人及びＮＰＯ法人に対し、物価高騰対策支援金を支給する。</t>
  </si>
  <si>
    <t>配食サービス</t>
  </si>
  <si>
    <t>他市の実施状況をふまえ、事業廃止も視野に事業の在り方を見直していく。</t>
  </si>
  <si>
    <t>当事業は、寝具を干すことが難しい高齢者の生活支援及び同居家族への負担軽減に貢献している。
委託可能な事業者の減少や委託料増加などの課題もあるため、事業内容を見直していきたい。</t>
  </si>
  <si>
    <t>延べ派遣回数</t>
  </si>
  <si>
    <t>市が対象者として決定した者の自宅に、委託事業者（布団乾燥車）を派遣して寝具乾燥を行った。
派遣回数（上限）は１３回で、原則月１回、６月と２月は月２回、８月は実施しないものとしている。</t>
  </si>
  <si>
    <t>新座市在宅老人及び身体障がい者寝具乾燥車派遣事業実施要綱</t>
  </si>
  <si>
    <t>おおむね６５歳以上のひとり暮らしの高齢者又は寝たきりの高齢者のいる世帯で、自宅において寝具を干すことができない者を対象として、布団乾燥車を派遣して寝具乾燥を行う。</t>
  </si>
  <si>
    <t>寝具乾燥サービス</t>
  </si>
  <si>
    <t>今後の高齢者人口増加を見込んだ上で、持続可能なサービスとしていくための見直しを検討していきたい。</t>
  </si>
  <si>
    <t>高齢者の生活を支援するサービスとして、施策に貢献している。
しかし、年々対象者数が増加し、予算額も増加しているため、今後の高齢者数の増加を見込んだ上で、持続可能なサービスとしていくための見直しをする必要性があるのではないかと考えている。</t>
  </si>
  <si>
    <t>利用者（給付者の実人数）</t>
  </si>
  <si>
    <t>延べ利用件数（給付申請件数）</t>
  </si>
  <si>
    <t>市が対象者として決定した者に、おむつ給付券（申請月に応じた枚数（月1枚。年度内最大12枚。）×上限7,000円（/枚）)を発行した。
また、対象者からの給付申請を受け付けた。</t>
  </si>
  <si>
    <t>新座市高齢者おむつ等給付事業実施要綱</t>
  </si>
  <si>
    <t>要介護１～５に該当する、６５歳以上の常時失禁状態の高齢者で、全ての世帯員の市民税所得割額が４７，８００円以下の者に対し、おむつ等の給付を行う。</t>
  </si>
  <si>
    <t>高齢者おむつ等給付</t>
  </si>
  <si>
    <t>今後の高齢者人口増加を見込んだ上で、持続可能なサービスとしていくために、必要に応じて事業の見直しを検討したい。</t>
  </si>
  <si>
    <t>高齢者の生活を支えるサービスとして、施策へ貢献している。
支給額や対象者要件の見直しを定期的に行っているため、今後も必要に応じて、事業の見直しを検討していきたい。</t>
  </si>
  <si>
    <t>利用者（実人数）</t>
  </si>
  <si>
    <t>延べ支給回数</t>
  </si>
  <si>
    <t>市が対象者として決定した者が指定した口座に、重度要介護高齢者手当を支給した。</t>
  </si>
  <si>
    <t>新座市重度要介護高齢者手当支給条例</t>
  </si>
  <si>
    <t>６５歳以上の要介護４又は５に該当する高齢者で、全ての世帯員の市民税が非課税の者を対象として、年３回（４月・８月・１２月）、月額５，０００円の重度要介護高齢者手当を支給する。</t>
  </si>
  <si>
    <t>重度要介護高齢者手当</t>
  </si>
  <si>
    <t>令和６年４月に、「介護保険サービスの通院等のための乗降介助を利用した移送」ではない場合でも、通院等を目的に、車いすで移送サービスを利用した方が助成を受けることができるよう事業内容の見直しを行う予定。
また、同時に、持続可能なサービスとするため、助成回数の見直しを行う予定。</t>
  </si>
  <si>
    <t>高齢者の生活を支援するサービスとして、施策に貢献している。
ただ、「介護保険サービスの通院等のための乗降介助を利用した移送（※利用者の通院等のため、訪問介護員等が、自ら運転する車両への乗車又は降車の介助を行うとともに、併せて、乗車前若しくは降車後の屋内外における移動等の介助又は通院先若しくは外出先での受診等の手続等の介助を行うサービス）」を担うことができる事業者が減少したことで、車いすで通院等を行った方が助成対象ではなくなってしまい、利用者に不利益が生じているため、その事象を解消する事業内容を検討する必要がある。
また、今後の高齢者人口増加を見込み、持続可能なサービスとするため、事業の見直しを検討していく。</t>
  </si>
  <si>
    <t>市が対象者として決定した者に、新座市高齢者移送サービス費助成利用証明書（申請月に応じた枚数（月1枚。年度内最大12枚。）×上限13,500円（/枚）)を発行した。
また、対象者からの給付申請を受け付けた。</t>
  </si>
  <si>
    <t>新座市高齢者移送サービス費助成事業実施要綱</t>
  </si>
  <si>
    <t>介護保険施設に入所していない要介護３、４又は５に該当する６５歳以上の寝たきりの状態等にある高齢者で、全ての世帯員の市民税所得割額が４７，８００円以下の者を対象として、寝台や車椅子に乗りながら乗降できる移送用車両による移送サービスを利用した場合に、費用の９割を助成する（ただし、車椅子の場合は、介護保険サービスの通院等のための乗降介助を利用した移送に限る。）。</t>
  </si>
  <si>
    <t>高齢者移送サービス</t>
  </si>
  <si>
    <t>今後の高齢者人口増加を見込み、持続可能なサービスとなるよう、必要に応じて事業の見直しを行う。</t>
  </si>
  <si>
    <t>高齢者の生活を支えるサービスとして、施策に貢献している。
今後の高齢者人口増加を見込み、持続可能なサービスとなるよう、必要に応じて事業の見直しを行う。</t>
  </si>
  <si>
    <t>延べ利用件数</t>
  </si>
  <si>
    <t>市が対象者として決定した者に、新座市高齢者訪問理美容サービス事業利用券を発行した。
対象者は、市の委託事業者（訪問理美容事業者）から任意の事業者を選び、市は、その事業者から請求を受け付けた。</t>
  </si>
  <si>
    <t>新座市高齢者訪問理美容サービス事業実施要綱</t>
  </si>
  <si>
    <t>寝たきりの状態等により、理髪店又は美容院に出向くことが困難な６５歳以上の在宅の高齢者で、全ての世帯員の市民税が非課税の者に対し、理美容師が自宅を訪問して散髪を行う訪問理美容サービスを利用した場合に、年間６回を限度として、出張費（散髪代を除く。）を市が負担する。</t>
  </si>
  <si>
    <t>訪問理美容サービス</t>
  </si>
  <si>
    <t>自宅に入浴設備がない高齢者にとって必要な事業であり、引き続き実施していく。</t>
  </si>
  <si>
    <t>対象者はやや減少傾向にあるが、概ね計画どおりに助成を実施し、自宅に入浴設備がない高齢者の健康増進を図るとともに、生きがいのある生活の向上に資することができた。</t>
  </si>
  <si>
    <t>延べ助成回数</t>
  </si>
  <si>
    <t>実利用者数</t>
  </si>
  <si>
    <t>自宅に入浴設備がない高齢者に対し、入浴補助券を交付した。</t>
  </si>
  <si>
    <t>新座市高齢者入浴助成事業実施要綱</t>
  </si>
  <si>
    <t>６５歳以上の単身世帯又は高齢者のみの世帯で、自宅に入浴施設がなく、公衆浴場を利用する高齢者を対象として、１週につき１枚の入浴補助券（年間５２枚を限度）を交付する。</t>
  </si>
  <si>
    <t>高齢者入浴扶助</t>
  </si>
  <si>
    <t>一人暮らしで親族と疎遠であったり、身寄りがない高齢者が増加している。また、認知症になる方も増加しており、そのような方の支援のために本事業は大変重要なものとなっているため、引き続き実施していく。</t>
  </si>
  <si>
    <t>判断能力に不安のある高齢者に対し、福祉サービス利用援助事業（日常生活自立支援事業）利用料の助成を行うことで、経済的な負担を軽減して制度を利用しやすくし、対象者の権利擁護に資することができた。</t>
  </si>
  <si>
    <t>社会福祉協議会が行っている福祉サービス利用援助事業（日常生活自立支援事業）を利用した高齢者に対し、利用料の助成を行った。</t>
  </si>
  <si>
    <t>新座市日常生活自立支援事業利用料助成金交付要綱</t>
  </si>
  <si>
    <t>判断能力の低下した高齢者などに対し、社会福祉協議会が行っている日常的金銭管理等の福祉サービス利用援助事業（日常生活自立支援事業）の利用料の９割を助成する。</t>
  </si>
  <si>
    <t>日常生活自立支援事業利用料助成</t>
  </si>
  <si>
    <t>８０５０問題などに起因する様々な事情を抱えた家族が増加している中で、高齢者虐待事案も増加しており、対応が困難な事案が大変多くなっている。このような事案に適切に対応し、高齢者の尊厳を守るために本事業は大変重要である。
研修会を複数回実施し、内容を段階的に構成するなど、研修会をより一層充実させ、高齢者の権利擁護・虐待防止・関係機関のネットワーク構築を推進していく。</t>
  </si>
  <si>
    <t>令和２年度から令和４年度までの間は、新型コロナウイルス感染症拡大の影響で、研修会を実施できなかったため、令和元年度以来の開催となった。
地域包括支援センター等での勤務経験が豊富で、数多くの自治体等で研修講師を務めている専門職の方に講師を依頼し、充実した研修を開催することができた。</t>
  </si>
  <si>
    <t>参加人数</t>
  </si>
  <si>
    <t>開催回数</t>
  </si>
  <si>
    <t>高齢者の権利擁護・虐待防止に必要な知識の習得及び対応技能の向上、高齢者虐待を防止するネットワークの構築を目的とした研修を行った。
参加者：居宅介護支援事業所のケアマネジャー、高齢者相談センター職員、福祉担当課に所属する市職員</t>
  </si>
  <si>
    <t>高齢者虐待の防止、高齢者の養護者に対する支援等に関する法律（高齢者虐待防止法）</t>
  </si>
  <si>
    <t>高齢者の権利擁護・虐待防止に必要な知識の習得及び対応技能の向上を目的とした研修を行う。</t>
  </si>
  <si>
    <t>高齢者虐待防止ネットワーク研修会</t>
  </si>
  <si>
    <t>アプローチする対象者、その実施方法等、より効果的に行えるよう検討しながら継続していく。</t>
  </si>
  <si>
    <t>高齢者人口の増加に伴い事業対象者も増加しており、事業の必要性は高まっている。他事業の結果を用いた事業は、他事業の動向により実施が左右されやすいため、実施方法を再検討する余地がある。ハイリスクアプローチとポピュレーションアプローチを組み合わせることで、幅広いニーズに合わせた対応が可能であり、事業貢献は行えている。関係各課で定期的に情報共有や問題解決を図ることで、市として一体的な取り組みを行えた。</t>
  </si>
  <si>
    <t>調整会議開催回数</t>
  </si>
  <si>
    <t>延べ講話参加人数</t>
  </si>
  <si>
    <t>講話開催回数</t>
  </si>
  <si>
    <t>延べ相談支援実施人数</t>
  </si>
  <si>
    <t>・国保データベース（ＫＤＢ）システム（「健診・保健指導」「医療」「介護」の各種データを利活用して、「統計情報」「個人の健康に関するデータ」を作成するシステム）を活用し、健診結果等の分析、支援対象者の把握を行った。
・「低栄養防止・生活習慣病等の重症化予防の取組」や「口腔機能低下防止のための取組」等の対象者へ個別支援（ハイリスクアプローチ）として、相談支援等を行った
・通いの場等への積極的な関与等（ポピュレーションアプローチ）として講話を行った。
・関係各課（介護保険課、国保年金課、保健センター）との調整会議を４回行った。</t>
  </si>
  <si>
    <t>高齢者の医療の確保に関する法律</t>
  </si>
  <si>
    <t>高齢者の心身の特性に応じ、健康管理及び疾病の予防に係る被保険者の自助努力についての支援、その他の被保険者の健康の保持増進を図ることを目的とし、埼玉県後期高齢者医療広域連合からの委託を受け、高齢者の保健事業と介護予防の一体的な実施事業を行う。　</t>
  </si>
  <si>
    <t>高齢者保健事業</t>
  </si>
  <si>
    <t>健康の保持増進のため現状のまま継続する。</t>
  </si>
  <si>
    <t>健康の保持増進のため貢献することができた。</t>
  </si>
  <si>
    <t>助成人数</t>
  </si>
  <si>
    <t>保養施設２，０００円×１泊として、１年度につき1人１泊分を上限として利用券と助成券を交付した。</t>
  </si>
  <si>
    <t>新座市後期高齢者医療保養施設利用要綱</t>
  </si>
  <si>
    <t>後期高齢者医療被保険者の健康の保持増進のため、市の指定保養施設利用時に、利用補助券を交付する。</t>
  </si>
  <si>
    <t>保養施設利用補助金</t>
  </si>
  <si>
    <t>受診率向上を目指し、健診受診勧奨方法を検討していく。</t>
  </si>
  <si>
    <t>疾病の早期発見及び予防のために受診率向上が望まれているため、周知・勧奨方法を検討し続ける必要がある。</t>
  </si>
  <si>
    <t>受診率</t>
  </si>
  <si>
    <t>市の指定医療機関で行う健康診査の受診料の自己負担額を助成した。
５月　朝霞地区医師会と４市で契約
６月　受診券送付
７月から３月　健診実施</t>
  </si>
  <si>
    <t>後期高齢者医療被保険者の疾病の早期発見及び予防のため、市の指定医療機関で行う健康診査の受診料の自己負担額を助成する。</t>
  </si>
  <si>
    <t>健診費補助金</t>
  </si>
  <si>
    <t>受診率向上を目指し、受診勧奨方法を検討していく。</t>
  </si>
  <si>
    <t>市の指定医療機関で行う人間ドックの受診料の一部を助成した。
５月　朝霞地区医師会と４市で契約
６月　受診券送付
７月から３月　健診実施
助成額　３６，０１９円（自己負担額５，０００円）</t>
  </si>
  <si>
    <t>後期高齢者医療被保険者の疾病の早期発見及び予防のため、市の指定医療機関で行う人間ドックの受診料の一部を助成する。</t>
  </si>
  <si>
    <t>人間ドック受診料補助金</t>
  </si>
  <si>
    <t>埼玉県後期高齢者医療広域連合からの通知による。</t>
  </si>
  <si>
    <t>埼玉県後期高齢者医療広域連合からの通知によるものであり、高齢者（75歳以上）の人口と共に負担金も増加している。</t>
  </si>
  <si>
    <t>75歳以上人口（前年度の3月31日現在）</t>
  </si>
  <si>
    <t>埼玉県後期高齢者医療広域連合の関係市町村の負担金（共通経費）分。
共通経費の負担割合は、均等割１０％、高齢者人口割４５％、人口割４５％とする。</t>
  </si>
  <si>
    <t>埼玉県後期高齢者医療広域連合規約第１７条第２項</t>
  </si>
  <si>
    <t>後期高齢者医療制度を運営するために設立された埼玉県後期高齢者医療広域連合の共通経費を加盟する県内全市町村で負担する。</t>
  </si>
  <si>
    <t>埼玉県後期高齢者医療広域連合負担金</t>
  </si>
  <si>
    <t>埼玉県後期高齢者医療広域連合からの通知によるものであり、医療費の増加に伴い、負担金も増額となった。</t>
  </si>
  <si>
    <t>1割･2割負担被保険者数（年度末現在）</t>
  </si>
  <si>
    <t>埼玉県後期高齢者医療広域連合の医療給付に要する経費
埼玉県後期高齢者医療広域連合に対し、負担対象総額の１２分の１に相当する額を負担する。</t>
  </si>
  <si>
    <t>高齢者の医療の確保に関する法律第９８条</t>
  </si>
  <si>
    <t>高齢者の医療の確保に関する法律に定められた負担率に基づき、埼玉県後期高齢者医療広域連合に対して、後期高齢者医療費を負担する。
　市負担率　１／１２</t>
  </si>
  <si>
    <t>療養給付費負担金</t>
  </si>
  <si>
    <t>埼玉県後期高齢者医療広域連合からの通知によるものであり、均等割額や軽減対象者数が増加しているため、繰出額が増加している。</t>
  </si>
  <si>
    <t>対象被保険者数</t>
  </si>
  <si>
    <t>市町村が徴収した低所得者等（７割･５割･２割軽減、被扶養者５割軽減）の保険料軽減額相当額を納付するもの。県３／４、市１／４の負担割合で一般会計から特別会計へ繰り入れる。</t>
  </si>
  <si>
    <t>高齢者の医療の確保に関する法律１０５条</t>
  </si>
  <si>
    <t>後期高齢者医療事業特別会計に係る繰出金
高齢者の医療の確保に関する法律に定められた負担率に基づき、保険料減額分を一般会計において負担する。
市負担率　１／４</t>
  </si>
  <si>
    <t>後期高齢者医療事業特別会計繰出金</t>
  </si>
  <si>
    <t>引き続き、高齢者の生きがいづくりの場を提供するとともに、各種相談、講座、サークル活動等利用者のニーズにあった事業を推進していく。</t>
  </si>
  <si>
    <t>高齢者を対象にレクリエーションや講座を設け、健康の増進、教養の向上及び仲間づくりの場を提供するとともに、生活相談や健康相談を実施し、高齢者の生きがいづくりと社会参加を促進した。</t>
  </si>
  <si>
    <t>日</t>
  </si>
  <si>
    <t>開館日数</t>
  </si>
  <si>
    <t>サークル利用者数</t>
  </si>
  <si>
    <t>サークル</t>
  </si>
  <si>
    <t>サークル数</t>
  </si>
  <si>
    <t>高齢者を対象に、レクリエーションや各種趣味の教室を設けて、健康の増進や教養の向上、仲間づくりの場を提供するとともに、悩みや心配事など生活上の相談や健康相談を実施する。
なお、令和４年度から令和８年度までは、地方自治法第２４４条の２第３項の規定による指定管理者制度を活用し、施設の管理を帝国ビル管理協同組合に委託している。
　利用状況（延べ人数）　１　老人福祉センター　　　４９，０２２人
　　　　　　　　　　　　２　第二老人福祉センター　５３，８２０人</t>
  </si>
  <si>
    <t>老人福祉法、新座市老人福祉センター条例</t>
  </si>
  <si>
    <t>高齢者を対象に、各種の相談に応じるとともに、健康の増進、教養の向上及びレクリエーション等のサービスを総合的に提供するため、老人福祉センターの充実を図る。</t>
  </si>
  <si>
    <t>老人福祉センター・第二老人福祉センター運営管理</t>
  </si>
  <si>
    <t>地域の高齢者の健康の増進や教養の向上を図るため、サービスの提供を継続していく。</t>
  </si>
  <si>
    <t>入浴の利用や趣味の教室・サークルへの参加等、多くの利用があり、充実したサービスが提供できている。これからも充実したサービスの提供が行えるようセンターの運営を維持していく必要がある。</t>
  </si>
  <si>
    <t>サークル利用者数（延べ）</t>
  </si>
  <si>
    <t>風呂入浴者数（延べ）</t>
  </si>
  <si>
    <t>個人利用者数（延べ）</t>
  </si>
  <si>
    <t>新座市老人福祉センター条例に基づき、福祉の里老人福祉センターの運営を行った。</t>
  </si>
  <si>
    <t>新座市老人福祉センター条例</t>
  </si>
  <si>
    <t>福祉の里老人福祉センター運営</t>
  </si>
  <si>
    <t>より自宅から近い場所での介護予防教室の参加需要が高まっているため、コロナ禍で開始したオンライン介護予防教室を見直し、介護予防教室（単発型）の開催回数や開催場所や時間を増やして実施することで、より多くの市民が参加して介護予防に関する情報に触れるきっかけとする。
また、地域活動マップについては反響が大きく、市民が興味のある団体に参加するきっかけとなり介護予防に寄与しているため、引き続き作成・配布を行う。</t>
  </si>
  <si>
    <t>介護予防教室や地域活動マップの配布を始めとして、介護予防に関する知識や社会参加の重要性等を普及することができた。
介護予防教室については、気軽に参加できる単発型とグループ形成を目的とした連続型で実施することで、自分のニーズに合った内容を選択していただき、多くの市民が学ぶことができた。さらに、より多くの市民が参加できるよう、開催地区や時間の見直しを行うことが必要と思われた。
また、地域活動マップを６５歳以上がいる世帯に１部ずつ郵送することで、地域活動の周知を行うことができ、外出や社会参加のきっかけとすることができた。</t>
  </si>
  <si>
    <t>介護予防活動実践講座参加人数</t>
  </si>
  <si>
    <t>部</t>
  </si>
  <si>
    <t>地域活動マップ作成部数</t>
  </si>
  <si>
    <t>介護予防教室参加人数</t>
  </si>
  <si>
    <t>介護予防を促進していくため、オンライン介護予防教室、介護予防教室、地域活動マップの作成・配布、歩き方測定会、介護予防活動実践講座、普及啓発冊子の配布を行った。</t>
  </si>
  <si>
    <t>介護保険法第１１５条の４５</t>
  </si>
  <si>
    <t>介護予防を促進していくため、次の事業を実施する。
オンライン介護予防教室の実施／介護予防教室の実施／地域活動マップの作成・配布／歩き方測定会の実施／フレイル予防測定会の実施／介護予防活動実践講座の実施／普及啓発冊子の配布</t>
  </si>
  <si>
    <t>介護保険課</t>
  </si>
  <si>
    <t>介護予防促進</t>
  </si>
  <si>
    <t>地域ケア会議で必要とされたケース（自立に向かう可能性が高い介護予防・日常生活支援総合事業対象者等）について随時実施する。</t>
  </si>
  <si>
    <t>新型コロナウイルス感染症の影響で令和元年度から延期となっていたが、専門職との調整により令和５年度より開始することができた。
初回派遣を終えて、専門職が本人の状態を見ながら助言をすることでケアマネジメントに活かすことができた。令和６年度に同ケースに２回目の派遣を実施し、初回派遣後の状態の変化による事業評価を実施する予定である。
必要な研修を実施した。</t>
  </si>
  <si>
    <t>研修参加人数</t>
  </si>
  <si>
    <t>専門職派遣実施件数</t>
  </si>
  <si>
    <t>リハビリテーション職等専門職派遣事業として地域包括支援センター等の職員に対して、地域ケア会議で必要とされたケース（自立に向かう可能性が高い介護予防・日常生活支援総合事業対象者等）について支援内容の助言・指導を行い、ケアマネジメントの向上に繋がるように支援を行った。
また、介護給付の適正化に資するよう介護事業者向け研修を実施した。</t>
  </si>
  <si>
    <t>介護保険法 、地域支援事業実施要綱</t>
  </si>
  <si>
    <t>リハビリテーション職等の専門職が高齢者相談センターやサービス事業所等の職員に対して、要支援者及び事業対象者の自立に資するよう、個々の状態に合わせた内容の助言・指導を行い、ケアマネジメントの実践力向上を図る派遣事業を実施する。
また、介護給付の適正化に資するよう介護事業者向け研修を実施する。</t>
  </si>
  <si>
    <t>介護事業者等適正化支援</t>
  </si>
  <si>
    <t>新型コロナウイルス感染症対応地方創生臨時交付金を活用した事業であるため、令和５年度限りの事業となる。</t>
  </si>
  <si>
    <t>介護保険事業を実施するに当たり、物価高騰の影響を受ける介護サービス事業者に対してガソリン代等の支援金を必要に応じて支給した。
これにより、介護保険事業の円滑な運営を図ることができた。</t>
  </si>
  <si>
    <t>事業所</t>
  </si>
  <si>
    <t>新座市介護サービス事業所物価高騰対策支援</t>
  </si>
  <si>
    <t>物価高騰の影響を受けている市内の介護サービスに係る事業所に対し、電気・ガス・食品等に係る費用を助成するため、１事業所当たり１０万円の支援金を支給した。</t>
  </si>
  <si>
    <t>新座市介護サービス事業所物価高騰対策支援金交付要綱</t>
  </si>
  <si>
    <t>老人保護事務に係る事務等
また、エネルギー・食料品価格等の物価高騰の影響を受けた介護サービス事業者に対し、物価高騰対策支援金を支給する。</t>
  </si>
  <si>
    <t>一般事務（介護保険課）</t>
  </si>
  <si>
    <t>埼玉県地域密着型サービス等整備助成事業費等補助金に基づく事業であるため、引き続き事業を継続する。</t>
  </si>
  <si>
    <t>要介護者が可能な限り住み慣れた地域で生活を継続できるよう、市町村で提供するのが適当なサービス類型として創設した「地域密着型サービス」の施設整備費用について、補助を行い施設の整備を促進することができた。</t>
  </si>
  <si>
    <t>地域密着型サービス</t>
  </si>
  <si>
    <t>地域密着型サービスの整備を実施した。
定期巡回・随時対応型訪問介護看護　１か所</t>
  </si>
  <si>
    <t>埼玉県地域密着型サービス等整備助成事業費等補助金交付要綱</t>
  </si>
  <si>
    <t>埼玉県地域密着型サービス等整備助成事業費等補助金を財源とし、令和５年度に移転を予定している認知症高齢者グループホーム（１施設）及び公募等により選定した民間事業者が新設する場合の地域密着型サービス施設等（２施設）の整備及び開設準備にかかる費用の一部を補助する。</t>
  </si>
  <si>
    <t>高齢者福祉施設整備費補助</t>
  </si>
  <si>
    <t>介護保険法により負担が義務付けられている事業であるため、引き続き事業を継続する。</t>
  </si>
  <si>
    <t>介護保険法に定められた負担率に基づき、介護給付費及び地域支援事業費の一部を、また、介護認定事務、一般管理事務及び介護保険料の賦課業務等に係る事務経費等については全額を、一般会計において負担し、介護保険事業特別会計に繰り出した。
また、低所得者（第１段階及び第２段階）の保険料軽減に要する費用を負担した（国１／２、県１／４、市１／４）。
これにより、介護保険事業の円滑な運営を図ることができた、</t>
  </si>
  <si>
    <t>繰出金の額</t>
  </si>
  <si>
    <t>介護保険法に定められた負担率に基づき、介護給付費及び地域支援事業費の一部を、また、介護認定事務、一般管理事務及び介護保険料の賦課業務等に係る事務経費等については全額を、一般会計において負担し、介護保険事業特別会計に繰り出した。
また、低所得者（第１段階及び第２段階）の保険料軽減に要する費用を負担した（国１／２、県１／４、市１／４）。</t>
  </si>
  <si>
    <t>介護保険法</t>
  </si>
  <si>
    <t>介護保険事業特別会計に係る繰出金
介護保険法に定められた負担率に基づき、介護給付費及び地域支援事業費の一部を、また、介護認定事務、一般管理事務及び介護保険料の賦課業務等に係る事務経費等については全額を、一般会計において負担する。低所得者（第１段階及び第２段階）の保険料軽減に要する費用を負担する（国１／２、県１／４、市１／４）。</t>
  </si>
  <si>
    <t>介護保険事業特別会計繰出金</t>
  </si>
  <si>
    <t>地域介護・福祉空間整備等施設整備交付金に基づく事業であるため、引き続き事業を継続する。</t>
  </si>
  <si>
    <t>高齢者施設等の防災対策を推進する施設及び整備等の整備事業が実施でき、防災体制の強化が図ることができた。</t>
  </si>
  <si>
    <t>地域介護・福祉空間整備</t>
  </si>
  <si>
    <t>２事業所に対し、非常用自家発電整備の助成を実施した。</t>
  </si>
  <si>
    <t>地域介護・福祉空間整備等施設整備交付金交付要綱</t>
  </si>
  <si>
    <t>高齢者施設等に非常用自家発電設備を設置する事業所に対し、国の地域介護・福祉空間整備等施設整備交付金を活用して、その事業費の一部を助成する。</t>
  </si>
  <si>
    <t>地域介護・福祉空間整備推進</t>
  </si>
  <si>
    <t>現在実施している事業のより一層の充実を検討しながら、市民後見人養成講座の開催や地域連携ネットワーク会議の開催など、地域における社会福祉の担い手との連携の強化を図りたい。</t>
  </si>
  <si>
    <t>本市においても１００件を超える相談があり、市民ニーズ、関心が高まっている。窓口での相談等の相談機能強化、広報誌の記事掲載やホームページでの記事掲載など、広報機能を強化することができた。成年後見制度利用者数が減少した理由は定かではないが、市民に対し制度を正しく理解してもらえるよう、より一層の周知が重要である。
あわせて、市民の高齢化が加速する中で、成年後見制度の制度周知及び制度の利用促進のため、社会資源の発掘と創出が喫緊の課題である。そのためにも、制度の担い手養成としての市民後見人養成講座の開催や地域連携ネットワークの構築など、市民が成年後見制度を正しく理解してもらうことができるよう、地域に根差した事業の実施方法や社会福祉協議会等への事業委託を含めて検討していく必要がある。</t>
  </si>
  <si>
    <t>Ｃ：計画どおりに実施できず</t>
  </si>
  <si>
    <t>成年後見制度に関する相談件数</t>
  </si>
  <si>
    <t>本市における成年後見制度の体制整備を担う中核機関として、市民からの成年後見制度に関する相談を受ける窓口を設置した。</t>
  </si>
  <si>
    <t>成年後見制度の利用の促進に関する法律</t>
  </si>
  <si>
    <t>成年後見制度の利用促進を図るための周知・相談業務等を行う。</t>
  </si>
  <si>
    <t>成年後見制度推進室</t>
  </si>
  <si>
    <t>成年後見利用促進</t>
  </si>
  <si>
    <t>加速する超高齢化社会の中で、認知症等により判断能力が低下し、成年後見制度の利用を必要とする高齢者が増加している。こうした状況を踏まえ、制度を必要とする方がより利用しやすくなるよう事業の拡大を図っていく。</t>
  </si>
  <si>
    <t>認知症等により判断能力が低下し、親族と疎遠であったり身寄りがない高齢者の権利擁護のため、成年後見人等を選任する必要がある場合に、市長による審判請求を行い、高齢者の福祉の増進に寄与することができた。
また、市長による審判請求を行った者のうち、経済的に困窮している等の理由で、成年後見人等に報酬を支払う資力がない場合に、報酬に係る助成金を交付し、成年後見制度を安定して利用できるよう寄与することができた。</t>
  </si>
  <si>
    <t>委託件数</t>
  </si>
  <si>
    <t>助成件数</t>
  </si>
  <si>
    <t>申立件数</t>
  </si>
  <si>
    <t>配偶者や二親等内の親族がいない認知症高齢者等の保護を図るため、市長が成年後見（補助・保佐・後見）の審判の申立てを行った場合に、その申立て費用及び一連の諸手続費用、さらに成年後見人等決定後の後見人等に対する報酬のうち、市が必要と認めた費用を補助した。
また、市長が成年後見（補助・保佐・後見）の審判の申立てを行う際の手続きを円滑に進めるため、親族調査等事務手続の一部を委託した。</t>
  </si>
  <si>
    <t>新座市成年後見制度における市長の審判請求の手続等に関する要綱</t>
  </si>
  <si>
    <t>配偶者や二親等内の親族がいない認知症高齢者等の保護を図るため、市長が成年後見（補助・保佐・後見）の審判請求を行った場合、一連の諸手続費用、後見人などに対する報酬についての費用負担及び報酬助成を行う。
また、市長が成年後見（補助・保佐・後見）の審判請求を行う際の事務手続の一部を委託する。</t>
  </si>
  <si>
    <t>成年後見制度支援</t>
  </si>
  <si>
    <t>会議の審議内容等を検討しながら、今後も定期的に地域包括支援センター運営委員会を開催していく。</t>
  </si>
  <si>
    <t>地域包括支援センターの運営について、学識経験者や福祉経験者等地域の関係者全体で協議することで、地域包括支援センターの適切かつ中立的な運営を確保できた。
地域包括支援センターの運営の実情に応じた意見交換がなされ、適切な運営に資する会議となった。</t>
  </si>
  <si>
    <t>地域包括支援センター運営委員会開催回数</t>
  </si>
  <si>
    <t>地域包括支援センター運営委員会を実施し、地域包括支援センターの運営や職員の確保等に関することについて協議及び評価を行った。
第１回：令和５年８月３日（木）　出席委員４名
第２回：令和５年１０月５日（木）出席委員５名
第３回：令和６年２月２７日（火）出席委員４名</t>
  </si>
  <si>
    <t>介護保険法施行規則</t>
  </si>
  <si>
    <t>地域における高齢者の総合相談、介護予防事業等を行う高齢者相談センター（地域包括支援センター）の適切な運営を確保するため、地域包括支援センター運営委員会を開催する。</t>
  </si>
  <si>
    <t>地域包括支援センター運営委員会</t>
  </si>
  <si>
    <t>介護保険法により市町村が地域密着型サービスの指定事務を行うことから、引き続き事業を継続する。</t>
  </si>
  <si>
    <t>地域密着型サービスの指定やサービスの指定基準、介護報酬等を設定する際に、実情に応じた意見交換がなされ、適切な運営に資する会議となった。</t>
  </si>
  <si>
    <t>地域密着型サービス運営委員会回数</t>
  </si>
  <si>
    <t>地域密着型サービス運営委員会を実施し、地域密着型サービスの指定やサービスの指定基準、介護報酬等を設定する際に意見交換等を行った。
第１回：令和５年１１月２０日（月）　出席委員５名
第２回：令和６年２月２７日（火）出席委員５名</t>
  </si>
  <si>
    <t>介護保険法第４２条の２、第７８条の２</t>
  </si>
  <si>
    <t>要介護状態等の高齢者が、身近な地域で必要なサービスを受けられるよう地域密着型のサービスを行う。その適切な運営を確保するため、地域密着型サービス運営委員会を開催する。</t>
  </si>
  <si>
    <t>地域密着型サービス運営委員会</t>
  </si>
  <si>
    <t>介護保険法により介護認定審査会において要介護及び要支援の認定に係る審査判定業務を行うことが義務付けられているため、引き続き事業を継続する。</t>
  </si>
  <si>
    <t>申請者の要介護度を公平かつ公正に審査・判定を行うことで、適切な介護サービスの利用促進を図り、介護保険制度の適切な運用に貢献した。</t>
  </si>
  <si>
    <t>介護認定審査会開催件数</t>
  </si>
  <si>
    <t>介護を必要とする被保険者からの申請に基づく要介護及び要支援の認定の審査判定を行うため、介護認定審査会を開催した。
令和５年度　延べ２３１回</t>
  </si>
  <si>
    <t>介護を必要とする被保険者からの申請に基づき、要介護及び要支援の認定について介護認定審査会を開催し、審査判定業務を実施する。</t>
  </si>
  <si>
    <t>介護認定審査会</t>
  </si>
  <si>
    <t>介護保険法により認定調査を行うことが義務付けられているため、引き続き事業を継続する。</t>
  </si>
  <si>
    <t>適切に認定調査を実施することで、公平な介護認定を行い、適正な介護サービスの提供につながった。</t>
  </si>
  <si>
    <t>訪問調査件数</t>
  </si>
  <si>
    <t>要支援及び要介護の認定申請をした申請者に対し、訪問調査を行った。
介護認定調査員による調査だけでなく、遠方の施設に入居している申請者等の場合などは、居宅介護支援事業所等への委託による訪問調査も行った。</t>
  </si>
  <si>
    <t>要介護及び要支援の認定に当たり、申請者の心身の状況等に関する７４項目について認定調査を実施する。</t>
  </si>
  <si>
    <t>認定調査</t>
  </si>
  <si>
    <t>今後も必要に応じて内容を見直しながら、パンフレットの作成及び配布を継続する。
ホームページ等で周知している内容も含まれるが、高齢者であることを配慮し、紙媒体での周知が必要と考えている。</t>
  </si>
  <si>
    <t>介護保険制度の説明用資料としてパンフレットを作成し、配布することで、市民の介護保険制度に対する理解を深めることができた。</t>
  </si>
  <si>
    <t>上記のとおり</t>
    <rPh sb="0" eb="2">
      <t>ジョウキ</t>
    </rPh>
    <phoneticPr fontId="9"/>
  </si>
  <si>
    <t>作成部数</t>
  </si>
  <si>
    <t>介護保険制度の趣旨普及のため、下記のパンフレットを作成し、配布した。
①介護保険制度啓発用パンフレット　　　　 5,000部
②介護保険料納入通知書同封パンフレット　45,000部
③介護保険被保険者証同封リーフレット　　 2,000部
④介護保険負担割合証同封パンフレット　　11,000部
①については、認定申請や介護サービスの相談にいらした市民に配布した、
また、②～④については、通知書や証を発送する際に同封した。</t>
  </si>
  <si>
    <t>介護保険制度の趣旨普及のため、制度説明用資料としてパンフレットを作成し、新規申請者等に配布する。</t>
  </si>
  <si>
    <t>趣旨普及業務</t>
  </si>
  <si>
    <t>介護保険法により介護保険事業計画は策定が義務づけられていることから、引き続き事業を継続する。</t>
  </si>
  <si>
    <t>介護保険事業計画の推進を図り、介護保険事業の円滑な実施を確保できた。</t>
  </si>
  <si>
    <t>６</t>
  </si>
  <si>
    <t>介護保険事業計画等推進委員会</t>
  </si>
  <si>
    <t>介護保険事業計画等推進委員会を実施し、幅広い関係者の参画の下、検討を行った。
第１回：令和５年６月２６日（月）　出席委員１０名
第２回：令和５年８月３日（木）出席委員１１名
第３回：令和５年１０月５日（木）　出席委員１２名
第４回：令和５年１１月２０日（月）出席委員１１名
第５回：令和６年１月２９日（月）　出席委員９名
第６回：令和６年２月２７日（火）出席委員１０名</t>
  </si>
  <si>
    <t>介護保険法第１１７条</t>
  </si>
  <si>
    <t>介護保険事業の進捗状況等について審議を行う介護保険事業計画等推進委員会を開催する。</t>
  </si>
  <si>
    <t>計画推進委員会</t>
  </si>
  <si>
    <t>介護保険法により居宅介護サービス費の支給が義務付けられているため、引き続き事業を継続する。</t>
  </si>
  <si>
    <t>居宅サービス費を安定的に給付することで、在宅で介護が必要な要介護者とその家族の生活を支援することができた。</t>
  </si>
  <si>
    <t>居宅介護サービス給付件数</t>
  </si>
  <si>
    <t>要介護者が利用した訪問・通所介護や訪問・通所リハビリテーションなどの居宅サービスの費用について、自己負担分を除く９割分（一定以上所得者の場合、７割又は８割分）をサービス提供事業者に支払った。</t>
  </si>
  <si>
    <t>介護保険法第４１条の規定に基づき、要介護者が利用した居宅サービスの費用について、自己負担分を除く９割分（一定以上所得者の場合、７割又は８割分）をサービス提供事業者に支払う。</t>
  </si>
  <si>
    <t>居宅介護サービス給付費</t>
  </si>
  <si>
    <t>介護保険法により地域密着型介護サービス費の支給が義務付けられているため、引き続き事業を継続する。</t>
  </si>
  <si>
    <t>地域密着型介護サービス費を安定的に給付することで、在宅で介護が必要な要介護者とその家族の生活を支援することができた。</t>
  </si>
  <si>
    <t>地域密着型介護サービス給付件数</t>
  </si>
  <si>
    <t>地域密着型サービスとは、住み慣れた地域を離れずに生活を続けられるように、地域の特性に応じた柔軟な体制で提供されるサービスのことである。
要介護者が利用した地域密着型サービスの費用について、自己負担分を除く９割分（一定以上所得者の場合、７割又は８割分）をサービス提供事業者に支払った。</t>
  </si>
  <si>
    <t>介護保険法第４２条の２の規定に基づき、要介護者が利用した地域密着型サービスの費用について、自己負担分を除く９割分（一定以上所得者の場合、７割又は８割分）をサービス提供事業者に支払う。</t>
  </si>
  <si>
    <t>地域密着型介護サービス給付費</t>
  </si>
  <si>
    <t>介護保険法により施設介護サービス費の支給が義務付けられているため、引き続き事業を継続する。</t>
  </si>
  <si>
    <t>施設介護サービス費を安定的に給付することで、施設に入所している要介護者とその家族の生活を支援することができた。</t>
  </si>
  <si>
    <t>施設介護サービス給付件数</t>
  </si>
  <si>
    <t>要介護者が介護老人福祉施設や介護老人保健施設などの介護保険施設に入所して受けるサービスの費用について、自己負担分を除く９割分（一定以上所得者の場合、７割又は８割分）をサービス提供事業者に支払った。</t>
  </si>
  <si>
    <t>介護保険法第４８条の規定に基づき、要介護者が利用した施設サービスの費用について、自己負担分を除く９割分（一定以上所得者の場合、７割又は８割分）をサービス提供事業者に支払う。</t>
  </si>
  <si>
    <t>施設介護サービス給付費</t>
  </si>
  <si>
    <t>介護保険法により居宅介護福祉用具購入費の支給が義務付けられているため、引き続き事業を継続する。</t>
  </si>
  <si>
    <t>居宅介護福祉用具購入費を安定的に給付することで、在宅で介護が必要な要介護者とその家族の生活を支援することができた。</t>
  </si>
  <si>
    <t>居宅介護福祉用具給付件数</t>
  </si>
  <si>
    <t>要介護者が腰掛便座や、入浴補助用具などの特定福祉用具を購入した費用について、自己負担分を除く９割分（一定以上所得者の場合、７割又は８割分）を支給した。</t>
  </si>
  <si>
    <t>介護保険法第４４条の規定に基づき、要介護者が特定福祉用具を購入した費用について、自己負担分を除く９割分（一定以上所得者の場合、７割又は８割分）を支給する。</t>
  </si>
  <si>
    <t>居宅介護福祉用具給付費</t>
  </si>
  <si>
    <t>介護保険法により居宅介護住宅改修費の支給が義務付けられているため、引き続き事業を継続する。</t>
  </si>
  <si>
    <t>居宅介護住宅改修費を安定的に給付することで、在宅で介護が必要な要介護者とその家族の生活を支援することができた。</t>
  </si>
  <si>
    <t>居宅介護住宅改修費給付件数</t>
  </si>
  <si>
    <t>要介護者が手すりの取付け、段差の解消等の住宅改修を行った費用について、自己負担分を除く９割分（一定以上所得者の場合、７割又は８割分）を支給した。</t>
  </si>
  <si>
    <t>介護保険法第４５条の規定に基づき、要介護者が手すりの取付け、段差の解消等の住宅改修を行った費用について、自己負担分を除く９割分（一定以上所得者の場合、７割又は８割分）を支給する。</t>
  </si>
  <si>
    <t>居宅介護住宅改修費給付費</t>
  </si>
  <si>
    <t>介護保険法により居宅介護サービス計画費の支給が義務付けられているため、引き続き事業を継続する。</t>
  </si>
  <si>
    <t>居宅介護サービス計画費を安定的に給付することで、在宅で介護が必要な要介護者とその家族の生活を支援することができた。</t>
  </si>
  <si>
    <t>居宅介護サービス計画給付件数</t>
  </si>
  <si>
    <t>要介護者が利用する居宅サービス等の種類及び内容等を定めた計画（ケアプラン）の作成費用について、当該ケアプランを作成した居宅介護支援事業者に支払った（自己負担なし）。</t>
  </si>
  <si>
    <t>介護保険法第４６条の規定に基づき、要介護者が利用する居宅サービス等の種類及び内容等を定めた計画（ケアプラン）の作成費用について、当該ケアプランを作成した居宅介護支援事業者に支払う（自己負担なし）。</t>
  </si>
  <si>
    <t>居宅介護サービス計画給付費</t>
  </si>
  <si>
    <t>介護保険法により介護予防サービス費の支給が義務付けられているため、引き続き事業を継続する。</t>
  </si>
  <si>
    <t>介護予防サービス費を安定的に給付することで、要介護状態とならないための支援が必要な要支援者とその家族の生活を支援することができた。</t>
  </si>
  <si>
    <t>介護予防サービス給付件数</t>
  </si>
  <si>
    <t>要支援者が利用した介護予防訪問入浴介護や介護予防訪問・通所リハビリテーションなどの介護予防サービスの費用について、自己負担分を除く９割分（一定以上所得者の場合、７割又は８割分）をサービス提供事業者に支払った。</t>
  </si>
  <si>
    <t>介護保険法第５３条の規定に基づき、要支援者が利用した介護予防サービスの費用について、自己負担分を除く９割分（一定以上所得者の場合、７割又は８割分）をサービス提供事業者に支払う。</t>
  </si>
  <si>
    <t>介護予防サービス給付費</t>
  </si>
  <si>
    <t>介護保険法により地域密着型介護予防サービス費の支給が義務付けられているため、引き続き事業を継続する。</t>
  </si>
  <si>
    <t>地域密着型介護予防サービス費を安定的に給付することで、要介護状態とならないための支援が必要な要支援者とその家族の生活を支援することができた。</t>
  </si>
  <si>
    <t>地域密着型介護予防サービス給付件数</t>
  </si>
  <si>
    <t>地域密着型サービスとは、住み慣れた地域を離れずに生活を続けられるように、地域の特性に応じた柔軟な体制で提供されるサービスのことである。
要支援者が利用した地域密着型介護予防サービスの費用について、自己負担分を除く９割分（一定以上所得者の場合、７割又は８割分）をサービス提供事業者に支払った。</t>
  </si>
  <si>
    <t>介護保険法第５４条の２の規定に基づき、要支援者が利用した地域密着型介護予防サービスの費用について、自己負担分を除く９割分（一定以上所得者の場合、７割又は８割分）をサービス提供事業者に支払う。</t>
  </si>
  <si>
    <t>地域密着型介護予防サービス給付費</t>
  </si>
  <si>
    <t>介護保険法により介護予防福祉用具購入費の支給が義務付けられているため、引き続き事業を継続する。</t>
  </si>
  <si>
    <t>介護予防福祉用具費を安定的に給付することで、要介護状態とならないための支援が必要な要支援者とその家族の生活を支援することができた。</t>
  </si>
  <si>
    <t>介護予防福祉用具給付件数</t>
  </si>
  <si>
    <t>要支援者が腰掛便座や、入浴補助用具などの特定福祉用具を購入した費用について、自己負担分を除く９割分（一定以上所得者の場合、７割又は８割分）を支給した。</t>
  </si>
  <si>
    <t>介護保険法第５６条の規定に基づき、要支援者が特定福祉用具を購入した費用について、自己負担分を除く９割分（一定以上所得者の場合、７割又は８割分）を支給する。</t>
  </si>
  <si>
    <t>介護予防福祉用具給付費</t>
  </si>
  <si>
    <t>介護保険法により介護予防住宅改修費の支給が義務付けられているため、引き続き事業を継続する。</t>
  </si>
  <si>
    <t>介護予防住宅改修費を安定的に給付することで、要介護状態とならないための支援が必要な要支援者とその家族の生活を支援することができた。</t>
  </si>
  <si>
    <t>介護予防住宅改修費給付件数</t>
  </si>
  <si>
    <t>要支援者が手すりの取付け、段差の解消等の住宅改修を行った費用について、自己負担分を除く９割分（一定以上所得者の場合、７割又は８割分）を支給した。</t>
  </si>
  <si>
    <t>介護保険法第５７条の規定に基づき、要支援者が手すりの取付け、段差の解消等の住宅改修を行った費用について、自己負担分を除く９割分（一定以上所得者の場合、７割又は８割分）を支給する。</t>
  </si>
  <si>
    <t>介護予防住宅改修費給付費</t>
  </si>
  <si>
    <t>介護保険法により介護予防サービス計画費の支給が義務付けられているため、引き続き事業を継続する。</t>
  </si>
  <si>
    <t>介護予防サービス計画費を安定的に給付することで、要介護状態とならないための支援が必要な要支援者とその家族の生活を支援することができた。</t>
  </si>
  <si>
    <t>介護予防サービス計画給付件数</t>
  </si>
  <si>
    <t>要支援者が利用する介護予防サービス等の種類及び内容等を定めた計画（介護予防ケアプラン）の作成費用について、当該介護予防ケアプランを作成した介護予防支援事業者に支払った（自己負担なし）。</t>
  </si>
  <si>
    <t>介護保険法第５８条の規定に基づき、要支援者が利用する介護予防サービス等の種類及び内容等を定めた計画（介護予防ケアプラン）の作成費用について、当該介護予防ケアプランを作成した介護予防支援事業者に支払う（自己負担なし）。</t>
  </si>
  <si>
    <t>介護予防サービス計画給付費</t>
  </si>
  <si>
    <t>介護保険法により高額介護サービス費の支給が義務付けられているため、引き続き事業を継続する。</t>
  </si>
  <si>
    <t>高額介護サービス費を安定的に給付することで、要介護者が受けるサービスに必要な費用負担の家計に与える影響を軽減することができた。</t>
  </si>
  <si>
    <t>高額介護サービス費支給件数</t>
  </si>
  <si>
    <t>要介護者が同一月内に利用した居宅サービス、地域密着型サービス及び施設サービスの自己負担額の合計が所得に応じた月額負担限度額を超えた場合に、その超えた額を償還払いで支給した。</t>
  </si>
  <si>
    <t>介護保険法第５１条の規定に基づき、要介護者が同一月内に利用した居宅サービス、地域密着型サービス及び施設サービスの自己負担額の合計が所得に応じた月額負担限度額を超えた場合に、その超えた額を償還払いで支給する。</t>
  </si>
  <si>
    <t>高額介護サービス費</t>
  </si>
  <si>
    <t>介護保険法により高額介護予防サービス費の支給が義務付けられているため、引き続き事業を継続する。</t>
  </si>
  <si>
    <t>高額介護サービス費を安定的に給付することで、要支援者が受けるサービスに必要な費用負担の家計に与える影響を軽減することができた。</t>
  </si>
  <si>
    <t>高額介護予防サービス費支給件数</t>
  </si>
  <si>
    <t>要支援者が同一月内に利用した介護予防サービス及び地域密着型介護予防サービスの自己負担額の合計が所得に応じた月額負担限度額を超えた場合に、その超えた額を償還払いで支給した。</t>
  </si>
  <si>
    <t>介護保険法第６１条の規定に基づき、要支援者が同一月内に利用した介護予防サービス及び地域密着型介護予防サービスの自己負担額の合計が所得に応じた月額負担限度額を超えた場合に、その超えた額を償還払いで支給する。</t>
  </si>
  <si>
    <t>高額介護予防サービス費</t>
  </si>
  <si>
    <t>介護保険法により高額医療合算介護サービス費の支給が義務付けられているため、引き続き事業を継続する。</t>
  </si>
  <si>
    <t>高額医療合算介護サービス費を安定的に給付することで、要介護者が受けるサービスに必要な費用負担の家計に与える影響を軽減することができた。</t>
  </si>
  <si>
    <t>高額医療合算介護サービス費支給件数</t>
  </si>
  <si>
    <t>要介護者の同一世帯内における介護保険及び医療保険の自己負担額の合計が所得に応じた年額負担限度額を超えた場合に、その超えた額を償還払いで支給した。</t>
  </si>
  <si>
    <t>介護保険法第５１条の２の規定に基づき、要介護者の同一世帯内における介護保険及び医療保険の自己負担額の合計が所得に応じた年額負担限度額を超えた場合に、その超えた額を償還払いで支給する（算定期間は毎年８月から翌年７月までの１年間）。</t>
  </si>
  <si>
    <t>高額医療合算介護サービス費</t>
  </si>
  <si>
    <t>介護保険法により高額医療合算介護予防サービス費の支給が義務付けられているため、引き続き事業を継続する。</t>
  </si>
  <si>
    <t>高額医療合算介護予防サービス費を安定的に給付することで、要支援者が受けるサービスに必要な費用負担の家計に与える影響を軽減することができた。</t>
  </si>
  <si>
    <t>高額医療合算介護予防サービス費支給件数</t>
  </si>
  <si>
    <t>要支援者の同一世帯内における介護保険及び医療保険の自己負担額の合計が所得に応じた年額負担限度額を超えた場合に、その超えた額を償還払いで支給した。</t>
  </si>
  <si>
    <t>介護保険法第６１条の２の規定に基づき、要支援者の同一世帯内における介護保険及び医療保険の自己負担額の合計が所得に応じた年額負担限度額を超えた場合に、その超えた額を償還払いで支給する（算定期間は毎年８月から翌年７月までの１年間）。</t>
  </si>
  <si>
    <t>高額医療合算介護予防サービス費</t>
  </si>
  <si>
    <t>介護保険法により特定入所者介護サービス費の支給が義務付けられているため、引き続き事業を継続する。</t>
  </si>
  <si>
    <t>特定入所者介護サービス費を安定的に給付することで、低所得の要介護者が介護保険施設等への入所系サービスを利用したときの負担を軽減することができた。</t>
  </si>
  <si>
    <t>特定入所者介護サービス費支給件数</t>
  </si>
  <si>
    <t>低所得の要介護者が介護保険施設等への入所系サービスを利用したときの食費及び居住費又は滞在費について、所得に応じた自己負担限度額を超えた額を支給した。</t>
  </si>
  <si>
    <t>介護保険法第５１条の３の規定に基づき、低所得の要介護者が入所系サービスを利用したときの食費及び居住費又は滞在費について、所得に応じた自己負担限度額を超えた額を支給する。</t>
  </si>
  <si>
    <t>特定入所者介護サービス費</t>
  </si>
  <si>
    <t>介護保険法により特定入所者介護予防サービス費の支給が義務付けられているため、引き続き事業を継続する。</t>
  </si>
  <si>
    <t>特定入所者介護サービス費を安定的に給付することで、低所得の要支援者が短期入所サービスを利用したときの負担を軽減することができた。</t>
  </si>
  <si>
    <t>特定入所者介護予防サービス費支給件数</t>
  </si>
  <si>
    <t>低所得の要支援者が短期入所サービスを利用したときの食費及び居住費又は滞在費について、所得に応じた自己負担限度額を超えた額を支給した。</t>
  </si>
  <si>
    <t>介護保険法第６１条の３の規定に基づき、低所得の要支援者が入所系サービスを利用したときの食費及び居住費又は滞在費について、所得に応じた自己負担限度額を超えた額を支給する。</t>
  </si>
  <si>
    <t>特定入所者介護予防サービス費</t>
  </si>
  <si>
    <t>今後もサービス利用件数や支出額の推移を注視しながら事業を継続する。</t>
  </si>
  <si>
    <t>高齢者の増加に伴い、訪問型・通所型サービス利用を必要とするケースが増加しているため、件数は年々増加しており、事業の必要性は高まっている。</t>
  </si>
  <si>
    <t>通所型サービス利用件数</t>
  </si>
  <si>
    <t>訪問型サービス利用件数</t>
  </si>
  <si>
    <t>要支援者や事業対象者が利用した訪問型サービス及び通所型サービスの費用について、自己負担分を除く９割分（一定以上所得者の場合、７割又は８割分）をサービス提供事業者に支払った。
令和５年度サービス利用実績
訪問型サービス　２，７０２件　　　４３，９８７，０１９円
通所型サービス　５，８４５件　　１４１，０６３，１５７円　　
計　　　　　　　８，５４７件　　１８５，０５０，１７６円</t>
  </si>
  <si>
    <t>介護保険法第１１５条の４５の３その他の規定に基づき、要支援者や事業対象者が利用した訪問型サービス及び通所型サービスの費用について、自己負担分を除く９割分（一定以上所得者の場合、７割又は８割分）をサービス提供事業者に支払う。</t>
  </si>
  <si>
    <t>介護予防・生活支援サービス</t>
  </si>
  <si>
    <t>介護予防ケアマネジメント利用件数の推移を注視しながら事業を継続する。</t>
  </si>
  <si>
    <t>介護予防ケアマネジメントの件数はコロナ禍で一時減少したものの再び増加傾向となっている。通所型・訪問型サービスの利用が必要なケースが増加しているため、介護予防ケアマネジメントも増加していると考えられる。</t>
  </si>
  <si>
    <t>介護予防ケアマネジメント利用件数</t>
  </si>
  <si>
    <t>要支援者や事業対象者の介護予防を目的として、その心身の状況、環境等に応じ、対象者自らの選択に基づき、包括的かつ効率的に適切な介護予防事業を提供するための計画を作成する費用について、介護予防支援事業者に支払った。
令和５年度介護予防ケアマネジメント利用実績
４,８６０件　　２３，５８７，０２９円</t>
  </si>
  <si>
    <t>要支援者や事業対象者の介護予防を目的として、その心身の状況、環境等に応じ、対象者自らの選択に基づき、包括的かつ効率的に適切な介護予防事業を提供するための計画を作成する費用について、介護予防支援事業者に支払う（自己負担なし）。</t>
  </si>
  <si>
    <t>介護予防ケアマネジメント</t>
  </si>
  <si>
    <t>介護予防ウォーキング教室については、令和６年度から内容を一部変更し、自分の歩き方の特性を専用の機器で測定し、歩き方の講義を行う「歩き方測定会」として新たに実施する。
その他の事業においても、より広く介護予防の普及啓発につながるよう実施方法の検討を続ける。</t>
  </si>
  <si>
    <t>感染症対策のため、事業形態を変更して実施した事業もあったが、高齢者のニーズに合わせて事業を実施することで、安定した集客があった。
介護予防講演会は、健康に関するミニ講座と同時開催することで集客を増やし、内容に関連性を持たせたことで、より理解を深めることができた。また、ミニ講座は介護予防ボランティアであるにいざの元気推進員が講師役となることで、地域活動を行う自信にもつながった。</t>
  </si>
  <si>
    <t>介護予防ガイドブック作成数</t>
  </si>
  <si>
    <t>認知機能測定会開催回数</t>
  </si>
  <si>
    <t>介護予防講演会参加人数</t>
  </si>
  <si>
    <t>市民へ幅広く介護予防普及啓発を行うため、有識者等を派遣して介護予防と健康増進に関する意識向上のための「介護予防講演会」を新座市民会館で開催した。
また、介護予防・健康づくりに取り組むきっかけづくりのため、「介護予防ウォーキング教室」、「にいざ元気アップウォーキング」及び「認知機能測定会」の開催や、介護予防に資する基本的な知識及び市内の介護予防活動等の情報を掲載した「介護予防ガイドブック」を作成した。</t>
  </si>
  <si>
    <t>地域支援事業実施要綱　等</t>
  </si>
  <si>
    <t>介護予防を促進していくため、次の事業を実施する。
介護予防講演会の実施／介護予防ウォーキング教室の実施／にいざ元気アップウォーキングの実施／認知機能測定会の実施／介護予防ガイドブックの作成</t>
  </si>
  <si>
    <t>介護予防普及啓発</t>
  </si>
  <si>
    <t>地域の高齢者の介護予防及び健康増進を目的としたサロン的な場としてほっと茶やを実施しているが、閉じこもり高齢者等が気軽に通うことができる場のよりよい提供方法について、今後も検討を行う必要がある。
また、健康長寿ポイント事業については、元気な高齢者だけでなく、要支援高齢者等が参加することで地域に出るきっかけとなるよう、より気軽に参加してもらうための工夫を行っていく。</t>
  </si>
  <si>
    <t>元気アップトレーニング等の定期的に活動するグループに対して、住民主体の継続的な活動を推進するため体力測定の支援を行い、地域活動組織の育成を図り、介護予防や健康への意識啓発及び社会参加促進を図った。ほっと茶やでは、地域の高齢者の介護予防及び健康増進を目的としたサロンを開催し、閉じこもり高齢者を支援した。健康長寿ポイント事業では、対象事業への参加や取組を行っているが、対象者に事業周知がされていない現状があるため、仕組みづくりを検討していく。</t>
  </si>
  <si>
    <t>健康長寿ポイント事業参加者数</t>
  </si>
  <si>
    <t>ほっと茶や参加者数（延べ人数）</t>
  </si>
  <si>
    <t>元気アップトレーニング等の住民主体の継続的な活動を推進するため、定期的に活動するグループに対して、体力測定の支援を行った。ほっと茶やでは、地域の高齢者の介護予防及び健康増進を目的としたサロンを開催した。健康長寿ポイント事業では、対象事業への参加や取組、対象施設へのボランティア活動に対してポイントを付与し、指定のポイントを集めた方に記念品を贈呈した。</t>
  </si>
  <si>
    <t>地域における介護予防活動を推進するため、次の事業を行う。
住民主体の通いの場の支援／ほっと茶や事業の実施／健康長寿ポイント事業の実施</t>
  </si>
  <si>
    <t>地域介護予防活動支援</t>
  </si>
  <si>
    <t>コロナ禍で中止していた新規元気アップトレーニンググループへの専門職派遣も再開させ、より地域での活動を支援していく。
また、出前講座等を活用し、専門職による介護予防に関する知識の普及啓発に力を入れる。</t>
  </si>
  <si>
    <t>住民運営の通いの場等へ、市内介護老人保健施設の社会貢献事業として無償で専門職派遣を行い、住民への介護予防に関する技術的助言を行っているが、事業の周知がされていないため、仕組みづくりを検討し介護予防の取組みを強化していく。</t>
  </si>
  <si>
    <t>通いの場への専門職派遣</t>
  </si>
  <si>
    <t>地域での介護予防活動の参考にしてもらうため、介護予防ボランティアであるにいざの元気推進員向け説明会に理学療法士を派遣し、講演を実施した。
各地域包括支援センター等より提供された個別ケースに対し、リハビリテーション専門職等がアドバイスをし、サービス検討の一助としていただくため、自立支援型地域ケア会議を開催した。【地域ケア推進事業参照】</t>
  </si>
  <si>
    <t>地域支援事業実施要綱</t>
  </si>
  <si>
    <t>地域における介護予防の取組を強化するため、住民運営の通いの場等にリハビリテーション専門職を派遣する。
また、リハビリテーション専門職を含めた多職種協働の下、高齢者の個別課題の解決を図り、自立支援に資するケアマネジメントの質の向上を目指すための地域ケア会議を開催する。</t>
  </si>
  <si>
    <t>地域リハビリテーション活動支援</t>
  </si>
  <si>
    <t>地域包括支援センターの周知により一層力を入れ、各事業を継続していく。</t>
  </si>
  <si>
    <t>地域包括ケアシステムを推進する中核機関として、ワンストップサービス窓口、権利擁護、地域のネットワーク構築などの機能を果たすことができている。</t>
  </si>
  <si>
    <t>総合相談件数</t>
  </si>
  <si>
    <t>総合相談：本人、家族、近隣住民、地域のネットワーク等を通じた様々な相談を全て受け止め、適切な機関・制度、サービスにつなぎ、継続的にフォローした。
権利擁護：虐待、悪質な消費者被害の防止や財産管理・日常生活上の契約に係る支援など、高齢者の権利を守る取組をした。
包括的・継続的ケアマネジメント支援：ケアマネジャーや様々な関係機関と連携・協力し、地域の体制づくりを行った。</t>
  </si>
  <si>
    <t>高齢者が住み慣れた地域で暮らし続けることができるよう、地域包括支援センター（高齢者相談センター）が次の事業を行う。
１　総合相談支援
２　権利擁護
３　包括的・継続的ケアマネジメント支援</t>
  </si>
  <si>
    <t>地域包括支援センター事業</t>
  </si>
  <si>
    <t>より有用な会議となるように、実施方法の検討を続ける。</t>
  </si>
  <si>
    <t>居宅介護事業所の介護支援専門員への支援を強化するために、ケースの検討を開始した。
検討件数を増やし、より多くの介護支援専門員への支援ができるようにするために、引き続き市内８カ所の地域包括支援センターと協働しながら実施方法を検討する。</t>
  </si>
  <si>
    <t>各地域包括支援センター等より提供された個別ケースに対し、専門職がアドバイスをし、サービス検討の一助としていただくため、自立支援型地域ケア会議を開催した。
司会：各地域包括支援センター
アドバイザー：理学療法士、作業療法士、管理栄養士、薬剤師、歯科衛生士
※理学療法士、作業療法士の謝礼は地域リハビリテーション活動支援より支出。</t>
  </si>
  <si>
    <t>介護保険法第 115 条の 48 、地域支援事業実施要綱</t>
  </si>
  <si>
    <t>多職種の協働の下、高齢者の個別課題の解決を図るとともに、自立支援に資するケアマネジメントの実践力を高めるための地域ケア会議を開催する。</t>
  </si>
  <si>
    <t>地域ケア会議推進</t>
  </si>
  <si>
    <t>地域課題を改善するための施策を検討しながら、今後も定期的にアンケートや意見交換会、担当者会議などで課題の抽出を行い、医療機関や介護事業所、朝霞地区４市等と連携・協力を図り、地域のあるべき姿を共有し、あるべき姿と現状の乖離を埋めていけるよう、より一層の医療及び介護の連携の推進を図るための取組を実施していく。</t>
  </si>
  <si>
    <t>在宅医療・介護連携推進事業は、本市の第９期新座市高齢者福祉計画・新座市介護保険事業計画における重点施策として位置付けられており、今後より一層の高齢化が見込まれる中で市内医療機関・介護事業所及び朝霞地区４市などとの間で意見交換や連携した取組を行い、医療と介護連携推進のための仕組みづくりを構築できた。
また、同時に市民への人生会議（ACP)の普及啓発にも注力し、講座受講者数も増加していることから、市民の関心を高めることにつながった。
朝霞地区４市共通の課題に対しては、朝霞地区４市合同で取組を実施するなど業務の効率化にも努め、医療機関及び介護事業所で低コストで実施可能なＩＣＴによる情報連携の仕組みの構築を行ったものの、より一層の普及に向けて検討・実施していく必要がある。</t>
  </si>
  <si>
    <t>冊</t>
  </si>
  <si>
    <t>エンディングノート配布数</t>
  </si>
  <si>
    <t>名</t>
  </si>
  <si>
    <t>地域住民・関係者向けの講座参加者数</t>
  </si>
  <si>
    <t>地域包括ケア支援室問合せ・相談件数</t>
  </si>
  <si>
    <t>か所</t>
  </si>
  <si>
    <t>ＭＣＳ登録事業所数</t>
  </si>
  <si>
    <t>朝霞地区４市が在宅医療・介護連携拠点として、広域的に在宅医療介護連携推進事業を推進するために朝霞地区医師会地域包括ケア支援室に業務委託をした。
情報の共有を図るため、MCS(メディカルケアステーション)の研修や説明会を行い、普及を図るため市内全地域包括支援センターにタブレットを貸与した。
また、人生会議（ACP）の普及啓発のため、地域住民への講座や医療・介護従事者向け研修を行った。さらにエンディングノートやチラシを作成し、市民等に配布した。</t>
  </si>
  <si>
    <t>医療と介護の両方を必要とする状態の高齢者が、住みなれた地域で自分らしい暮らしを人生の最後まで続けることができるよう、地域における在宅医療・介護サービス事業所との連携・協力体制の整備を図る。
また、在宅医療と介護サービスを一体的に提供するため、医療機関と介護サービス事業者などの関係者を対象とした研修会等を開催する。</t>
  </si>
  <si>
    <t>在宅医療・介護連携推進</t>
  </si>
  <si>
    <t>令和６年度から生活支援コーディネーターを増員の上、新座市社会福祉協議会へ本事業を委託し、推進する。
また、地域福祉推進協議会と協議体の連携強化や、組織体制の見直しを検討していく必要がある。引き続き、本事業への助成を行う。</t>
  </si>
  <si>
    <t>第１層及び第２層協議体の開催や本事業に関わる取組を行う地域団体等とのネットワークづくりを通じて、地域の支え合いの仕組みづくりに寄与することができた。
今後は、本事業と同様に地域福祉圏域で活動している「地域福祉推進協議会」との関係性の整理が求められているため、地域福祉推進協議会との連携の強化や組織体制の見直しを検討していく必要がある。引き続き、本事業への助成を行う。</t>
  </si>
  <si>
    <t>生活支援コーディネーターの配置人数</t>
  </si>
  <si>
    <t>第２層協議体の開催（６圏域）</t>
  </si>
  <si>
    <t>第１層協議体の開催（市全域）</t>
  </si>
  <si>
    <t>地域における高齢者、障がい者、子どもといった様々な課題を分野ごとではなく包括的に、地域において支え合い、助け合いながら解決していく仕組みづくりを行った。
事業の実施に当たっては、第１層（市全域）及び第２層（６圏域）に生活支援コーディネーターを配置するとともに、地域住民による協議体を開催し、地域の支え合いづくりについて協議を行い、事業を推進した。当該事業への助成を行うため、一般会計への繰出しを実施した。</t>
  </si>
  <si>
    <t>介護保険法第１１５条の４５第２項第５号</t>
  </si>
  <si>
    <t>介護保険法第１１５条の４５第２項第５号に規定する事業を推進するとともに、地域における支え合いの生活支援体制づくりを推進することを目的に、住民主体の支え合いの生活支援体制に対して助成を行うため、一般会計へ繰出しする。</t>
  </si>
  <si>
    <t>生活支援体制整備</t>
  </si>
  <si>
    <t>令和６年度から支援チームのメンバー変更及び追加があったため、事業についてチーム員全員で認識を統一する機会を設ける。またチームとして明確な目標（件数）を定め、支援の精度を高めていく。</t>
  </si>
  <si>
    <t>認知症初期集中支援事業は国の地域支援事業実施要綱に基づき実施しているが、要綱と支援実態に乖離があり、コストに見合った効果的な運用ができていない状況である。
認知症の方の増加に伴い、対応を求められるケースが増えることから、必要性が高いと判断した。</t>
  </si>
  <si>
    <t>認知症初期集中支援事業支援件数</t>
  </si>
  <si>
    <t>認知症施策検討委員会開催回数</t>
  </si>
  <si>
    <t>認知症になっても本人の意思が尊重され、できる限り住み慣れた地域で暮らし続けられる体制の実現のため、地域課題の抽出等を行う認知症施策検討委員会を実施した。
また、早期診断・早期対応に向けた支援体制構築のため、認知症の人やその家族に早期に関わる「認知症初期集中支援チーム」を設置して、支援を行った。</t>
  </si>
  <si>
    <t>地域支援事業実施要綱、新座市認知症施策検討委員会開催要項　等</t>
  </si>
  <si>
    <t>認知症の人やその家族に早期に支援できるよう、早期診断・早期対応に向けた支援体制を構築することを目的に、次の取組を行う。
１　認知症施策検討委員会の設置
２　認知症初期集中支援チームの設置</t>
  </si>
  <si>
    <t>認知症初期集中支援推進</t>
  </si>
  <si>
    <t>オレンジカフェは８圏域すべてにおいてカフェの実施を目標としており、令和６年度は新たに２か所カフェが開設され、計７か所となる。
また、カフェの数を増やすだけでなく、それぞれのカフェの実施内容の精度も上げていく必要があるため、認知症地域支援推進員の協力も得ながら情報共有、ブラッシュアップの機会を増やしていく。</t>
  </si>
  <si>
    <t>長らく市内３カ所で実施していたオレンジカフェが、令和５年度は新たに２カ所でカフェを開始したため、計５カ所となった。
また、実施主体により内容の精度に差があることから資質向上のため、オレンジカフェが目指すべき方向性を共有する場を設けた。今後も資質向上のための取組を行っていく。
認知症の方の増加に伴い、交流できる場の需要が増えると判断したため、必要性が高いと判断した。</t>
  </si>
  <si>
    <t>オレンジカフェ（認知症カフェ）実施場所</t>
  </si>
  <si>
    <t>認知症地域支援推進員人数</t>
  </si>
  <si>
    <t>医療と介護の連携を強化し、認知症施策の推進役及び認知症の人やその家族を支援する相談業務等を担う認知症地域支援推進員を設置した。
また、認知症の人とその家族を支援するために、オレンジカフェ（認知症カフェ）を開催し、気軽に立ち寄れる地域の場を提供した。</t>
  </si>
  <si>
    <t>地域支援事業実施要綱、新座市認知症地域支援・ケア向上事業実施要綱　等</t>
  </si>
  <si>
    <t>認知症等の高齢者が、できる限り住み慣れた地域で暮らし続けることができるよう、次の事業を行う。
１　認知症地域支援推進員の設置
２　オレンジカフェ（認知症カフェ）の実施</t>
  </si>
  <si>
    <t>認知症地域支援・ケア向上</t>
  </si>
  <si>
    <t>要介護者の増加と共に介護を行う家族も増加しているため、家族介護教室の実施回数を増やしていき、いずれは介護者サロンのようなピアサポートの場を設けていく。
また、認知症サポーター養成講座や認知症高齢者見守り模擬訓練は町内会や市内小中学校と連携を図り、参加人数の増加を目指す。</t>
  </si>
  <si>
    <t>感染症対策のため、休止や事業形態を変更して実施していた家族介護教室を従来の形式で再開したが、参加者のアンケート等からニーズの高さが伺えた。
また、認知症サポーター養成講座や認知症高齢者見守り模擬訓練は事業を開始してから年数が経過しているため、効果的な実施方法を検討する必要がある。</t>
  </si>
  <si>
    <t>認知症高齢者見守り模擬訓練実施回数</t>
  </si>
  <si>
    <t>認知症サポーター養成人数</t>
  </si>
  <si>
    <t>高齢者見守りステッカーの利用者総数</t>
  </si>
  <si>
    <t>位置探索機の利用者総数</t>
  </si>
  <si>
    <t>認知症の人を介護する家族を支援するために、位置探索機の貸出しや高齢者見守りステッカーの配布、家族介護教室を実施した。また、認知症の人を見守り、地域で支え合う共生社会の実現のため、認知症サポーター養成講座や認知症サポーターフォローアップ講座、認知症高齢者見守り模擬訓練を実施した。</t>
  </si>
  <si>
    <t>地域支援事業実施要綱、新座市ひとり歩き高齢者等家族支援サービス事業実施要綱　等</t>
  </si>
  <si>
    <t>認知症等の高齢者の在宅介護等を支援するため、次の事業を行う。
位置探索機の貸出し／家族介護教室事業の実施／認知症サポーター養成講座の開催／認知症サポーターフォローアップ講座の開催／認知症高齢者見守り模擬訓練の実施／高齢者見守りステッカーの配布</t>
  </si>
  <si>
    <t>家族介護支援</t>
  </si>
  <si>
    <t>住宅改修の利用促進に寄与する事業であるため、引き続き事業を継続する。</t>
  </si>
  <si>
    <t>住宅改修の申請理由書の作成費用について助成を行うことで、住宅改修が必要な者への利用促進につながった。</t>
  </si>
  <si>
    <t>住宅改修の際に、ケアマネジャー等が、居宅介護支援を行っていない者の申請理由書を作成した場合、作成費用について助成を行った。</t>
  </si>
  <si>
    <t>新座市住宅改修支援事業に係る手数料支払事務取扱要綱</t>
  </si>
  <si>
    <t>住宅改修の際に、ケアマネジャー等が、居宅介護支援を行っていない者の申請理由書を作成した場合、作成費用について助成を行う。</t>
  </si>
  <si>
    <t>住宅改修支援</t>
  </si>
  <si>
    <t>令和６年度から、厚生労働省が定める介護給付適正化主要５事業について見直しが行われ、費用対効果を見込みづらいとして、介護給付費通知に係る事業が廃止されることとされたため、廃止する。</t>
  </si>
  <si>
    <t>Ⅴ：事業廃止</t>
  </si>
  <si>
    <t>利用した介護サービスを被保険者に確認してもらうことで、サービス利用の適正化につなげることを目的としていたが、具体的な効果は認められなかった。</t>
  </si>
  <si>
    <t>Ｃ：貢献の度合いが低い</t>
  </si>
  <si>
    <t>Ｃ：薄れている</t>
  </si>
  <si>
    <t>通知件数</t>
  </si>
  <si>
    <t>介護給付適正化主要５事業の一つとして位置付けられていたことから、年に１度、利用した介護サービスの種類や利用者負担額等を記載した通知を送付した。
通知文書の作成を国保連合会に委託し、被保険者への発送を市で行った。</t>
  </si>
  <si>
    <t>適切な介護給付を行うため、また、被保険者やその家族の意識を啓発するため、介護給付費通知を発送する。</t>
  </si>
  <si>
    <t>介護給付等費用適正化</t>
  </si>
  <si>
    <t>今後も交付金を活用した事業を継続していく。</t>
  </si>
  <si>
    <t>＜介護予防促進事業について＞介護予防教室や地域活動マップの配布により、介護予防に関する知識や社会参加の重要性等を普及することができた。介護予防教室については、ニーズに合わせ単発型と連続型で実施した。より多くの市民が参加できるよう、開催地区や時間の見直しを行うことが必要と思われた。また、地域活動マップを６５歳以上がいる世帯に郵送、地域活動の周知を行い、外出や社会参加のきっかけとすることができた。
＜介護事業者等適正化支援について＞コロナ禍の影響で令和元年度から延期となっていたが、調整により開始することができた。専門職が本人の状態を見ながら助言し、ケアマネジメントに活かすことができた。令和６年度に２回目の派遣を実施し、初回派遣後の状態の変化による事業評価を実施予定である。また、介護事業者へ必要な研修を実施した。</t>
  </si>
  <si>
    <t>一般会計にて、保険者機能強化推進交付金を利用して、介護予防促進事業及び介護事業者等適正化事業を実施するため、介護保険特別事業会計から繰出した。また、前年度介護給付費等に係る一般会計繰入金の精算を行い、発生した超過繰入額を返還した。</t>
  </si>
  <si>
    <t>一般会計にて、保険者機能強化推進交付金を利用して、介護予防促進事業及び介護事業者等適正化事業を実施するため予算を計上する。また、前年度介護給付費等に係る一般会計繰入金の精算を行い、発生した超過繰入額を返還する。</t>
  </si>
  <si>
    <t>一般会計繰出金（介護保険課）</t>
  </si>
  <si>
    <t>保険料（特別徴収･普通徴収）、保険基盤安定繰入金、延滞金について埼玉県後期高齢者医療広域連合へ納付した。</t>
  </si>
  <si>
    <t>市町村が徴収した保険料、保険基盤安定繰入金、延滞金を埼玉県後期高齢者医療広域連合へ納付するもの。</t>
  </si>
  <si>
    <t>高齢者の医療の確保に関する法律に定められた埼玉県後期高齢者医療広域連合が行う後期高齢者医療に要する費用に充てるため、同広域連合に対し、納付する。</t>
  </si>
  <si>
    <t>後期高齢者医療広域連合納付金</t>
  </si>
  <si>
    <t>新型コロナウイルス感染症対応地方創生臨時交付金を活用した令和５年度単年度事業である。</t>
  </si>
  <si>
    <t>新型コロナウイルス感染症の影響による物価高騰に直面する障がい福祉サービスを提供している事業者に対して支援を行うことができた。</t>
  </si>
  <si>
    <t>事業者</t>
  </si>
  <si>
    <t>物価高騰対策支援金</t>
  </si>
  <si>
    <t>障がい者福祉事務に係る事務等
また、エネルギー・食料品価格等の物価高騰の影響を受けた障がい福祉サービス事業者に対し、物価高騰対策支援金として１事業所当たり１０万円を支給した。</t>
  </si>
  <si>
    <t>新座市障がい福祉サービス等事業所物価高騰対策支援金交付要綱</t>
  </si>
  <si>
    <t>障がい者福祉事務に係る事務等
また、エネルギー・食料品価格等の物価高騰の影響を受けた障がい福祉サービス事業者に対し、物価高騰対策支援金を支給する。</t>
  </si>
  <si>
    <t>障がい者福祉課</t>
  </si>
  <si>
    <t>一般事務（障がい者福祉課）</t>
  </si>
  <si>
    <t>障がい者就労支援センター運営委員会議は、外部の視点から意見又は助言を求めるために行っており、委員からの意見を今後の障がい者就労支援センター業務の充実のために活かすようにする。
障がい者職場実習については、登録者の特性や能力、職業適性を図り、就労支援に資するため今後も実施してゆく。
職場訪問等に関しては、就労中の障がい者に対する巡回訪問等を行い、今後も職場に定着できるように支援する。
センター通信発行については、障がい者就労支援センター事業の実施状況を知らせるために、今後も発行する。</t>
  </si>
  <si>
    <t>障がい者就労支援センター運営委員会議は、外部の視点から意見又は助言を求めるために行っており、委員からの意見を今後の障がい者就労支援センター業務の充実のために活かしている。
障がい者職場実習については、登録者の特性や能力、職業適性を図り、今後の就労支援に資することができた。
職場訪問等に関しては、就労中の障がい者に対する巡回訪問等を行い、職場と登録者の意見を伺い、今後も定着できるように支援することができた。
センター通信発行については、障がい者就労支援センター事業の実施状況を知らせるために発行した。</t>
  </si>
  <si>
    <t>延べ606</t>
  </si>
  <si>
    <t>センター通信発行</t>
  </si>
  <si>
    <t>職場訪問等</t>
  </si>
  <si>
    <t>障がい者職場実習</t>
  </si>
  <si>
    <t>障害者就労支援センター運営委員会議</t>
  </si>
  <si>
    <t>１　障がい者就労支援センター運営委員会議
　　令和５年７月１９日（水）に開催
２　障がい者職場実習
　　庁舎内・外実習、不要紙類回収作業実習、企業実習
３　職場訪問等（職場巡回・定着支援等）
４　センター通信発行　　</t>
  </si>
  <si>
    <t>新座市障がい者就労支援センター設置規則</t>
  </si>
  <si>
    <t>障がい者の就労と社会参加を目的として、通所施設利用者を含め、就労意欲のある障がい者を対象に、特性や適性を把握し、雇用に向けた様々な支援を実施するとともに、就労後における職場での定着に向けた支援を行う。</t>
  </si>
  <si>
    <t>障がい者就労支援センター運営</t>
  </si>
  <si>
    <t>令和６年１０月から後期高齢者医療制度加入者の現物給付が導入されることにより、受給者にとって利便性向上が見込まれるとともに、事務負担の軽減が期待される。今後は制度の周知を図りつつ、埼玉県において重度心身障がい者医療費助成の対象範囲についての検討が行われていることからその動向を注視しつつ、制度の充実に向けて検討していく。</t>
  </si>
  <si>
    <t>重度心身障がい者医療費助成については、平成２７年１月１日から手帳新規取得時の年齢による制限が設けられたことにより、近年受給者数、支給金額ともに減少傾向であったが、令和５年度については引き続き受給者数は減少しているものの、支給金額は前年度とほぼ横ばいであった。令和４年１０月から後期高齢者医療制度加入者以外の県内医療機関での現物給付を導入し、受給者の利便性が向上したことによる影響があると考えられる。精神医療費助成については、受給者数、支給金額ともに増加傾向であり、医療費助成全体として、需要の高い事業である。</t>
  </si>
  <si>
    <t>精神通院医療費助成受給者数</t>
  </si>
  <si>
    <t>重度心身障がい者医療費受給者数</t>
  </si>
  <si>
    <t>精神通院医療費助成支給件数</t>
  </si>
  <si>
    <t>重度心身障がい者医療費助成支給件数</t>
  </si>
  <si>
    <t>１重度心身障がい者に対して、医療費における各種健康保険の自己負担分を助成した。
また、重度心身障がい者医療費受給者の本人負担額について、医療機関等が本人に代わり市に代行申請した場合と窓口で領収しなかった場合に、手数料又は委託料を支払った。
２精神障がい者等に対して、精神通院医療費の自立支援医療適用後の自己負担額（１割）を助成した。</t>
  </si>
  <si>
    <t>新座市重度心身がい者医療費支給に関する条例　等</t>
  </si>
  <si>
    <t>障がい者や家族の経済的負担を軽減するため、病院等で診療を受けた場合の各種医療保険制度による医療費自己負担額の全部または一部を公費負担する。
１　重度心身障がい者医療費助成
２　精神障がい者通院医療費助成</t>
  </si>
  <si>
    <t>医療費助成</t>
  </si>
  <si>
    <t>障がい者の地域での暮らしの支援、障がい者福祉の充実のため、引き続き事業を実施していく。</t>
  </si>
  <si>
    <t>全身性障がい者介護人派遣事業は、全身性障がい者の自立した地域生活を支えるため、外出支援等を行う介護人派遣をとおし、障がい者福祉の充実を図ることができた。
生活サポート事業では、在宅障がい児（者）の地域での生活を支援するため、障害者総合支援法で規定する介護給付に該当しないサービス（介護者派遣、外出介助等）を受けた費用を助成することにより、障がい者福祉の充実を図ることができた。
移送サービス事業では、寝たきりの状態等により寝台専用車両等による移送サービスを利用するものに対して助成金を支給することにより、障がい者福祉の充実を図ることができた。</t>
  </si>
  <si>
    <t>３　利用回数（延べ）</t>
  </si>
  <si>
    <t>２　利用時間数</t>
  </si>
  <si>
    <t>１　利用時間数</t>
  </si>
  <si>
    <t>障がい者の生活介助を行うための各種助成を行った。
１　全身性障がい者介護人派遣事業
　　利用者数　２１人
２　生活サポート事業
　　利用者数　３１４人
３　移送サービス事業
　　利用者数　３人</t>
  </si>
  <si>
    <t>埼玉県障害者生活支援事業補助金交付要綱、新座市全身性障がい者介護人派遣事業実施要</t>
  </si>
  <si>
    <t>障がい者の生活介助に係る次のサービスの提供及び費用の助成を行う。
１　全身性障がい者介護人派遣事業
２　生活サポート事業
３　移送サービス事業</t>
  </si>
  <si>
    <t>生活介助</t>
  </si>
  <si>
    <t>重度心身障がい児（者）短期入所委託事業については、引き続き、朝霞地区４市共同で事業を実施していく。
レスパイトケア事業については、利用の目処がまだ立っていないが、利用があった場合は対応していく。</t>
  </si>
  <si>
    <t>重度心身障がい児（者）短期入所委託事業については、障がい者の各種施設への入所に係る費用を助成し、障がい者福祉の充実を図った。
レスパイトケア事業については、実績なし。</t>
  </si>
  <si>
    <t>１　延べ利用日数</t>
  </si>
  <si>
    <t>１　受入人数</t>
  </si>
  <si>
    <t>障がい者の各種施設への入所に係る費用を助成した。
１　重度心身障がい児（者）短期入所委託事業（朝霞地区４市の共同事業）
　　受入人数４０人　延べ利用日数１６８日
２　レスパイトケア事業
　　実績なし</t>
  </si>
  <si>
    <t>新座市重症心身障がい児（者）短期入所事業実施要綱</t>
  </si>
  <si>
    <t>次の障がい者施設入所事業等を行う。
１　重症心身障がい児（者）短期入所事業
２　レスパイトケア事業</t>
  </si>
  <si>
    <t>施設入所委託</t>
  </si>
  <si>
    <t>障がい者の屋外での活動意欲の高揚を図り、積極的な社会参加を促進するため、福祉タク
シー利用券の交付並びに自動車燃料購入費及び鉄道・バスＩＣカードを引き続き実施する。</t>
  </si>
  <si>
    <t>社会参加促進事業については、対象者が4,000人以上おり、年間通じて申請及び問い合わせがあることから、需要の高い事業であると考えられる。申請受付に当たっては、必要に応じて申請者への確認をとるなど丁寧な事務執行により、3,390人へ交付した。</t>
  </si>
  <si>
    <t>648、9,700</t>
  </si>
  <si>
    <t>鉄道・バスＩＣカード助成費　交付人数</t>
  </si>
  <si>
    <t>自動車燃料購入費助成費　交付人数</t>
  </si>
  <si>
    <t>人、枚</t>
  </si>
  <si>
    <t>福祉ﾀｸｼｰ利用券交付人数、利用枚数</t>
  </si>
  <si>
    <t>福祉有償運送市町共同運営協議会　開催回数</t>
  </si>
  <si>
    <t>障がい者の屋外での活動意欲の高揚を図り、積極的な社会参加を促進するため、福祉タク
シー利用券の交付並びに自動車燃料購入費及び鉄道・バスＩＣカードの助成を行った。</t>
  </si>
  <si>
    <t>新座市重度心身障がい者福祉タクシー利用料金補助要綱　など</t>
  </si>
  <si>
    <t>障がい者の社会参加を促進する事業として、福祉タクシー利用料金助成、自動車燃料購入費助成、鉄道・バス利用料助成を行う。</t>
  </si>
  <si>
    <t>社会参加促進</t>
  </si>
  <si>
    <t>障がい者等やその家族、地域住民等が自発的に行う活動に対する支援を今後も継続していく。
障害者総合支援法の施行に伴う時限的な補助事業である障がい者通所施設体制強化補助金については、当該補助事業の役割を果たしたため、令和６年度をもって事業廃止予定であるが、引き続き障がい福祉サービス事業所への支援を行っていく。</t>
  </si>
  <si>
    <t>Ⅳ：事業規模縮小</t>
  </si>
  <si>
    <t>障がい者等が仲間と話し合い、自分たちの権利や自立のための社会に働きかける活動（ボランティア等）の支援や、障がい者等に対する社会活動支援を行うため、補助金を交付した。補助金交付実績については、解散する団体及びインフルエンザ等感染症の流行により予定していた事業を中止した団体があり、４団体となっている。
障がい者等やその家族、地域住民等が自発的に行う活動に対する支援を今後も継続する必要がある。</t>
  </si>
  <si>
    <t>障がい者団体補助金交付団体</t>
  </si>
  <si>
    <t>次の障がい者福祉団体等に対し、活動経費及び事業運営費の一部負担及び補助を行った。
１　埼玉県障害者スポ―ツ協会負担金
２　新座市障がい者団体等補助金　４団体
３　障がい者通所施設体制強化補助金　７事業所</t>
  </si>
  <si>
    <t>新座市障がい者通所施設体制強化事業補助金交付要綱</t>
  </si>
  <si>
    <t>次の障がい者福祉団体等に対し、活動経費及び事業運営費の一部負担及び補助を行う。
１　埼玉県障害者スポーツ協会負担金
２　新座市障がい者団体等補助金　６団体
３　障がい者通所施設体制強化補助金　７事業所</t>
  </si>
  <si>
    <t>団体支援</t>
  </si>
  <si>
    <t>障がい者やその家族の経済的負担を軽減を図るため、引き続き重度障がい者福祉手当及び重度心身障がい者福祉手当の支給を行っていく。</t>
  </si>
  <si>
    <t>重度障がい者福祉手当の支給をとおし、経済的負担の軽減を図った。また、前者に該当にならない者で一定の条件を満たす者については、重度心身障がい者福祉手当を支給し、障がい者やその家族の経済的負担の軽減を図った。</t>
  </si>
  <si>
    <t>140／81／0</t>
  </si>
  <si>
    <t>1,617／970／0</t>
  </si>
  <si>
    <t>重度心身障がい者福祉手当受給者数</t>
    <phoneticPr fontId="9"/>
  </si>
  <si>
    <t>重度心身障がい者福祉手当延べ人数</t>
  </si>
  <si>
    <t>重度障がい者福祉手当受給者数（者/児/経）</t>
    <phoneticPr fontId="9"/>
  </si>
  <si>
    <t>重度障がい者福祉手当延べ人数(者/児/経)</t>
    <phoneticPr fontId="9"/>
  </si>
  <si>
    <t>重度障がい者の生活向上と福祉増進を図るため、手当を支給した。
１　重度障がい者福祉手当（国の制度）
（１）　特別障がい者手当　　
（２）　障がい児福祉手当
（３）　経過的福祉手当　
２　重度心身障がい者福祉手当　（県補助制度）</t>
  </si>
  <si>
    <t>特別児童扶養手当等の支給に関する法律、新座市重度心身障がい者福祉手当支給条例</t>
  </si>
  <si>
    <t>国の制度に基づき、常時特別の介護を要する重度の障がい者に対し、福祉手当を支給するとともに、広く重度障がい者の生活向上と福祉増進を図るため、国の制度の対象とならない重度の障がい者に対しても、市の制度により、福祉手当を支給する。</t>
  </si>
  <si>
    <t>福祉手当支給</t>
  </si>
  <si>
    <t>専任手話通訳者が令和５年度末で１人退職し、１人体制になった。事業の実施のためには、２人体制が適正であるため、人事課を通じて募集を行う。
頻繁な依頼に対応するためには、登録手話通訳者の増員が有効であるため、引き続き手話通訳者養成講習会及び登録手話通訳者認定試験を実施し、登録手話通訳者の確保に努める。</t>
  </si>
  <si>
    <t>３００件を超える手話通訳派遣の依頼に対し、手話通訳者の派遣調整を行い、依頼に応えた。
また、手話通訳者養成講習会及び登録手話通訳者認定試験を実施し、新座市登録手話通訳者の増員に努めた。</t>
  </si>
  <si>
    <t>派遣実績人数</t>
  </si>
  <si>
    <t>派遣実績件数</t>
  </si>
  <si>
    <t>登録手話通訳者</t>
  </si>
  <si>
    <t>専任手話通訳者</t>
  </si>
  <si>
    <t>新座市手話通訳者派遣センターを設置し、聴覚障がい者に対し、手話通訳者を派遣することにより、聴覚障がい者等への情報提供及び生活支援並びに自己決定の支援を行った。</t>
  </si>
  <si>
    <t>新座市手話通訳者派遣事業実施要綱</t>
  </si>
  <si>
    <t>聴覚障がい者等への情報提供、生活支援及び自己決定の支援のため、聴覚障がい者等からの申請により手話通訳者を派遣する。
また、手話通訳者養成講習会を開催し、手話通訳者を養成するとともに、登録手話通訳者認定試験を実施し、登録手話通訳者の増員を図る。</t>
  </si>
  <si>
    <t>手話通訳者派遣センター運営</t>
  </si>
  <si>
    <t>引き続き障がい福祉サービス等の提供及び費用負担を継続し、適正な事務に努める。</t>
  </si>
  <si>
    <t>障害者総合支援法に基づき、障がい者が自立した日常生活又は社会生活を営むことができるよう、介護給付費（1,573,845,080円）や訓練等給付費（1,106,651,584円）等、福祉サービス等の費用を負担することで支援を行うことができた。また、同法によらない関連事業を市単独事業等で行うことができた。</t>
  </si>
  <si>
    <t>介護給付・訓練等給付費等負担金件数</t>
  </si>
  <si>
    <t>１　障害者総合支援法に基づく自立支援給付
⑴介護給付負担　⑵訓練等給付費負担　⑶地域相談支援　⑷計画相談支援　⑸自立支援医療費負担　⑹補装具費の支給　⑺療養介護医療費負担　⑻高額障がい福祉サービス費負担
２　市単独事業等
⑴居宅改善整備費助成　⑵ファクシミリ利用料等助成　⑶日常生活用具（補助具）給付　⑷難聴児補聴器購入費補助　⑸日常生活自立支援事業利用料助成　⑹共同生活援助事業費補助</t>
  </si>
  <si>
    <t>障害者総合支援法</t>
  </si>
  <si>
    <t>障害者総合支援法に基づき、障がい者が自立した日常生活又は社会生活を営むことができるよう、様々な福祉サービス等を提供・費用負担し、総合的な支援を行うとともに、同法によらない関連事業を市単独事業等で行う。</t>
  </si>
  <si>
    <t>自立支援</t>
  </si>
  <si>
    <t>引き続き、障がい者が自立した日常生活又は社会生活を営むことができるよう、障害者総合支援法に基づく地域生活支援事業等として、次の事業を行う。
成年後見制度利用支援事業／相談支援事業／意思疎通支援事業／日常生活用具給付事業／移動支援事業／地域活動支援センター事業／市町村任意事業／発達障がい児者及び家族支援事業</t>
  </si>
  <si>
    <t>サービス利用希望者の増加及び地域特性を踏まえたサービスの提供により、利用件数が増加している事業が多かったと考えられ、決算額が増加している。
引き続き、安定したサービス提供体制が維持されるよう、サービス提供基盤を充実させるとともに、サービスの質の向上を図っていきたい。</t>
  </si>
  <si>
    <t>成年後見制度利用支援事業（報酬等助成）</t>
  </si>
  <si>
    <t>成年後見制度審判申立て</t>
  </si>
  <si>
    <t>地域活動支援センター事業</t>
  </si>
  <si>
    <t>相談支援事業委託</t>
  </si>
  <si>
    <t>障がい者が自立した日常生活又は社会生活を営むことができるよう、障害者総合支援法に基づく地域生活支援事業等として、次の事業を行った。
成年後見制度利用支援事業／相談支援事業／意思疎通支援事業／日常生活用具給付事業／移動支援事業／地域活動支援センター事業／市町村任意事業／発達障がい児者及び家族支援事業</t>
  </si>
  <si>
    <t>障がい者が自立した日常生活又は社会生活を営むことができるよう、障害者総合支援法に基づく地域生活支援事業等として、次の事業を行う。
成年後見制度利用支援事業／相談支援事業／意思疎通支援事業／日常生活用具給付事業／移動支援事業／地域活動支援センター事業／市町村任意事業／発達障がい児者及び家族支援事業</t>
  </si>
  <si>
    <t>地域生活支援</t>
  </si>
  <si>
    <t>引き続き障がい児通所給付費の負担を継続し、適正な事務に努める。</t>
  </si>
  <si>
    <t>障がい児通所施設を利用する児童の保護者に対し、児童発達支援（450,509,165円）や放課後等デイサービス（578,581,344円）等、給付費を負担することで支援を行うことができた。</t>
  </si>
  <si>
    <t>障がい児通所給付費負担金件数</t>
  </si>
  <si>
    <t>障がい児通所施設を利用する児童の保護者に対し、給付費を負担することで支援を行った。</t>
  </si>
  <si>
    <t>障がい児の日常生活における基本的な動作の指導や知識技能の付与、集団生活への適応訓練などを行う障がい児通所施設の利用者に対し、次の支援を行う。
対象事業（市負担率１／４）
児童発達支援／放課後等デイサービス／障がい児相談支援／保育所等訪問支援／高額障がい児通所給付費負担</t>
  </si>
  <si>
    <t>障がい児通所支援</t>
  </si>
  <si>
    <t>計画策定年度に関しては、障がい者施策委員会及び地域自立支援協議会において、計画の策定に関する議事を中心として会議を開催する方針とし、他の年度に関しては、計画の実施状況の把握及び評価を継続して実施する。
このほか、障がい者施策委員会及び地域自立支援協議会において、それぞれが所掌する事務において、必要な事項を審議し、障がい者に関する施策の総合的かつ計画的な推進を図るとともに、障がい者等への支援の体制の整備を図る。</t>
  </si>
  <si>
    <t>各附属機関において検討を重ね、第６次新座市障がい者基本計画並びに第７期新座市障がい福祉計画及び第３期新座市障がい児福祉計画を策定した。当該基本計画の策定に当たっては、市内障がい者団体（当事者）からの意見を頂く機会として公聴会を開催し、各計画が調和の取れたものとなるよう合同で会議を開催した。
計画の策定に関する議事を中心として各６回の会議を開催したが、現計画の実施状況の把握及び評価を実施したほか、地域自立支援協議会の４つの専門部会では、課題別に具体的な議論や研修を行うことで、施策提言、情報共有及びサービスの質の向上を図ることができた。</t>
  </si>
  <si>
    <t>地域自立支援協議会</t>
  </si>
  <si>
    <t>障がい者施策委員会</t>
  </si>
  <si>
    <t>障がい者施策委員会では、障がい者に関する施策の総合的かつ計画的な推進について、必要な事項を審議した。また、地域自立支援協議会では、障がい者等への支援体制の整備について、必要な事項を審議した。</t>
  </si>
  <si>
    <t>障害者基本法、障害者総合支援法及び児童福祉法</t>
  </si>
  <si>
    <t>障がい者に関する施策の総合的かつ計画的な推進について、必要な事項を調査・審議するため、障がい者施策委員会を開催する。また、障がい者等への支援体制の整備を図るため、地域自立支援協議会を運営する。</t>
  </si>
  <si>
    <t>障がい者施策委員会・地域自立支援協議会</t>
  </si>
  <si>
    <t>次期計画の策定に関しては、引き続き、障がい者施策委員会又は地域自立支援協議会に諮問するとともに、本年度の事業の進め方を参考に、計画の策定業務を推進する。
引き続き、業務委託契約による効率化を意識しながら進め、計画の概要版を作成し、計画書及びその概要版に音声コード「Ｕｎｉ－Ｖｏｉｃｅ」を貼付することにより、当事者への配慮がなされた計画書を整える。</t>
  </si>
  <si>
    <t>第６次新座市障がい者基本計画並びに第７期新座市障がい福祉計画及び第３期新座市障がい児福祉計画を策定した。二つの附属機関に諮問した上で策定するとともに、業務委託契約による効率化を意識しながら進め、過年度からの理念に沿いつつ、最新の国等の動向を情報収集し、各計画が調和の取れたものとなるように整えた。このほか、計画の概要版を作成し、計画書及びその概要版に音声コード「Ｕｎｉ－Ｖｏｉｃｅ」を初めて貼付し、当事者への配慮がなされた計画書を整えることができた。</t>
  </si>
  <si>
    <t>点</t>
  </si>
  <si>
    <t>計画書等の成果物</t>
  </si>
  <si>
    <t>障がい者施策に関する基本指針である障がい者基本計画を策定した。また、各種福祉サービスの整備、充実のため障がい福祉計画及び障がい児福祉計画を策定した。
計画策定に当たっては、計画書の概要版を作成するとともに、計画書及びその概要版に音声コード「Ｕｎｉ－Ｖｏｉｃｅ」を貼付した。</t>
  </si>
  <si>
    <t>障がい者施策に関する基本指針である障がい者基本計画を策定する。また、各種福祉サービスの整備、充実のため障がい福祉計画及び障がい児福祉計画を策定する。</t>
  </si>
  <si>
    <t>障がい者基本計画等策定</t>
  </si>
  <si>
    <t>施設入所希望者の選択先の一つとして、今後も継続していく。</t>
  </si>
  <si>
    <t>朝霞地区一部事務組会の管内である新座市、朝霞市、志木市及び和光市の知的障がい者に対し、施設入所支援、生活介護等の福祉サービスを提供することができた。
入所者は夜間において、介護が必要な者、入所させながら訓練等を実施することが必要かつ効果的であると認められるものであり、居住支援の場（夜間）及び日中活動の場（昼間）を提供することができた。</t>
  </si>
  <si>
    <t>生活介護利用者（年度末）</t>
  </si>
  <si>
    <t>施設入所支援利用者（年度末）</t>
  </si>
  <si>
    <t>新座市・朝霞市・志木市・和光市で構成する朝霞地区一部事務組合事務のうち、「すわ緑風園」の運営に係る費用を負担した。
構成市の負担割合
（１）人口割　６５％
（２）均等割　３５％</t>
  </si>
  <si>
    <t>障害者の日常生活及び社会生活を総合的に支援する法律第５条第７項及び第１１項</t>
  </si>
  <si>
    <t>新座市・朝霞市・志木市・和光市で構成する朝霞地区一部事務組合事務のうち、「すわ緑風園」の運営に係る費用を負担する。
構成市の負担割合
（１）人口割　６５％
（２）均等割　３５％</t>
  </si>
  <si>
    <t>朝霞地区一部事務組合負担金</t>
  </si>
  <si>
    <t>地域活動支援センターの運営：個々の障がい状況に注意するとともに、新たな利用者の確保のため魅力のあるサービスの提供を行っていく。
講座・教室の開催：障がい者向けの講座と市民向けの講座を実施し、障がい者の社会参加と、市民の理解が深まる講座・教室を行っていく。また、電子申請でも講座の申込みができるように整備し、参加しやすい環境を整える。</t>
  </si>
  <si>
    <t>地域活動支援センターの運営：個々の利用者の障がい状況に応じた行事、機能訓練等を実施することにより、利用者が相互に人格と個性を尊重し合いながら交流するなど、社会参加の機会が確保されるよう支援を実施しているので充実したサービスが提供できている。
今後も個々の障がい状況に応じたサービスの提供を図っていく必要がある。
講座・教室の開催：予定どおり講座・教室を開催できた。
より広く市民に理解を広め、ボランティアの参加を促進するため、受講の申込み方法を工夫するなどして、参加しやすい環境を整えていく必要がある。</t>
  </si>
  <si>
    <t>講座・教室出席者数（延べ）</t>
  </si>
  <si>
    <t>講座</t>
  </si>
  <si>
    <t>講座・教室数</t>
  </si>
  <si>
    <t>地域活動支援センター通所者数（延べ）</t>
  </si>
  <si>
    <t>地域活動支援センター年間開所日</t>
  </si>
  <si>
    <t>地域活動支援センターの運営：新座市障がい者福祉センター条例及び同規則に基づき、地域生活支援事業として地域活動支援センターの運営を行った。
講座・教室の開催：障がい者を対象とした講座を９講座及び障がいの理解を促進するための市民を対象とした講座を７講座実施した。</t>
  </si>
  <si>
    <t>新座市障がい者福祉センター条例、新座市障がい者福祉センター規則</t>
  </si>
  <si>
    <t>障がい者福祉センターでは、障がい者の身体機能の維持向上や社会参加、自立の促進を図るため、創作活動や機能訓練及び入浴や給食などの障がい者地域活動支援センター事業を行う。
また、障がい者及び一般市民を対象とした各種の講座、教室を開催し、障がい者への理解を深めるとともにボランティアの育成を図る。</t>
  </si>
  <si>
    <t>障がい者福祉センター</t>
  </si>
  <si>
    <t>障がい者福祉センター運営管理</t>
  </si>
  <si>
    <t>福祉の里は、平成５年７月１日（こぶしの森は、平成３年６月１日）から供用を開始しているが、建築後３０年が過ぎ、老朽化が進んでいる。
また、令和６年度には、機能維持及び利便性向上を図るため、２階にある地域活動支援センターを１階に移設するなどのレイアウト変更を予定している。
これらの工事を実施しながら、引き続き老朽化対策にも取り組んでいく。</t>
  </si>
  <si>
    <t>ＬＥＤ照明に器具を交換したことにより、省エネが図られるとともに、電灯の交換工事が不要となるなど、メンテナンス作業の効率化が図られた。
公衆無線ＬＡＮ（Ｗｉ－Ｆｉ）を整備することにより、防災対策を含めて通信環境が整備された。</t>
  </si>
  <si>
    <t>福祉の里の照明器具の一部をＬＥＤ照明に交換した。
福祉の里に公衆無線ＬＡＮを導入した。</t>
  </si>
  <si>
    <t>福祉の里の機能維持及び利便性向上を図るための工事等を行う。</t>
  </si>
  <si>
    <t>福祉の里施設整備</t>
  </si>
  <si>
    <t>・交流事業については、支援対象者からも継続希望があり、令和６年度以降も実施予定である。
・中国残留邦人等の支援対象者が高齢化する中で、地域でその人らしい暮らしが実現できるよう、生活支援を行っていく。</t>
  </si>
  <si>
    <t>コロナウイルス感染症流行に伴い自粛していた訪問及び交流事業を再開した。
対象者が高齢化し、要介護認定を受ける方が増え、介護サービス利用のニーズが高まっている。介護サービスの利用に当たり、本人や家族が日本語を理解できず、支援機関とのコミュニケーションが難しい場面があるため、支援・相談員が同行することにより、各種手続きを円滑に行えるよう支援することができた。</t>
  </si>
  <si>
    <t>料理教室開催数</t>
  </si>
  <si>
    <t>ダンス教室開催数</t>
  </si>
  <si>
    <t>対象人数</t>
  </si>
  <si>
    <t>世帯</t>
  </si>
  <si>
    <t>支援世帯数</t>
  </si>
  <si>
    <t>中国残留邦人等の置かれる特別な事情を鑑み、老後の生活の安定、地域での生き生きとした暮らしを実現するための支援を行った。</t>
  </si>
  <si>
    <t>中国残留邦人等支援法</t>
  </si>
  <si>
    <t>中国残留邦人等に対して、老後の生活安定など、地域でその人らしい暮らしを実現するための生活支援を行う。
また、令和５年１０月に予定されている中国残留邦人等支援給付に係る基準額の見直し等に伴い、中国残留邦人等支援システムを改修する。</t>
  </si>
  <si>
    <t>生活支援課</t>
  </si>
  <si>
    <t>中国残留邦人等支援</t>
  </si>
  <si>
    <t>・生活困窮者の支援に当たっては、今後も引き続き、支援対象者個々の状況に応じたプランを作成し、関係機関と連携して包括的な支援を実施する。また、家計改善支援事業及び就労準備支援事業を実施することで、日常生活自立や社会生活自立など本人の状態に応じた支援を提供する。
・就労支援事業においては、就労支援員がハローワークと連携をしながら、生活困窮者や生活保護受給者の就労自立を支援していく。
・学習支援事業においては、委託事業者による学習教室、訪問支援を実施。子ども本人と世帯の双方にアプローチし、子どもの将来の自立に向け包括的な支援を行う。
・令和７年度から新座市社会福祉協議会へ事業委託を予定している。委託後も変わらず、市民が利用しやすい相談窓口となるよう、委託後の事業内容、方法について検討していく。</t>
  </si>
  <si>
    <t>新型コロナウイルス感染症が５類に移行したこと等により相談件数及び住居確保給付金支給件数は前年度と比べ減少しているが、今後も生活、住宅、就労等に係る総合相談窓口
として、生活困窮者の状況に応じた包括的な相談支援を実施する必要がある。
また、複雑かつ多様化している生活困窮者の抱える課題に対応するため、家計改善支援事業及び就労準備支援事業を開始。様々な面の自立に向けた支援体制の整備に取り組んだ。</t>
  </si>
  <si>
    <t>住居確保給付金支給件数</t>
  </si>
  <si>
    <t>学習教室実施回数</t>
  </si>
  <si>
    <t>就労支援件数</t>
  </si>
  <si>
    <t>自立相談支援件数</t>
  </si>
  <si>
    <t>・離職を余儀なくされた方などの生活、住宅、就労等に係る総合相談窓口に相談支援員を配置した。また、離職等により経済的に困窮し、住居を失った又はそのおそれがある方に対し、住居確保給付金を支給した。
・就労支援事務、福祉行政事務等に関し知識経験を有している者を就労支援員として配置し、被保護者の就労相談、就労情報の提供、求職支援及び継続就労への援助を行った。
・生活困窮者世帯等の子どもへ学習支援を実施するとともに、日常生活自立支援や養育、教育を支援する専門相談員を配置した。</t>
  </si>
  <si>
    <t>生活困窮者自立支援法</t>
  </si>
  <si>
    <t>生活困窮者世帯等の自立支援策の強化を図るため次の事業を行う。
自立相談支援事業／就労支援事業／子どもの学習・生活支援事業／住居確保給付金支給／就労準備支援事業／家計改善支援事業</t>
  </si>
  <si>
    <t>生活困窮者自立支援</t>
  </si>
  <si>
    <t>引き続き、行旅中に病気で倒れたり、死亡した者が、入院治療費や葬祭費等を所持していない場合で、救護する者がなく、かつ、氏名不明又は居所等がないときに、市でその救護等を行っていく。</t>
  </si>
  <si>
    <t>令和５年度において、行旅中に死亡した１名について、行旅死亡人として取り扱い、葬祭料及び官報公告料の一時繰替支弁し、官報公告から６０日の経過後に埼玉県へ一時繰替支弁金の請求を行った。</t>
  </si>
  <si>
    <t>死亡人件数</t>
  </si>
  <si>
    <t>救護人件数</t>
  </si>
  <si>
    <t>行旅中に病気で倒れたり死亡した者が、入院治療費や葬祭費等を所持していない場合で救護する者がなく、かつ、居所等がないときは、市でその救護を行った。また、行旅病人及び死亡人の医療費及び葬祭費については、扶養義務者がいないとき又は明らかでないときは、市費で支弁した費用を県に対して請求を行った。</t>
  </si>
  <si>
    <t>行旅病人及行旅死亡人取扱法</t>
  </si>
  <si>
    <t>行旅中に病気で倒れたり、死亡した者が、入院治療費や葬祭費等を所持していない場合で、救護する者がなく、かつ、氏名不明又は居所等がないときに、市でその救護等を行う。</t>
  </si>
  <si>
    <t>行旅病人及び死亡人取扱事務</t>
  </si>
  <si>
    <t>引き続き、生活保護世帯に対し、健康で文化的な最低限度の生活を保護するための必要な扶助を行うとともに、自立に向けた支援を行う。</t>
  </si>
  <si>
    <t>生活保護世帯に対し、健康で文化的な最低限度の生活を保護するための必要な扶助を行うとともに、自立に向けた支援を行うことができた。
Ｒ４扶助費決算額　4,817,863千円。
Ｒ５扶助費決算見込み額　5,008,511千円。
前年度比4.0％増となっている。</t>
  </si>
  <si>
    <t>保護率</t>
  </si>
  <si>
    <t>保護人員（平均）</t>
  </si>
  <si>
    <t>保護世帯数（平均）</t>
  </si>
  <si>
    <t>生活保護世帯に対し、最低限度の生活を保障するための必要な扶助を行うとともに、自立に向けた支援を行った。</t>
  </si>
  <si>
    <t>生活保護法</t>
  </si>
  <si>
    <t>生活保護世帯に対し、健康で文化的な最低限度の生活を保障するための必要な扶助を行う。</t>
  </si>
  <si>
    <t>生活保護</t>
  </si>
  <si>
    <t>健康管理支援事業については、引き続き、健康診査対象者への受診勧奨や、保健指導による医療機関への適切な受診及び生活習慣の改善を図っていく。年金申請支援事業についても、年金記録の調査及び代行申請等を社会保険労務士に業務委託し、効率的に資産発生による受給者の自立促進と生活保護費の削減を図っていく。</t>
  </si>
  <si>
    <t>健康管理支援事業について、受診勧奨通知の発送等により健康診査の受診率は増加傾向にあるとともに、保健指導により支援対象世帯の生活改善の意識が高まっていることから、医療扶助の適正化に効果的である。
年金申請支援事業について、生活保護受給世帯の年金受給額の増額につながり、生活保護受給者の自立促進及び生活保護費の削減に効果的である。</t>
  </si>
  <si>
    <t>年金調査世帯数</t>
  </si>
  <si>
    <t>健康診査受診率</t>
  </si>
  <si>
    <t>健康診査受診者数</t>
  </si>
  <si>
    <t>健康管理支援事業について、健康診査受診対象者1,857人に対し受診勧奨通知等を発送するとともに呼びかけを行った結果、260人（14.0%）の健康診査の受診があり、過去最高値となった。また、保健指導を30人の支援対象者に対して実施した結果、全員が支援によって生活改善への意欲が高まった。年金申請支援事業について、老齢年金及び障がい年金等の受給又は増収の可能性がある者に対し、年金記録の調査及び代行申請等を社会保険労務士に委託し、資産発生による受給者の自立促進と生活保護費の削減を図った。生活保護基準額等の見直しに伴い、生活保護システムの改修を行った。</t>
  </si>
  <si>
    <t>生活保護法第５５条の８（健康管理支援事業）</t>
  </si>
  <si>
    <t>生活保護世帯に対し、自立に向けた支援のため次の事業を行う。
健康管理支援事業／年金申請支援事業
また、令和５年１０月に予定されている生活保護基準額等の見直しに伴い、生活保護システムを改修する。</t>
  </si>
  <si>
    <t>一般事務（健康管理支援事業・年金申請支援事業）</t>
  </si>
  <si>
    <t>物価高騰に直面する市民の経済的な負担の軽減に繋がった。</t>
  </si>
  <si>
    <t>コロナ禍において物価高騰が続く中で住民税非課税世帯への支援を行うことで、低所得の方々の生活を維持するにあたって必要な事務経費</t>
  </si>
  <si>
    <t>価格高騰低所得世帯重点支援給付金に係る事務等</t>
  </si>
  <si>
    <t>福祉政策課</t>
  </si>
  <si>
    <t>一般事務（価格高騰低所得世帯重点支援給付金）</t>
  </si>
  <si>
    <t>支給世帯数</t>
  </si>
  <si>
    <t>コロナ禍において物価高騰が続く中で住民税非課税世帯への支援を行うことで、低所得の方々の生活を維持する。</t>
  </si>
  <si>
    <t>エネルギー・食料品価格等の物価高騰の影響を受けた住民税非課税世帯に対し、価格高騰低所得世帯重点支援給付金を支給する。</t>
  </si>
  <si>
    <t>価格高騰低所得世帯重点支援給付金給付</t>
  </si>
  <si>
    <t>ＲＰＡ等の導入について検討を行うなど、事務の効率化について引き続き検討し、エネルギー・食料品価格等の物価高騰の影響を受けた市民の経済的な負担の軽減に努める。</t>
  </si>
  <si>
    <t>エネルギー・食料品価格等の物価高騰の影響を受けた市民の経済的な負担の軽減に繋がった。</t>
  </si>
  <si>
    <t>エネルギー・食料品価格等の物価高騰の影響を受けた住民税非課税世帯の生活を維持するにあたって必要な事務経費</t>
  </si>
  <si>
    <t>価格高騰非課税世帯等重点支援給付金に係る事務等</t>
  </si>
  <si>
    <t>一般事務（価格高騰非課税世帯等重点支援給付金）</t>
  </si>
  <si>
    <t>エネルギー・食料品価格等の物価高騰の影響を受けた住民税非課税世帯への支援を行うことで、低所得の方々の生活を維持する。</t>
  </si>
  <si>
    <t>エネルギー・食料品価格等の物価高騰の影響を受けた住民税非課税世帯等に対し、価格高騰非課税世帯等重点支援給付金を支給する。</t>
  </si>
  <si>
    <t>価格高騰非課税世帯等重点支援給付金給付</t>
  </si>
  <si>
    <t>ＲＰＡ等の導入について検討を行うなど、事務の効率化について引き続き検討し、物価高騰の影響を受けた市民の経済的な負担の軽減に努める。</t>
  </si>
  <si>
    <t>物価高騰の影響を受けた住民税均等割のみ課税世帯及び住民税非課税世帯で１８歳以下の児童がいる世帯に対して、給付金を支給し支援を行う際に必要な事務経費を支出した。</t>
  </si>
  <si>
    <t>物価高騰対策臨時給付金に係る事務等</t>
  </si>
  <si>
    <t>物価高騰対策臨時給付金室</t>
  </si>
  <si>
    <t>一般事務（物価高騰対策臨時給付金）</t>
  </si>
  <si>
    <t>こども加算人数</t>
  </si>
  <si>
    <t>物価高騰の影響を受けた住民税均等割のみ課税世帯に加え、１８歳以下の児童がいる住民税均等割のみ課税世帯及び住民税非課税世帯に対し、物価高騰対策臨時給付金を支給することで、低所得者の方々の生活維持に努めた。</t>
  </si>
  <si>
    <t>物価高騰の影響を受けた住民税均等割のみ課税世帯に加え、１８歳以下の児童がいる住民税均等割のみ課税世帯及び住民税非課税世帯に対し、物価高騰対策臨時給付金を支給する。</t>
  </si>
  <si>
    <t>物価高騰対策臨時給付金給付</t>
  </si>
  <si>
    <t>令和６年度は、協議会の委員の意見を踏まえ、第３次いきいき新座２１プランを策定するため、年５回の協議会開催を予定している。</t>
  </si>
  <si>
    <t>総合計画に基づき、主に、健康づくり・保健衛生部門を担ういきいき新座２１プラン策定のための、諮問機関による協議の場となっている。市民アンケートの報告をすることで、次期計画の根拠資料とすることができた。</t>
  </si>
  <si>
    <t>健康づくり推進協議会開催回数</t>
  </si>
  <si>
    <t>令和５年度は、年２回の健康づくり推進協議会を開催。また、次期計画策定準備のため、市民アンケートを委託業者を通して実施した。計画の進捗状況の評価や、市民アンケート調査の結果報告を行った。
　アンケート実施期間　令和5年10月4日（水）～10月20日（金）
　アンケート回収率　　36.6％
　　　　　　　</t>
  </si>
  <si>
    <t>健康増進法、食育基本法、新座市歯科口腔保健の推進に関する条例</t>
  </si>
  <si>
    <t>第２次いきいき新座２１プランの推進を図るため、関係機関から推薦された委員で構成する新座市健康づくり推進協議会を開催する。
また、令和６年度で計画期間を満了する「第２次いきいきにいざ２１プラン」の第３次計画を策定する。
　</t>
  </si>
  <si>
    <t>保健センター</t>
  </si>
  <si>
    <t>健康づくり推進協議会</t>
  </si>
  <si>
    <t>食育基本法に基づき、市民の食育を推進するための事業として、また、第２次いきいき新座21プラン(第２次新座市健康づくり行動計画・新座市食育推進計画・新座市歯科口腔保健推進計画)に位置付けた事業として、エプロンシアター及び食育講演会の開催、いにざ食育推進リーダーの活動支援を今後も実施する。</t>
  </si>
  <si>
    <t>エプロンシアターについては、市内幼稚園及び子育て支援センターで希望した7か所で開催し、幼児及び親子に対し、エプロンシアターを通じて、食育を推進できた。
食育講演会については、新型コロナウイルス感染症の感染拡大防止等のため、４年ぶりに開催し、食育について考える機会とし、健康づくりにも寄与することができた。
にいざ食育推進リーダーの活動支援については、定例会・勉強会の開催、長寿はつらつ課とのコラボレーションメニューの考案・動画撮影、食育紙芝居とお絵描きパンケーキ作りのイベントの開催等を通じて、食育推進の担い手としての活動を支援することができた。</t>
  </si>
  <si>
    <t>にいざ食育推進リーダーイベント開催回数</t>
  </si>
  <si>
    <t>にいざ食育推進リーダー定例会等開催回数</t>
  </si>
  <si>
    <t>食育講演会の参加人数</t>
  </si>
  <si>
    <t>エプロンシアターの参加人数</t>
  </si>
  <si>
    <t>食育基本法に基づき、市民の食育を推進するための事業を行った。
1　エプロンシアターの開催 　開催場所:市内幼稚園4か所、市内子育て支援センター3か所　内容:幼児及び保護者に対し、エプロンシアターの公演を行った。
2　食育講演会の開催　開催回数:年1回　内容:野菜ソムリエプロの牧野悦子氏を講師として、食育講演会を開催した。
3　にいざ食育推進リーダーの活動支援　内容:定例会・勉強会の開催、長寿はつらつ課とのコラボレーションメニューの考案・動画撮影、イベントの開催等</t>
  </si>
  <si>
    <t>食育基本法</t>
  </si>
  <si>
    <t>食育基本法に基づき、市民の食育を推進するため、講演会等の事業を実施する。</t>
  </si>
  <si>
    <t>食育推進</t>
  </si>
  <si>
    <t>引き続き、国や県の動向を注視しながら、精神保健に関する相談や自殺予防対策に関する事業を実施していく。</t>
  </si>
  <si>
    <t>精神保健福祉法及び自殺対策基本法に基づき、精神保健に関する相談や自殺予防対策に関する事業を予定とおり開催することができた。
・SOSの出し方に関する教育の児童向けでは、子ども達自身が困ったときの対処方法や相談先を知ることができ、教員向けでは大人の受け止め方について学ぶ機会となった。ゲートキーパー養成講座については、その役割や対処方法について知る機会となった。自殺予防リーフレットについては、一定数の配布があり、心の相談窓口に関するの普及啓発を図ることができた。</t>
  </si>
  <si>
    <t>枚</t>
  </si>
  <si>
    <t>自殺予防リーフレットの配布枚数</t>
  </si>
  <si>
    <t>ゲートキーパー養成講座人数</t>
  </si>
  <si>
    <t>若年層対策事業の受講人数</t>
  </si>
  <si>
    <t>精神保健相談の相談件数</t>
  </si>
  <si>
    <t>精神保健福祉法及び自殺対策基本法に基づき、事業を実施した。
１．精神保健相談の相談件数　延べ９件（来所者数：延べ９名）　
２．若年層対策事業（教員向け１回・児童向け３校）の実施：「SOSの出し方教育」を推進するために市内小学校教員、児童に向けた講座。
３．ゲートキーパー養成講座（市民向け１回・職員向け２回）の実施：悩みを抱える人を支援するための知識や各々の立場での役割などを知るための講座。
４．自殺予防リーフレットの作成、配布：市役所・保健センター内に設置。</t>
  </si>
  <si>
    <t>精神保健福祉法、自殺対策基本法</t>
  </si>
  <si>
    <t>精神保健福祉法及び自殺対策基本法に基づき、精神保健に関する相談や自殺予防対策に関する事業を実施する。</t>
  </si>
  <si>
    <t>精神保健</t>
  </si>
  <si>
    <t>カリキュラム及び開催回数を検討し、生活習慣病の予防と健康の保持増進を図るための事業として、推進していく。感染症予防等のため、保育と調理実習を中止し、カリキュラムを短縮しての開催となったため、参加者の理解と実践力の向上を図るため、状況を見ながら、保育と調理実習を再開する方向で検討していく必要がある。</t>
  </si>
  <si>
    <t>新型コロナウイルス感染症の感染拡大防止及び財政非常事態宣言のため、令和３年度以降休止しており、３年ぶりに開催できた。
生活習慣病の予防と健康の保持増進のための知識・実践方法について学ぶ機会を提供し、生活習慣の改善に寄与することができた。</t>
  </si>
  <si>
    <t>ココカラダ・プログラム開催回数</t>
  </si>
  <si>
    <t>健康増進法に基づき、生活習慣病の予防と健康の保持増進を図るため、栄養士、健康運動指導士等の講師による健康教室として、ココカラダ・プログラムを開催した。
６５歳未満の市内在住者の女性を対象に、栄養士の講話、健康運動指導士による運動指導を実施し、生活習慣病予防の知識・実践方法について学ぶ機会を提供し、自分及び家族の生活習慣の改善を促進した。</t>
  </si>
  <si>
    <t>健康増進法</t>
  </si>
  <si>
    <t>健康増進法に基づき、生活習慣病の予防と健康の保持増進を図るため、栄養士、健康運動指導士等の講師による健康教室を開催する。</t>
  </si>
  <si>
    <t>健康教室</t>
  </si>
  <si>
    <t>今後も引き続き、必要な設備整備等を実施し、施設管理を行っていく。</t>
  </si>
  <si>
    <t>概ね計画どおりに保健センター施設の維持管理を実施し、安全で安定した保健センター運営に資することができた。</t>
  </si>
  <si>
    <t>保健センターに係る施設管理を行った。令和５年度から歴史民俗資料館との複合施設に移転し、施設管理を開始した。</t>
  </si>
  <si>
    <t>保健センターに係る施設管理を行う。</t>
  </si>
  <si>
    <t>保健センター管理</t>
  </si>
  <si>
    <t>今後も定期的に、推進協議会を開催し、自殺対策計画の推進を図る。</t>
  </si>
  <si>
    <t>令和６年度から令和１０年度までを計画期間とする「第２次新座市いのちを支える自殺対策計画」を策定することができた。</t>
  </si>
  <si>
    <t>自殺対策推進協議会開催回数</t>
  </si>
  <si>
    <t>新座市いのち支える自殺対策計画の推進を図るため、関係機関から推薦された委員で構成する新座市自殺対策推進協議会を開催した。第２次新座市いのち支える自殺対策計画を策定した。
回数：年間５回
開催日：①５／３１②８／９③１０／１１④１／１８⑤２／１４</t>
  </si>
  <si>
    <t>自殺対策基本法、新座市自殺対策推進協議会条例</t>
  </si>
  <si>
    <t>新座市いのち支える自殺対策計画の推進を図るため、関係機関から推薦された委員で構成する新座市自殺対策推進協議会を開催する。
また、令和５年度に計画期間を満了する「新座市いのち支える自殺対策計画」の第２次計画策定を行う。</t>
  </si>
  <si>
    <t>自殺対策推進協議会</t>
  </si>
  <si>
    <t>今後も引き続き、補助事業を実施していく。</t>
  </si>
  <si>
    <t>各医療機関等に補助を実施することで、救急医療体制の確保、充実に寄与した。</t>
  </si>
  <si>
    <t>千円</t>
  </si>
  <si>
    <t>朝霞地区医師会、朝霞地区歯科医師会などに対し、運営費の一部を朝霞地区４市（小児救急については６市１町）で補助した。※令和5～6年度は本市が輪番、小児救急、寄附講座の幹事市であり、他市の負担金を取りまとめて、補助金を交付。
令和5年度実績
医師会補助金580千円、歯科医師会補助金290千円、看護学校補助金3,166千円、在宅当番医補助金1,473千円、輪番制補助金23,390千円、小児救急補助金25,305千円、小児救急寄附講座補助金15,000千円、骨髄ドナー助成金140千円</t>
  </si>
  <si>
    <t>地域医療活動を担う朝霞地区医師会及び朝霞地区歯科医師会に対し、運営費の一部を朝霞地区４市で補助するとともに、休日及び夜間における当番医療機関の運営費の一部について補助する。また、小児救急医療の充実を図るために大学医学部に設置する寄附講座に係る費用を埼玉県及び朝霞地区４市で補助するとともに、骨髄・末梢血幹細胞提供者に対し、休業補償として助成を行う。</t>
  </si>
  <si>
    <t>地域医療確保</t>
  </si>
  <si>
    <t>市民の健康に対する意識の高揚と啓発のため、今後も継続していく。</t>
  </si>
  <si>
    <t>朝霞地区医師会や朝霞地区歯科医師会など、１３団体の協力のもと、新座快適みらい都市市民まつり健康まつりを開催した。約４００人の市民が参加し、市民の健康に対する意識の高揚と啓発に寄与できた。</t>
  </si>
  <si>
    <t>入場者数</t>
  </si>
  <si>
    <t>関係団体や市民と協働し、健康まつりを通して市民の健康に関する意識の高揚と啓発を図り、もって市民の健康の保持増進に寄与するため、新座快適みらい都市市民まつり健康まつり実行委員会に対し、事業費の補助を行った。</t>
  </si>
  <si>
    <t>市民のふれあいの場とふるさとづくりを促進し、地域コミュニティとふるさと意識の高揚を図るため、市民参加によって開催される新座快適みらい都市市民まつり健康まつり実行委員会に対し、事業費の補助を行う。</t>
  </si>
  <si>
    <t>新座快適みらい都市市民まつり</t>
  </si>
  <si>
    <t>集団検診が予約制のため、今後も前年度の実績に基づいて、予約人数及び予約方法等を見直し、がんの予防及び早期発見の推進を図っていく。</t>
  </si>
  <si>
    <t>がん検診はがんの予防及び早期発見の推進を図ることにより、がんの死亡率を減少させることを目的としており、実施期間を設け、集団検診及び個別検診のどちらかを受診できるように事業を行ったことで、受診率が向上したことから、死亡者の減少をもたらし、市民の健康につながった。</t>
  </si>
  <si>
    <t>か月</t>
  </si>
  <si>
    <t>がん検診実施期間</t>
  </si>
  <si>
    <t>集団及び個別による各種がん検診を実施した。
&lt;検診項目&gt;
胃がん検診（Ｘ線又は内視鏡）、肺がん検診、大腸がん検診、乳がん検診、子宮頸がん検診</t>
  </si>
  <si>
    <t>健康増進法に基づき、がんの死亡率減少を目的として、集団又は個別による各種がん検診を実施する。
がん検診の検査方法・対象年齢・受診間隔は国の指針どおりとする。</t>
  </si>
  <si>
    <t>がん検診</t>
  </si>
  <si>
    <t>工事が完了したため、事業は完了とする。</t>
  </si>
  <si>
    <t>吸音処理がされたことで、健診時の会話が明瞭になり、スムーズに健診を実施できるようになった。</t>
  </si>
  <si>
    <t>保健センター・歴史民俗資料館複合施設の健診室等の天井に吸音処理を施す工事を行った。</t>
  </si>
  <si>
    <t>保健センター・歴史民俗資料館複合施設の健診室等の天井を吸音処理するための工事を行う。</t>
  </si>
  <si>
    <t>保健センター施設整備</t>
  </si>
  <si>
    <t>前年度の実績に基づき、受診勧奨の方法や受診後の保健指導等も見直しながら、受診率を向上を図っていく。</t>
  </si>
  <si>
    <t>健康診査は、健康増進法に基づき生活習慣病の予防を図るため実施した。検診のお知らせを作成し、生活保護所管課から対象者へ配布を行ったことで、受診者数が増加し、生活習慣病の早期発見・早期改善指導ができた。</t>
  </si>
  <si>
    <t>健康増進法に基づき、４０歳以上の生活保護受給者及び中国残留邦人等のうち社会保険未加入者の健康診査を実施した。</t>
  </si>
  <si>
    <t>健康増進法に基づき、４０歳以上の生活保護受給者及び中国残留邦人等のうち社会保険未加入者の健康診査を実施する。</t>
  </si>
  <si>
    <t>保険未加入者健康診査</t>
  </si>
  <si>
    <t>受診後のフォローアップ等を行い、引き続き肝炎の早期発見及び感染拡大防止を図っていく。また、受診者数が多くないことから、検診の周知等に注力し、受診者数の増加に努める。</t>
  </si>
  <si>
    <t>肝炎ウイルス検診は、早期発見及び感染拡大防止を目的とし実施した。検診の実施により、早期治療が可能となった。</t>
  </si>
  <si>
    <t>肝炎ウイルス検診受診者数</t>
  </si>
  <si>
    <t>年度内に４０歳、もしくは４０歳以上で過去に肝炎ウイルス検診を受診したことがない方を対象に検診を実施した。</t>
  </si>
  <si>
    <t>健康増進法に基づき、肝炎ウイルス検診を実施する。
実施方法は、市の指定医療機関で行う個別検診とする。</t>
  </si>
  <si>
    <t>肝炎ウイルス検診</t>
  </si>
  <si>
    <t>集団検診にて骨粗しょう症の予防及び早期発見の推進を図っていく。</t>
  </si>
  <si>
    <t>早期に骨量減少者を発見し、骨粗しょう症を予防することが目的であり、集団検診にて受診できる機会を設けたことから、市民の健康増進につながった。</t>
  </si>
  <si>
    <t>骨粗しょう症検診実施回数</t>
  </si>
  <si>
    <t>集団検診による骨粗しょう症検診を実施した。</t>
  </si>
  <si>
    <t>健康増進法に基づき、骨粗しょう症の予防を図るため、集団検診による骨粗しょう症検診を実施する。</t>
  </si>
  <si>
    <t>骨粗しょう症検診</t>
  </si>
  <si>
    <t>受診者数は増加したが、全対象者の約３％であるため、受診勧奨の方法などの見直しを図りながら、引き続き受診者数の増加に努めていく。</t>
  </si>
  <si>
    <t>年度内４０・５０・６０・７０歳になる方を対象とし実施した。個別に受診勧奨を行い、受診率の向上を図ったことで、受診者数が増加し、歯周病の早期治療等につなげることができた。</t>
  </si>
  <si>
    <t>成人歯科検診受診者数</t>
  </si>
  <si>
    <t>年度内に４０・５０・６０・７０歳になる方を対象とし、歯周病検診及び歯磨き指導を無料で行った。</t>
  </si>
  <si>
    <t>健康増進法に基づき、歯の喪失の予防を図るため、個別による成人歯科検診を実施する。</t>
  </si>
  <si>
    <t>成人歯科検診</t>
  </si>
  <si>
    <t>予防接種法に基づき、実施が義務付けられている事業であるため、継続していく必要がある。
感染症が流行することを防ぐ「社会防衛」と個人が感染症にかからないようにする「個人防衛」の二つの目的から予防接種が必要であり、国民全体の免疫水準を維持するために接種機会を確保する。
伝染の可能性のある疾病の発生及び蔓延防止と、市民の保健意識の向上等に貢献する本事業において、引き続き全般的な接種勧奨に努める必要がある。
接種対象児の保護者へ、わかりやすい内容でより多くの情報を提供し、適切な時期に確実に接種を受けられる対応が求められる。
災害時の感染症対策への取組、新感染症に対応できる体制に取組む必要がある。</t>
  </si>
  <si>
    <t>医療機関との連携により予防接種を受けやすくし、予防接種の安全性について情報提供を行うことで、予防接種率の増加を図った。また、予防接種の必要性を説明すると共に、適切な時期に予防接種を受けるよう勧奨通知を行ったことで、乳幼児の接種率は、高い水準を維持できた。予防接種率を上げることで、感染症による患者の発生や死亡者の減少をもたらし、市民の健康につながった。</t>
  </si>
  <si>
    <t>麻しん風しん混合（第2期）ワクチン接種者</t>
  </si>
  <si>
    <t>麻しん風しん混合（第1期）ワクチン接種者</t>
  </si>
  <si>
    <t>乳幼児等を対象に予防接種を実施した。
＜個別接種＞直接医療機関にて接種
　実施期間：4月1日～翌年3月31日　
　委託先：（社）朝霞地区医師会（支払は各医療機関へ）
＜予診票外印刷＞予防接種に係る予診票、個別通知等の帳票類を作成。
＜助成金＞かかりつけ、里帰り等の理由により、委託医療機関で接種できない者を対象に助成</t>
  </si>
  <si>
    <t>予防接種法</t>
  </si>
  <si>
    <t>予防接種法に基づき、対象者に個別による各種予防接種を実施する。
ロタウイルス／四種混合／Ｂ型肝炎／二種混合／麻しん風しん混合／日本脳炎／ＢＣＧ／高齢者インフルエンザ／ＨＰＶ／ヒブ／小児肺炎球菌／水痘／高齢者肺炎球菌／風しん第５期（令和元年度～令和６年度）／定期予防接種助成金／任意再接種助成金／HPV接種費助成金</t>
  </si>
  <si>
    <t>予防接種</t>
  </si>
  <si>
    <t>新たな歩数計管理アプリであるコバトンＡＬＫＯＯマイレージの登録者獲得に向け、市広報やホームページをはじめ、健康まつり等で定期的に市民へ周知していく。</t>
  </si>
  <si>
    <t>令和5年度で埼玉県コバトン健康マイレージ事業が終了し、令和6年1月から新たな歩数計管理アプリであるコバトンＡＬＫＯＯマイレージが試験的に運用されたことから、埼玉県コバトン健康マイレージの周知は最低限に止め、大幅な登録者数増員には至らなかった。</t>
  </si>
  <si>
    <t>アプリ登録者数</t>
  </si>
  <si>
    <t>埼玉県コバトン健康マイレージについて、広報や市ホームページにて市民へ周知した。
令和5年度登録者：145人（令和6年2月15日時点）</t>
  </si>
  <si>
    <t>埼玉県コバトン健康マイレージ事業実施要綱</t>
  </si>
  <si>
    <t>埼玉県が管理している埼玉県コバトン健康マイレージ事業に参加し、市民に運動習慣継続の機会を提供するため、システムの利用に係る費用を負担する。</t>
  </si>
  <si>
    <t>埼玉県コバトン健康マイレージ</t>
  </si>
  <si>
    <t>集団検診にて健康保持及び増進を図っていく。</t>
  </si>
  <si>
    <t>特定健診の対象前となる３０歳から３９歳までの健康診査の機会に恵まれない市民に対し、正しい健康意識の普及及び啓発を図ることで市民の健康保持、増進につながった。</t>
  </si>
  <si>
    <t>実施回数</t>
  </si>
  <si>
    <t>特定健診の対象前となる３０歳から３９歳までの健康診査の機会に恵まれない市民に対し、正しい健康意識の普及及び啓発を図り、健康保持及び増進を目的としている。市独自の事業であり、集団検診にて受診できる機会を設けた。</t>
  </si>
  <si>
    <t>新座市３０代のからだチェック事業実施要領</t>
  </si>
  <si>
    <t>30代の者を対象とした健康診査を実施する。</t>
  </si>
  <si>
    <t>３０代のからだチェック</t>
  </si>
  <si>
    <t>母子健康手帳の交付は法定事業であり、父子手帳の配布による父親の育児知識の普及も引き続き必要なため、現状のまま継続する。</t>
  </si>
  <si>
    <t>母子健康手帳が妊娠・出産・育児に関する親と子の一貫した健康記録となるばかりでなく、保健指導の際にも重要な参考資料となった。
父子手帳の配布により、父親に対し、必要な育児知識の普及を図るとともに、積極的な育児参加を促した。</t>
  </si>
  <si>
    <t>父子手帳交付数</t>
  </si>
  <si>
    <t>母子健康手帳交付数</t>
  </si>
  <si>
    <t>妊娠の届出をした者に母子健康手帳を保健センター及びこども支援課窓口で交付した。
希望者に父子手帳を配布した。</t>
  </si>
  <si>
    <t>母子保健法</t>
  </si>
  <si>
    <t>母子保健法に基づき、妊娠の届出をした者に対し、母子の一貫した健康記録となる母子健康手帳を保健センター及びこども支援課で交付する。
また、希望者には、育児に必要な知識や母性に対する理解を深めるため、父子手帳を配布する。</t>
  </si>
  <si>
    <t>母子健康手帳交付</t>
  </si>
  <si>
    <t>利用者支援事業(母子保健型)は法定事業であり、妊娠期から子育て期にかけては専門的な
相談支援が必要なため継続する。</t>
  </si>
  <si>
    <t>相談支援を実施することで、様々な不安や悩みに対応することができた。また、妊娠中から産後にかけて、継続的な相談支援を実施することができた。</t>
  </si>
  <si>
    <t>妊娠届出時面談数</t>
  </si>
  <si>
    <t>妊娠期から子育て期にわたる様々な悩み等に対応するため、助産師等が専門的な見地から相談支援を実施した。
また、保健センター及びこども支援課に、妊娠届出及び母子健康手帳交付時に相談支援を実施する母子保健コーディネーターを配置した。</t>
  </si>
  <si>
    <t>母子保健法、子ども・子育て支援法、新座市子育て世代包括支援事業実施要綱</t>
  </si>
  <si>
    <t>子育て世代包括支援事業の一環として、妊娠期から子育て期にわたる様々な悩み等に対応するため、助産師等が専門的な見地から相談支援等を行う。
また、保健センター及びこども支援課に、妊娠届出及び母子健康手帳交付時に相談支援を実施する母子保健コーディネーターを配置する。</t>
  </si>
  <si>
    <t>利用者支援（母子保健型）</t>
  </si>
  <si>
    <t>パートナー型については、令和６年度から産後ケア事業に移行し、助産師による自宅訪問、相談支援を実施していく。
参加型については、助産師による相談支援を継続して実施していく。</t>
  </si>
  <si>
    <t>妊産婦などが抱える妊娠・出産・子育て等に関する悩みについて、助産師等の専門家による訪問での相談や乳幼児相談で支援を実施することで、家庭や地域での妊産婦等の孤立感の解消を図ることができた。
　</t>
  </si>
  <si>
    <t>相談件数</t>
  </si>
  <si>
    <t>訪問件数</t>
  </si>
  <si>
    <t>助産師等の専門家による次の相談支援を行った。
１　パートナー型
　助産師又は保健師が妊産婦等の自宅等を訪問し、相談支援を実施した。
　※乳房マッサージは行わない。
２　参加型　
　保健センター開催の乳幼児相談で、助産師が個別形式で相談支援を実施した。
　※幼児相談12回／年</t>
  </si>
  <si>
    <t>妊産婦などが抱える妊娠・出産・子育て等に関する悩みについて、助産師等の専門家による次の相談支援を行い、家庭や地域での妊産婦等の孤立感の解消を図る。
１　パートナー型
２　参加型</t>
  </si>
  <si>
    <t>産前・産後サポート</t>
  </si>
  <si>
    <t>令和６年度から県の産後うつケア推進事業（補助金）は廃止となったが、今後も赤ちゃん訪問対象者に対し、助産師又は保健師が訪問時における産婦との面接時に、エジンバラ産後うつ質問票等によるスクリーニングを継続していく。</t>
  </si>
  <si>
    <t>エジンバラ産後うつ病質問票等を使用し、スクリーニングを行うことで、医療の必要な産後うつや育児支援が必要なケースを早期に支援することができた。</t>
  </si>
  <si>
    <t>ｴｼﾞﾝﾊﾞﾗ産後うつ病質問票等が9点以上の件数</t>
    <phoneticPr fontId="9"/>
  </si>
  <si>
    <t>スクリーニング件数</t>
  </si>
  <si>
    <t>産後うつ病の予防や早期発見等に努めるため、次の産後うつケア推進事業を実施した。
１　赤ちゃん訪問対象者に対し、助産師又は保健師が訪問時における産婦との面接時に、　エジンバラ産後うつ病質問票等によるスクリーニングを実施した。
２　エジンバラ産後うつ病質問票等が９点以上のケース等に係る事例検討会を実施した。</t>
  </si>
  <si>
    <t>産後うつ病の予防や早期発見等に努めるため、次の産後うつケア推進事業を実施する。
１　エジンバラ産後うつ病質問票等によるスクリーニング
２　エジンバラ産後うつ病質問票等が９点以上のケース等に係る事例検討会</t>
  </si>
  <si>
    <t>産後うつケア</t>
  </si>
  <si>
    <t>今後も引き続き少子化対策として、早期不妊検査費及び不育症検査費の周知を図りつつ、助成を継続していく。</t>
  </si>
  <si>
    <t>新型コロナウイルス感染症により、検査を見合わせていた人の５類感染症への移行に伴う増加、早期不妊治療が保険適用となったこと（医療費負担の軽減）及び３４歳以下の人の助成金が２万円から３万円に引き上げられたこと等が申請数の増加の件数につながっていると思われる。</t>
  </si>
  <si>
    <t>Ａ：計画以上に実施</t>
  </si>
  <si>
    <t>不育症検査</t>
  </si>
  <si>
    <t>早期不妊症検査</t>
  </si>
  <si>
    <t>県の補助金を活用し、早期不妊検査費・不育症検査費を助成した。
対　象：１　妻の年齢が３５歳未満の夫婦（助成額：各上限額３万円）
　　　　２　妻の年齢が３５歳から４３歳未満の夫婦（助成額：各上限額２万円）
回　数：１、２ともに各１回限り
内　容：１、２ともに早期不妊症・不育症の診断のために、医師が必要と認める検査</t>
  </si>
  <si>
    <t>新座市早期不妊検査費・不育症検査費助成事業実施要綱</t>
  </si>
  <si>
    <t>子どもを望む夫婦に対し、県の補助金を活用し、早期不妊検査費・不育症検査費を助成する。</t>
  </si>
  <si>
    <t>早期不妊・不育症検査費助成</t>
  </si>
  <si>
    <t>事業内容を情勢に合わせて検討しながら、継続して事業を実施していく。</t>
  </si>
  <si>
    <t>相談事業をしていく中で、市民の不安を軽減していくことに貢献できた。乳幼児相談や乳幼児発達相談については、相談件数として減少したが、医療機関等にかかる前段階としての利用を希望する市民もいることから、医療機関等へ直接相談しているものと考えられる。</t>
  </si>
  <si>
    <t>乳幼児運動発達支援訪問指導の参加人数</t>
  </si>
  <si>
    <t>１歳６か月児健診事後指導の参加人数</t>
  </si>
  <si>
    <t>乳幼児発達相談の参加人数</t>
  </si>
  <si>
    <t>乳幼児相談の参加人数</t>
  </si>
  <si>
    <t>①乳幼児相談：12回（月1回）（相談件数：188件）：体格測定、健康、栄養、育児等の相談を保健師・栄養士・歯科衛生士が行った。②乳幼児発達相談：12回（相談件数：37件）：　小児科医師及び保健師・栄養士・作業療法士による相談を行った。③1歳6か月児健診事後指導：13回（相談件数：延べ49件）：１歳６か月児健康診査等において、経過をみていくことが必要と思われる幼児及びその保護者に対し、指導を行った。④乳幼児運動発達支援訪問指導：9回（相談件数：延べ17件）：運動発達の遅れのある乳幼児及びその保護者に対し、理学療法士から専門的な助言や指導を行った。</t>
  </si>
  <si>
    <t>母子保健法、発達障害者支援法、１歳６か月児健康診査事後指導グループ実施要領</t>
  </si>
  <si>
    <t>母子保健法に基づき、次の乳幼児相談等を実施する。
１　乳幼児相談
２　乳幼児発達相談
３　１歳６か月児健診事後指導
４　乳幼児運動発達支援訪問指導</t>
  </si>
  <si>
    <t>乳幼児相談</t>
  </si>
  <si>
    <t>アンケート等を活用しながら、事業を継続していく。</t>
  </si>
  <si>
    <t>育児学級は、積雪の影響から1回減少しているが、両事業ともに定員人数に変わりなく、市民からの要望あり、初めての出産・育児に向けて準備する機会となった。</t>
  </si>
  <si>
    <t>育児学級参加人数</t>
  </si>
  <si>
    <t>パパママ学級参加人数</t>
  </si>
  <si>
    <t>パパママ学級：12回（参加者：331人）
　第１子出産予定の母親と家族を対象に、妊娠・出産・育児について講義や実習を行い、子育ての不安解消を図るとともに、地域での仲間づくりの機会とする。
育児学級：11回（参加者：延べ108人）
生後２～４か月の第１子を持つ、母親、父親に対して、育児に関する知識を普及し、育児不安の軽減を図るとともに地域の仲間づくりの機会とする。</t>
  </si>
  <si>
    <t>母子保健法に基づき、次の母子保健教室を実施する。
１　パパママ学級
２　育児学級</t>
  </si>
  <si>
    <t>母子保健教室</t>
  </si>
  <si>
    <t>母子保健法により、市町村は１歳６か月児及び３歳児に対して、健康診査を行う義務があり、その他の乳幼児に対しても、健康診査を行い、又は健康診査を受けることを勧奨しなければならないとされている。
また、地方交付税措置も講じられていることから、現状のまま継続する。</t>
  </si>
  <si>
    <t>生後３～４か月児及び生後９～１０か月児の身体発育状況、精神運動機能の発達状況の評価により、疾病の早期発見及び育児不安の軽減や解消につながった。
１歳６～７か月児の身体発育状況や精神運動機能の発達状況、口腔状況の確認及び疾病の早期発見により、適切な助言、相談と育児不安の軽減や解消につながった。
３歳３～４か月児の身体発育状況や精神運動機能の発達状況、口腔状態の確認及び疾病や言語、聴覚、視覚等の異常の発見により、適切な助言、相談と育児不安の軽減や解消につながった。</t>
  </si>
  <si>
    <t>３歳児健康診査受診児数</t>
  </si>
  <si>
    <t>１歳６か月児健康診査受診児数</t>
  </si>
  <si>
    <t>９～１０か月児健康診査受診児数</t>
  </si>
  <si>
    <t>３～４か月児健康診査受診児数</t>
  </si>
  <si>
    <t>３～４か月児健康診査及び９～１０か月児健康診査は、対象者に受診券等を事前送付し、協力医療機関へ予約をして、個別で健康診査を実施した。健康診査後に、保健師、栄養士等による電話支援を実施した。
１歳６か月児健康診査及び３歳児健康診査は、保健センターで各年２４回、集団で健康診査を実施した。</t>
  </si>
  <si>
    <t>母子保健法に基づき、乳幼児の発育・発達状況の確認と疾病の早期発見及び育児不安の軽減・解消を図るため、集団及び個別で次の健康診査を実施する。
３～４か月児健康診査/９～１０か月児健康診査/１歳６か月児健康診査/３歳児健康診査/２歳児歯科健康診査</t>
  </si>
  <si>
    <t>乳幼児健康診査</t>
  </si>
  <si>
    <t>母子保健法により、市町村は妊産婦が健康診査を受けることを勧奨しなければならないとされており、妊婦健康診査の公費負担については、地方交付税措置が講じられていることから、現状のまま継続する。</t>
  </si>
  <si>
    <t>妊婦健康診査によって、健やかな妊娠・出産のための妊婦の健康の保持増進につながった。
産婦健康診査によって、産後うつの予防や新生児への虐待予防につながった。
新生児聴覚スクリーニング検査によって、新生児の聴覚障がいの早期発見及び早期療育につながった。</t>
  </si>
  <si>
    <t>新生児聴覚スクリーニング検査延べ人数</t>
  </si>
  <si>
    <t>産婦健康診査延べ人数</t>
  </si>
  <si>
    <t>妊婦健康診査延べ人数</t>
  </si>
  <si>
    <t>妊娠届出時に妊婦健康診査・産婦健康診査・新生児聴覚スクリーニング検査助成券を交付し、委託医療機関及び委託助産院において健康診査及び検査を実施した。委託医療機関及び委託助産院以外を受診した場合、助成券の額を上限に助成した。</t>
  </si>
  <si>
    <t>母子保健法、埼玉県市町村妊婦健康診査標準実施要領、新座市妊婦健康診査実施要綱等</t>
  </si>
  <si>
    <t>母子保健法に基づき、妊娠中の異常の早期発見、産後の身体的・精神的機能回復を促し、適切な保健指導を行うため、委託医療機関において健康診査等を実施する。</t>
  </si>
  <si>
    <t>妊婦健康診査</t>
  </si>
  <si>
    <t>今後も妊産婦・乳幼児を対象に、保健師又は助産師等が訪問し、健康相談や育児相談等を実施する。</t>
  </si>
  <si>
    <t>家庭を訪問し、様々な不安や悩みを聞き、子育て支援に関する情報提供等を行うとともに、親子の心身の状況や養育環境等の把握や助言を行い、支援が必要な家庭に対しては適切なサービス提供につなげることができた。</t>
  </si>
  <si>
    <t>妊産婦・乳幼児を対象に、保健師又は助産師等が訪問し、健康相談や育児相談等を実施した。</t>
  </si>
  <si>
    <t>母子保健法に基づき、各種家庭訪問を実施する。
１　赤ちゃん訪問事業
２　乳幼児訪問指導
３　未熟児訪問</t>
  </si>
  <si>
    <t>母子訪問指導</t>
  </si>
  <si>
    <t>対象となる家庭の養育支援と経済的、及び事務手続きの負担を軽減するため継続して、関係機関と連携を図り現状を維持していく。</t>
  </si>
  <si>
    <t>入院加療等、未熟児養育医療が必要と認められる乳児の出生家庭への経済的支援のみならず子どもへの支援と出生後の母親等の心身の支援となる未熟児訪問の実施が同じ窓口で可能になることから母子の健全育成の視点からも重要な事業である。事業計画どおりに実施ができた。</t>
  </si>
  <si>
    <t>申請件数</t>
  </si>
  <si>
    <t>身体の発育が未熟のまま生まれ、入院を必要とする乳児に対して、その治療に必要な医療費を公費で負担した。</t>
  </si>
  <si>
    <t>母子保健法に基づき、低体重児の届出受理、養育医療の給付等を行う。</t>
  </si>
  <si>
    <t>未熟児養育支援</t>
  </si>
  <si>
    <t>令和５年度をもって予防接種上の特例臨時接種としての取扱いが終了し、今後は定期予防接種としてインフルエンザ予防接種と同様に高齢者等への実施に変更となる。改めて対象者への情報提供や医療機関や近隣市との協力を図っていく。</t>
  </si>
  <si>
    <t>令和５年５月から新型コロナウイルス感染症が感染症法上の５類に分類されたことから、当該感染症への市民の関心が薄れ始めていたが、ホームページや広報上でワクチン接種の情報の周知を徹底し、接種希望者が接種機会を損失しないよう接種環境の整備に努めた。
しかしながら、当該感染症の大きな流行がなかったこともあり、前年度以前と比較しても全体的な接種数は低下傾向となった。</t>
  </si>
  <si>
    <t>令和５年秋開始接種　接種者数</t>
  </si>
  <si>
    <t>令和５年春開始接種　接種者数</t>
  </si>
  <si>
    <t>国・県の指示のもと、令和５年春開始接種及び秋開始接種を実施した。
・令和５年春開始接種
　実施期間：令和５年５月８日～同年９月１９日
　対象者：65歳以上の高齢者、64歳未満の基礎疾患を有する者及び医療従事者等
・令和５年秋開始接種
　実施期間：令和５年９月２０日～令和６年３月３１日
　対象者：生後６か月以上のすべての者</t>
  </si>
  <si>
    <t>予防接種法に基づき実施する新型コロナウイルスワクチン接種事業を行う。</t>
  </si>
  <si>
    <t>新型コロナウイルスワクチン接種</t>
  </si>
  <si>
    <t>国庫及び県補助金のある事業で、国が全ての市町村で実施するために必要な費用を計上している事業であり、令和７年度からは法定事業に変更予定のため、継続する。</t>
  </si>
  <si>
    <t>出産・育児等の見通しを立てるための面談や継続的な情報発信等を行うことを通じて必要な支援につなぐことができた。
出産育児関連用品の購入費助成や子育て支援サービスの利用負担軽減につながった。</t>
  </si>
  <si>
    <t>子育て応援給付金給付人数</t>
  </si>
  <si>
    <t>出産応援給付金給付人数</t>
  </si>
  <si>
    <t>伴走型相談支援を実施した。
妊娠届出時の面談を受けた妊婦に出産応援給付金（妊娠１回につき５万円）を給付した。
出生届出後に赤ちゃん訪問事業による面談を受けた養育者に子育て応援給付金（対象児１人につき５万円）を給付した。
出産応援給付金及び子育て応援給付金について、令和５年度は遡及対象者（令和4年度に出産又は妊娠届を提出した対象者）にも給付した。</t>
  </si>
  <si>
    <t>新座市出産・子育て応援給付金支給事業実施要綱　等</t>
  </si>
  <si>
    <t>妊娠期から出産・子育てまで一貫して身近で相談に応じ、様々なニーズに即した必要な支援につなぐ伴走型相談支援の充実を図るとともに、妊娠届や出生届を提出した妊婦・子育て世帯等に対し、経済的な負担の軽減を図る出産・子育て応援給付金を給付する。</t>
  </si>
  <si>
    <t>出産・子育て応援給付金給付</t>
  </si>
  <si>
    <t>法定給付に対する事務の経費であるため、今後も継続していく。</t>
  </si>
  <si>
    <t>国民健康保険事業に係る委託料や、賃貸料を負担し、業務を適切に遂行した。</t>
  </si>
  <si>
    <t>平均世帯数</t>
  </si>
  <si>
    <t>平均保険者数</t>
  </si>
  <si>
    <t>国民健康保険は、健康保険、船員保険、国家公務員共済組合等の被用者保険の適用を受けない市民を対象とした保険制度であり、その疾病、負傷、出産及び死亡に関して必要な保険給付を行った。</t>
  </si>
  <si>
    <t>国民健康保険法</t>
  </si>
  <si>
    <t>国民健康保険事務に係る共通事務経費等
国民健康保険は、健康保険、国家公務員共済組合等の被用者保険や、後期高齢者医療制度等の適用を受けない者を対象に、その疾病、負傷、出産及び死亡に関して必要な保険給付を行い、被保険者の健康の保持・増進に寄与することを目的とした公的医療保険制度である。</t>
  </si>
  <si>
    <t>国保年金課</t>
  </si>
  <si>
    <t>国民健康保険事務</t>
  </si>
  <si>
    <t>法定の繰出しであるため、今後も継続して繰出しする。</t>
  </si>
  <si>
    <t>法定の繰出基準に基づき、一般会計から国民健康保険事業特別会計に適正に支出した。</t>
  </si>
  <si>
    <t>国民健康保険財政の健全化・安定化を図るため、一般会計から国民健康保険事業特別会計へ繰出しを行った。
保険基盤安定繰出金／未就学児均等割保険料繰出金／産前産後保険料繰出金／出産育児一時金繰出金／財政安定化支援事業繰出金／事務費繰出金</t>
  </si>
  <si>
    <t>国民健康保険財政の健全化・安定化を図るため、一般会計から国民健康保険事業特別会計へ繰出しを行う。
保険基盤安定繰出金／未就学児均等割保険料繰出金／出産育児一時金繰出金／財政安定化支援事業繰出金／事務費繰出金</t>
  </si>
  <si>
    <t>国民健康保険事業特別会計繰出金</t>
  </si>
  <si>
    <t>今後も継続して負担する。</t>
  </si>
  <si>
    <t>埼玉県国民健康保険団体連合会からの通知に基づき、適切に処理を実施した。</t>
  </si>
  <si>
    <t>負担額</t>
  </si>
  <si>
    <t>埼玉県国民健康保険団体連合会は、国民健康保険法第８３条の規定により、保険者が共同して国民健康保険事業の目的を達成するために設立された団体であり、県内の全市町村が加入し、保険者の規模に応じてその運営経費を負担した。</t>
  </si>
  <si>
    <t>埼玉県国民健康保険団体連合会は、国民健康保険法第８３条の規定により、保険者が共同して国民健康保険事業の目的を達成するために設立された団体であり、県内の全市町村が加入し、保険者の規模に応じてその運営経費を負担する。</t>
  </si>
  <si>
    <t>国民健康保険団体連合会負担金</t>
  </si>
  <si>
    <t>法定負担であるため、今後も継続して負担する。</t>
  </si>
  <si>
    <t>国民健康保険中央会からの通知に基づき、適切に処理を実施した。</t>
  </si>
  <si>
    <t>国民健康保険中央会は、一般社団法人及び一般財団法人に関する法律に基づき、国民健康保険事業の普及等を目的として組織された公益財団法人であり、中央会が運営するオンライン資格確認等システムについて、保険者の規模に応じてその運営経費を負担した。</t>
  </si>
  <si>
    <t>国民健康保険中央会は、一般社団法人及び一般財団法人に関する法律に基づき、国民健康保険事業の普及等を目的として組織された公益財団法人であり、中央会が運営するオンライン資格確認等システムについて、保険者の規模に応じてその運営経費を負担する。</t>
  </si>
  <si>
    <t>国民健康保険中央会負担金</t>
  </si>
  <si>
    <t>今後も継続して発行する。</t>
  </si>
  <si>
    <t>口座振替の推進やコンビニエンスストア等の複数の収納方法を設けることで、国民健康保険税の徴収率の向上を図ることができた。</t>
  </si>
  <si>
    <t>納税通知書発行数</t>
  </si>
  <si>
    <t>国民健康保険税に係る納税通知書や同封しているチラシの印刷経費を負担した。</t>
  </si>
  <si>
    <t>国民健康保険税の賦課業務を行う。</t>
  </si>
  <si>
    <t>賦課業務</t>
  </si>
  <si>
    <t>今後も継続して開催する。</t>
  </si>
  <si>
    <t>必要に応じて開催し、今後取り組むべき課題の充実のための相互理解を深めた。</t>
  </si>
  <si>
    <t>構成人数</t>
  </si>
  <si>
    <t>国民健康保険事業の適正な運営を図るため、国民健康保険法第１１条に基づき国民健康保険運営協議会を開催し、国民健康保険の運営に関する審議を行った。</t>
  </si>
  <si>
    <t>国民健康保険事業の適正な運営を図るため、国民健康保険法第１１条に基づき、国民健康保険運営協議会を設置し、必要に応じて国民健康保険の運営に関する審議を行う。</t>
  </si>
  <si>
    <t>国保運営協議会</t>
  </si>
  <si>
    <t>今後も継続して作成する。</t>
  </si>
  <si>
    <t>新座市国民健康保険のハンドブックを作成し、被保険者に国民健康保険事業について周知することができた。</t>
  </si>
  <si>
    <t>パンフレット部数</t>
  </si>
  <si>
    <t>国民健康保険制度を理解するための小冊子を転入資格取得者等に配布し、国民健康保険制度等の啓発を図るため、パンフレットを作成した。</t>
  </si>
  <si>
    <t>国民健康保険制度を理解するための小冊子を転入資格取得者等に配布し、国民健康保険制度等の啓発を図るため、パンフレットを作成する。</t>
  </si>
  <si>
    <t>趣旨普及活動</t>
  </si>
  <si>
    <t>法定給付であるため、今後も継続して給付する。</t>
  </si>
  <si>
    <t>被保険者数や医療費の増減に応じて支給額の増減はあるが、法定給付のため引き続き必要性がある。</t>
  </si>
  <si>
    <t>支給金額</t>
  </si>
  <si>
    <t>一般被保険者が保険医療機関等で診療を受けた場合、その医療費の原則７割（義務教育就学前は８割、７０歳以上は７割又は８割）を医療機関等を通じて負担した。</t>
  </si>
  <si>
    <t>一般被保険者が保険医療機関等で診療を受けた場合、その医療費の原則７割（義務教育就学前は８割、７０歳以上は７割又は８割）を医療機関等を通じて負担する。</t>
  </si>
  <si>
    <t>一般被保険者療養給付費</t>
  </si>
  <si>
    <t>令和６年度以降は、過誤請求分のみの処理となっている。</t>
  </si>
  <si>
    <t>退職者医療制度は、平成26年度末で廃止され新規適用がなくなり、令和5年度末で完全廃止となった。新座市では令和2年度以降の対象者は0名である。</t>
  </si>
  <si>
    <t>退職被保険者が保険医療機関等で診療を受けた場合、その医療費の原則７割（義務教育就学前は８割、７０歳以上は７割又は８割）を医療機関等を通じて負担するもの。（令和５年度は０件）</t>
  </si>
  <si>
    <t>退職被保険者等が保険医療機関等で診療を受けた場合、その医療費の７割（義務教育就学前は８割）を医療機関等を通じて負担する。</t>
  </si>
  <si>
    <t>退職被保険者等療養給付費</t>
  </si>
  <si>
    <t>一般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した。</t>
  </si>
  <si>
    <t>一般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する。</t>
  </si>
  <si>
    <t>一般被保険者療養費</t>
  </si>
  <si>
    <t>退職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するもの。（令和５年度は０件）</t>
  </si>
  <si>
    <t>退職被保険者等がやむを得ない理由により保険証を提示できず、保険医療機関等において自費で診療を受けた場合及び柔道整復等に係る費用を１０割支払った場合、後日その診療に要した費用を退職被保険者等の一部負担金を除いて給付する。</t>
  </si>
  <si>
    <t>退職被保険者等療養費</t>
  </si>
  <si>
    <t>一般被保険者の医療費の自己負担を軽減するため、所得や年齢に応じて定める一定限度額を超える医療費を支払った場合、その超えた金額を給付した。</t>
  </si>
  <si>
    <t>一般被保険者の医療費の自己負担を軽減するため、所得や年齢に応じて定める一定限度額を超える医療費を支払った場合、その超えた金額を給付する。</t>
  </si>
  <si>
    <t>一般被保険者高額療養費</t>
  </si>
  <si>
    <t>退職被保険者の医療費の自己負担を軽減するため、所得や年齢に応じて定める一定限度額を超える医療費を支払った場合、その超えた金額を給付するもの。（令和５年度は０件）</t>
  </si>
  <si>
    <t>退職被保険者等の医療費の自己負担を軽減するため、所得や年齢に応じて定める一定限度額を超える医療費を支払った場合、その超えた金額を給付する。</t>
  </si>
  <si>
    <t>退職被保険者等高額療養費</t>
  </si>
  <si>
    <t>一般被保険者の医療及び介護費用の自己負担を軽減するため、所得や年齢に応じて定める一定限度額を超える費用を支払った場合、その超えた金額を給付した。</t>
  </si>
  <si>
    <t>一般被保険者の医療及び介護費用の自己負担を軽減するため、所得や年齢に応じて定める一定限度額を超える費用を支払った場合、その超えた金額を給付する。</t>
  </si>
  <si>
    <t>一般被保険者高額介護合算療養費</t>
  </si>
  <si>
    <t>移送費に該当する治療の有無に応じて支給額の増減はあるが、法定給付のため引き続き必要性がある。</t>
  </si>
  <si>
    <t>一般被保険者が療養を受けるため、適切な理由で転院等を行った場合、その移送に要した費用を給付した。</t>
  </si>
  <si>
    <t>一般被保険者が療養を受けるため、適切な理由で転院等を行った場合、その移送に要した費用を給付する。</t>
  </si>
  <si>
    <t>一般被保険者移送費</t>
  </si>
  <si>
    <t>出産者数の増減に応じて支給額の増減はあるが、法定給付のため引き続き必要性がある。</t>
  </si>
  <si>
    <t>被保険者の妊娠４か月を超える出産（生産、死産を問わない。）について、当該被保険者の属する世帯主に対し、５０万円を給付した。</t>
  </si>
  <si>
    <t>新座市国民健康保険条例</t>
  </si>
  <si>
    <t>被保険者の妊娠４か月を超える出産（生産、死産を問わない。）について、当該被保険者の属する世帯主に対し、５０万円を給付する。</t>
  </si>
  <si>
    <t>出産育児一時金</t>
  </si>
  <si>
    <t>死亡者数の増減に応じて支給額の増減はあるが、法定給付のため引き続き必要性がある。</t>
  </si>
  <si>
    <t>被保険者が死亡したとき、その葬祭を行った者に５万円を給付した。</t>
  </si>
  <si>
    <t>被保険者が死亡したとき、その葬祭を行った者に５万円を給付する。</t>
  </si>
  <si>
    <t>葬祭費</t>
  </si>
  <si>
    <t>令和５年５月８日に新型コロナウイルスが２類から５類に変更となったことにより、諸病手当金及び見舞金も廃止となった。</t>
  </si>
  <si>
    <t>新型コロナウイルスの感染者数が減少したことにより、申請件数が減少している。</t>
  </si>
  <si>
    <t>傷病見舞金支給件数</t>
  </si>
  <si>
    <t>傷病手当金支給件数</t>
  </si>
  <si>
    <t>傷病見舞金支給金額</t>
  </si>
  <si>
    <t>傷病手当金支給金額</t>
  </si>
  <si>
    <t>傷病手当金について、新型コロナウイルスに感染した被用者に療養のため労務に服することができない期間の傷病手当を支給した。
また、傷病見舞金について、新型コロナウイルスに感染した被保険者のうち、傷病手当金の該当とならない自営業者等に傷病見舞金２０万円（令和5年度以降感染者は１０万円）を支給した。</t>
  </si>
  <si>
    <t>新型コロナウイルス感染症に感染した被保険者等に対し、傷病手当金等を支給する。</t>
  </si>
  <si>
    <t>傷病手当金</t>
  </si>
  <si>
    <t>今後も継続して納付する。</t>
  </si>
  <si>
    <t>埼玉県からの通知に基づき、適切に処理を実施した。</t>
  </si>
  <si>
    <t>一般被保険者医療給付費分納付額</t>
  </si>
  <si>
    <t>国民健康保険法に基づき、県の特別会計において負担する保険給付費等交付金の交付に要する費用、その他の国民健康保険事業に要する費用に充てるため県に納付した。</t>
  </si>
  <si>
    <t>国民健康保険法に基づき、県の特別会計において負担する保険給付費等交付金の交付に要する費用、その他の国民健康保険事業に要する費用に充てるため、県に納付する。</t>
  </si>
  <si>
    <t>一般被保険者医療給付費分</t>
  </si>
  <si>
    <t>一般被保険者後期高齢者支援金等分納付額</t>
  </si>
  <si>
    <t>国民健康保険法に基づき、県の特別会計において社会保険診療報酬支払基金に支出する後期高齢者支援金等の費用に充てるため県に納付した。</t>
  </si>
  <si>
    <t>一般被保険者後期高齢者支援金等分</t>
  </si>
  <si>
    <t>介護納付金分納付額</t>
  </si>
  <si>
    <t>国民健康保険法に基づき、県の特別会計において社会保険診療報酬支払基金に支出する介護納付金の費用に充てるため県に納付した。</t>
  </si>
  <si>
    <t>介護納付金分</t>
  </si>
  <si>
    <t>令和6年度には退職被保険者が皆減となるため、事業が終了となる。</t>
  </si>
  <si>
    <t>単価</t>
  </si>
  <si>
    <t>年金受給権者数</t>
  </si>
  <si>
    <t>一般被保険者と退職被保険者とでは医療費の負担方法が異なることから、退職被保険者の資格変更を行うため、年金受給権者一覧を作成する費用を国民健康保険団体連合会に拠出した。</t>
  </si>
  <si>
    <t>一般被保険者と退職被保険者等では医療費の負担方法が異なることから、振替処理を行うため、埼玉県国民健康保険団体連合会が一括して年金受給権者の一覧を作成する費用を拠出する。</t>
  </si>
  <si>
    <t>共同事業拠出金</t>
  </si>
  <si>
    <t>より効果的な対策を検討し、引き続き受診率の向上に努めていく。</t>
  </si>
  <si>
    <t>受診率向上対策を行い特定健康診査を実施したが、特定健康診査等実施計画の目標値には届いていない。</t>
  </si>
  <si>
    <t>特定健康診査受診者数</t>
  </si>
  <si>
    <t>４０歳以上７５歳未満の被保険者を対象に、生活習慣病及び内臓脂肪症候群（メタボリックシンドローム）予防に着目した特定健康診査を実施した。</t>
  </si>
  <si>
    <t>高齢者の医療の確保に関する法律、国民健康保険法</t>
  </si>
  <si>
    <t>４０歳以上７５歳未満の被保険者を対象に、生活習慣病及び内臓脂肪症候群（メタボリックシンドローム）予防に着目した特定健康診査を実施する。</t>
  </si>
  <si>
    <t>特定健康診査等事業</t>
  </si>
  <si>
    <t>より効果的な対策を検討し、利用率向上に努めていく。</t>
  </si>
  <si>
    <t>利用率向上対策を行い特定保健指導を実施したが、特定健康診査等実施計画の目標値には届いていない。</t>
  </si>
  <si>
    <t>特定保健指導利用者</t>
  </si>
  <si>
    <t>４０歳以上７５歳未満の被保険者を対象に、生活習慣病及び内臓脂肪症候群（メタボリックシンドローム）予防に着目した特定保健指導を実施した。</t>
  </si>
  <si>
    <t>４０歳以上７５歳未満の被保険者を対象に、生活習慣病及び内臓脂肪症候群（メタボリックシンドローム）予防に着目した特定保健指導を実施する。</t>
  </si>
  <si>
    <t>特定保健指導</t>
  </si>
  <si>
    <t>継続して事業を実施する（埼玉県コバトン健康マイレージ事業は、使用するアプリが変更となりコバトンＡＬＫＯＯマイレージ事業に移行）。</t>
  </si>
  <si>
    <t>計画どおりに医療費通知の発送、宿泊保養施設の利用助成及び埼玉県コバトン健康マイレージ事業を実施できた。</t>
  </si>
  <si>
    <t>マイレージ事業登録者（年度末）</t>
  </si>
  <si>
    <t>保養施設助成件数</t>
  </si>
  <si>
    <t>通</t>
  </si>
  <si>
    <t>医療費通知発送数</t>
  </si>
  <si>
    <t>医療機関等で診療を受けた際にかかった医療費の額を取りまとめた医療費通知を、年6回送付した。
宿泊保養施設の利用者に対し、年間1泊分（中学生以上2,000円、小学生1,000円）の利用助成を行った（令和５年度は小学生の利用はなし。）。
埼玉県コバトン健康マイレージ事業に参加し、歩数に応じて景品の抽選に参加できるスマートフォンアプリを提供した。</t>
  </si>
  <si>
    <t>国民健康保険法、新座市国民健康保険保養施設利用規則</t>
  </si>
  <si>
    <t>被保険者の健康増進事業として、医療費通知、保養施設の利用助成及び埼玉県コバトン健康マイレージ事業を実施する。</t>
  </si>
  <si>
    <t>保健衛生普及業務</t>
  </si>
  <si>
    <t>保健事業実施計画（データヘルス計画）に基づき、継続して事業を実施する。</t>
  </si>
  <si>
    <t>計画どおりに後発医薬品利用差額通知事業、人間ドック検診費の助成及び生活習慣病重症化予防対策事業を実施できた。</t>
  </si>
  <si>
    <t>生活習慣病重症化予防対策事業実施件数</t>
  </si>
  <si>
    <t>人間ドック助成件数</t>
  </si>
  <si>
    <t>後発医薬品利用差額通知数</t>
  </si>
  <si>
    <t>後発医薬品使用希望の意向を手軽に伝えることのできるシールを作成し、配布した。
後発医薬品に切り替えた場合の利用差額通知を、年2回送付した。
人間ドック検診の受診者に対し、健診費用の一部（眼底検査あり30,909円、眼底検査なし28,500円）を助成した。
糖尿病性腎症の重症化予防対策として、未受診者及び受診中断者に対して受診勧奨を行い、糖尿病性腎症治療者に対して保健指導及び継続支援を行った。</t>
  </si>
  <si>
    <t>国民健康保険法、新座市国民健康保険人間ドック検診費助成要綱</t>
  </si>
  <si>
    <t>疾病を予防し、医療費の負担軽減を図るため、人間ドック検診費助成事業及び生活習慣病重症化予防対策事業を実施するほか、疾病予防対策、医療費節減対策の一環としてシールを配布する。</t>
  </si>
  <si>
    <t>疾病予防</t>
  </si>
  <si>
    <t>今後も継続して積立する。</t>
  </si>
  <si>
    <t>前年度の繰越金や基金の利子について、積立を適切に遂行した。</t>
  </si>
  <si>
    <t>積立金</t>
  </si>
  <si>
    <t>新座市国民健康保険財政調整基金条例の規定に基づき、国民健康保険財政の健全な運営を図るための経費の財源に充てるため、基金に積み立てた。</t>
  </si>
  <si>
    <t>新座市国民健康保険財政調整基金条例の規定に基づき、国民健康保険財政の健全な運営を図る経費の財源に充てるため、基金を積み立てる。</t>
  </si>
  <si>
    <t>国民健康保険財政調整基金積立金</t>
  </si>
  <si>
    <t>引き続き日本年金機構と連携し、より効果的な方法を取り入れることで未加入者や未納者の解消に努める。また、情報提供や相談体制を充実していくことで、年金制度に関する理解の促進及び無年金・低年金の解消を図っていく。</t>
  </si>
  <si>
    <t>手続のために来庁した市民の国民年金加入履歴を確認し、未加入者や未納者には国民年金制度を具体的に説明の上、必要に応じ各種届出や申請を受け付け、未加入者の解消に寄与することができた。</t>
  </si>
  <si>
    <t>免除者数</t>
  </si>
  <si>
    <t>被保険者数</t>
  </si>
  <si>
    <t>国民年金に係る各種届出・申請の受理及び進達のほか、広報やホームページなどを通じて国民年金制度を周知をした。また、日本年金機構と連携し、窓口や電話での国民年金に関する相談業務を実施した。</t>
  </si>
  <si>
    <t>国民年金法</t>
  </si>
  <si>
    <t>国民年金事務に係る共通事務経費等
第１号被保険者（日本に住所のある２０歳以上６０歳未満の自営業者・学生・無職の人など）となる人の加入・喪失等の届出等の受理・進達、制度の周知及び様々な国民年金に関する相談業務を行う。</t>
  </si>
  <si>
    <t>国民年金事務</t>
  </si>
  <si>
    <t>市民からの要望を把握し、より良い相談事業となるよう、委託先等と調整しながら検討を進めていく。</t>
  </si>
  <si>
    <t>令和４年度は新型コロナウイルス感染症の影響などにより、業務を縮小して実施していたが、令和５年度においては相談の種類や実施回数を増やし、市民の多様な悩みに対応できるよう、相談の機会を設けることができた。</t>
  </si>
  <si>
    <t>年金・社会保険・労働相談件数</t>
  </si>
  <si>
    <t>不動産相談件数</t>
  </si>
  <si>
    <t>税務相談相談件数</t>
  </si>
  <si>
    <t>法律相談相談件数</t>
  </si>
  <si>
    <t>法律相談　週２回（２０分/１０枠）
税務相談　月１回（３０分/６枠）
不動産相談　月１回（３０分/４枠）
年金・社会保険・労働相談　月１回（４５分/４枠）</t>
  </si>
  <si>
    <t>新座市市民相談実施要綱</t>
  </si>
  <si>
    <t>日常の暮らしの中で身近に抱えている心配事、悩み事等について、市民が安心して相談することができるよう、専門の相談員による相談窓口（無料）を開設する。</t>
  </si>
  <si>
    <t>地域活動推進課</t>
  </si>
  <si>
    <t>市民相談</t>
  </si>
  <si>
    <t>市民生委員・児童委員協議会及び地区民生委員・児童委員協議会に対し、活動の支援を行うとともに補助を継続していく。</t>
  </si>
  <si>
    <t>市民生委員・児童委員協議会及び地区民生委員・児童委員協議会に補助を行った。補助金は各協議会の運営や各民生・児童委員の資質向上のための研修等に充てられた。
地域共生社会の実現に向けた取組や新座市地域福祉計画の実施に当たり、地域住民の立場から困りごとの相談にのり、地域の支え合いづくりの一助となる民生・児童委員の役割は重要であり、引き続き民生・児童委員活動の支援を継続していく必要がある。</t>
  </si>
  <si>
    <t>民生委員・児童委員相談件数</t>
  </si>
  <si>
    <t>民生委員・児童委員活動日数</t>
  </si>
  <si>
    <t>民生委員・児童委員が構成する市民生委員・児童委員協議会及び地区民生委員・児童委員協議会（６地区）に対し、活動経費の助成を行った。また、市民生委員・児童委員協議会の事務局を担うとともに、各地区民生委員・児童委員協議会の運営の支援を行った。</t>
  </si>
  <si>
    <t>民生委員法</t>
  </si>
  <si>
    <t>厚生労働大臣から委嘱を受け、身近な市民の相談相手として、また、行政との橋渡し役として、担当地域を持って活動する民生委員・児童委員が構成する市民生委員・児童委員協議会及び地区民生委員・児童委員協議会（６地区）に対し、活動経費の助成を行う。</t>
  </si>
  <si>
    <t>民生・児童委員業務</t>
  </si>
  <si>
    <t>令和６年度から令和９年度までの４年間は、朝霞地区保護司会（朝霞市、志木市、新座市、和光市）の事務局当番市となり、朝霞地区保護司会新座支部の事務局業務のみであった令和５年度より業務が拡大する。
また、県内の更生保護活動を取りまとめるさいたま保護観察所と連携しながら、朝霞地区保護司会に所属する保護司へのサポートや情報提供に努める。</t>
  </si>
  <si>
    <t>保護司制度は国において保護司の担い手不足や高齢化を改善するために、制度改正の検討が行われているなど、今後も必要な事業として想定されている。なお、本市においても担い手の高齢化及び減少は深刻な問題である。
また、令和５年度は新型コロナウイルス感染症の蔓延に伴い、実施を見送っていた事業等を順次再開してきた。研修会等が予定どおり開催できたため、保護司活動に役立つ情報提供などを実施できた。</t>
  </si>
  <si>
    <t>朝霞地区保護司会新座支部自主研修会の開催</t>
  </si>
  <si>
    <t>犯罪や非行を行った者の更生や社会復帰の支援及びこれらを未然に防ぐ啓発活動を行う埼玉県更生保護観察協会朝霞支部及び朝霞地区保護司会新座支部に対し、経費負担・補助を行った。
朝霞地区保護司会新座支部
会員数　２６名（令和６年５月１日現在）
任期　２年（再任可能・任命時点で７５歳まで（原則））</t>
  </si>
  <si>
    <t>更生保護法第３２条</t>
  </si>
  <si>
    <t>犯罪や非行を行った者の更生や社会復帰の支援及びこれらを未然に防ぐ啓発活動を行う埼玉県更生保護観察協会朝霞支部及び朝霞地区保護司会新座支部に対し、経費負担・補助を行う。</t>
  </si>
  <si>
    <t>更生保護</t>
  </si>
  <si>
    <t>社会福祉協議会に対する補助のほか、令和６年度以降に福祉に関する業務の一部を委託し、その分の人員や予算を市から社会福祉協議会に配分することにより、社会福祉協議会を福祉行政の中核的な役割を担う機関として強化するとともに、委託事業に係る専門性を高め、市民サービスの向上を図っていく方針を決定した。今後は、委託事業と合わせて社会福祉協議会への支援を検討していく。</t>
  </si>
  <si>
    <t>社会福祉協議会に対し、人件費等の補助を行った。社会福祉協議会において、地域福祉の取組を推進するとともに、支え合いのできる地域づくりを進めている地域福祉推進協議会の活動支援等を実施した。また、社会福祉協議会の業務について、今後拡大が想定されるため、社会福祉協議会が使用している第三庁舎を増築することとした。</t>
  </si>
  <si>
    <t>補助対象職員数</t>
  </si>
  <si>
    <t>地域福祉向上のため、その中心的役割を担い、ボランティア、行政、町内会・自治会、民生・児童委員及び福祉団体と連携し、高齢者、ひとり親、児童、障がい者などに必要な福祉サービスの提供やボランティアの育成を実施する新座市社会福祉協議会に対し、補助を行った。</t>
  </si>
  <si>
    <t>社会福祉法第５８条第１項</t>
  </si>
  <si>
    <t>地域福祉向上のため、その中心的役割を担い、ボランティア、行政、町内会・自治会、民生・児童委員及び福祉団体と連携し、高齢者、ひとり親、児童、障がい者などに必要な福祉サービスの提供やボランティアの育成を実施する新座市社会福祉協議会に対し、補助を行う。</t>
  </si>
  <si>
    <t>社会福祉協議会補助</t>
  </si>
  <si>
    <t>令和８年度にはねんりんピックと共同開催になる。高齢者や障がい者だけではなく、こどもや若者たちも楽しめるようなイベントにする必要があると思う。
また、参加団体数も増えていくと考えられるため、会場規模の拡大などを検討する必要がある。</t>
  </si>
  <si>
    <t>福祉フェスティバルは、地域で活動している様々な団体が実際に出店や出演して地域の交流の場として活用されている。
また、多世代の方を対象としているため、高齢者や障がい者のみならず、子育て世代も多く来場している。
今後は、福祉フェスティバルと名称にもあるように高齢者や障がい者に関する団体だけでなく、子育て世代やこども関係の団体の出店、出演が必要になる。</t>
  </si>
  <si>
    <t>参加団体数</t>
  </si>
  <si>
    <t>参加者数</t>
  </si>
  <si>
    <t>福祉フェスティバルについて、予定どおり令和５年５月２８日（日）市役所駐車場及び市民会館にて開催し、約１２，０００人が来場した。</t>
  </si>
  <si>
    <t>障がいのある人やない人、お年寄りから子どもまで共に楽しみ、ふれあいと交流の輪を広げることを目的として開催する福祉フェスティバルの実行委員会に対し、補助等を行う。</t>
  </si>
  <si>
    <t>福祉フェスティバル補助</t>
  </si>
  <si>
    <t>引き続き社会福祉協議会に補助を行うとともに、周知・啓発等の事業に関わる協力を行っていく。</t>
  </si>
  <si>
    <t>当該事業を実施する社会福祉協議会に補助を行い、地域の支え合いを推進することができた。新型コロナウイルス感染症の感染拡大の影響を受け、利用時間数が減少したが、令和２年度以降は増加傾向にある。引き続き地域の支え合いの推進のため、市としても事業の周知・啓発を行っていく必要がある。</t>
  </si>
  <si>
    <t>補助対象時間数</t>
  </si>
  <si>
    <t>新座市地域支え合いボランティア事業を実施する新座市社会福祉協議会に対し、ボランティアの活動時間に応じて、１時間当たり２００円の補助を行った。</t>
  </si>
  <si>
    <t>新座市地域支え合いボランティア事業を実施する新座市社会福祉協議会に対し、ボランティアの活動時間に応じて、１時間当たり２００円を補助する。</t>
  </si>
  <si>
    <t>地域支え合いボランティア補助</t>
  </si>
  <si>
    <t>令和６年度は地域福祉計画推進委員会を開催し、策定した第４次新座市地域福祉計画の進捗状況の報告等を議題に開催する予定である。</t>
  </si>
  <si>
    <t>令和５年度は、令和４年度に策定した第４次新座市地域福祉計画の周知を主とした。第４次新座市地域福祉計画の概要版を作成し、市内の公共施設や福祉関係団体への配布を行い、周知を図ることができた。
また、地域福祉計画推進委員会を開催し、計画の中で進めていくこととした事業の進捗状況の報告などを行った。</t>
  </si>
  <si>
    <t>地域福祉計画推進委員会の開催</t>
  </si>
  <si>
    <t>令和５年度は、令和４年度に策定した第４次新座市地域福祉計画の周知を主として第４次新座市地域福祉計画の概要版の作成、配布を行った。
また、地域福祉計画推進委員会を開催し、計画した事業の進捗状況の報告などを行った。</t>
  </si>
  <si>
    <t>社会福祉法第１０７条</t>
  </si>
  <si>
    <t>第４次新座市地域福祉計画等を円滑かつ計画的に推進するため、新座市地域福祉計画推進委員会を設置し、推進状況の把握及び評価を行う。</t>
  </si>
  <si>
    <t>地域福祉計画</t>
  </si>
  <si>
    <t>令和６年度から生活支援コーディネーターを増員の上、新座市社会福祉協議会へ本事業を委託し、推進する。
また、地域福祉推進協議会と協議体の連携強化や、組織体制の見直しを検討していく必要がある。</t>
  </si>
  <si>
    <t>第１層及び第２層協議体の開催や本事業に関わる取組を行う地域団体等とのネットワークづくりを通じて、地域の支え合いの仕組みづくりに寄与することができた。
今後は、本事業と同様に地域福祉圏域で活動している「地域福祉推進協議会」との関係性の整理が求められているため、地域福祉推進協議会との連携の強化や組織体制の見直しを検討していく必要がある。</t>
  </si>
  <si>
    <t>第２層協議体の開催(６圏域)</t>
  </si>
  <si>
    <t>第１層協議体の開催(市全域)</t>
  </si>
  <si>
    <t>地域における高齢者、障がい者、子どもといった様々な課題を分野ごとではなく包括的に、地域において支え合い、助け合いながら解決していく仕組みづくりを行った。
事業の実施に当たっては、第１層（市全域）及び第２層（６圏域）に生活支援コーディネーターを配置するとともに、地域住民による協議体を開催し、地域の支え合いづくりについて協議を行い、事業を推進した。</t>
  </si>
  <si>
    <t>社会福祉法第１０６条の３第１項第１号及び介護保険法第１１５条の４５第２項第５号</t>
  </si>
  <si>
    <t>社会福祉法第１０６条の３第１項第１号及び介護保険法第１１５条の４５第２項第５号に規定する事業を推進するとともに、地域における支え合いの生活支援体制づくりを推進する。</t>
  </si>
  <si>
    <t>開室日を週５日に増やし、ニーズに対応していく。
ＡＩ相談パートナーサービスの使用により、複合課題を抱えた相談者が、相談内容の聴取漏れや、相談員の知識経験の差異による不利益・不公平を被ることなく、均一的に適切な制度や新しい資源の情報を取得し必要な支援につながるよう、対応をしていく。また、相談員の作業負担軽減に向けて、要約機能の活用等を検討していく。
活用可能な地域資源の情報を収集し、新たなつなぎ先を増やすとともに、重層的体制整備事業への移行準備を進める。</t>
  </si>
  <si>
    <t>福祉相談室は、どこに相談してよいか分からない福祉に関する困りごとや、離婚問題、家族の問題等について、包括的に相談を受け止め、内容に応じて関係機関の窓口へつなぐ役割を果たした。
相談件数は増加傾向にあり、相談内容も複合課題を抱えたものが多いことから、今後も福祉相談のニーズは高まっていくものと考えられる。
また、既存の制度・サービスに留まらず、活用可能な地域資源の情報を収集し、コーディネートすることで、更に解決に向けた対応が可能となると見立てられる。
ＡＩ相談パートナーサービスの使用においては、音声テキスト化機能により相談員の作業負担が一部軽減されたが、更なる負担軽減のため、要約機能の付帯が必須である。</t>
  </si>
  <si>
    <t>解決に向けた対応をした割合</t>
  </si>
  <si>
    <t>複合的な福祉課題等について、包括的に相談を受け止め、内容に応じて関係機関の窓口へつなぐ、福祉相談を実施した。また、電話・対面の相談業務において、音声をリアルタイムでテキスト化しつつ、自動ガイダンスを表示することにより、相談を受ける職員の判断をサポートし、事務の効率化を図る「ＡＩ相談パートナーサービス」を使用した。
１　福祉相談員　３人
２　相談日時　月、水、金曜日（祝日を除く。）午前９時～正午、午後１時～午後５時
３　相談件数　３８５件（面接１４２件、電話２４３件）</t>
  </si>
  <si>
    <t>新座市福祉相談室設置規程</t>
  </si>
  <si>
    <t>複合的な福祉課題等について、包括的に相談を受け止め、内容に応じて関係機関の窓口へつなぐ、福祉相談室を設置する。</t>
  </si>
  <si>
    <t>福祉相談</t>
  </si>
  <si>
    <t>Ｂ</t>
    <phoneticPr fontId="23"/>
  </si>
  <si>
    <t>Ａ</t>
    <phoneticPr fontId="23"/>
  </si>
  <si>
    <t>Ⅱ：改善しながら継続</t>
    <phoneticPr fontId="23"/>
  </si>
  <si>
    <t>Ｃ</t>
    <phoneticPr fontId="23"/>
  </si>
  <si>
    <t>所管課</t>
    <rPh sb="0" eb="2">
      <t>ショカン</t>
    </rPh>
    <rPh sb="2" eb="3">
      <t>カ</t>
    </rPh>
    <phoneticPr fontId="5"/>
  </si>
  <si>
    <t>決算額(千円)</t>
    <rPh sb="0" eb="2">
      <t>ケッサン</t>
    </rPh>
    <rPh sb="2" eb="3">
      <t>ガク</t>
    </rPh>
    <rPh sb="4" eb="6">
      <t>センエン</t>
    </rPh>
    <phoneticPr fontId="5"/>
  </si>
  <si>
    <t>実施状況</t>
    <rPh sb="0" eb="2">
      <t>ジッシ</t>
    </rPh>
    <rPh sb="2" eb="4">
      <t>ジョウキョウ</t>
    </rPh>
    <phoneticPr fontId="5"/>
  </si>
  <si>
    <t>必要性</t>
    <rPh sb="0" eb="3">
      <t>ヒツヨウセイ</t>
    </rPh>
    <phoneticPr fontId="5"/>
  </si>
  <si>
    <t>効率性</t>
    <rPh sb="0" eb="3">
      <t>コウリツセイ</t>
    </rPh>
    <phoneticPr fontId="5"/>
  </si>
  <si>
    <t>貢献度</t>
    <rPh sb="0" eb="3">
      <t>コウケンド</t>
    </rPh>
    <phoneticPr fontId="5"/>
  </si>
  <si>
    <t>今後の方向性</t>
    <rPh sb="0" eb="2">
      <t>コンゴ</t>
    </rPh>
    <phoneticPr fontId="5"/>
  </si>
  <si>
    <t>Ｂ</t>
    <phoneticPr fontId="2"/>
  </si>
  <si>
    <t>事業名をクリックすると帳票を表示します</t>
    <rPh sb="0" eb="2">
      <t>ジギョウ</t>
    </rPh>
    <rPh sb="2" eb="3">
      <t>メイ</t>
    </rPh>
    <rPh sb="11" eb="13">
      <t>チョウヒョウ</t>
    </rPh>
    <rPh sb="14" eb="16">
      <t>ヒョウジ</t>
    </rPh>
    <phoneticPr fontId="5"/>
  </si>
  <si>
    <t>Ⅰ：事業規模拡大</t>
    <phoneticPr fontId="23"/>
  </si>
  <si>
    <t>Ⅲ：現状のまま継続</t>
    <phoneticPr fontId="23"/>
  </si>
  <si>
    <t>Ⅳ：事業規模縮小</t>
    <phoneticPr fontId="23"/>
  </si>
  <si>
    <t>Ⅵ：事業終了</t>
    <phoneticPr fontId="23"/>
  </si>
  <si>
    <t>No.</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</si>
</sst>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indexed="8"/>
      <name val="ＭＳ Ｐゴシック"/>
      <family val="3"/>
    </font>
    <font>
      <sz val="11"/>
      <color theme="1"/>
      <name val="游ゴシック"/>
      <family val="2"/>
      <scheme val="minor"/>
    </font>
    <font>
      <sz val="6"/>
      <name val="ＭＳ ゴシック"/>
      <family val="2"/>
      <charset val="128"/>
    </font>
    <font>
      <u/>
      <sz val="11"/>
      <color theme="10"/>
      <name val="ＭＳ Ｐゴシック"/>
      <family val="3"/>
    </font>
    <font>
      <sz val="6"/>
      <name val="ＭＳ Ｐゴシック"/>
      <family val="3"/>
      <charset val="128"/>
    </font>
    <font>
      <sz val="6"/>
      <name val="游ゴシック"/>
      <family val="3"/>
      <charset val="128"/>
      <scheme val="minor"/>
    </font>
    <font>
      <sz val="8"/>
      <color indexed="8"/>
      <name val="Meiryo UI"/>
      <family val="3"/>
      <charset val="128"/>
    </font>
    <font>
      <sz val="11"/>
      <color indexed="8"/>
      <name val="BIZ UDゴシック"/>
      <family val="3"/>
    </font>
    <font>
      <b/>
      <sz val="10"/>
      <color indexed="8"/>
      <name val="BIZ UDゴシック"/>
      <family val="3"/>
      <charset val="128"/>
    </font>
    <font>
      <sz val="6"/>
      <name val="ＭＳ Ｐゴシック"/>
      <family val="3"/>
    </font>
    <font>
      <sz val="12"/>
      <color indexed="8"/>
      <name val="BIZ UDゴシック"/>
      <family val="3"/>
      <charset val="128"/>
    </font>
    <font>
      <b/>
      <sz val="28"/>
      <color indexed="8"/>
      <name val="BIZ UDゴシック"/>
      <family val="3"/>
      <charset val="128"/>
    </font>
    <font>
      <b/>
      <sz val="14"/>
      <color theme="0"/>
      <name val="BIZ UDゴシック"/>
      <family val="3"/>
      <charset val="128"/>
    </font>
    <font>
      <sz val="10"/>
      <color indexed="8"/>
      <name val="BIZ UDゴシック"/>
      <family val="3"/>
      <charset val="128"/>
    </font>
    <font>
      <sz val="11"/>
      <color theme="1"/>
      <name val="ＭＳ Ｐゴシック"/>
      <family val="3"/>
      <charset val="128"/>
    </font>
    <font>
      <sz val="8"/>
      <color indexed="8"/>
      <name val="BIZ UDゴシック"/>
      <family val="3"/>
      <charset val="128"/>
    </font>
    <font>
      <sz val="10"/>
      <name val="BIZ UDゴシック"/>
      <family val="3"/>
      <charset val="128"/>
    </font>
    <font>
      <sz val="8"/>
      <name val="BIZ UDゴシック"/>
      <family val="3"/>
      <charset val="128"/>
    </font>
    <font>
      <b/>
      <sz val="22"/>
      <color indexed="8"/>
      <name val="BIZ UDゴシック"/>
      <family val="3"/>
    </font>
    <font>
      <sz val="26"/>
      <color indexed="8"/>
      <name val="BIZ UDゴシック"/>
      <family val="3"/>
      <charset val="128"/>
    </font>
    <font>
      <sz val="8"/>
      <color indexed="8"/>
      <name val="ＭＳ Ｐゴシック"/>
      <family val="3"/>
    </font>
    <font>
      <sz val="36"/>
      <color indexed="8"/>
      <name val="BIZ UDゴシック"/>
      <family val="3"/>
      <charset val="128"/>
    </font>
    <font>
      <u/>
      <sz val="22"/>
      <color theme="10"/>
      <name val="ＭＳ Ｐゴシック"/>
      <family val="3"/>
    </font>
    <font>
      <sz val="6"/>
      <name val="游ゴシック"/>
      <family val="2"/>
      <charset val="128"/>
      <scheme val="minor"/>
    </font>
    <font>
      <sz val="11"/>
      <name val="游ゴシック"/>
      <family val="2"/>
      <scheme val="minor"/>
    </font>
  </fonts>
  <fills count="10">
    <fill>
      <patternFill patternType="none"/>
    </fill>
    <fill>
      <patternFill patternType="gray125"/>
    </fill>
    <fill>
      <patternFill patternType="solid">
        <fgColor rgb="FFFF99CC"/>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66"/>
        <bgColor indexed="64"/>
      </patternFill>
    </fill>
  </fills>
  <borders count="498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style="double">
        <color indexed="64"/>
      </left>
      <right/>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diagonalDown="1">
      <left style="double">
        <color indexed="64"/>
      </left>
      <right style="thin">
        <color indexed="64"/>
      </right>
      <top style="thin">
        <color indexed="64"/>
      </top>
      <bottom style="thin">
        <color indexed="64"/>
      </bottom>
      <diagonal style="thin">
        <color indexed="64"/>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bottom style="thin">
        <color indexed="8"/>
      </bottom>
      <diagonal/>
    </border>
    <border>
      <left/>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double">
        <color indexed="64"/>
      </left>
      <right/>
      <top/>
      <bottom style="thin">
        <color indexed="8"/>
      </bottom>
      <diagonal/>
    </border>
    <border>
      <left style="thin">
        <color indexed="8"/>
      </left>
      <right/>
      <top/>
      <bottom/>
      <diagonal/>
    </border>
    <border>
      <left/>
      <right style="thin">
        <color indexed="8"/>
      </right>
      <top/>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style="double">
        <color indexed="64"/>
      </right>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right style="double">
        <color indexed="64"/>
      </right>
      <top style="thin">
        <color indexed="8"/>
      </top>
      <bottom style="double">
        <color indexed="64"/>
      </bottom>
      <diagonal/>
    </border>
    <border>
      <left/>
      <right/>
      <top style="thin">
        <color indexed="8"/>
      </top>
      <bottom style="double">
        <color indexed="64"/>
      </bottom>
      <diagonal/>
    </border>
    <border>
      <left style="thin">
        <color indexed="8"/>
      </left>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double">
        <color indexed="64"/>
      </left>
      <right style="thin">
        <color indexed="8"/>
      </right>
      <top style="thin">
        <color indexed="8"/>
      </top>
      <bottom style="double">
        <color indexed="64"/>
      </bottom>
      <diagonal/>
    </border>
    <border>
      <left/>
      <right style="double">
        <color indexed="64"/>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double">
        <color indexed="64"/>
      </left>
      <right style="thin">
        <color indexed="8"/>
      </right>
      <top style="thin">
        <color indexed="8"/>
      </top>
      <bottom style="thin">
        <color indexed="8"/>
      </bottom>
      <diagonal/>
    </border>
    <border>
      <left/>
      <right style="double">
        <color indexed="64"/>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double">
        <color indexed="64"/>
      </left>
      <right/>
      <top style="thin">
        <color indexed="8"/>
      </top>
      <bottom/>
      <diagonal/>
    </border>
    <border>
      <left/>
      <right style="double">
        <color indexed="64"/>
      </right>
      <top style="thin">
        <color auto="1"/>
      </top>
      <bottom style="thin">
        <color indexed="8"/>
      </bottom>
      <diagonal/>
    </border>
    <border>
      <left/>
      <right/>
      <top style="thin">
        <color auto="1"/>
      </top>
      <bottom style="thin">
        <color indexed="8"/>
      </bottom>
      <diagonal/>
    </border>
    <border>
      <left style="thin">
        <color indexed="8"/>
      </left>
      <right/>
      <top style="thin">
        <color auto="1"/>
      </top>
      <bottom style="thin">
        <color indexed="8"/>
      </bottom>
      <diagonal/>
    </border>
    <border>
      <left style="thin">
        <color indexed="8"/>
      </left>
      <right style="thin">
        <color indexed="8"/>
      </right>
      <top style="thin">
        <color auto="1"/>
      </top>
      <bottom style="thin">
        <color indexed="8"/>
      </bottom>
      <diagonal/>
    </border>
    <border>
      <left style="double">
        <color indexed="64"/>
      </left>
      <right style="thin">
        <color indexed="8"/>
      </right>
      <top style="thin">
        <color auto="1"/>
      </top>
      <bottom style="thin">
        <color indexed="8"/>
      </bottom>
      <diagonal/>
    </border>
    <border>
      <left/>
      <right style="thin">
        <color indexed="64"/>
      </right>
      <top style="thin">
        <color indexed="64"/>
      </top>
      <bottom/>
      <diagonal/>
    </border>
    <border>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s>
  <cellStyleXfs count="4">
    <xf numFmtId="0" fontId="0" fillId="0" borderId="0">
      <alignment vertical="center"/>
    </xf>
    <xf numFmtId="38" fontId="14" fillId="0" borderId="0" applyFont="0" applyFill="0" applyBorder="0" applyAlignment="0" applyProtection="0">
      <alignment vertical="center"/>
    </xf>
    <xf numFmtId="0" fontId="1" fillId="0" borderId="0"/>
    <xf numFmtId="0" fontId="3" fillId="0" borderId="0" applyNumberFormat="0" applyFill="0" applyBorder="0" applyAlignment="0" applyProtection="0">
      <alignment vertical="center"/>
    </xf>
  </cellStyleXfs>
  <cellXfs count="8385">
    <xf numFmtId="0" fontId="0" fillId="0" borderId="0" xfId="0">
      <alignment vertical="center"/>
    </xf>
    <xf numFmtId="0" fontId="1" fillId="0" borderId="0" xfId="2"/>
    <xf numFmtId="0" fontId="1" fillId="0" borderId="0" xfId="2" applyAlignment="1">
      <alignment wrapText="1"/>
    </xf>
    <xf numFmtId="0" fontId="3" fillId="0" borderId="1" xfId="3" applyBorder="1" applyAlignment="1">
      <alignment wrapText="1"/>
    </xf>
    <xf numFmtId="0" fontId="1" fillId="0" borderId="1" xfId="2" applyBorder="1"/>
    <xf numFmtId="0" fontId="1" fillId="0" borderId="2" xfId="2" applyBorder="1" applyAlignment="1">
      <alignment shrinkToFit="1"/>
    </xf>
    <xf numFmtId="0" fontId="1" fillId="2" borderId="2" xfId="2" applyFill="1" applyBorder="1" applyAlignment="1">
      <alignment shrinkToFit="1"/>
    </xf>
    <xf numFmtId="0" fontId="1" fillId="3" borderId="1" xfId="2" applyFill="1" applyBorder="1" applyAlignment="1">
      <alignment horizontal="center" wrapText="1"/>
    </xf>
    <xf numFmtId="0" fontId="6" fillId="0" borderId="0" xfId="0" applyFont="1">
      <alignment vertical="center"/>
    </xf>
    <xf numFmtId="0" fontId="7" fillId="0" borderId="0" xfId="0" applyFont="1">
      <alignment vertical="center"/>
    </xf>
    <xf numFmtId="0" fontId="6" fillId="0" borderId="22" xfId="0" applyFont="1" applyBorder="1">
      <alignment vertical="center"/>
    </xf>
    <xf numFmtId="0" fontId="6" fillId="0" borderId="23" xfId="0" applyFont="1" applyBorder="1">
      <alignment vertical="center"/>
    </xf>
    <xf numFmtId="0" fontId="6" fillId="0" borderId="24" xfId="0" applyFont="1" applyBorder="1">
      <alignment vertical="center"/>
    </xf>
    <xf numFmtId="0" fontId="6" fillId="0" borderId="1" xfId="0" applyFont="1" applyBorder="1">
      <alignment vertical="center"/>
    </xf>
    <xf numFmtId="0" fontId="15" fillId="4" borderId="26" xfId="0" applyFont="1" applyFill="1" applyBorder="1" applyAlignment="1">
      <alignment vertical="center" wrapText="1"/>
    </xf>
    <xf numFmtId="0" fontId="15" fillId="4" borderId="1" xfId="0" applyFont="1" applyFill="1" applyBorder="1" applyAlignment="1">
      <alignment vertical="center" wrapText="1"/>
    </xf>
    <xf numFmtId="0" fontId="8" fillId="3" borderId="1" xfId="0" applyFont="1" applyFill="1" applyBorder="1" applyAlignment="1">
      <alignment horizontal="center" vertical="center" wrapText="1"/>
    </xf>
    <xf numFmtId="0" fontId="8" fillId="3" borderId="30" xfId="0" applyFont="1" applyFill="1" applyBorder="1" applyAlignment="1">
      <alignment horizontal="center" vertical="center" wrapText="1"/>
    </xf>
    <xf numFmtId="38" fontId="15" fillId="0" borderId="17" xfId="1" applyFont="1" applyFill="1" applyBorder="1" applyAlignment="1">
      <alignment horizontal="right" vertical="center" wrapText="1"/>
    </xf>
    <xf numFmtId="38" fontId="15" fillId="3" borderId="1" xfId="1" applyFont="1" applyFill="1" applyBorder="1" applyAlignment="1">
      <alignment horizontal="right" vertical="center" wrapText="1"/>
    </xf>
    <xf numFmtId="38" fontId="15" fillId="0" borderId="1" xfId="1" applyFont="1" applyFill="1" applyBorder="1" applyAlignment="1">
      <alignment horizontal="right" vertical="center" wrapText="1"/>
    </xf>
    <xf numFmtId="0" fontId="0" fillId="0" borderId="60" xfId="0" applyBorder="1">
      <alignment vertical="center"/>
    </xf>
    <xf numFmtId="0" fontId="15" fillId="4" borderId="2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9" fillId="0" borderId="0" xfId="0" applyFont="1" applyAlignment="1">
      <alignment horizontal="center" vertical="center"/>
    </xf>
    <xf numFmtId="0" fontId="20" fillId="0" borderId="0" xfId="0" applyFont="1">
      <alignment vertical="center"/>
    </xf>
    <xf numFmtId="0" fontId="6" fillId="0" borderId="0" xfId="0" applyFont="1" applyAlignment="1">
      <alignment horizontal="center" vertical="center"/>
    </xf>
    <xf numFmtId="0" fontId="21" fillId="0" borderId="0" xfId="0" applyFont="1" applyAlignment="1">
      <alignment horizontal="center" vertical="center"/>
    </xf>
    <xf numFmtId="0" fontId="7" fillId="0" borderId="4" xfId="0" applyFont="1" applyBorder="1">
      <alignment vertical="center"/>
    </xf>
    <xf numFmtId="0" fontId="22" fillId="0" borderId="0" xfId="3" applyFont="1">
      <alignment vertical="center"/>
    </xf>
    <xf numFmtId="0" fontId="22" fillId="0" borderId="0" xfId="0" applyFont="1">
      <alignment vertical="center"/>
    </xf>
    <xf numFmtId="0" fontId="1" fillId="3" borderId="1" xfId="2" applyFill="1" applyBorder="1" applyAlignment="1">
      <alignment horizontal="center" shrinkToFit="1"/>
    </xf>
    <xf numFmtId="38" fontId="1" fillId="3" borderId="1" xfId="1" applyFont="1" applyFill="1" applyBorder="1" applyAlignment="1">
      <alignment horizontal="center" wrapText="1"/>
    </xf>
    <xf numFmtId="0" fontId="1" fillId="3" borderId="1" xfId="2" applyFill="1" applyBorder="1" applyAlignment="1">
      <alignment horizontal="center" vertical="center" wrapText="1"/>
    </xf>
    <xf numFmtId="0" fontId="1" fillId="0" borderId="1" xfId="2" applyBorder="1" applyAlignment="1">
      <alignment shrinkToFit="1"/>
    </xf>
    <xf numFmtId="38" fontId="1" fillId="0" borderId="1" xfId="1" applyFont="1" applyBorder="1" applyAlignment="1"/>
    <xf numFmtId="0" fontId="1" fillId="0" borderId="1" xfId="2" applyBorder="1" applyAlignment="1">
      <alignment horizontal="center" vertical="center"/>
    </xf>
    <xf numFmtId="0" fontId="1" fillId="6" borderId="1" xfId="2" applyFill="1" applyBorder="1"/>
    <xf numFmtId="0" fontId="1" fillId="8" borderId="1" xfId="2" applyFill="1" applyBorder="1"/>
    <xf numFmtId="0" fontId="1" fillId="9" borderId="1" xfId="2" applyFill="1" applyBorder="1"/>
    <xf numFmtId="0" fontId="1" fillId="0" borderId="0" xfId="2" applyAlignment="1">
      <alignment shrinkToFit="1"/>
    </xf>
    <xf numFmtId="38" fontId="1" fillId="0" borderId="0" xfId="1" applyFont="1" applyAlignment="1"/>
    <xf numFmtId="0" fontId="1" fillId="0" borderId="0" xfId="2" applyAlignment="1">
      <alignment horizontal="center" vertical="center"/>
    </xf>
    <xf numFmtId="0" fontId="24" fillId="7" borderId="1" xfId="2" applyFont="1" applyFill="1" applyBorder="1"/>
    <xf numFmtId="0" fontId="15" fillId="4" borderId="26" xfId="0" applyFont="1" applyFill="1" applyBorder="1" applyAlignment="1">
      <alignment horizontal="left" vertical="center" wrapText="1"/>
    </xf>
    <xf numFmtId="0" fontId="15" fillId="0" borderId="26" xfId="1" applyNumberFormat="1" applyFont="1" applyBorder="1" applyAlignment="1">
      <alignment horizontal="right" vertical="center" wrapText="1"/>
    </xf>
    <xf numFmtId="0" fontId="15" fillId="0" borderId="1" xfId="1" applyNumberFormat="1" applyFont="1" applyBorder="1" applyAlignment="1">
      <alignment horizontal="right" vertical="center" wrapText="1"/>
    </xf>
    <xf numFmtId="10" fontId="15" fillId="0" borderId="1" xfId="1" applyNumberFormat="1" applyFont="1" applyFill="1" applyBorder="1" applyAlignment="1">
      <alignment horizontal="right" vertical="center" wrapText="1"/>
    </xf>
    <xf numFmtId="0" fontId="8" fillId="3" borderId="1" xfId="0" applyFont="1" applyFill="1" applyBorder="1" applyAlignment="1">
      <alignment horizontal="center" vertical="center" wrapText="1"/>
    </xf>
    <xf numFmtId="0" fontId="15" fillId="4" borderId="1" xfId="0" applyFont="1" applyFill="1" applyBorder="1" applyAlignment="1">
      <alignment horizontal="left" vertical="center" wrapText="1"/>
    </xf>
    <xf numFmtId="10" fontId="15" fillId="0" borderId="17" xfId="1" applyNumberFormat="1" applyFont="1" applyFill="1" applyBorder="1" applyAlignment="1">
      <alignment horizontal="right" vertical="center" wrapText="1"/>
    </xf>
    <xf numFmtId="0" fontId="8" fillId="3" borderId="28" xfId="0" applyFont="1" applyFill="1" applyBorder="1" applyAlignment="1">
      <alignment horizontal="center" vertical="center"/>
    </xf>
    <xf numFmtId="0" fontId="8" fillId="3" borderId="1" xfId="0" applyFont="1" applyFill="1" applyBorder="1" applyAlignment="1">
      <alignment horizontal="center" vertical="center"/>
    </xf>
    <xf numFmtId="0" fontId="15" fillId="0" borderId="1" xfId="0" applyFont="1" applyBorder="1" applyAlignment="1">
      <alignment horizontal="left" vertical="top" wrapText="1"/>
    </xf>
    <xf numFmtId="0" fontId="15" fillId="0" borderId="17" xfId="0" applyFont="1" applyBorder="1" applyAlignment="1">
      <alignment horizontal="left" vertical="top" wrapText="1"/>
    </xf>
    <xf numFmtId="0" fontId="8" fillId="3" borderId="17" xfId="0" applyFont="1" applyFill="1" applyBorder="1" applyAlignment="1">
      <alignment horizontal="center" vertical="center"/>
    </xf>
    <xf numFmtId="0" fontId="8" fillId="3" borderId="28" xfId="0" applyFont="1" applyFill="1" applyBorder="1" applyAlignment="1">
      <alignment horizontal="center" vertical="center" wrapText="1"/>
    </xf>
    <xf numFmtId="38" fontId="15" fillId="0" borderId="1" xfId="1" applyFont="1" applyFill="1" applyBorder="1" applyAlignment="1">
      <alignment horizontal="right" vertical="center" wrapText="1"/>
    </xf>
    <xf numFmtId="38" fontId="15" fillId="0" borderId="17" xfId="1" applyFont="1" applyFill="1" applyBorder="1" applyAlignment="1">
      <alignment horizontal="right" vertical="center" wrapText="1"/>
    </xf>
    <xf numFmtId="0" fontId="13" fillId="0" borderId="9" xfId="0" applyFont="1" applyBorder="1" applyAlignment="1">
      <alignment horizontal="left" vertical="center" wrapText="1"/>
    </xf>
    <xf numFmtId="0" fontId="13" fillId="0" borderId="8" xfId="0" applyFont="1" applyBorder="1" applyAlignment="1">
      <alignment horizontal="left" vertical="center" wrapText="1"/>
    </xf>
    <xf numFmtId="0" fontId="13" fillId="0" borderId="12" xfId="0" applyFont="1" applyBorder="1" applyAlignment="1">
      <alignment horizontal="left" vertical="center" wrapText="1"/>
    </xf>
    <xf numFmtId="0" fontId="13" fillId="0" borderId="11" xfId="0" applyFont="1" applyBorder="1" applyAlignment="1">
      <alignment horizontal="left" vertical="center" wrapText="1"/>
    </xf>
    <xf numFmtId="0" fontId="8" fillId="3" borderId="52" xfId="0" applyFont="1" applyFill="1" applyBorder="1" applyAlignment="1">
      <alignment horizontal="center" vertical="center"/>
    </xf>
    <xf numFmtId="0" fontId="8" fillId="3" borderId="49" xfId="0" applyFont="1" applyFill="1" applyBorder="1" applyAlignment="1">
      <alignment horizontal="center" vertical="center"/>
    </xf>
    <xf numFmtId="0" fontId="8" fillId="3" borderId="51" xfId="0" applyFont="1" applyFill="1" applyBorder="1" applyAlignment="1">
      <alignment horizontal="center" vertical="center"/>
    </xf>
    <xf numFmtId="0" fontId="8" fillId="3" borderId="7" xfId="0" applyFont="1" applyFill="1" applyBorder="1" applyAlignment="1">
      <alignment horizontal="center" vertical="center"/>
    </xf>
    <xf numFmtId="0" fontId="8" fillId="3" borderId="0" xfId="0" applyFont="1" applyFill="1" applyAlignment="1">
      <alignment horizontal="center" vertical="center"/>
    </xf>
    <xf numFmtId="0" fontId="8" fillId="3" borderId="47" xfId="0" applyFont="1" applyFill="1" applyBorder="1" applyAlignment="1">
      <alignment horizontal="center" vertical="center"/>
    </xf>
    <xf numFmtId="0" fontId="8" fillId="3" borderId="45" xfId="0" applyFont="1" applyFill="1" applyBorder="1" applyAlignment="1">
      <alignment horizontal="center" vertical="center"/>
    </xf>
    <xf numFmtId="0" fontId="8" fillId="3" borderId="42"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27"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40" xfId="0" applyFont="1" applyFill="1" applyBorder="1" applyAlignment="1">
      <alignment horizontal="center" vertical="center"/>
    </xf>
    <xf numFmtId="0" fontId="8" fillId="3" borderId="39" xfId="0" applyFont="1" applyFill="1" applyBorder="1" applyAlignment="1">
      <alignment horizontal="center" vertical="center"/>
    </xf>
    <xf numFmtId="0" fontId="17" fillId="0" borderId="38" xfId="0" applyFont="1" applyBorder="1" applyAlignment="1">
      <alignment horizontal="left" vertical="center" shrinkToFit="1"/>
    </xf>
    <xf numFmtId="0" fontId="17" fillId="0" borderId="37" xfId="0" applyFont="1" applyBorder="1" applyAlignment="1">
      <alignment horizontal="left" vertical="center" shrinkToFit="1"/>
    </xf>
    <xf numFmtId="0" fontId="17" fillId="0" borderId="36" xfId="0" applyFont="1" applyBorder="1" applyAlignment="1">
      <alignment horizontal="left" vertical="center" shrinkToFit="1"/>
    </xf>
    <xf numFmtId="0" fontId="8" fillId="3" borderId="17" xfId="0" applyFont="1" applyFill="1" applyBorder="1" applyAlignment="1">
      <alignment horizontal="center" vertical="center" wrapText="1"/>
    </xf>
    <xf numFmtId="0" fontId="10" fillId="0" borderId="18" xfId="0" applyFont="1" applyBorder="1" applyAlignment="1">
      <alignment horizontal="left" vertical="center" wrapText="1"/>
    </xf>
    <xf numFmtId="0" fontId="10" fillId="0" borderId="1" xfId="0" applyFont="1" applyBorder="1" applyAlignment="1">
      <alignment horizontal="left" vertical="center" wrapText="1"/>
    </xf>
    <xf numFmtId="0" fontId="10" fillId="0" borderId="17" xfId="0" applyFont="1" applyBorder="1" applyAlignment="1">
      <alignment horizontal="left" vertical="center" wrapText="1"/>
    </xf>
    <xf numFmtId="0" fontId="11" fillId="4" borderId="65"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64" xfId="0" applyFont="1" applyFill="1" applyBorder="1" applyAlignment="1">
      <alignment horizontal="center" vertical="center" wrapText="1"/>
    </xf>
    <xf numFmtId="0" fontId="18" fillId="0" borderId="0" xfId="0" applyFont="1" applyAlignment="1">
      <alignment horizontal="center" vertical="center" wrapText="1"/>
    </xf>
    <xf numFmtId="0" fontId="12" fillId="5" borderId="16" xfId="0" applyFont="1" applyFill="1" applyBorder="1" applyAlignment="1">
      <alignment horizontal="left" vertical="center"/>
    </xf>
    <xf numFmtId="0" fontId="12" fillId="5" borderId="15" xfId="0" applyFont="1" applyFill="1" applyBorder="1" applyAlignment="1">
      <alignment horizontal="left" vertical="center"/>
    </xf>
    <xf numFmtId="0" fontId="12" fillId="5" borderId="14" xfId="0" applyFont="1" applyFill="1" applyBorder="1" applyAlignment="1">
      <alignment horizontal="left" vertical="center"/>
    </xf>
    <xf numFmtId="0" fontId="12" fillId="5" borderId="21" xfId="0" applyFont="1" applyFill="1" applyBorder="1" applyAlignment="1">
      <alignment horizontal="left" vertical="center"/>
    </xf>
    <xf numFmtId="0" fontId="15" fillId="0" borderId="50" xfId="0" applyFont="1" applyBorder="1" applyAlignment="1">
      <alignment horizontal="left" vertical="top" wrapText="1"/>
    </xf>
    <xf numFmtId="0" fontId="15" fillId="0" borderId="49" xfId="0" applyFont="1" applyBorder="1" applyAlignment="1">
      <alignment horizontal="left" vertical="top" wrapText="1"/>
    </xf>
    <xf numFmtId="0" fontId="15" fillId="0" borderId="48" xfId="0" applyFont="1" applyBorder="1" applyAlignment="1">
      <alignment horizontal="left" vertical="top" wrapText="1"/>
    </xf>
    <xf numFmtId="0" fontId="15" fillId="0" borderId="46" xfId="0" applyFont="1" applyBorder="1" applyAlignment="1">
      <alignment horizontal="left" vertical="top" wrapText="1"/>
    </xf>
    <xf numFmtId="0" fontId="15" fillId="0" borderId="0" xfId="0" applyFont="1" applyAlignment="1">
      <alignment horizontal="left" vertical="top" wrapText="1"/>
    </xf>
    <xf numFmtId="0" fontId="15" fillId="0" borderId="6" xfId="0" applyFont="1" applyBorder="1" applyAlignment="1">
      <alignment horizontal="left" vertical="top" wrapText="1"/>
    </xf>
    <xf numFmtId="0" fontId="15" fillId="0" borderId="43" xfId="0" applyFont="1" applyBorder="1" applyAlignment="1">
      <alignment horizontal="left" vertical="top" wrapText="1"/>
    </xf>
    <xf numFmtId="0" fontId="15" fillId="0" borderId="42" xfId="0" applyFont="1" applyBorder="1" applyAlignment="1">
      <alignment horizontal="left" vertical="top" wrapText="1"/>
    </xf>
    <xf numFmtId="0" fontId="15" fillId="0" borderId="41" xfId="0" applyFont="1" applyBorder="1" applyAlignment="1">
      <alignment horizontal="left" vertical="top" wrapText="1"/>
    </xf>
    <xf numFmtId="0" fontId="8" fillId="3" borderId="68" xfId="0" applyFont="1" applyFill="1" applyBorder="1" applyAlignment="1">
      <alignment horizontal="center" vertical="center"/>
    </xf>
    <xf numFmtId="0" fontId="8" fillId="3" borderId="67"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2" xfId="0" applyFont="1" applyFill="1" applyBorder="1" applyAlignment="1">
      <alignment horizontal="center" vertical="center"/>
    </xf>
    <xf numFmtId="0" fontId="13" fillId="0" borderId="67" xfId="0" applyFont="1" applyBorder="1" applyAlignment="1">
      <alignment horizontal="left" vertical="center" wrapText="1"/>
    </xf>
    <xf numFmtId="0" fontId="13" fillId="0" borderId="66" xfId="0" applyFont="1" applyBorder="1" applyAlignment="1">
      <alignment horizontal="left" vertical="center" wrapText="1"/>
    </xf>
    <xf numFmtId="0" fontId="8" fillId="3" borderId="68" xfId="0" applyFont="1" applyFill="1" applyBorder="1" applyAlignment="1">
      <alignment horizontal="center" vertical="center" wrapText="1"/>
    </xf>
    <xf numFmtId="0" fontId="8" fillId="3" borderId="67"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16" fillId="0" borderId="38" xfId="0" applyFont="1" applyBorder="1" applyAlignment="1">
      <alignment horizontal="left" vertical="center" shrinkToFit="1"/>
    </xf>
    <xf numFmtId="0" fontId="16" fillId="0" borderId="37" xfId="0" applyFont="1" applyBorder="1" applyAlignment="1">
      <alignment horizontal="left" vertical="center" shrinkToFit="1"/>
    </xf>
    <xf numFmtId="0" fontId="16" fillId="0" borderId="36" xfId="0" applyFont="1" applyBorder="1" applyAlignment="1">
      <alignment horizontal="left" vertical="center" shrinkToFit="1"/>
    </xf>
    <xf numFmtId="0" fontId="8" fillId="3" borderId="35" xfId="0" applyFont="1" applyFill="1" applyBorder="1" applyAlignment="1">
      <alignment horizontal="center" vertical="center"/>
    </xf>
    <xf numFmtId="0" fontId="8" fillId="3" borderId="34" xfId="0" applyFont="1" applyFill="1" applyBorder="1" applyAlignment="1">
      <alignment horizontal="center" vertical="center"/>
    </xf>
    <xf numFmtId="0" fontId="16" fillId="0" borderId="33" xfId="0" applyFont="1" applyBorder="1" applyAlignment="1">
      <alignment horizontal="left" vertical="center" shrinkToFit="1"/>
    </xf>
    <xf numFmtId="0" fontId="16" fillId="0" borderId="32" xfId="0" applyFont="1" applyBorder="1" applyAlignment="1">
      <alignment horizontal="left" vertical="center" shrinkToFit="1"/>
    </xf>
    <xf numFmtId="0" fontId="16" fillId="0" borderId="31" xfId="0" applyFont="1" applyBorder="1" applyAlignment="1">
      <alignment horizontal="left" vertical="center" shrinkToFit="1"/>
    </xf>
    <xf numFmtId="0" fontId="11" fillId="4" borderId="65" xfId="0" applyFont="1" applyFill="1" applyBorder="1" applyAlignment="1">
      <alignment horizontal="center" vertical="center"/>
    </xf>
    <xf numFmtId="0" fontId="11" fillId="4" borderId="64" xfId="0" applyFont="1" applyFill="1" applyBorder="1" applyAlignment="1">
      <alignment horizontal="center" vertical="center"/>
    </xf>
    <xf numFmtId="0" fontId="11" fillId="4" borderId="60" xfId="0" applyFont="1" applyFill="1" applyBorder="1" applyAlignment="1">
      <alignment horizontal="center" vertical="center"/>
    </xf>
    <xf numFmtId="0" fontId="8" fillId="4" borderId="61" xfId="0" applyFont="1" applyFill="1" applyBorder="1" applyAlignment="1">
      <alignment horizontal="left" vertical="top" wrapText="1"/>
    </xf>
    <xf numFmtId="0" fontId="8" fillId="4" borderId="9" xfId="0" applyFont="1" applyFill="1" applyBorder="1" applyAlignment="1">
      <alignment horizontal="left" vertical="top" wrapText="1"/>
    </xf>
    <xf numFmtId="0" fontId="8" fillId="4" borderId="8" xfId="0" applyFont="1" applyFill="1" applyBorder="1" applyAlignment="1">
      <alignment horizontal="left" vertical="top" wrapText="1"/>
    </xf>
    <xf numFmtId="0" fontId="8" fillId="4" borderId="0" xfId="0" applyFont="1" applyFill="1" applyAlignment="1">
      <alignment horizontal="left" vertical="top" wrapText="1"/>
    </xf>
    <xf numFmtId="0" fontId="8" fillId="4" borderId="6" xfId="0" applyFont="1" applyFill="1" applyBorder="1" applyAlignment="1">
      <alignment horizontal="left" vertical="top" wrapText="1"/>
    </xf>
    <xf numFmtId="0" fontId="8" fillId="4" borderId="58" xfId="0" applyFont="1" applyFill="1" applyBorder="1" applyAlignment="1">
      <alignment horizontal="left" vertical="top" wrapText="1"/>
    </xf>
    <xf numFmtId="0" fontId="8" fillId="4" borderId="4" xfId="0" applyFont="1" applyFill="1" applyBorder="1" applyAlignment="1">
      <alignment horizontal="left" vertical="top" wrapText="1"/>
    </xf>
    <xf numFmtId="0" fontId="8" fillId="4" borderId="3" xfId="0" applyFont="1" applyFill="1" applyBorder="1" applyAlignment="1">
      <alignment horizontal="left" vertical="top" wrapText="1"/>
    </xf>
    <xf numFmtId="0" fontId="8" fillId="3" borderId="10" xfId="0" applyFont="1" applyFill="1" applyBorder="1" applyAlignment="1">
      <alignment horizontal="center" vertical="center" wrapText="1"/>
    </xf>
    <xf numFmtId="0" fontId="8" fillId="3" borderId="9" xfId="0" applyFont="1" applyFill="1" applyBorder="1" applyAlignment="1">
      <alignment horizontal="center" vertical="center" wrapText="1"/>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15" fillId="0" borderId="1" xfId="0" applyFont="1" applyBorder="1" applyAlignment="1">
      <alignment horizontal="left" vertical="center"/>
    </xf>
    <xf numFmtId="0" fontId="15" fillId="0" borderId="17" xfId="0" applyFont="1" applyBorder="1" applyAlignment="1">
      <alignment horizontal="left" vertical="center"/>
    </xf>
    <xf numFmtId="0" fontId="8" fillId="3" borderId="57" xfId="0" applyFont="1" applyFill="1" applyBorder="1" applyAlignment="1">
      <alignment horizontal="center" vertical="center"/>
    </xf>
    <xf numFmtId="0" fontId="8" fillId="3" borderId="56" xfId="0" applyFont="1" applyFill="1" applyBorder="1" applyAlignment="1">
      <alignment horizontal="center" vertical="center"/>
    </xf>
    <xf numFmtId="0" fontId="17" fillId="0" borderId="55" xfId="0" applyFont="1" applyBorder="1" applyAlignment="1">
      <alignment horizontal="left" vertical="center" shrinkToFit="1"/>
    </xf>
    <xf numFmtId="0" fontId="17" fillId="0" borderId="54" xfId="0" applyFont="1" applyBorder="1" applyAlignment="1">
      <alignment horizontal="left" vertical="center" shrinkToFit="1"/>
    </xf>
    <xf numFmtId="0" fontId="17" fillId="0" borderId="53" xfId="0" applyFont="1" applyBorder="1" applyAlignment="1">
      <alignment horizontal="left" vertical="center" shrinkToFit="1"/>
    </xf>
    <xf numFmtId="0" fontId="13" fillId="3" borderId="2" xfId="0" applyFont="1" applyFill="1" applyBorder="1" applyAlignment="1">
      <alignment horizontal="center" vertical="center"/>
    </xf>
    <xf numFmtId="0" fontId="13" fillId="3" borderId="18" xfId="0" applyFont="1" applyFill="1" applyBorder="1" applyAlignment="1">
      <alignment horizontal="center" vertical="center"/>
    </xf>
    <xf numFmtId="0" fontId="13" fillId="3" borderId="29" xfId="0" applyFont="1" applyFill="1" applyBorder="1" applyAlignment="1">
      <alignment horizontal="center" vertical="center"/>
    </xf>
    <xf numFmtId="0" fontId="8" fillId="3" borderId="63"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2"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59" xfId="0" applyFont="1" applyFill="1" applyBorder="1" applyAlignment="1">
      <alignment horizontal="center" vertical="center" wrapText="1"/>
    </xf>
    <xf numFmtId="38" fontId="15" fillId="0" borderId="1" xfId="1" applyFont="1" applyBorder="1" applyAlignment="1">
      <alignment horizontal="right" vertical="center" wrapText="1"/>
    </xf>
    <xf numFmtId="0" fontId="15" fillId="0" borderId="17" xfId="1" applyNumberFormat="1" applyFont="1" applyBorder="1" applyAlignment="1">
      <alignment horizontal="right" vertical="center" wrapText="1"/>
    </xf>
    <xf numFmtId="0" fontId="15" fillId="0" borderId="25" xfId="1" applyNumberFormat="1" applyFont="1" applyBorder="1" applyAlignment="1">
      <alignment horizontal="right" vertical="center" wrapText="1"/>
    </xf>
    <xf numFmtId="0" fontId="8" fillId="3" borderId="8"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4" borderId="10" xfId="0" applyFont="1" applyFill="1" applyBorder="1" applyAlignment="1">
      <alignment horizontal="left" vertical="top" wrapText="1"/>
    </xf>
    <xf numFmtId="0" fontId="8" fillId="4" borderId="7" xfId="0" applyFont="1" applyFill="1" applyBorder="1" applyAlignment="1">
      <alignment horizontal="left" vertical="top" wrapText="1"/>
    </xf>
    <xf numFmtId="0" fontId="8" fillId="4" borderId="5" xfId="0" applyFont="1" applyFill="1" applyBorder="1" applyAlignment="1">
      <alignment horizontal="left" vertical="top" wrapText="1"/>
    </xf>
    <xf numFmtId="0" fontId="11" fillId="4" borderId="20" xfId="0" applyFont="1" applyFill="1" applyBorder="1" applyAlignment="1">
      <alignment horizontal="center" vertical="center"/>
    </xf>
    <xf numFmtId="0" fontId="11" fillId="4" borderId="19" xfId="0" applyFont="1" applyFill="1" applyBorder="1" applyAlignment="1">
      <alignment horizontal="center" vertical="center"/>
    </xf>
    <xf numFmtId="0" fontId="13" fillId="0" borderId="18" xfId="0" applyFont="1" applyBorder="1" applyAlignment="1">
      <alignment vertical="center" wrapText="1"/>
    </xf>
    <xf numFmtId="0" fontId="13" fillId="0" borderId="1" xfId="0" applyFont="1" applyBorder="1" applyAlignment="1">
      <alignment vertical="center" wrapText="1"/>
    </xf>
    <xf numFmtId="0" fontId="13" fillId="0" borderId="17" xfId="0" applyFont="1" applyBorder="1" applyAlignment="1">
      <alignment vertical="center" wrapText="1"/>
    </xf>
    <xf numFmtId="0" fontId="10" fillId="0" borderId="10" xfId="0" applyFont="1" applyBorder="1" applyAlignment="1">
      <alignment horizontal="left" vertical="center" wrapText="1"/>
    </xf>
    <xf numFmtId="0" fontId="10" fillId="0" borderId="9" xfId="0" applyFont="1" applyBorder="1" applyAlignment="1">
      <alignment horizontal="left" vertical="center" wrapText="1"/>
    </xf>
    <xf numFmtId="0" fontId="10" fillId="0" borderId="8" xfId="0" applyFont="1" applyBorder="1" applyAlignment="1">
      <alignment horizontal="left" vertical="center" wrapText="1"/>
    </xf>
    <xf numFmtId="0" fontId="10" fillId="0" borderId="7" xfId="0" applyFont="1" applyBorder="1" applyAlignment="1">
      <alignment horizontal="left" vertical="center" wrapText="1"/>
    </xf>
    <xf numFmtId="0" fontId="10" fillId="0" borderId="0" xfId="0" applyFont="1" applyAlignment="1">
      <alignment horizontal="left" vertical="center" wrapText="1"/>
    </xf>
    <xf numFmtId="0" fontId="10" fillId="0" borderId="6" xfId="0" applyFont="1" applyBorder="1" applyAlignment="1">
      <alignment horizontal="left" vertical="center" wrapText="1"/>
    </xf>
    <xf numFmtId="0" fontId="10" fillId="0" borderId="13" xfId="0" applyFont="1" applyBorder="1" applyAlignment="1">
      <alignment horizontal="left" vertical="center" wrapText="1"/>
    </xf>
    <xf numFmtId="0" fontId="10" fillId="0" borderId="12" xfId="0" applyFont="1" applyBorder="1" applyAlignment="1">
      <alignment horizontal="left" vertical="center" wrapText="1"/>
    </xf>
    <xf numFmtId="0" fontId="10" fillId="0" borderId="11" xfId="0" applyFont="1" applyBorder="1" applyAlignment="1">
      <alignment horizontal="left" vertical="center" wrapText="1"/>
    </xf>
    <xf numFmtId="0" fontId="11" fillId="4" borderId="10"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5" fillId="0" borderId="1" xfId="1" applyNumberFormat="1" applyFont="1" applyFill="1" applyBorder="1" applyAlignment="1">
      <alignment horizontal="right" vertical="center" wrapText="1"/>
    </xf>
    <xf numFmtId="0" fontId="15" fillId="0" borderId="26" xfId="1" applyNumberFormat="1" applyFont="1" applyFill="1" applyBorder="1" applyAlignment="1">
      <alignment horizontal="right" vertical="center" wrapText="1"/>
    </xf>
    <xf numFmtId="0" fontId="15" fillId="0" borderId="25" xfId="1" applyNumberFormat="1" applyFont="1" applyFill="1" applyBorder="1" applyAlignment="1">
      <alignment horizontal="right" vertical="center" wrapText="1"/>
    </xf>
    <xf numFmtId="0" fontId="15" fillId="0" borderId="17" xfId="1" applyNumberFormat="1" applyFont="1" applyFill="1" applyBorder="1" applyAlignment="1">
      <alignment horizontal="right" vertical="center" wrapText="1"/>
    </xf>
    <xf numFmtId="0" fontId="8" fillId="3" borderId="83" xfId="0" applyFont="1" applyFill="1" applyBorder="1" applyAlignment="1">
      <alignment horizontal="center" vertical="center"/>
    </xf>
    <xf numFmtId="0" fontId="8" fillId="3" borderId="80" xfId="0" applyFont="1" applyFill="1" applyBorder="1" applyAlignment="1">
      <alignment horizontal="center" vertical="center"/>
    </xf>
    <xf numFmtId="0" fontId="8" fillId="3" borderId="82" xfId="0" applyFont="1" applyFill="1" applyBorder="1" applyAlignment="1">
      <alignment horizontal="center" vertical="center"/>
    </xf>
    <xf numFmtId="0" fontId="8" fillId="3" borderId="78" xfId="0" applyFont="1" applyFill="1" applyBorder="1" applyAlignment="1">
      <alignment horizontal="center" vertical="center"/>
    </xf>
    <xf numFmtId="0" fontId="8" fillId="3" borderId="77" xfId="0" applyFont="1" applyFill="1" applyBorder="1" applyAlignment="1">
      <alignment horizontal="center" vertical="center"/>
    </xf>
    <xf numFmtId="0" fontId="17" fillId="0" borderId="76" xfId="0" applyFont="1" applyBorder="1" applyAlignment="1">
      <alignment horizontal="left" vertical="center" shrinkToFit="1"/>
    </xf>
    <xf numFmtId="0" fontId="17" fillId="0" borderId="75" xfId="0" applyFont="1" applyBorder="1" applyAlignment="1">
      <alignment horizontal="left" vertical="center" shrinkToFit="1"/>
    </xf>
    <xf numFmtId="0" fontId="17" fillId="0" borderId="74" xfId="0" applyFont="1" applyBorder="1" applyAlignment="1">
      <alignment horizontal="left" vertical="center" shrinkToFit="1"/>
    </xf>
    <xf numFmtId="0" fontId="15" fillId="0" borderId="81" xfId="0" applyFont="1" applyBorder="1" applyAlignment="1">
      <alignment horizontal="left" vertical="top" wrapText="1"/>
    </xf>
    <xf numFmtId="0" fontId="15" fillId="0" borderId="80" xfId="0" applyFont="1" applyBorder="1" applyAlignment="1">
      <alignment horizontal="left" vertical="top" wrapText="1"/>
    </xf>
    <xf numFmtId="0" fontId="15" fillId="0" borderId="79" xfId="0" applyFont="1" applyBorder="1" applyAlignment="1">
      <alignment horizontal="left" vertical="top" wrapText="1"/>
    </xf>
    <xf numFmtId="0" fontId="8" fillId="3" borderId="92" xfId="0" applyFont="1" applyFill="1" applyBorder="1" applyAlignment="1">
      <alignment horizontal="center" vertical="center"/>
    </xf>
    <xf numFmtId="0" fontId="8" fillId="3" borderId="91" xfId="0" applyFont="1" applyFill="1" applyBorder="1" applyAlignment="1">
      <alignment horizontal="center" vertical="center"/>
    </xf>
    <xf numFmtId="0" fontId="13" fillId="0" borderId="91" xfId="0" applyFont="1" applyBorder="1" applyAlignment="1">
      <alignment horizontal="left" vertical="center" wrapText="1"/>
    </xf>
    <xf numFmtId="0" fontId="13" fillId="0" borderId="90" xfId="0" applyFont="1" applyBorder="1" applyAlignment="1">
      <alignment horizontal="left" vertical="center" wrapText="1"/>
    </xf>
    <xf numFmtId="0" fontId="8" fillId="3" borderId="92" xfId="0" applyFont="1" applyFill="1" applyBorder="1" applyAlignment="1">
      <alignment horizontal="center" vertical="center" wrapText="1"/>
    </xf>
    <xf numFmtId="0" fontId="8" fillId="3" borderId="91" xfId="0" applyFont="1" applyFill="1" applyBorder="1" applyAlignment="1">
      <alignment horizontal="center" vertical="center" wrapText="1"/>
    </xf>
    <xf numFmtId="0" fontId="16" fillId="0" borderId="76" xfId="0" applyFont="1" applyBorder="1" applyAlignment="1">
      <alignment horizontal="left" vertical="center" shrinkToFit="1"/>
    </xf>
    <xf numFmtId="0" fontId="16" fillId="0" borderId="75" xfId="0" applyFont="1" applyBorder="1" applyAlignment="1">
      <alignment horizontal="left" vertical="center" shrinkToFit="1"/>
    </xf>
    <xf numFmtId="0" fontId="16" fillId="0" borderId="74" xfId="0" applyFont="1" applyBorder="1" applyAlignment="1">
      <alignment horizontal="left" vertical="center" shrinkToFit="1"/>
    </xf>
    <xf numFmtId="0" fontId="8" fillId="3" borderId="73" xfId="0" applyFont="1" applyFill="1" applyBorder="1" applyAlignment="1">
      <alignment horizontal="center" vertical="center"/>
    </xf>
    <xf numFmtId="0" fontId="8" fillId="3" borderId="72" xfId="0" applyFont="1" applyFill="1" applyBorder="1" applyAlignment="1">
      <alignment horizontal="center" vertical="center"/>
    </xf>
    <xf numFmtId="0" fontId="16" fillId="0" borderId="71" xfId="0" applyFont="1" applyBorder="1" applyAlignment="1">
      <alignment horizontal="left" vertical="center" shrinkToFit="1"/>
    </xf>
    <xf numFmtId="0" fontId="16" fillId="0" borderId="70" xfId="0" applyFont="1" applyBorder="1" applyAlignment="1">
      <alignment horizontal="left" vertical="center" shrinkToFit="1"/>
    </xf>
    <xf numFmtId="0" fontId="16" fillId="0" borderId="69" xfId="0" applyFont="1" applyBorder="1" applyAlignment="1">
      <alignment horizontal="left" vertical="center" shrinkToFit="1"/>
    </xf>
    <xf numFmtId="0" fontId="8" fillId="4" borderId="67" xfId="0" applyFont="1" applyFill="1" applyBorder="1" applyAlignment="1">
      <alignment horizontal="left" vertical="top" wrapText="1"/>
    </xf>
    <xf numFmtId="0" fontId="8" fillId="4" borderId="66" xfId="0" applyFont="1" applyFill="1" applyBorder="1" applyAlignment="1">
      <alignment horizontal="left" vertical="top" wrapText="1"/>
    </xf>
    <xf numFmtId="0" fontId="8" fillId="3" borderId="88" xfId="0" applyFont="1" applyFill="1" applyBorder="1" applyAlignment="1">
      <alignment horizontal="center" vertical="center"/>
    </xf>
    <xf numFmtId="0" fontId="8" fillId="3" borderId="87" xfId="0" applyFont="1" applyFill="1" applyBorder="1" applyAlignment="1">
      <alignment horizontal="center" vertical="center"/>
    </xf>
    <xf numFmtId="0" fontId="17" fillId="0" borderId="86" xfId="0" applyFont="1" applyBorder="1" applyAlignment="1">
      <alignment horizontal="left" vertical="center" shrinkToFit="1"/>
    </xf>
    <xf numFmtId="0" fontId="17" fillId="0" borderId="85" xfId="0" applyFont="1" applyBorder="1" applyAlignment="1">
      <alignment horizontal="left" vertical="center" shrinkToFit="1"/>
    </xf>
    <xf numFmtId="0" fontId="17" fillId="0" borderId="84" xfId="0" applyFont="1" applyBorder="1" applyAlignment="1">
      <alignment horizontal="left" vertical="center" shrinkToFit="1"/>
    </xf>
    <xf numFmtId="0" fontId="8" fillId="3" borderId="89" xfId="0" applyFont="1" applyFill="1" applyBorder="1" applyAlignment="1">
      <alignment horizontal="center" vertical="center" wrapText="1"/>
    </xf>
    <xf numFmtId="0" fontId="8" fillId="3" borderId="66" xfId="0" applyFont="1" applyFill="1" applyBorder="1" applyAlignment="1">
      <alignment horizontal="center" vertical="center" wrapText="1"/>
    </xf>
    <xf numFmtId="0" fontId="8" fillId="4" borderId="68" xfId="0" applyFont="1" applyFill="1" applyBorder="1" applyAlignment="1">
      <alignment horizontal="left" vertical="top" wrapText="1"/>
    </xf>
    <xf numFmtId="0" fontId="10" fillId="0" borderId="68" xfId="0" applyFont="1" applyBorder="1" applyAlignment="1">
      <alignment horizontal="left" vertical="center" wrapText="1"/>
    </xf>
    <xf numFmtId="0" fontId="10" fillId="0" borderId="67" xfId="0" applyFont="1" applyBorder="1" applyAlignment="1">
      <alignment horizontal="left" vertical="center" wrapText="1"/>
    </xf>
    <xf numFmtId="0" fontId="10" fillId="0" borderId="66" xfId="0" applyFont="1" applyBorder="1" applyAlignment="1">
      <alignment horizontal="left" vertical="center" wrapText="1"/>
    </xf>
    <xf numFmtId="0" fontId="11" fillId="4" borderId="68" xfId="0" applyFont="1" applyFill="1" applyBorder="1" applyAlignment="1">
      <alignment horizontal="center" vertical="center" wrapText="1"/>
    </xf>
    <xf numFmtId="0" fontId="11" fillId="4" borderId="66" xfId="0" applyFont="1" applyFill="1" applyBorder="1" applyAlignment="1">
      <alignment horizontal="center" vertical="center" wrapText="1"/>
    </xf>
    <xf numFmtId="0" fontId="8" fillId="3" borderId="107" xfId="0" applyFont="1" applyFill="1" applyBorder="1" applyAlignment="1">
      <alignment horizontal="center" vertical="center"/>
    </xf>
    <xf numFmtId="0" fontId="8" fillId="3" borderId="104" xfId="0" applyFont="1" applyFill="1" applyBorder="1" applyAlignment="1">
      <alignment horizontal="center" vertical="center"/>
    </xf>
    <xf numFmtId="0" fontId="8" fillId="3" borderId="106" xfId="0" applyFont="1" applyFill="1" applyBorder="1" applyAlignment="1">
      <alignment horizontal="center" vertical="center"/>
    </xf>
    <xf numFmtId="0" fontId="8" fillId="3" borderId="102" xfId="0" applyFont="1" applyFill="1" applyBorder="1" applyAlignment="1">
      <alignment horizontal="center" vertical="center"/>
    </xf>
    <xf numFmtId="0" fontId="8" fillId="3" borderId="101" xfId="0" applyFont="1" applyFill="1" applyBorder="1" applyAlignment="1">
      <alignment horizontal="center" vertical="center"/>
    </xf>
    <xf numFmtId="0" fontId="17" fillId="0" borderId="100" xfId="0" applyFont="1" applyBorder="1" applyAlignment="1">
      <alignment horizontal="left" vertical="center" shrinkToFit="1"/>
    </xf>
    <xf numFmtId="0" fontId="17" fillId="0" borderId="99" xfId="0" applyFont="1" applyBorder="1" applyAlignment="1">
      <alignment horizontal="left" vertical="center" shrinkToFit="1"/>
    </xf>
    <xf numFmtId="0" fontId="17" fillId="0" borderId="98" xfId="0" applyFont="1" applyBorder="1" applyAlignment="1">
      <alignment horizontal="left" vertical="center" shrinkToFit="1"/>
    </xf>
    <xf numFmtId="0" fontId="15" fillId="0" borderId="105" xfId="0" applyFont="1" applyBorder="1" applyAlignment="1">
      <alignment horizontal="left" vertical="top" wrapText="1"/>
    </xf>
    <xf numFmtId="0" fontId="15" fillId="0" borderId="104" xfId="0" applyFont="1" applyBorder="1" applyAlignment="1">
      <alignment horizontal="left" vertical="top" wrapText="1"/>
    </xf>
    <xf numFmtId="0" fontId="15" fillId="0" borderId="103" xfId="0" applyFont="1" applyBorder="1" applyAlignment="1">
      <alignment horizontal="left" vertical="top" wrapText="1"/>
    </xf>
    <xf numFmtId="0" fontId="8" fillId="3" borderId="116" xfId="0" applyFont="1" applyFill="1" applyBorder="1" applyAlignment="1">
      <alignment horizontal="center" vertical="center"/>
    </xf>
    <xf numFmtId="0" fontId="8" fillId="3" borderId="115" xfId="0" applyFont="1" applyFill="1" applyBorder="1" applyAlignment="1">
      <alignment horizontal="center" vertical="center"/>
    </xf>
    <xf numFmtId="0" fontId="13" fillId="0" borderId="115" xfId="0" applyFont="1" applyBorder="1" applyAlignment="1">
      <alignment horizontal="left" vertical="center" wrapText="1"/>
    </xf>
    <xf numFmtId="0" fontId="13" fillId="0" borderId="114" xfId="0" applyFont="1" applyBorder="1" applyAlignment="1">
      <alignment horizontal="left" vertical="center" wrapText="1"/>
    </xf>
    <xf numFmtId="0" fontId="8" fillId="3" borderId="116" xfId="0" applyFont="1" applyFill="1" applyBorder="1" applyAlignment="1">
      <alignment horizontal="center" vertical="center" wrapText="1"/>
    </xf>
    <xf numFmtId="0" fontId="8" fillId="3" borderId="115" xfId="0" applyFont="1" applyFill="1" applyBorder="1" applyAlignment="1">
      <alignment horizontal="center" vertical="center" wrapText="1"/>
    </xf>
    <xf numFmtId="0" fontId="16" fillId="0" borderId="100" xfId="0" applyFont="1" applyBorder="1" applyAlignment="1">
      <alignment horizontal="left" vertical="center" shrinkToFit="1"/>
    </xf>
    <xf numFmtId="0" fontId="16" fillId="0" borderId="99" xfId="0" applyFont="1" applyBorder="1" applyAlignment="1">
      <alignment horizontal="left" vertical="center" shrinkToFit="1"/>
    </xf>
    <xf numFmtId="0" fontId="16" fillId="0" borderId="98" xfId="0" applyFont="1" applyBorder="1" applyAlignment="1">
      <alignment horizontal="left" vertical="center" shrinkToFit="1"/>
    </xf>
    <xf numFmtId="0" fontId="8" fillId="3" borderId="97" xfId="0" applyFont="1" applyFill="1" applyBorder="1" applyAlignment="1">
      <alignment horizontal="center" vertical="center"/>
    </xf>
    <xf numFmtId="0" fontId="8" fillId="3" borderId="96" xfId="0" applyFont="1" applyFill="1" applyBorder="1" applyAlignment="1">
      <alignment horizontal="center" vertical="center"/>
    </xf>
    <xf numFmtId="0" fontId="16" fillId="0" borderId="95" xfId="0" applyFont="1" applyBorder="1" applyAlignment="1">
      <alignment horizontal="left" vertical="center" shrinkToFit="1"/>
    </xf>
    <xf numFmtId="0" fontId="16" fillId="0" borderId="94" xfId="0" applyFont="1" applyBorder="1" applyAlignment="1">
      <alignment horizontal="left" vertical="center" shrinkToFit="1"/>
    </xf>
    <xf numFmtId="0" fontId="16" fillId="0" borderId="93" xfId="0" applyFont="1" applyBorder="1" applyAlignment="1">
      <alignment horizontal="left" vertical="center" shrinkToFit="1"/>
    </xf>
    <xf numFmtId="0" fontId="8" fillId="4" borderId="91" xfId="0" applyFont="1" applyFill="1" applyBorder="1" applyAlignment="1">
      <alignment horizontal="left" vertical="top" wrapText="1"/>
    </xf>
    <xf numFmtId="0" fontId="8" fillId="4" borderId="90" xfId="0" applyFont="1" applyFill="1" applyBorder="1" applyAlignment="1">
      <alignment horizontal="left" vertical="top" wrapText="1"/>
    </xf>
    <xf numFmtId="0" fontId="8" fillId="3" borderId="112" xfId="0" applyFont="1" applyFill="1" applyBorder="1" applyAlignment="1">
      <alignment horizontal="center" vertical="center"/>
    </xf>
    <xf numFmtId="0" fontId="8" fillId="3" borderId="111" xfId="0" applyFont="1" applyFill="1" applyBorder="1" applyAlignment="1">
      <alignment horizontal="center" vertical="center"/>
    </xf>
    <xf numFmtId="0" fontId="17" fillId="0" borderId="110" xfId="0" applyFont="1" applyBorder="1" applyAlignment="1">
      <alignment horizontal="left" vertical="center" shrinkToFit="1"/>
    </xf>
    <xf numFmtId="0" fontId="17" fillId="0" borderId="109" xfId="0" applyFont="1" applyBorder="1" applyAlignment="1">
      <alignment horizontal="left" vertical="center" shrinkToFit="1"/>
    </xf>
    <xf numFmtId="0" fontId="17" fillId="0" borderId="108" xfId="0" applyFont="1" applyBorder="1" applyAlignment="1">
      <alignment horizontal="left" vertical="center" shrinkToFit="1"/>
    </xf>
    <xf numFmtId="0" fontId="8" fillId="3" borderId="113" xfId="0" applyFont="1" applyFill="1" applyBorder="1" applyAlignment="1">
      <alignment horizontal="center" vertical="center" wrapText="1"/>
    </xf>
    <xf numFmtId="0" fontId="8" fillId="3" borderId="90" xfId="0" applyFont="1" applyFill="1" applyBorder="1" applyAlignment="1">
      <alignment horizontal="center" vertical="center" wrapText="1"/>
    </xf>
    <xf numFmtId="0" fontId="8" fillId="4" borderId="92" xfId="0" applyFont="1" applyFill="1" applyBorder="1" applyAlignment="1">
      <alignment horizontal="left" vertical="top" wrapText="1"/>
    </xf>
    <xf numFmtId="0" fontId="10" fillId="0" borderId="92" xfId="0" applyFont="1" applyBorder="1" applyAlignment="1">
      <alignment horizontal="left" vertical="center" wrapText="1"/>
    </xf>
    <xf numFmtId="0" fontId="10" fillId="0" borderId="91" xfId="0" applyFont="1" applyBorder="1" applyAlignment="1">
      <alignment horizontal="left" vertical="center" wrapText="1"/>
    </xf>
    <xf numFmtId="0" fontId="10" fillId="0" borderId="90" xfId="0" applyFont="1" applyBorder="1" applyAlignment="1">
      <alignment horizontal="left" vertical="center" wrapText="1"/>
    </xf>
    <xf numFmtId="0" fontId="11" fillId="4" borderId="92" xfId="0" applyFont="1" applyFill="1" applyBorder="1" applyAlignment="1">
      <alignment horizontal="center" vertical="center" wrapText="1"/>
    </xf>
    <xf numFmtId="0" fontId="11" fillId="4" borderId="90" xfId="0" applyFont="1" applyFill="1" applyBorder="1" applyAlignment="1">
      <alignment horizontal="center" vertical="center" wrapText="1"/>
    </xf>
    <xf numFmtId="0" fontId="8" fillId="3" borderId="131" xfId="0" applyFont="1" applyFill="1" applyBorder="1" applyAlignment="1">
      <alignment horizontal="center" vertical="center"/>
    </xf>
    <xf numFmtId="0" fontId="8" fillId="3" borderId="128" xfId="0" applyFont="1" applyFill="1" applyBorder="1" applyAlignment="1">
      <alignment horizontal="center" vertical="center"/>
    </xf>
    <xf numFmtId="0" fontId="8" fillId="3" borderId="130" xfId="0" applyFont="1" applyFill="1" applyBorder="1" applyAlignment="1">
      <alignment horizontal="center" vertical="center"/>
    </xf>
    <xf numFmtId="0" fontId="8" fillId="3" borderId="126" xfId="0" applyFont="1" applyFill="1" applyBorder="1" applyAlignment="1">
      <alignment horizontal="center" vertical="center"/>
    </xf>
    <xf numFmtId="0" fontId="8" fillId="3" borderId="125" xfId="0" applyFont="1" applyFill="1" applyBorder="1" applyAlignment="1">
      <alignment horizontal="center" vertical="center"/>
    </xf>
    <xf numFmtId="0" fontId="17" fillId="0" borderId="124" xfId="0" applyFont="1" applyBorder="1" applyAlignment="1">
      <alignment horizontal="left" vertical="center" shrinkToFit="1"/>
    </xf>
    <xf numFmtId="0" fontId="17" fillId="0" borderId="123" xfId="0" applyFont="1" applyBorder="1" applyAlignment="1">
      <alignment horizontal="left" vertical="center" shrinkToFit="1"/>
    </xf>
    <xf numFmtId="0" fontId="17" fillId="0" borderId="122" xfId="0" applyFont="1" applyBorder="1" applyAlignment="1">
      <alignment horizontal="left" vertical="center" shrinkToFit="1"/>
    </xf>
    <xf numFmtId="0" fontId="15" fillId="0" borderId="129" xfId="0" applyFont="1" applyBorder="1" applyAlignment="1">
      <alignment horizontal="left" vertical="top" wrapText="1"/>
    </xf>
    <xf numFmtId="0" fontId="15" fillId="0" borderId="128" xfId="0" applyFont="1" applyBorder="1" applyAlignment="1">
      <alignment horizontal="left" vertical="top" wrapText="1"/>
    </xf>
    <xf numFmtId="0" fontId="15" fillId="0" borderId="127" xfId="0" applyFont="1" applyBorder="1" applyAlignment="1">
      <alignment horizontal="left" vertical="top" wrapText="1"/>
    </xf>
    <xf numFmtId="0" fontId="8" fillId="3" borderId="140" xfId="0" applyFont="1" applyFill="1" applyBorder="1" applyAlignment="1">
      <alignment horizontal="center" vertical="center"/>
    </xf>
    <xf numFmtId="0" fontId="8" fillId="3" borderId="139" xfId="0" applyFont="1" applyFill="1" applyBorder="1" applyAlignment="1">
      <alignment horizontal="center" vertical="center"/>
    </xf>
    <xf numFmtId="0" fontId="13" fillId="0" borderId="139" xfId="0" applyFont="1" applyBorder="1" applyAlignment="1">
      <alignment horizontal="left" vertical="center" wrapText="1"/>
    </xf>
    <xf numFmtId="0" fontId="13" fillId="0" borderId="138" xfId="0" applyFont="1" applyBorder="1" applyAlignment="1">
      <alignment horizontal="left" vertical="center" wrapText="1"/>
    </xf>
    <xf numFmtId="0" fontId="8" fillId="3" borderId="140" xfId="0" applyFont="1" applyFill="1" applyBorder="1" applyAlignment="1">
      <alignment horizontal="center" vertical="center" wrapText="1"/>
    </xf>
    <xf numFmtId="0" fontId="8" fillId="3" borderId="139" xfId="0" applyFont="1" applyFill="1" applyBorder="1" applyAlignment="1">
      <alignment horizontal="center" vertical="center" wrapText="1"/>
    </xf>
    <xf numFmtId="0" fontId="16" fillId="0" borderId="124" xfId="0" applyFont="1" applyBorder="1" applyAlignment="1">
      <alignment horizontal="left" vertical="center" shrinkToFit="1"/>
    </xf>
    <xf numFmtId="0" fontId="16" fillId="0" borderId="123" xfId="0" applyFont="1" applyBorder="1" applyAlignment="1">
      <alignment horizontal="left" vertical="center" shrinkToFit="1"/>
    </xf>
    <xf numFmtId="0" fontId="16" fillId="0" borderId="122" xfId="0" applyFont="1" applyBorder="1" applyAlignment="1">
      <alignment horizontal="left" vertical="center" shrinkToFit="1"/>
    </xf>
    <xf numFmtId="0" fontId="8" fillId="3" borderId="121" xfId="0" applyFont="1" applyFill="1" applyBorder="1" applyAlignment="1">
      <alignment horizontal="center" vertical="center"/>
    </xf>
    <xf numFmtId="0" fontId="8" fillId="3" borderId="120" xfId="0" applyFont="1" applyFill="1" applyBorder="1" applyAlignment="1">
      <alignment horizontal="center" vertical="center"/>
    </xf>
    <xf numFmtId="0" fontId="16" fillId="0" borderId="119" xfId="0" applyFont="1" applyBorder="1" applyAlignment="1">
      <alignment horizontal="left" vertical="center" shrinkToFit="1"/>
    </xf>
    <xf numFmtId="0" fontId="16" fillId="0" borderId="118" xfId="0" applyFont="1" applyBorder="1" applyAlignment="1">
      <alignment horizontal="left" vertical="center" shrinkToFit="1"/>
    </xf>
    <xf numFmtId="0" fontId="16" fillId="0" borderId="117" xfId="0" applyFont="1" applyBorder="1" applyAlignment="1">
      <alignment horizontal="left" vertical="center" shrinkToFit="1"/>
    </xf>
    <xf numFmtId="0" fontId="8" fillId="4" borderId="115" xfId="0" applyFont="1" applyFill="1" applyBorder="1" applyAlignment="1">
      <alignment horizontal="left" vertical="top" wrapText="1"/>
    </xf>
    <xf numFmtId="0" fontId="8" fillId="4" borderId="114" xfId="0" applyFont="1" applyFill="1" applyBorder="1" applyAlignment="1">
      <alignment horizontal="left" vertical="top" wrapText="1"/>
    </xf>
    <xf numFmtId="0" fontId="8" fillId="3" borderId="136" xfId="0" applyFont="1" applyFill="1" applyBorder="1" applyAlignment="1">
      <alignment horizontal="center" vertical="center"/>
    </xf>
    <xf numFmtId="0" fontId="8" fillId="3" borderId="135" xfId="0" applyFont="1" applyFill="1" applyBorder="1" applyAlignment="1">
      <alignment horizontal="center" vertical="center"/>
    </xf>
    <xf numFmtId="0" fontId="17" fillId="0" borderId="134" xfId="0" applyFont="1" applyBorder="1" applyAlignment="1">
      <alignment horizontal="left" vertical="center" shrinkToFit="1"/>
    </xf>
    <xf numFmtId="0" fontId="17" fillId="0" borderId="133" xfId="0" applyFont="1" applyBorder="1" applyAlignment="1">
      <alignment horizontal="left" vertical="center" shrinkToFit="1"/>
    </xf>
    <xf numFmtId="0" fontId="17" fillId="0" borderId="132" xfId="0" applyFont="1" applyBorder="1" applyAlignment="1">
      <alignment horizontal="left" vertical="center" shrinkToFit="1"/>
    </xf>
    <xf numFmtId="0" fontId="8" fillId="3" borderId="137" xfId="0" applyFont="1" applyFill="1" applyBorder="1" applyAlignment="1">
      <alignment horizontal="center" vertical="center" wrapText="1"/>
    </xf>
    <xf numFmtId="0" fontId="8" fillId="3" borderId="114" xfId="0" applyFont="1" applyFill="1" applyBorder="1" applyAlignment="1">
      <alignment horizontal="center" vertical="center" wrapText="1"/>
    </xf>
    <xf numFmtId="0" fontId="8" fillId="4" borderId="116" xfId="0" applyFont="1" applyFill="1" applyBorder="1" applyAlignment="1">
      <alignment horizontal="left" vertical="top" wrapText="1"/>
    </xf>
    <xf numFmtId="0" fontId="10" fillId="0" borderId="116" xfId="0" applyFont="1" applyBorder="1" applyAlignment="1">
      <alignment horizontal="left" vertical="center" wrapText="1"/>
    </xf>
    <xf numFmtId="0" fontId="10" fillId="0" borderId="115" xfId="0" applyFont="1" applyBorder="1" applyAlignment="1">
      <alignment horizontal="left" vertical="center" wrapText="1"/>
    </xf>
    <xf numFmtId="0" fontId="10" fillId="0" borderId="114" xfId="0" applyFont="1" applyBorder="1" applyAlignment="1">
      <alignment horizontal="left" vertical="center" wrapText="1"/>
    </xf>
    <xf numFmtId="0" fontId="11" fillId="4" borderId="116" xfId="0" applyFont="1" applyFill="1" applyBorder="1" applyAlignment="1">
      <alignment horizontal="center" vertical="center" wrapText="1"/>
    </xf>
    <xf numFmtId="0" fontId="11" fillId="4" borderId="114" xfId="0" applyFont="1" applyFill="1" applyBorder="1" applyAlignment="1">
      <alignment horizontal="center" vertical="center" wrapText="1"/>
    </xf>
    <xf numFmtId="0" fontId="8" fillId="3" borderId="155" xfId="0" applyFont="1" applyFill="1" applyBorder="1" applyAlignment="1">
      <alignment horizontal="center" vertical="center"/>
    </xf>
    <xf numFmtId="0" fontId="8" fillId="3" borderId="152" xfId="0" applyFont="1" applyFill="1" applyBorder="1" applyAlignment="1">
      <alignment horizontal="center" vertical="center"/>
    </xf>
    <xf numFmtId="0" fontId="8" fillId="3" borderId="154" xfId="0" applyFont="1" applyFill="1" applyBorder="1" applyAlignment="1">
      <alignment horizontal="center" vertical="center"/>
    </xf>
    <xf numFmtId="0" fontId="8" fillId="3" borderId="150" xfId="0" applyFont="1" applyFill="1" applyBorder="1" applyAlignment="1">
      <alignment horizontal="center" vertical="center"/>
    </xf>
    <xf numFmtId="0" fontId="8" fillId="3" borderId="149" xfId="0" applyFont="1" applyFill="1" applyBorder="1" applyAlignment="1">
      <alignment horizontal="center" vertical="center"/>
    </xf>
    <xf numFmtId="0" fontId="17" fillId="0" borderId="148" xfId="0" applyFont="1" applyBorder="1" applyAlignment="1">
      <alignment horizontal="left" vertical="center" shrinkToFit="1"/>
    </xf>
    <xf numFmtId="0" fontId="17" fillId="0" borderId="147" xfId="0" applyFont="1" applyBorder="1" applyAlignment="1">
      <alignment horizontal="left" vertical="center" shrinkToFit="1"/>
    </xf>
    <xf numFmtId="0" fontId="17" fillId="0" borderId="146" xfId="0" applyFont="1" applyBorder="1" applyAlignment="1">
      <alignment horizontal="left" vertical="center" shrinkToFit="1"/>
    </xf>
    <xf numFmtId="0" fontId="15" fillId="0" borderId="153" xfId="0" applyFont="1" applyBorder="1" applyAlignment="1">
      <alignment horizontal="left" vertical="top" wrapText="1"/>
    </xf>
    <xf numFmtId="0" fontId="15" fillId="0" borderId="152" xfId="0" applyFont="1" applyBorder="1" applyAlignment="1">
      <alignment horizontal="left" vertical="top" wrapText="1"/>
    </xf>
    <xf numFmtId="0" fontId="15" fillId="0" borderId="151" xfId="0" applyFont="1" applyBorder="1" applyAlignment="1">
      <alignment horizontal="left" vertical="top" wrapText="1"/>
    </xf>
    <xf numFmtId="0" fontId="8" fillId="3" borderId="164" xfId="0" applyFont="1" applyFill="1" applyBorder="1" applyAlignment="1">
      <alignment horizontal="center" vertical="center"/>
    </xf>
    <xf numFmtId="0" fontId="8" fillId="3" borderId="163" xfId="0" applyFont="1" applyFill="1" applyBorder="1" applyAlignment="1">
      <alignment horizontal="center" vertical="center"/>
    </xf>
    <xf numFmtId="0" fontId="13" fillId="0" borderId="163" xfId="0" applyFont="1" applyBorder="1" applyAlignment="1">
      <alignment horizontal="left" vertical="center" wrapText="1"/>
    </xf>
    <xf numFmtId="0" fontId="13" fillId="0" borderId="162" xfId="0" applyFont="1" applyBorder="1" applyAlignment="1">
      <alignment horizontal="left" vertical="center" wrapText="1"/>
    </xf>
    <xf numFmtId="0" fontId="8" fillId="3" borderId="164" xfId="0" applyFont="1" applyFill="1" applyBorder="1" applyAlignment="1">
      <alignment horizontal="center" vertical="center" wrapText="1"/>
    </xf>
    <xf numFmtId="0" fontId="8" fillId="3" borderId="163" xfId="0" applyFont="1" applyFill="1" applyBorder="1" applyAlignment="1">
      <alignment horizontal="center" vertical="center" wrapText="1"/>
    </xf>
    <xf numFmtId="0" fontId="16" fillId="0" borderId="148" xfId="0" applyFont="1" applyBorder="1" applyAlignment="1">
      <alignment horizontal="left" vertical="center" shrinkToFit="1"/>
    </xf>
    <xf numFmtId="0" fontId="16" fillId="0" borderId="147" xfId="0" applyFont="1" applyBorder="1" applyAlignment="1">
      <alignment horizontal="left" vertical="center" shrinkToFit="1"/>
    </xf>
    <xf numFmtId="0" fontId="16" fillId="0" borderId="146" xfId="0" applyFont="1" applyBorder="1" applyAlignment="1">
      <alignment horizontal="left" vertical="center" shrinkToFit="1"/>
    </xf>
    <xf numFmtId="0" fontId="8" fillId="3" borderId="145" xfId="0" applyFont="1" applyFill="1" applyBorder="1" applyAlignment="1">
      <alignment horizontal="center" vertical="center"/>
    </xf>
    <xf numFmtId="0" fontId="8" fillId="3" borderId="144" xfId="0" applyFont="1" applyFill="1" applyBorder="1" applyAlignment="1">
      <alignment horizontal="center" vertical="center"/>
    </xf>
    <xf numFmtId="0" fontId="16" fillId="0" borderId="143" xfId="0" applyFont="1" applyBorder="1" applyAlignment="1">
      <alignment horizontal="left" vertical="center" shrinkToFit="1"/>
    </xf>
    <xf numFmtId="0" fontId="16" fillId="0" borderId="142" xfId="0" applyFont="1" applyBorder="1" applyAlignment="1">
      <alignment horizontal="left" vertical="center" shrinkToFit="1"/>
    </xf>
    <xf numFmtId="0" fontId="16" fillId="0" borderId="141" xfId="0" applyFont="1" applyBorder="1" applyAlignment="1">
      <alignment horizontal="left" vertical="center" shrinkToFit="1"/>
    </xf>
    <xf numFmtId="0" fontId="8" fillId="4" borderId="139" xfId="0" applyFont="1" applyFill="1" applyBorder="1" applyAlignment="1">
      <alignment horizontal="left" vertical="top" wrapText="1"/>
    </xf>
    <xf numFmtId="0" fontId="8" fillId="4" borderId="138" xfId="0" applyFont="1" applyFill="1" applyBorder="1" applyAlignment="1">
      <alignment horizontal="left" vertical="top" wrapText="1"/>
    </xf>
    <xf numFmtId="0" fontId="8" fillId="3" borderId="160" xfId="0" applyFont="1" applyFill="1" applyBorder="1" applyAlignment="1">
      <alignment horizontal="center" vertical="center"/>
    </xf>
    <xf numFmtId="0" fontId="8" fillId="3" borderId="159" xfId="0" applyFont="1" applyFill="1" applyBorder="1" applyAlignment="1">
      <alignment horizontal="center" vertical="center"/>
    </xf>
    <xf numFmtId="0" fontId="17" fillId="0" borderId="158" xfId="0" applyFont="1" applyBorder="1" applyAlignment="1">
      <alignment horizontal="left" vertical="center" shrinkToFit="1"/>
    </xf>
    <xf numFmtId="0" fontId="17" fillId="0" borderId="157" xfId="0" applyFont="1" applyBorder="1" applyAlignment="1">
      <alignment horizontal="left" vertical="center" shrinkToFit="1"/>
    </xf>
    <xf numFmtId="0" fontId="17" fillId="0" borderId="156" xfId="0" applyFont="1" applyBorder="1" applyAlignment="1">
      <alignment horizontal="left" vertical="center" shrinkToFit="1"/>
    </xf>
    <xf numFmtId="0" fontId="8" fillId="3" borderId="161" xfId="0" applyFont="1" applyFill="1" applyBorder="1" applyAlignment="1">
      <alignment horizontal="center" vertical="center" wrapText="1"/>
    </xf>
    <xf numFmtId="0" fontId="8" fillId="3" borderId="138" xfId="0" applyFont="1" applyFill="1" applyBorder="1" applyAlignment="1">
      <alignment horizontal="center" vertical="center" wrapText="1"/>
    </xf>
    <xf numFmtId="0" fontId="8" fillId="4" borderId="140" xfId="0" applyFont="1" applyFill="1" applyBorder="1" applyAlignment="1">
      <alignment horizontal="left" vertical="top" wrapText="1"/>
    </xf>
    <xf numFmtId="0" fontId="10" fillId="0" borderId="140" xfId="0" applyFont="1" applyBorder="1" applyAlignment="1">
      <alignment horizontal="left" vertical="center" wrapText="1"/>
    </xf>
    <xf numFmtId="0" fontId="10" fillId="0" borderId="139" xfId="0" applyFont="1" applyBorder="1" applyAlignment="1">
      <alignment horizontal="left" vertical="center" wrapText="1"/>
    </xf>
    <xf numFmtId="0" fontId="10" fillId="0" borderId="138" xfId="0" applyFont="1" applyBorder="1" applyAlignment="1">
      <alignment horizontal="left" vertical="center" wrapText="1"/>
    </xf>
    <xf numFmtId="0" fontId="11" fillId="4" borderId="140" xfId="0" applyFont="1" applyFill="1" applyBorder="1" applyAlignment="1">
      <alignment horizontal="center" vertical="center" wrapText="1"/>
    </xf>
    <xf numFmtId="0" fontId="11" fillId="4" borderId="138" xfId="0" applyFont="1" applyFill="1" applyBorder="1" applyAlignment="1">
      <alignment horizontal="center" vertical="center" wrapText="1"/>
    </xf>
    <xf numFmtId="38" fontId="15" fillId="0" borderId="26" xfId="1" applyFont="1" applyBorder="1" applyAlignment="1">
      <alignment horizontal="right" vertical="center" wrapText="1"/>
    </xf>
    <xf numFmtId="0" fontId="8" fillId="3" borderId="179" xfId="0" applyFont="1" applyFill="1" applyBorder="1" applyAlignment="1">
      <alignment horizontal="center" vertical="center"/>
    </xf>
    <xf numFmtId="0" fontId="8" fillId="3" borderId="176" xfId="0" applyFont="1" applyFill="1" applyBorder="1" applyAlignment="1">
      <alignment horizontal="center" vertical="center"/>
    </xf>
    <xf numFmtId="0" fontId="8" fillId="3" borderId="178" xfId="0" applyFont="1" applyFill="1" applyBorder="1" applyAlignment="1">
      <alignment horizontal="center" vertical="center"/>
    </xf>
    <xf numFmtId="0" fontId="8" fillId="3" borderId="174" xfId="0" applyFont="1" applyFill="1" applyBorder="1" applyAlignment="1">
      <alignment horizontal="center" vertical="center"/>
    </xf>
    <xf numFmtId="0" fontId="8" fillId="3" borderId="173" xfId="0" applyFont="1" applyFill="1" applyBorder="1" applyAlignment="1">
      <alignment horizontal="center" vertical="center"/>
    </xf>
    <xf numFmtId="0" fontId="17" fillId="0" borderId="172" xfId="0" applyFont="1" applyBorder="1" applyAlignment="1">
      <alignment horizontal="left" vertical="center" shrinkToFit="1"/>
    </xf>
    <xf numFmtId="0" fontId="17" fillId="0" borderId="171" xfId="0" applyFont="1" applyBorder="1" applyAlignment="1">
      <alignment horizontal="left" vertical="center" shrinkToFit="1"/>
    </xf>
    <xf numFmtId="0" fontId="17" fillId="0" borderId="170" xfId="0" applyFont="1" applyBorder="1" applyAlignment="1">
      <alignment horizontal="left" vertical="center" shrinkToFit="1"/>
    </xf>
    <xf numFmtId="0" fontId="15" fillId="0" borderId="177" xfId="0" applyFont="1" applyBorder="1" applyAlignment="1">
      <alignment horizontal="left" vertical="top" wrapText="1"/>
    </xf>
    <xf numFmtId="0" fontId="15" fillId="0" borderId="176" xfId="0" applyFont="1" applyBorder="1" applyAlignment="1">
      <alignment horizontal="left" vertical="top" wrapText="1"/>
    </xf>
    <xf numFmtId="0" fontId="15" fillId="0" borderId="175" xfId="0" applyFont="1" applyBorder="1" applyAlignment="1">
      <alignment horizontal="left" vertical="top" wrapText="1"/>
    </xf>
    <xf numFmtId="0" fontId="8" fillId="3" borderId="188" xfId="0" applyFont="1" applyFill="1" applyBorder="1" applyAlignment="1">
      <alignment horizontal="center" vertical="center"/>
    </xf>
    <xf numFmtId="0" fontId="8" fillId="3" borderId="187" xfId="0" applyFont="1" applyFill="1" applyBorder="1" applyAlignment="1">
      <alignment horizontal="center" vertical="center"/>
    </xf>
    <xf numFmtId="0" fontId="13" fillId="0" borderId="187" xfId="0" applyFont="1" applyBorder="1" applyAlignment="1">
      <alignment horizontal="left" vertical="center" wrapText="1"/>
    </xf>
    <xf numFmtId="0" fontId="13" fillId="0" borderId="186" xfId="0" applyFont="1" applyBorder="1" applyAlignment="1">
      <alignment horizontal="left" vertical="center" wrapText="1"/>
    </xf>
    <xf numFmtId="0" fontId="8" fillId="3" borderId="188" xfId="0" applyFont="1" applyFill="1" applyBorder="1" applyAlignment="1">
      <alignment horizontal="center" vertical="center" wrapText="1"/>
    </xf>
    <xf numFmtId="0" fontId="8" fillId="3" borderId="187" xfId="0" applyFont="1" applyFill="1" applyBorder="1" applyAlignment="1">
      <alignment horizontal="center" vertical="center" wrapText="1"/>
    </xf>
    <xf numFmtId="0" fontId="16" fillId="0" borderId="172" xfId="0" applyFont="1" applyBorder="1" applyAlignment="1">
      <alignment horizontal="left" vertical="center" shrinkToFit="1"/>
    </xf>
    <xf numFmtId="0" fontId="16" fillId="0" borderId="171" xfId="0" applyFont="1" applyBorder="1" applyAlignment="1">
      <alignment horizontal="left" vertical="center" shrinkToFit="1"/>
    </xf>
    <xf numFmtId="0" fontId="16" fillId="0" borderId="170" xfId="0" applyFont="1" applyBorder="1" applyAlignment="1">
      <alignment horizontal="left" vertical="center" shrinkToFit="1"/>
    </xf>
    <xf numFmtId="0" fontId="8" fillId="3" borderId="169" xfId="0" applyFont="1" applyFill="1" applyBorder="1" applyAlignment="1">
      <alignment horizontal="center" vertical="center"/>
    </xf>
    <xf numFmtId="0" fontId="8" fillId="3" borderId="168" xfId="0" applyFont="1" applyFill="1" applyBorder="1" applyAlignment="1">
      <alignment horizontal="center" vertical="center"/>
    </xf>
    <xf numFmtId="0" fontId="16" fillId="0" borderId="167" xfId="0" applyFont="1" applyBorder="1" applyAlignment="1">
      <alignment horizontal="left" vertical="center" shrinkToFit="1"/>
    </xf>
    <xf numFmtId="0" fontId="16" fillId="0" borderId="166" xfId="0" applyFont="1" applyBorder="1" applyAlignment="1">
      <alignment horizontal="left" vertical="center" shrinkToFit="1"/>
    </xf>
    <xf numFmtId="0" fontId="16" fillId="0" borderId="165" xfId="0" applyFont="1" applyBorder="1" applyAlignment="1">
      <alignment horizontal="left" vertical="center" shrinkToFit="1"/>
    </xf>
    <xf numFmtId="0" fontId="8" fillId="4" borderId="163" xfId="0" applyFont="1" applyFill="1" applyBorder="1" applyAlignment="1">
      <alignment horizontal="left" vertical="top" wrapText="1"/>
    </xf>
    <xf numFmtId="0" fontId="8" fillId="4" borderId="162" xfId="0" applyFont="1" applyFill="1" applyBorder="1" applyAlignment="1">
      <alignment horizontal="left" vertical="top" wrapText="1"/>
    </xf>
    <xf numFmtId="0" fontId="8" fillId="3" borderId="184" xfId="0" applyFont="1" applyFill="1" applyBorder="1" applyAlignment="1">
      <alignment horizontal="center" vertical="center"/>
    </xf>
    <xf numFmtId="0" fontId="8" fillId="3" borderId="183" xfId="0" applyFont="1" applyFill="1" applyBorder="1" applyAlignment="1">
      <alignment horizontal="center" vertical="center"/>
    </xf>
    <xf numFmtId="0" fontId="17" fillId="0" borderId="182" xfId="0" applyFont="1" applyBorder="1" applyAlignment="1">
      <alignment horizontal="left" vertical="center" shrinkToFit="1"/>
    </xf>
    <xf numFmtId="0" fontId="17" fillId="0" borderId="181" xfId="0" applyFont="1" applyBorder="1" applyAlignment="1">
      <alignment horizontal="left" vertical="center" shrinkToFit="1"/>
    </xf>
    <xf numFmtId="0" fontId="17" fillId="0" borderId="180" xfId="0" applyFont="1" applyBorder="1" applyAlignment="1">
      <alignment horizontal="left" vertical="center" shrinkToFit="1"/>
    </xf>
    <xf numFmtId="0" fontId="8" fillId="3" borderId="185" xfId="0" applyFont="1" applyFill="1" applyBorder="1" applyAlignment="1">
      <alignment horizontal="center" vertical="center" wrapText="1"/>
    </xf>
    <xf numFmtId="0" fontId="8" fillId="3" borderId="162" xfId="0" applyFont="1" applyFill="1" applyBorder="1" applyAlignment="1">
      <alignment horizontal="center" vertical="center" wrapText="1"/>
    </xf>
    <xf numFmtId="0" fontId="8" fillId="4" borderId="164" xfId="0" applyFont="1" applyFill="1" applyBorder="1" applyAlignment="1">
      <alignment horizontal="left" vertical="top" wrapText="1"/>
    </xf>
    <xf numFmtId="0" fontId="10" fillId="0" borderId="164" xfId="0" applyFont="1" applyBorder="1" applyAlignment="1">
      <alignment horizontal="left" vertical="center" wrapText="1"/>
    </xf>
    <xf numFmtId="0" fontId="10" fillId="0" borderId="163" xfId="0" applyFont="1" applyBorder="1" applyAlignment="1">
      <alignment horizontal="left" vertical="center" wrapText="1"/>
    </xf>
    <xf numFmtId="0" fontId="10" fillId="0" borderId="162" xfId="0" applyFont="1" applyBorder="1" applyAlignment="1">
      <alignment horizontal="left" vertical="center" wrapText="1"/>
    </xf>
    <xf numFmtId="0" fontId="11" fillId="4" borderId="164" xfId="0" applyFont="1" applyFill="1" applyBorder="1" applyAlignment="1">
      <alignment horizontal="center" vertical="center" wrapText="1"/>
    </xf>
    <xf numFmtId="0" fontId="11" fillId="4" borderId="162" xfId="0" applyFont="1" applyFill="1" applyBorder="1" applyAlignment="1">
      <alignment horizontal="center" vertical="center" wrapText="1"/>
    </xf>
    <xf numFmtId="0" fontId="8" fillId="3" borderId="203" xfId="0" applyFont="1" applyFill="1" applyBorder="1" applyAlignment="1">
      <alignment horizontal="center" vertical="center"/>
    </xf>
    <xf numFmtId="0" fontId="8" fillId="3" borderId="200" xfId="0" applyFont="1" applyFill="1" applyBorder="1" applyAlignment="1">
      <alignment horizontal="center" vertical="center"/>
    </xf>
    <xf numFmtId="0" fontId="8" fillId="3" borderId="202" xfId="0" applyFont="1" applyFill="1" applyBorder="1" applyAlignment="1">
      <alignment horizontal="center" vertical="center"/>
    </xf>
    <xf numFmtId="0" fontId="8" fillId="3" borderId="198" xfId="0" applyFont="1" applyFill="1" applyBorder="1" applyAlignment="1">
      <alignment horizontal="center" vertical="center"/>
    </xf>
    <xf numFmtId="0" fontId="8" fillId="3" borderId="197" xfId="0" applyFont="1" applyFill="1" applyBorder="1" applyAlignment="1">
      <alignment horizontal="center" vertical="center"/>
    </xf>
    <xf numFmtId="0" fontId="17" fillId="0" borderId="196" xfId="0" applyFont="1" applyBorder="1" applyAlignment="1">
      <alignment horizontal="left" vertical="center" shrinkToFit="1"/>
    </xf>
    <xf numFmtId="0" fontId="17" fillId="0" borderId="195" xfId="0" applyFont="1" applyBorder="1" applyAlignment="1">
      <alignment horizontal="left" vertical="center" shrinkToFit="1"/>
    </xf>
    <xf numFmtId="0" fontId="17" fillId="0" borderId="194" xfId="0" applyFont="1" applyBorder="1" applyAlignment="1">
      <alignment horizontal="left" vertical="center" shrinkToFit="1"/>
    </xf>
    <xf numFmtId="0" fontId="15" fillId="0" borderId="201" xfId="0" applyFont="1" applyBorder="1" applyAlignment="1">
      <alignment horizontal="left" vertical="top" wrapText="1"/>
    </xf>
    <xf numFmtId="0" fontId="15" fillId="0" borderId="200" xfId="0" applyFont="1" applyBorder="1" applyAlignment="1">
      <alignment horizontal="left" vertical="top" wrapText="1"/>
    </xf>
    <xf numFmtId="0" fontId="15" fillId="0" borderId="199" xfId="0" applyFont="1" applyBorder="1" applyAlignment="1">
      <alignment horizontal="left" vertical="top" wrapText="1"/>
    </xf>
    <xf numFmtId="0" fontId="8" fillId="3" borderId="212" xfId="0" applyFont="1" applyFill="1" applyBorder="1" applyAlignment="1">
      <alignment horizontal="center" vertical="center"/>
    </xf>
    <xf numFmtId="0" fontId="8" fillId="3" borderId="211" xfId="0" applyFont="1" applyFill="1" applyBorder="1" applyAlignment="1">
      <alignment horizontal="center" vertical="center"/>
    </xf>
    <xf numFmtId="0" fontId="13" fillId="0" borderId="211" xfId="0" applyFont="1" applyBorder="1" applyAlignment="1">
      <alignment horizontal="left" vertical="center" wrapText="1"/>
    </xf>
    <xf numFmtId="0" fontId="13" fillId="0" borderId="210" xfId="0" applyFont="1" applyBorder="1" applyAlignment="1">
      <alignment horizontal="left" vertical="center" wrapText="1"/>
    </xf>
    <xf numFmtId="0" fontId="8" fillId="3" borderId="212" xfId="0" applyFont="1" applyFill="1" applyBorder="1" applyAlignment="1">
      <alignment horizontal="center" vertical="center" wrapText="1"/>
    </xf>
    <xf numFmtId="0" fontId="8" fillId="3" borderId="211" xfId="0" applyFont="1" applyFill="1" applyBorder="1" applyAlignment="1">
      <alignment horizontal="center" vertical="center" wrapText="1"/>
    </xf>
    <xf numFmtId="0" fontId="16" fillId="0" borderId="196" xfId="0" applyFont="1" applyBorder="1" applyAlignment="1">
      <alignment horizontal="left" vertical="center" shrinkToFit="1"/>
    </xf>
    <xf numFmtId="0" fontId="16" fillId="0" borderId="195" xfId="0" applyFont="1" applyBorder="1" applyAlignment="1">
      <alignment horizontal="left" vertical="center" shrinkToFit="1"/>
    </xf>
    <xf numFmtId="0" fontId="16" fillId="0" borderId="194" xfId="0" applyFont="1" applyBorder="1" applyAlignment="1">
      <alignment horizontal="left" vertical="center" shrinkToFit="1"/>
    </xf>
    <xf numFmtId="0" fontId="8" fillId="3" borderId="193" xfId="0" applyFont="1" applyFill="1" applyBorder="1" applyAlignment="1">
      <alignment horizontal="center" vertical="center"/>
    </xf>
    <xf numFmtId="0" fontId="8" fillId="3" borderId="192" xfId="0" applyFont="1" applyFill="1" applyBorder="1" applyAlignment="1">
      <alignment horizontal="center" vertical="center"/>
    </xf>
    <xf numFmtId="0" fontId="16" fillId="0" borderId="191" xfId="0" applyFont="1" applyBorder="1" applyAlignment="1">
      <alignment horizontal="left" vertical="center" shrinkToFit="1"/>
    </xf>
    <xf numFmtId="0" fontId="16" fillId="0" borderId="190" xfId="0" applyFont="1" applyBorder="1" applyAlignment="1">
      <alignment horizontal="left" vertical="center" shrinkToFit="1"/>
    </xf>
    <xf numFmtId="0" fontId="16" fillId="0" borderId="189" xfId="0" applyFont="1" applyBorder="1" applyAlignment="1">
      <alignment horizontal="left" vertical="center" shrinkToFit="1"/>
    </xf>
    <xf numFmtId="0" fontId="8" fillId="4" borderId="187" xfId="0" applyFont="1" applyFill="1" applyBorder="1" applyAlignment="1">
      <alignment horizontal="left" vertical="top" wrapText="1"/>
    </xf>
    <xf numFmtId="0" fontId="8" fillId="4" borderId="186" xfId="0" applyFont="1" applyFill="1" applyBorder="1" applyAlignment="1">
      <alignment horizontal="left" vertical="top" wrapText="1"/>
    </xf>
    <xf numFmtId="0" fontId="8" fillId="3" borderId="208" xfId="0" applyFont="1" applyFill="1" applyBorder="1" applyAlignment="1">
      <alignment horizontal="center" vertical="center"/>
    </xf>
    <xf numFmtId="0" fontId="8" fillId="3" borderId="207" xfId="0" applyFont="1" applyFill="1" applyBorder="1" applyAlignment="1">
      <alignment horizontal="center" vertical="center"/>
    </xf>
    <xf numFmtId="0" fontId="17" fillId="0" borderId="206" xfId="0" applyFont="1" applyBorder="1" applyAlignment="1">
      <alignment horizontal="left" vertical="center" shrinkToFit="1"/>
    </xf>
    <xf numFmtId="0" fontId="17" fillId="0" borderId="205" xfId="0" applyFont="1" applyBorder="1" applyAlignment="1">
      <alignment horizontal="left" vertical="center" shrinkToFit="1"/>
    </xf>
    <xf numFmtId="0" fontId="17" fillId="0" borderId="204" xfId="0" applyFont="1" applyBorder="1" applyAlignment="1">
      <alignment horizontal="left" vertical="center" shrinkToFit="1"/>
    </xf>
    <xf numFmtId="0" fontId="8" fillId="3" borderId="209" xfId="0" applyFont="1" applyFill="1" applyBorder="1" applyAlignment="1">
      <alignment horizontal="center" vertical="center" wrapText="1"/>
    </xf>
    <xf numFmtId="0" fontId="8" fillId="3" borderId="186" xfId="0" applyFont="1" applyFill="1" applyBorder="1" applyAlignment="1">
      <alignment horizontal="center" vertical="center" wrapText="1"/>
    </xf>
    <xf numFmtId="0" fontId="8" fillId="4" borderId="188" xfId="0" applyFont="1" applyFill="1" applyBorder="1" applyAlignment="1">
      <alignment horizontal="left" vertical="top" wrapText="1"/>
    </xf>
    <xf numFmtId="0" fontId="10" fillId="0" borderId="188" xfId="0" applyFont="1" applyBorder="1" applyAlignment="1">
      <alignment horizontal="left" vertical="center" wrapText="1"/>
    </xf>
    <xf numFmtId="0" fontId="10" fillId="0" borderId="187" xfId="0" applyFont="1" applyBorder="1" applyAlignment="1">
      <alignment horizontal="left" vertical="center" wrapText="1"/>
    </xf>
    <xf numFmtId="0" fontId="10" fillId="0" borderId="186" xfId="0" applyFont="1" applyBorder="1" applyAlignment="1">
      <alignment horizontal="left" vertical="center" wrapText="1"/>
    </xf>
    <xf numFmtId="0" fontId="11" fillId="4" borderId="188" xfId="0" applyFont="1" applyFill="1" applyBorder="1" applyAlignment="1">
      <alignment horizontal="center" vertical="center" wrapText="1"/>
    </xf>
    <xf numFmtId="0" fontId="11" fillId="4" borderId="186" xfId="0" applyFont="1" applyFill="1" applyBorder="1" applyAlignment="1">
      <alignment horizontal="center" vertical="center" wrapText="1"/>
    </xf>
    <xf numFmtId="0" fontId="8" fillId="3" borderId="227" xfId="0" applyFont="1" applyFill="1" applyBorder="1" applyAlignment="1">
      <alignment horizontal="center" vertical="center"/>
    </xf>
    <xf numFmtId="0" fontId="8" fillId="3" borderId="224" xfId="0" applyFont="1" applyFill="1" applyBorder="1" applyAlignment="1">
      <alignment horizontal="center" vertical="center"/>
    </xf>
    <xf numFmtId="0" fontId="8" fillId="3" borderId="226" xfId="0" applyFont="1" applyFill="1" applyBorder="1" applyAlignment="1">
      <alignment horizontal="center" vertical="center"/>
    </xf>
    <xf numFmtId="0" fontId="8" fillId="3" borderId="222" xfId="0" applyFont="1" applyFill="1" applyBorder="1" applyAlignment="1">
      <alignment horizontal="center" vertical="center"/>
    </xf>
    <xf numFmtId="0" fontId="8" fillId="3" borderId="221" xfId="0" applyFont="1" applyFill="1" applyBorder="1" applyAlignment="1">
      <alignment horizontal="center" vertical="center"/>
    </xf>
    <xf numFmtId="0" fontId="17" fillId="0" borderId="220" xfId="0" applyFont="1" applyBorder="1" applyAlignment="1">
      <alignment horizontal="left" vertical="center" shrinkToFit="1"/>
    </xf>
    <xf numFmtId="0" fontId="17" fillId="0" borderId="219" xfId="0" applyFont="1" applyBorder="1" applyAlignment="1">
      <alignment horizontal="left" vertical="center" shrinkToFit="1"/>
    </xf>
    <xf numFmtId="0" fontId="17" fillId="0" borderId="218" xfId="0" applyFont="1" applyBorder="1" applyAlignment="1">
      <alignment horizontal="left" vertical="center" shrinkToFit="1"/>
    </xf>
    <xf numFmtId="0" fontId="15" fillId="0" borderId="225" xfId="0" applyFont="1" applyBorder="1" applyAlignment="1">
      <alignment horizontal="left" vertical="top" wrapText="1"/>
    </xf>
    <xf numFmtId="0" fontId="15" fillId="0" borderId="224" xfId="0" applyFont="1" applyBorder="1" applyAlignment="1">
      <alignment horizontal="left" vertical="top" wrapText="1"/>
    </xf>
    <xf numFmtId="0" fontId="15" fillId="0" borderId="223" xfId="0" applyFont="1" applyBorder="1" applyAlignment="1">
      <alignment horizontal="left" vertical="top" wrapText="1"/>
    </xf>
    <xf numFmtId="0" fontId="8" fillId="3" borderId="236" xfId="0" applyFont="1" applyFill="1" applyBorder="1" applyAlignment="1">
      <alignment horizontal="center" vertical="center"/>
    </xf>
    <xf numFmtId="0" fontId="8" fillId="3" borderId="235" xfId="0" applyFont="1" applyFill="1" applyBorder="1" applyAlignment="1">
      <alignment horizontal="center" vertical="center"/>
    </xf>
    <xf numFmtId="0" fontId="13" fillId="0" borderId="235" xfId="0" applyFont="1" applyBorder="1" applyAlignment="1">
      <alignment horizontal="left" vertical="center" wrapText="1"/>
    </xf>
    <xf numFmtId="0" fontId="13" fillId="0" borderId="234" xfId="0" applyFont="1" applyBorder="1" applyAlignment="1">
      <alignment horizontal="left" vertical="center" wrapText="1"/>
    </xf>
    <xf numFmtId="0" fontId="8" fillId="3" borderId="236" xfId="0" applyFont="1" applyFill="1" applyBorder="1" applyAlignment="1">
      <alignment horizontal="center" vertical="center" wrapText="1"/>
    </xf>
    <xf numFmtId="0" fontId="8" fillId="3" borderId="235" xfId="0" applyFont="1" applyFill="1" applyBorder="1" applyAlignment="1">
      <alignment horizontal="center" vertical="center" wrapText="1"/>
    </xf>
    <xf numFmtId="0" fontId="16" fillId="0" borderId="220" xfId="0" applyFont="1" applyBorder="1" applyAlignment="1">
      <alignment horizontal="left" vertical="center" shrinkToFit="1"/>
    </xf>
    <xf numFmtId="0" fontId="16" fillId="0" borderId="219" xfId="0" applyFont="1" applyBorder="1" applyAlignment="1">
      <alignment horizontal="left" vertical="center" shrinkToFit="1"/>
    </xf>
    <xf numFmtId="0" fontId="16" fillId="0" borderId="218" xfId="0" applyFont="1" applyBorder="1" applyAlignment="1">
      <alignment horizontal="left" vertical="center" shrinkToFit="1"/>
    </xf>
    <xf numFmtId="0" fontId="8" fillId="3" borderId="217" xfId="0" applyFont="1" applyFill="1" applyBorder="1" applyAlignment="1">
      <alignment horizontal="center" vertical="center"/>
    </xf>
    <xf numFmtId="0" fontId="8" fillId="3" borderId="216" xfId="0" applyFont="1" applyFill="1" applyBorder="1" applyAlignment="1">
      <alignment horizontal="center" vertical="center"/>
    </xf>
    <xf numFmtId="0" fontId="16" fillId="0" borderId="215" xfId="0" applyFont="1" applyBorder="1" applyAlignment="1">
      <alignment horizontal="left" vertical="center" shrinkToFit="1"/>
    </xf>
    <xf numFmtId="0" fontId="16" fillId="0" borderId="214" xfId="0" applyFont="1" applyBorder="1" applyAlignment="1">
      <alignment horizontal="left" vertical="center" shrinkToFit="1"/>
    </xf>
    <xf numFmtId="0" fontId="16" fillId="0" borderId="213" xfId="0" applyFont="1" applyBorder="1" applyAlignment="1">
      <alignment horizontal="left" vertical="center" shrinkToFit="1"/>
    </xf>
    <xf numFmtId="0" fontId="8" fillId="4" borderId="211" xfId="0" applyFont="1" applyFill="1" applyBorder="1" applyAlignment="1">
      <alignment horizontal="left" vertical="top" wrapText="1"/>
    </xf>
    <xf numFmtId="0" fontId="8" fillId="4" borderId="210" xfId="0" applyFont="1" applyFill="1" applyBorder="1" applyAlignment="1">
      <alignment horizontal="left" vertical="top" wrapText="1"/>
    </xf>
    <xf numFmtId="0" fontId="8" fillId="3" borderId="232" xfId="0" applyFont="1" applyFill="1" applyBorder="1" applyAlignment="1">
      <alignment horizontal="center" vertical="center"/>
    </xf>
    <xf numFmtId="0" fontId="8" fillId="3" borderId="231" xfId="0" applyFont="1" applyFill="1" applyBorder="1" applyAlignment="1">
      <alignment horizontal="center" vertical="center"/>
    </xf>
    <xf numFmtId="0" fontId="17" fillId="0" borderId="230" xfId="0" applyFont="1" applyBorder="1" applyAlignment="1">
      <alignment horizontal="left" vertical="center" shrinkToFit="1"/>
    </xf>
    <xf numFmtId="0" fontId="17" fillId="0" borderId="229" xfId="0" applyFont="1" applyBorder="1" applyAlignment="1">
      <alignment horizontal="left" vertical="center" shrinkToFit="1"/>
    </xf>
    <xf numFmtId="0" fontId="17" fillId="0" borderId="228" xfId="0" applyFont="1" applyBorder="1" applyAlignment="1">
      <alignment horizontal="left" vertical="center" shrinkToFit="1"/>
    </xf>
    <xf numFmtId="0" fontId="8" fillId="3" borderId="233" xfId="0" applyFont="1" applyFill="1" applyBorder="1" applyAlignment="1">
      <alignment horizontal="center" vertical="center" wrapText="1"/>
    </xf>
    <xf numFmtId="0" fontId="8" fillId="3" borderId="210" xfId="0" applyFont="1" applyFill="1" applyBorder="1" applyAlignment="1">
      <alignment horizontal="center" vertical="center" wrapText="1"/>
    </xf>
    <xf numFmtId="0" fontId="8" fillId="4" borderId="212" xfId="0" applyFont="1" applyFill="1" applyBorder="1" applyAlignment="1">
      <alignment horizontal="left" vertical="top" wrapText="1"/>
    </xf>
    <xf numFmtId="0" fontId="10" fillId="0" borderId="212" xfId="0" applyFont="1" applyBorder="1" applyAlignment="1">
      <alignment horizontal="left" vertical="center" wrapText="1"/>
    </xf>
    <xf numFmtId="0" fontId="10" fillId="0" borderId="211" xfId="0" applyFont="1" applyBorder="1" applyAlignment="1">
      <alignment horizontal="left" vertical="center" wrapText="1"/>
    </xf>
    <xf numFmtId="0" fontId="10" fillId="0" borderId="210" xfId="0" applyFont="1" applyBorder="1" applyAlignment="1">
      <alignment horizontal="left" vertical="center" wrapText="1"/>
    </xf>
    <xf numFmtId="0" fontId="11" fillId="4" borderId="212" xfId="0" applyFont="1" applyFill="1" applyBorder="1" applyAlignment="1">
      <alignment horizontal="center" vertical="center" wrapText="1"/>
    </xf>
    <xf numFmtId="0" fontId="11" fillId="4" borderId="210" xfId="0" applyFont="1" applyFill="1" applyBorder="1" applyAlignment="1">
      <alignment horizontal="center" vertical="center" wrapText="1"/>
    </xf>
    <xf numFmtId="0" fontId="8" fillId="3" borderId="251" xfId="0" applyFont="1" applyFill="1" applyBorder="1" applyAlignment="1">
      <alignment horizontal="center" vertical="center"/>
    </xf>
    <xf numFmtId="0" fontId="8" fillId="3" borderId="248" xfId="0" applyFont="1" applyFill="1" applyBorder="1" applyAlignment="1">
      <alignment horizontal="center" vertical="center"/>
    </xf>
    <xf numFmtId="0" fontId="8" fillId="3" borderId="250" xfId="0" applyFont="1" applyFill="1" applyBorder="1" applyAlignment="1">
      <alignment horizontal="center" vertical="center"/>
    </xf>
    <xf numFmtId="0" fontId="8" fillId="3" borderId="246" xfId="0" applyFont="1" applyFill="1" applyBorder="1" applyAlignment="1">
      <alignment horizontal="center" vertical="center"/>
    </xf>
    <xf numFmtId="0" fontId="8" fillId="3" borderId="245" xfId="0" applyFont="1" applyFill="1" applyBorder="1" applyAlignment="1">
      <alignment horizontal="center" vertical="center"/>
    </xf>
    <xf numFmtId="0" fontId="17" fillId="0" borderId="244" xfId="0" applyFont="1" applyBorder="1" applyAlignment="1">
      <alignment horizontal="left" vertical="center" shrinkToFit="1"/>
    </xf>
    <xf numFmtId="0" fontId="17" fillId="0" borderId="243" xfId="0" applyFont="1" applyBorder="1" applyAlignment="1">
      <alignment horizontal="left" vertical="center" shrinkToFit="1"/>
    </xf>
    <xf numFmtId="0" fontId="17" fillId="0" borderId="242" xfId="0" applyFont="1" applyBorder="1" applyAlignment="1">
      <alignment horizontal="left" vertical="center" shrinkToFit="1"/>
    </xf>
    <xf numFmtId="0" fontId="15" fillId="0" borderId="249" xfId="0" applyFont="1" applyBorder="1" applyAlignment="1">
      <alignment horizontal="left" vertical="top" wrapText="1"/>
    </xf>
    <xf numFmtId="0" fontId="15" fillId="0" borderId="248" xfId="0" applyFont="1" applyBorder="1" applyAlignment="1">
      <alignment horizontal="left" vertical="top" wrapText="1"/>
    </xf>
    <xf numFmtId="0" fontId="15" fillId="0" borderId="247" xfId="0" applyFont="1" applyBorder="1" applyAlignment="1">
      <alignment horizontal="left" vertical="top" wrapText="1"/>
    </xf>
    <xf numFmtId="0" fontId="8" fillId="3" borderId="260" xfId="0" applyFont="1" applyFill="1" applyBorder="1" applyAlignment="1">
      <alignment horizontal="center" vertical="center"/>
    </xf>
    <xf numFmtId="0" fontId="8" fillId="3" borderId="259" xfId="0" applyFont="1" applyFill="1" applyBorder="1" applyAlignment="1">
      <alignment horizontal="center" vertical="center"/>
    </xf>
    <xf numFmtId="0" fontId="13" fillId="0" borderId="259" xfId="0" applyFont="1" applyBorder="1" applyAlignment="1">
      <alignment horizontal="left" vertical="center" wrapText="1"/>
    </xf>
    <xf numFmtId="0" fontId="13" fillId="0" borderId="258" xfId="0" applyFont="1" applyBorder="1" applyAlignment="1">
      <alignment horizontal="left" vertical="center" wrapText="1"/>
    </xf>
    <xf numFmtId="0" fontId="8" fillId="3" borderId="260" xfId="0" applyFont="1" applyFill="1" applyBorder="1" applyAlignment="1">
      <alignment horizontal="center" vertical="center" wrapText="1"/>
    </xf>
    <xf numFmtId="0" fontId="8" fillId="3" borderId="259" xfId="0" applyFont="1" applyFill="1" applyBorder="1" applyAlignment="1">
      <alignment horizontal="center" vertical="center" wrapText="1"/>
    </xf>
    <xf numFmtId="0" fontId="16" fillId="0" borderId="244" xfId="0" applyFont="1" applyBorder="1" applyAlignment="1">
      <alignment horizontal="left" vertical="center" shrinkToFit="1"/>
    </xf>
    <xf numFmtId="0" fontId="16" fillId="0" borderId="243" xfId="0" applyFont="1" applyBorder="1" applyAlignment="1">
      <alignment horizontal="left" vertical="center" shrinkToFit="1"/>
    </xf>
    <xf numFmtId="0" fontId="16" fillId="0" borderId="242" xfId="0" applyFont="1" applyBorder="1" applyAlignment="1">
      <alignment horizontal="left" vertical="center" shrinkToFit="1"/>
    </xf>
    <xf numFmtId="0" fontId="8" fillId="3" borderId="241" xfId="0" applyFont="1" applyFill="1" applyBorder="1" applyAlignment="1">
      <alignment horizontal="center" vertical="center"/>
    </xf>
    <xf numFmtId="0" fontId="8" fillId="3" borderId="240" xfId="0" applyFont="1" applyFill="1" applyBorder="1" applyAlignment="1">
      <alignment horizontal="center" vertical="center"/>
    </xf>
    <xf numFmtId="0" fontId="16" fillId="0" borderId="239" xfId="0" applyFont="1" applyBorder="1" applyAlignment="1">
      <alignment horizontal="left" vertical="center" shrinkToFit="1"/>
    </xf>
    <xf numFmtId="0" fontId="16" fillId="0" borderId="238" xfId="0" applyFont="1" applyBorder="1" applyAlignment="1">
      <alignment horizontal="left" vertical="center" shrinkToFit="1"/>
    </xf>
    <xf numFmtId="0" fontId="16" fillId="0" borderId="237" xfId="0" applyFont="1" applyBorder="1" applyAlignment="1">
      <alignment horizontal="left" vertical="center" shrinkToFit="1"/>
    </xf>
    <xf numFmtId="0" fontId="8" fillId="4" borderId="235" xfId="0" applyFont="1" applyFill="1" applyBorder="1" applyAlignment="1">
      <alignment horizontal="left" vertical="top" wrapText="1"/>
    </xf>
    <xf numFmtId="0" fontId="8" fillId="4" borderId="234" xfId="0" applyFont="1" applyFill="1" applyBorder="1" applyAlignment="1">
      <alignment horizontal="left" vertical="top" wrapText="1"/>
    </xf>
    <xf numFmtId="0" fontId="8" fillId="3" borderId="256" xfId="0" applyFont="1" applyFill="1" applyBorder="1" applyAlignment="1">
      <alignment horizontal="center" vertical="center"/>
    </xf>
    <xf numFmtId="0" fontId="8" fillId="3" borderId="255" xfId="0" applyFont="1" applyFill="1" applyBorder="1" applyAlignment="1">
      <alignment horizontal="center" vertical="center"/>
    </xf>
    <xf numFmtId="0" fontId="17" fillId="0" borderId="254" xfId="0" applyFont="1" applyBorder="1" applyAlignment="1">
      <alignment horizontal="left" vertical="center" shrinkToFit="1"/>
    </xf>
    <xf numFmtId="0" fontId="17" fillId="0" borderId="253" xfId="0" applyFont="1" applyBorder="1" applyAlignment="1">
      <alignment horizontal="left" vertical="center" shrinkToFit="1"/>
    </xf>
    <xf numFmtId="0" fontId="17" fillId="0" borderId="252" xfId="0" applyFont="1" applyBorder="1" applyAlignment="1">
      <alignment horizontal="left" vertical="center" shrinkToFit="1"/>
    </xf>
    <xf numFmtId="0" fontId="8" fillId="3" borderId="257" xfId="0" applyFont="1" applyFill="1" applyBorder="1" applyAlignment="1">
      <alignment horizontal="center" vertical="center" wrapText="1"/>
    </xf>
    <xf numFmtId="0" fontId="8" fillId="3" borderId="234" xfId="0" applyFont="1" applyFill="1" applyBorder="1" applyAlignment="1">
      <alignment horizontal="center" vertical="center" wrapText="1"/>
    </xf>
    <xf numFmtId="0" fontId="8" fillId="4" borderId="236" xfId="0" applyFont="1" applyFill="1" applyBorder="1" applyAlignment="1">
      <alignment horizontal="left" vertical="top" wrapText="1"/>
    </xf>
    <xf numFmtId="0" fontId="10" fillId="0" borderId="236" xfId="0" applyFont="1" applyBorder="1" applyAlignment="1">
      <alignment horizontal="left" vertical="center" wrapText="1"/>
    </xf>
    <xf numFmtId="0" fontId="10" fillId="0" borderId="235" xfId="0" applyFont="1" applyBorder="1" applyAlignment="1">
      <alignment horizontal="left" vertical="center" wrapText="1"/>
    </xf>
    <xf numFmtId="0" fontId="10" fillId="0" borderId="234" xfId="0" applyFont="1" applyBorder="1" applyAlignment="1">
      <alignment horizontal="left" vertical="center" wrapText="1"/>
    </xf>
    <xf numFmtId="0" fontId="11" fillId="4" borderId="236" xfId="0" applyFont="1" applyFill="1" applyBorder="1" applyAlignment="1">
      <alignment horizontal="center" vertical="center" wrapText="1"/>
    </xf>
    <xf numFmtId="0" fontId="11" fillId="4" borderId="234" xfId="0" applyFont="1" applyFill="1" applyBorder="1" applyAlignment="1">
      <alignment horizontal="center" vertical="center" wrapText="1"/>
    </xf>
    <xf numFmtId="0" fontId="8" fillId="3" borderId="275" xfId="0" applyFont="1" applyFill="1" applyBorder="1" applyAlignment="1">
      <alignment horizontal="center" vertical="center"/>
    </xf>
    <xf numFmtId="0" fontId="8" fillId="3" borderId="272" xfId="0" applyFont="1" applyFill="1" applyBorder="1" applyAlignment="1">
      <alignment horizontal="center" vertical="center"/>
    </xf>
    <xf numFmtId="0" fontId="8" fillId="3" borderId="274" xfId="0" applyFont="1" applyFill="1" applyBorder="1" applyAlignment="1">
      <alignment horizontal="center" vertical="center"/>
    </xf>
    <xf numFmtId="0" fontId="8" fillId="3" borderId="270" xfId="0" applyFont="1" applyFill="1" applyBorder="1" applyAlignment="1">
      <alignment horizontal="center" vertical="center"/>
    </xf>
    <xf numFmtId="0" fontId="8" fillId="3" borderId="269" xfId="0" applyFont="1" applyFill="1" applyBorder="1" applyAlignment="1">
      <alignment horizontal="center" vertical="center"/>
    </xf>
    <xf numFmtId="0" fontId="17" fillId="0" borderId="268" xfId="0" applyFont="1" applyBorder="1" applyAlignment="1">
      <alignment horizontal="left" vertical="center" shrinkToFit="1"/>
    </xf>
    <xf numFmtId="0" fontId="17" fillId="0" borderId="267" xfId="0" applyFont="1" applyBorder="1" applyAlignment="1">
      <alignment horizontal="left" vertical="center" shrinkToFit="1"/>
    </xf>
    <xf numFmtId="0" fontId="17" fillId="0" borderId="266" xfId="0" applyFont="1" applyBorder="1" applyAlignment="1">
      <alignment horizontal="left" vertical="center" shrinkToFit="1"/>
    </xf>
    <xf numFmtId="0" fontId="15" fillId="0" borderId="273" xfId="0" applyFont="1" applyBorder="1" applyAlignment="1">
      <alignment horizontal="left" vertical="top" wrapText="1"/>
    </xf>
    <xf numFmtId="0" fontId="15" fillId="0" borderId="272" xfId="0" applyFont="1" applyBorder="1" applyAlignment="1">
      <alignment horizontal="left" vertical="top" wrapText="1"/>
    </xf>
    <xf numFmtId="0" fontId="15" fillId="0" borderId="271" xfId="0" applyFont="1" applyBorder="1" applyAlignment="1">
      <alignment horizontal="left" vertical="top" wrapText="1"/>
    </xf>
    <xf numFmtId="0" fontId="8" fillId="3" borderId="284" xfId="0" applyFont="1" applyFill="1" applyBorder="1" applyAlignment="1">
      <alignment horizontal="center" vertical="center"/>
    </xf>
    <xf numFmtId="0" fontId="8" fillId="3" borderId="283" xfId="0" applyFont="1" applyFill="1" applyBorder="1" applyAlignment="1">
      <alignment horizontal="center" vertical="center"/>
    </xf>
    <xf numFmtId="0" fontId="13" fillId="0" borderId="283" xfId="0" applyFont="1" applyBorder="1" applyAlignment="1">
      <alignment horizontal="left" vertical="center" wrapText="1"/>
    </xf>
    <xf numFmtId="0" fontId="13" fillId="0" borderId="282" xfId="0" applyFont="1" applyBorder="1" applyAlignment="1">
      <alignment horizontal="left" vertical="center" wrapText="1"/>
    </xf>
    <xf numFmtId="0" fontId="8" fillId="3" borderId="284" xfId="0" applyFont="1" applyFill="1" applyBorder="1" applyAlignment="1">
      <alignment horizontal="center" vertical="center" wrapText="1"/>
    </xf>
    <xf numFmtId="0" fontId="8" fillId="3" borderId="283" xfId="0" applyFont="1" applyFill="1" applyBorder="1" applyAlignment="1">
      <alignment horizontal="center" vertical="center" wrapText="1"/>
    </xf>
    <xf numFmtId="0" fontId="16" fillId="0" borderId="268" xfId="0" applyFont="1" applyBorder="1" applyAlignment="1">
      <alignment horizontal="left" vertical="center" shrinkToFit="1"/>
    </xf>
    <xf numFmtId="0" fontId="16" fillId="0" borderId="267" xfId="0" applyFont="1" applyBorder="1" applyAlignment="1">
      <alignment horizontal="left" vertical="center" shrinkToFit="1"/>
    </xf>
    <xf numFmtId="0" fontId="16" fillId="0" borderId="266" xfId="0" applyFont="1" applyBorder="1" applyAlignment="1">
      <alignment horizontal="left" vertical="center" shrinkToFit="1"/>
    </xf>
    <xf numFmtId="0" fontId="8" fillId="3" borderId="265" xfId="0" applyFont="1" applyFill="1" applyBorder="1" applyAlignment="1">
      <alignment horizontal="center" vertical="center"/>
    </xf>
    <xf numFmtId="0" fontId="8" fillId="3" borderId="264" xfId="0" applyFont="1" applyFill="1" applyBorder="1" applyAlignment="1">
      <alignment horizontal="center" vertical="center"/>
    </xf>
    <xf numFmtId="0" fontId="16" fillId="0" borderId="263" xfId="0" applyFont="1" applyBorder="1" applyAlignment="1">
      <alignment horizontal="left" vertical="center" shrinkToFit="1"/>
    </xf>
    <xf numFmtId="0" fontId="16" fillId="0" borderId="262" xfId="0" applyFont="1" applyBorder="1" applyAlignment="1">
      <alignment horizontal="left" vertical="center" shrinkToFit="1"/>
    </xf>
    <xf numFmtId="0" fontId="16" fillId="0" borderId="261" xfId="0" applyFont="1" applyBorder="1" applyAlignment="1">
      <alignment horizontal="left" vertical="center" shrinkToFit="1"/>
    </xf>
    <xf numFmtId="0" fontId="8" fillId="4" borderId="259" xfId="0" applyFont="1" applyFill="1" applyBorder="1" applyAlignment="1">
      <alignment horizontal="left" vertical="top" wrapText="1"/>
    </xf>
    <xf numFmtId="0" fontId="8" fillId="4" borderId="258" xfId="0" applyFont="1" applyFill="1" applyBorder="1" applyAlignment="1">
      <alignment horizontal="left" vertical="top" wrapText="1"/>
    </xf>
    <xf numFmtId="0" fontId="8" fillId="3" borderId="280" xfId="0" applyFont="1" applyFill="1" applyBorder="1" applyAlignment="1">
      <alignment horizontal="center" vertical="center"/>
    </xf>
    <xf numFmtId="0" fontId="8" fillId="3" borderId="279" xfId="0" applyFont="1" applyFill="1" applyBorder="1" applyAlignment="1">
      <alignment horizontal="center" vertical="center"/>
    </xf>
    <xf numFmtId="0" fontId="17" fillId="0" borderId="278" xfId="0" applyFont="1" applyBorder="1" applyAlignment="1">
      <alignment horizontal="left" vertical="center" shrinkToFit="1"/>
    </xf>
    <xf numFmtId="0" fontId="17" fillId="0" borderId="277" xfId="0" applyFont="1" applyBorder="1" applyAlignment="1">
      <alignment horizontal="left" vertical="center" shrinkToFit="1"/>
    </xf>
    <xf numFmtId="0" fontId="17" fillId="0" borderId="276" xfId="0" applyFont="1" applyBorder="1" applyAlignment="1">
      <alignment horizontal="left" vertical="center" shrinkToFit="1"/>
    </xf>
    <xf numFmtId="0" fontId="8" fillId="3" borderId="281" xfId="0" applyFont="1" applyFill="1" applyBorder="1" applyAlignment="1">
      <alignment horizontal="center" vertical="center" wrapText="1"/>
    </xf>
    <xf numFmtId="0" fontId="8" fillId="3" borderId="258" xfId="0" applyFont="1" applyFill="1" applyBorder="1" applyAlignment="1">
      <alignment horizontal="center" vertical="center" wrapText="1"/>
    </xf>
    <xf numFmtId="0" fontId="8" fillId="4" borderId="260" xfId="0" applyFont="1" applyFill="1" applyBorder="1" applyAlignment="1">
      <alignment horizontal="left" vertical="top" wrapText="1"/>
    </xf>
    <xf numFmtId="0" fontId="10" fillId="0" borderId="260" xfId="0" applyFont="1" applyBorder="1" applyAlignment="1">
      <alignment horizontal="left" vertical="center" wrapText="1"/>
    </xf>
    <xf numFmtId="0" fontId="10" fillId="0" borderId="259" xfId="0" applyFont="1" applyBorder="1" applyAlignment="1">
      <alignment horizontal="left" vertical="center" wrapText="1"/>
    </xf>
    <xf numFmtId="0" fontId="10" fillId="0" borderId="258" xfId="0" applyFont="1" applyBorder="1" applyAlignment="1">
      <alignment horizontal="left" vertical="center" wrapText="1"/>
    </xf>
    <xf numFmtId="0" fontId="11" fillId="4" borderId="260" xfId="0" applyFont="1" applyFill="1" applyBorder="1" applyAlignment="1">
      <alignment horizontal="center" vertical="center" wrapText="1"/>
    </xf>
    <xf numFmtId="0" fontId="11" fillId="4" borderId="258" xfId="0" applyFont="1" applyFill="1" applyBorder="1" applyAlignment="1">
      <alignment horizontal="center" vertical="center" wrapText="1"/>
    </xf>
    <xf numFmtId="0" fontId="8" fillId="3" borderId="299" xfId="0" applyFont="1" applyFill="1" applyBorder="1" applyAlignment="1">
      <alignment horizontal="center" vertical="center"/>
    </xf>
    <xf numFmtId="0" fontId="8" fillId="3" borderId="296" xfId="0" applyFont="1" applyFill="1" applyBorder="1" applyAlignment="1">
      <alignment horizontal="center" vertical="center"/>
    </xf>
    <xf numFmtId="0" fontId="8" fillId="3" borderId="298" xfId="0" applyFont="1" applyFill="1" applyBorder="1" applyAlignment="1">
      <alignment horizontal="center" vertical="center"/>
    </xf>
    <xf numFmtId="0" fontId="8" fillId="3" borderId="294" xfId="0" applyFont="1" applyFill="1" applyBorder="1" applyAlignment="1">
      <alignment horizontal="center" vertical="center"/>
    </xf>
    <xf numFmtId="0" fontId="8" fillId="3" borderId="293" xfId="0" applyFont="1" applyFill="1" applyBorder="1" applyAlignment="1">
      <alignment horizontal="center" vertical="center"/>
    </xf>
    <xf numFmtId="0" fontId="17" fillId="0" borderId="292" xfId="0" applyFont="1" applyBorder="1" applyAlignment="1">
      <alignment horizontal="left" vertical="center" shrinkToFit="1"/>
    </xf>
    <xf numFmtId="0" fontId="17" fillId="0" borderId="291" xfId="0" applyFont="1" applyBorder="1" applyAlignment="1">
      <alignment horizontal="left" vertical="center" shrinkToFit="1"/>
    </xf>
    <xf numFmtId="0" fontId="17" fillId="0" borderId="290" xfId="0" applyFont="1" applyBorder="1" applyAlignment="1">
      <alignment horizontal="left" vertical="center" shrinkToFit="1"/>
    </xf>
    <xf numFmtId="0" fontId="15" fillId="0" borderId="297" xfId="0" applyFont="1" applyBorder="1" applyAlignment="1">
      <alignment horizontal="left" vertical="top" wrapText="1"/>
    </xf>
    <xf numFmtId="0" fontId="15" fillId="0" borderId="296" xfId="0" applyFont="1" applyBorder="1" applyAlignment="1">
      <alignment horizontal="left" vertical="top" wrapText="1"/>
    </xf>
    <xf numFmtId="0" fontId="15" fillId="0" borderId="295" xfId="0" applyFont="1" applyBorder="1" applyAlignment="1">
      <alignment horizontal="left" vertical="top" wrapText="1"/>
    </xf>
    <xf numFmtId="0" fontId="8" fillId="3" borderId="308" xfId="0" applyFont="1" applyFill="1" applyBorder="1" applyAlignment="1">
      <alignment horizontal="center" vertical="center"/>
    </xf>
    <xf numFmtId="0" fontId="8" fillId="3" borderId="307" xfId="0" applyFont="1" applyFill="1" applyBorder="1" applyAlignment="1">
      <alignment horizontal="center" vertical="center"/>
    </xf>
    <xf numFmtId="0" fontId="13" fillId="0" borderId="307" xfId="0" applyFont="1" applyBorder="1" applyAlignment="1">
      <alignment horizontal="left" vertical="center" wrapText="1"/>
    </xf>
    <xf numFmtId="0" fontId="13" fillId="0" borderId="306" xfId="0" applyFont="1" applyBorder="1" applyAlignment="1">
      <alignment horizontal="left" vertical="center" wrapText="1"/>
    </xf>
    <xf numFmtId="0" fontId="8" fillId="3" borderId="308" xfId="0" applyFont="1" applyFill="1" applyBorder="1" applyAlignment="1">
      <alignment horizontal="center" vertical="center" wrapText="1"/>
    </xf>
    <xf numFmtId="0" fontId="8" fillId="3" borderId="307" xfId="0" applyFont="1" applyFill="1" applyBorder="1" applyAlignment="1">
      <alignment horizontal="center" vertical="center" wrapText="1"/>
    </xf>
    <xf numFmtId="0" fontId="16" fillId="0" borderId="292" xfId="0" applyFont="1" applyBorder="1" applyAlignment="1">
      <alignment horizontal="left" vertical="center" shrinkToFit="1"/>
    </xf>
    <xf numFmtId="0" fontId="16" fillId="0" borderId="291" xfId="0" applyFont="1" applyBorder="1" applyAlignment="1">
      <alignment horizontal="left" vertical="center" shrinkToFit="1"/>
    </xf>
    <xf numFmtId="0" fontId="16" fillId="0" borderId="290" xfId="0" applyFont="1" applyBorder="1" applyAlignment="1">
      <alignment horizontal="left" vertical="center" shrinkToFit="1"/>
    </xf>
    <xf numFmtId="0" fontId="8" fillId="3" borderId="289" xfId="0" applyFont="1" applyFill="1" applyBorder="1" applyAlignment="1">
      <alignment horizontal="center" vertical="center"/>
    </xf>
    <xf numFmtId="0" fontId="8" fillId="3" borderId="288" xfId="0" applyFont="1" applyFill="1" applyBorder="1" applyAlignment="1">
      <alignment horizontal="center" vertical="center"/>
    </xf>
    <xf numFmtId="0" fontId="16" fillId="0" borderId="287" xfId="0" applyFont="1" applyBorder="1" applyAlignment="1">
      <alignment horizontal="left" vertical="center" shrinkToFit="1"/>
    </xf>
    <xf numFmtId="0" fontId="16" fillId="0" borderId="286" xfId="0" applyFont="1" applyBorder="1" applyAlignment="1">
      <alignment horizontal="left" vertical="center" shrinkToFit="1"/>
    </xf>
    <xf numFmtId="0" fontId="16" fillId="0" borderId="285" xfId="0" applyFont="1" applyBorder="1" applyAlignment="1">
      <alignment horizontal="left" vertical="center" shrinkToFit="1"/>
    </xf>
    <xf numFmtId="0" fontId="8" fillId="4" borderId="283" xfId="0" applyFont="1" applyFill="1" applyBorder="1" applyAlignment="1">
      <alignment horizontal="left" vertical="top" wrapText="1"/>
    </xf>
    <xf numFmtId="0" fontId="8" fillId="4" borderId="282" xfId="0" applyFont="1" applyFill="1" applyBorder="1" applyAlignment="1">
      <alignment horizontal="left" vertical="top" wrapText="1"/>
    </xf>
    <xf numFmtId="0" fontId="8" fillId="3" borderId="304" xfId="0" applyFont="1" applyFill="1" applyBorder="1" applyAlignment="1">
      <alignment horizontal="center" vertical="center"/>
    </xf>
    <xf numFmtId="0" fontId="8" fillId="3" borderId="303" xfId="0" applyFont="1" applyFill="1" applyBorder="1" applyAlignment="1">
      <alignment horizontal="center" vertical="center"/>
    </xf>
    <xf numFmtId="0" fontId="17" fillId="0" borderId="302" xfId="0" applyFont="1" applyBorder="1" applyAlignment="1">
      <alignment horizontal="left" vertical="center" shrinkToFit="1"/>
    </xf>
    <xf numFmtId="0" fontId="17" fillId="0" borderId="301" xfId="0" applyFont="1" applyBorder="1" applyAlignment="1">
      <alignment horizontal="left" vertical="center" shrinkToFit="1"/>
    </xf>
    <xf numFmtId="0" fontId="17" fillId="0" borderId="300" xfId="0" applyFont="1" applyBorder="1" applyAlignment="1">
      <alignment horizontal="left" vertical="center" shrinkToFit="1"/>
    </xf>
    <xf numFmtId="0" fontId="8" fillId="3" borderId="305" xfId="0" applyFont="1" applyFill="1" applyBorder="1" applyAlignment="1">
      <alignment horizontal="center" vertical="center" wrapText="1"/>
    </xf>
    <xf numFmtId="0" fontId="8" fillId="3" borderId="282" xfId="0" applyFont="1" applyFill="1" applyBorder="1" applyAlignment="1">
      <alignment horizontal="center" vertical="center" wrapText="1"/>
    </xf>
    <xf numFmtId="0" fontId="8" fillId="4" borderId="284" xfId="0" applyFont="1" applyFill="1" applyBorder="1" applyAlignment="1">
      <alignment horizontal="left" vertical="top" wrapText="1"/>
    </xf>
    <xf numFmtId="0" fontId="10" fillId="0" borderId="284" xfId="0" applyFont="1" applyBorder="1" applyAlignment="1">
      <alignment horizontal="left" vertical="center" wrapText="1"/>
    </xf>
    <xf numFmtId="0" fontId="10" fillId="0" borderId="283" xfId="0" applyFont="1" applyBorder="1" applyAlignment="1">
      <alignment horizontal="left" vertical="center" wrapText="1"/>
    </xf>
    <xf numFmtId="0" fontId="10" fillId="0" borderId="282" xfId="0" applyFont="1" applyBorder="1" applyAlignment="1">
      <alignment horizontal="left" vertical="center" wrapText="1"/>
    </xf>
    <xf numFmtId="0" fontId="11" fillId="4" borderId="284" xfId="0" applyFont="1" applyFill="1" applyBorder="1" applyAlignment="1">
      <alignment horizontal="center" vertical="center" wrapText="1"/>
    </xf>
    <xf numFmtId="0" fontId="11" fillId="4" borderId="282" xfId="0" applyFont="1" applyFill="1" applyBorder="1" applyAlignment="1">
      <alignment horizontal="center" vertical="center" wrapText="1"/>
    </xf>
    <xf numFmtId="0" fontId="8" fillId="3" borderId="323" xfId="0" applyFont="1" applyFill="1" applyBorder="1" applyAlignment="1">
      <alignment horizontal="center" vertical="center"/>
    </xf>
    <xf numFmtId="0" fontId="8" fillId="3" borderId="320" xfId="0" applyFont="1" applyFill="1" applyBorder="1" applyAlignment="1">
      <alignment horizontal="center" vertical="center"/>
    </xf>
    <xf numFmtId="0" fontId="8" fillId="3" borderId="322" xfId="0" applyFont="1" applyFill="1" applyBorder="1" applyAlignment="1">
      <alignment horizontal="center" vertical="center"/>
    </xf>
    <xf numFmtId="0" fontId="8" fillId="3" borderId="318" xfId="0" applyFont="1" applyFill="1" applyBorder="1" applyAlignment="1">
      <alignment horizontal="center" vertical="center"/>
    </xf>
    <xf numFmtId="0" fontId="8" fillId="3" borderId="317" xfId="0" applyFont="1" applyFill="1" applyBorder="1" applyAlignment="1">
      <alignment horizontal="center" vertical="center"/>
    </xf>
    <xf numFmtId="0" fontId="17" fillId="0" borderId="316" xfId="0" applyFont="1" applyBorder="1" applyAlignment="1">
      <alignment horizontal="left" vertical="center" shrinkToFit="1"/>
    </xf>
    <xf numFmtId="0" fontId="17" fillId="0" borderId="315" xfId="0" applyFont="1" applyBorder="1" applyAlignment="1">
      <alignment horizontal="left" vertical="center" shrinkToFit="1"/>
    </xf>
    <xf numFmtId="0" fontId="17" fillId="0" borderId="314" xfId="0" applyFont="1" applyBorder="1" applyAlignment="1">
      <alignment horizontal="left" vertical="center" shrinkToFit="1"/>
    </xf>
    <xf numFmtId="0" fontId="15" fillId="0" borderId="321" xfId="0" applyFont="1" applyBorder="1" applyAlignment="1">
      <alignment horizontal="left" vertical="top" wrapText="1"/>
    </xf>
    <xf numFmtId="0" fontId="15" fillId="0" borderId="320" xfId="0" applyFont="1" applyBorder="1" applyAlignment="1">
      <alignment horizontal="left" vertical="top" wrapText="1"/>
    </xf>
    <xf numFmtId="0" fontId="15" fillId="0" borderId="319" xfId="0" applyFont="1" applyBorder="1" applyAlignment="1">
      <alignment horizontal="left" vertical="top" wrapText="1"/>
    </xf>
    <xf numFmtId="0" fontId="8" fillId="3" borderId="332" xfId="0" applyFont="1" applyFill="1" applyBorder="1" applyAlignment="1">
      <alignment horizontal="center" vertical="center"/>
    </xf>
    <xf numFmtId="0" fontId="8" fillId="3" borderId="331" xfId="0" applyFont="1" applyFill="1" applyBorder="1" applyAlignment="1">
      <alignment horizontal="center" vertical="center"/>
    </xf>
    <xf numFmtId="0" fontId="13" fillId="0" borderId="331" xfId="0" applyFont="1" applyBorder="1" applyAlignment="1">
      <alignment horizontal="left" vertical="center" wrapText="1"/>
    </xf>
    <xf numFmtId="0" fontId="13" fillId="0" borderId="330" xfId="0" applyFont="1" applyBorder="1" applyAlignment="1">
      <alignment horizontal="left" vertical="center" wrapText="1"/>
    </xf>
    <xf numFmtId="0" fontId="8" fillId="3" borderId="332" xfId="0" applyFont="1" applyFill="1" applyBorder="1" applyAlignment="1">
      <alignment horizontal="center" vertical="center" wrapText="1"/>
    </xf>
    <xf numFmtId="0" fontId="8" fillId="3" borderId="331" xfId="0" applyFont="1" applyFill="1" applyBorder="1" applyAlignment="1">
      <alignment horizontal="center" vertical="center" wrapText="1"/>
    </xf>
    <xf numFmtId="0" fontId="16" fillId="0" borderId="316" xfId="0" applyFont="1" applyBorder="1" applyAlignment="1">
      <alignment horizontal="left" vertical="center" shrinkToFit="1"/>
    </xf>
    <xf numFmtId="0" fontId="16" fillId="0" borderId="315" xfId="0" applyFont="1" applyBorder="1" applyAlignment="1">
      <alignment horizontal="left" vertical="center" shrinkToFit="1"/>
    </xf>
    <xf numFmtId="0" fontId="16" fillId="0" borderId="314" xfId="0" applyFont="1" applyBorder="1" applyAlignment="1">
      <alignment horizontal="left" vertical="center" shrinkToFit="1"/>
    </xf>
    <xf numFmtId="0" fontId="8" fillId="3" borderId="313" xfId="0" applyFont="1" applyFill="1" applyBorder="1" applyAlignment="1">
      <alignment horizontal="center" vertical="center"/>
    </xf>
    <xf numFmtId="0" fontId="8" fillId="3" borderId="312" xfId="0" applyFont="1" applyFill="1" applyBorder="1" applyAlignment="1">
      <alignment horizontal="center" vertical="center"/>
    </xf>
    <xf numFmtId="0" fontId="16" fillId="0" borderId="311" xfId="0" applyFont="1" applyBorder="1" applyAlignment="1">
      <alignment horizontal="left" vertical="center" shrinkToFit="1"/>
    </xf>
    <xf numFmtId="0" fontId="16" fillId="0" borderId="310" xfId="0" applyFont="1" applyBorder="1" applyAlignment="1">
      <alignment horizontal="left" vertical="center" shrinkToFit="1"/>
    </xf>
    <xf numFmtId="0" fontId="16" fillId="0" borderId="309" xfId="0" applyFont="1" applyBorder="1" applyAlignment="1">
      <alignment horizontal="left" vertical="center" shrinkToFit="1"/>
    </xf>
    <xf numFmtId="0" fontId="8" fillId="4" borderId="307" xfId="0" applyFont="1" applyFill="1" applyBorder="1" applyAlignment="1">
      <alignment horizontal="left" vertical="top" wrapText="1"/>
    </xf>
    <xf numFmtId="0" fontId="8" fillId="4" borderId="306" xfId="0" applyFont="1" applyFill="1" applyBorder="1" applyAlignment="1">
      <alignment horizontal="left" vertical="top" wrapText="1"/>
    </xf>
    <xf numFmtId="0" fontId="8" fillId="3" borderId="328" xfId="0" applyFont="1" applyFill="1" applyBorder="1" applyAlignment="1">
      <alignment horizontal="center" vertical="center"/>
    </xf>
    <xf numFmtId="0" fontId="8" fillId="3" borderId="327" xfId="0" applyFont="1" applyFill="1" applyBorder="1" applyAlignment="1">
      <alignment horizontal="center" vertical="center"/>
    </xf>
    <xf numFmtId="0" fontId="17" fillId="0" borderId="326" xfId="0" applyFont="1" applyBorder="1" applyAlignment="1">
      <alignment horizontal="left" vertical="center" shrinkToFit="1"/>
    </xf>
    <xf numFmtId="0" fontId="17" fillId="0" borderId="325" xfId="0" applyFont="1" applyBorder="1" applyAlignment="1">
      <alignment horizontal="left" vertical="center" shrinkToFit="1"/>
    </xf>
    <xf numFmtId="0" fontId="17" fillId="0" borderId="324" xfId="0" applyFont="1" applyBorder="1" applyAlignment="1">
      <alignment horizontal="left" vertical="center" shrinkToFit="1"/>
    </xf>
    <xf numFmtId="0" fontId="8" fillId="3" borderId="329" xfId="0" applyFont="1" applyFill="1" applyBorder="1" applyAlignment="1">
      <alignment horizontal="center" vertical="center" wrapText="1"/>
    </xf>
    <xf numFmtId="0" fontId="8" fillId="3" borderId="306" xfId="0" applyFont="1" applyFill="1" applyBorder="1" applyAlignment="1">
      <alignment horizontal="center" vertical="center" wrapText="1"/>
    </xf>
    <xf numFmtId="0" fontId="8" fillId="4" borderId="308" xfId="0" applyFont="1" applyFill="1" applyBorder="1" applyAlignment="1">
      <alignment horizontal="left" vertical="top" wrapText="1"/>
    </xf>
    <xf numFmtId="0" fontId="10" fillId="0" borderId="308" xfId="0" applyFont="1" applyBorder="1" applyAlignment="1">
      <alignment horizontal="left" vertical="center" wrapText="1"/>
    </xf>
    <xf numFmtId="0" fontId="10" fillId="0" borderId="307" xfId="0" applyFont="1" applyBorder="1" applyAlignment="1">
      <alignment horizontal="left" vertical="center" wrapText="1"/>
    </xf>
    <xf numFmtId="0" fontId="10" fillId="0" borderId="306" xfId="0" applyFont="1" applyBorder="1" applyAlignment="1">
      <alignment horizontal="left" vertical="center" wrapText="1"/>
    </xf>
    <xf numFmtId="0" fontId="11" fillId="4" borderId="308" xfId="0" applyFont="1" applyFill="1" applyBorder="1" applyAlignment="1">
      <alignment horizontal="center" vertical="center" wrapText="1"/>
    </xf>
    <xf numFmtId="0" fontId="11" fillId="4" borderId="306" xfId="0" applyFont="1" applyFill="1" applyBorder="1" applyAlignment="1">
      <alignment horizontal="center" vertical="center" wrapText="1"/>
    </xf>
    <xf numFmtId="0" fontId="8" fillId="3" borderId="347" xfId="0" applyFont="1" applyFill="1" applyBorder="1" applyAlignment="1">
      <alignment horizontal="center" vertical="center"/>
    </xf>
    <xf numFmtId="0" fontId="8" fillId="3" borderId="344" xfId="0" applyFont="1" applyFill="1" applyBorder="1" applyAlignment="1">
      <alignment horizontal="center" vertical="center"/>
    </xf>
    <xf numFmtId="0" fontId="8" fillId="3" borderId="346" xfId="0" applyFont="1" applyFill="1" applyBorder="1" applyAlignment="1">
      <alignment horizontal="center" vertical="center"/>
    </xf>
    <xf numFmtId="0" fontId="8" fillId="3" borderId="342" xfId="0" applyFont="1" applyFill="1" applyBorder="1" applyAlignment="1">
      <alignment horizontal="center" vertical="center"/>
    </xf>
    <xf numFmtId="0" fontId="8" fillId="3" borderId="341" xfId="0" applyFont="1" applyFill="1" applyBorder="1" applyAlignment="1">
      <alignment horizontal="center" vertical="center"/>
    </xf>
    <xf numFmtId="0" fontId="17" fillId="0" borderId="340" xfId="0" applyFont="1" applyBorder="1" applyAlignment="1">
      <alignment horizontal="left" vertical="center" shrinkToFit="1"/>
    </xf>
    <xf numFmtId="0" fontId="17" fillId="0" borderId="339" xfId="0" applyFont="1" applyBorder="1" applyAlignment="1">
      <alignment horizontal="left" vertical="center" shrinkToFit="1"/>
    </xf>
    <xf numFmtId="0" fontId="17" fillId="0" borderId="338" xfId="0" applyFont="1" applyBorder="1" applyAlignment="1">
      <alignment horizontal="left" vertical="center" shrinkToFit="1"/>
    </xf>
    <xf numFmtId="0" fontId="15" fillId="0" borderId="345" xfId="0" applyFont="1" applyBorder="1" applyAlignment="1">
      <alignment horizontal="left" vertical="top" wrapText="1"/>
    </xf>
    <xf numFmtId="0" fontId="15" fillId="0" borderId="344" xfId="0" applyFont="1" applyBorder="1" applyAlignment="1">
      <alignment horizontal="left" vertical="top" wrapText="1"/>
    </xf>
    <xf numFmtId="0" fontId="15" fillId="0" borderId="343" xfId="0" applyFont="1" applyBorder="1" applyAlignment="1">
      <alignment horizontal="left" vertical="top" wrapText="1"/>
    </xf>
    <xf numFmtId="0" fontId="8" fillId="3" borderId="356" xfId="0" applyFont="1" applyFill="1" applyBorder="1" applyAlignment="1">
      <alignment horizontal="center" vertical="center"/>
    </xf>
    <xf numFmtId="0" fontId="8" fillId="3" borderId="355" xfId="0" applyFont="1" applyFill="1" applyBorder="1" applyAlignment="1">
      <alignment horizontal="center" vertical="center"/>
    </xf>
    <xf numFmtId="0" fontId="13" fillId="0" borderId="355" xfId="0" applyFont="1" applyBorder="1" applyAlignment="1">
      <alignment horizontal="left" vertical="center" wrapText="1"/>
    </xf>
    <xf numFmtId="0" fontId="13" fillId="0" borderId="354" xfId="0" applyFont="1" applyBorder="1" applyAlignment="1">
      <alignment horizontal="left" vertical="center" wrapText="1"/>
    </xf>
    <xf numFmtId="0" fontId="8" fillId="3" borderId="356" xfId="0" applyFont="1" applyFill="1" applyBorder="1" applyAlignment="1">
      <alignment horizontal="center" vertical="center" wrapText="1"/>
    </xf>
    <xf numFmtId="0" fontId="8" fillId="3" borderId="355" xfId="0" applyFont="1" applyFill="1" applyBorder="1" applyAlignment="1">
      <alignment horizontal="center" vertical="center" wrapText="1"/>
    </xf>
    <xf numFmtId="0" fontId="16" fillId="0" borderId="340" xfId="0" applyFont="1" applyBorder="1" applyAlignment="1">
      <alignment horizontal="left" vertical="center" shrinkToFit="1"/>
    </xf>
    <xf numFmtId="0" fontId="16" fillId="0" borderId="339" xfId="0" applyFont="1" applyBorder="1" applyAlignment="1">
      <alignment horizontal="left" vertical="center" shrinkToFit="1"/>
    </xf>
    <xf numFmtId="0" fontId="16" fillId="0" borderId="338" xfId="0" applyFont="1" applyBorder="1" applyAlignment="1">
      <alignment horizontal="left" vertical="center" shrinkToFit="1"/>
    </xf>
    <xf numFmtId="0" fontId="8" fillId="3" borderId="337" xfId="0" applyFont="1" applyFill="1" applyBorder="1" applyAlignment="1">
      <alignment horizontal="center" vertical="center"/>
    </xf>
    <xf numFmtId="0" fontId="8" fillId="3" borderId="336" xfId="0" applyFont="1" applyFill="1" applyBorder="1" applyAlignment="1">
      <alignment horizontal="center" vertical="center"/>
    </xf>
    <xf numFmtId="0" fontId="16" fillId="0" borderId="335" xfId="0" applyFont="1" applyBorder="1" applyAlignment="1">
      <alignment horizontal="left" vertical="center" shrinkToFit="1"/>
    </xf>
    <xf numFmtId="0" fontId="16" fillId="0" borderId="334" xfId="0" applyFont="1" applyBorder="1" applyAlignment="1">
      <alignment horizontal="left" vertical="center" shrinkToFit="1"/>
    </xf>
    <xf numFmtId="0" fontId="16" fillId="0" borderId="333" xfId="0" applyFont="1" applyBorder="1" applyAlignment="1">
      <alignment horizontal="left" vertical="center" shrinkToFit="1"/>
    </xf>
    <xf numFmtId="0" fontId="8" fillId="4" borderId="331" xfId="0" applyFont="1" applyFill="1" applyBorder="1" applyAlignment="1">
      <alignment horizontal="left" vertical="top" wrapText="1"/>
    </xf>
    <xf numFmtId="0" fontId="8" fillId="4" borderId="330" xfId="0" applyFont="1" applyFill="1" applyBorder="1" applyAlignment="1">
      <alignment horizontal="left" vertical="top" wrapText="1"/>
    </xf>
    <xf numFmtId="0" fontId="8" fillId="3" borderId="352" xfId="0" applyFont="1" applyFill="1" applyBorder="1" applyAlignment="1">
      <alignment horizontal="center" vertical="center"/>
    </xf>
    <xf numFmtId="0" fontId="8" fillId="3" borderId="351" xfId="0" applyFont="1" applyFill="1" applyBorder="1" applyAlignment="1">
      <alignment horizontal="center" vertical="center"/>
    </xf>
    <xf numFmtId="0" fontId="17" fillId="0" borderId="350" xfId="0" applyFont="1" applyBorder="1" applyAlignment="1">
      <alignment horizontal="left" vertical="center" shrinkToFit="1"/>
    </xf>
    <xf numFmtId="0" fontId="17" fillId="0" borderId="349" xfId="0" applyFont="1" applyBorder="1" applyAlignment="1">
      <alignment horizontal="left" vertical="center" shrinkToFit="1"/>
    </xf>
    <xf numFmtId="0" fontId="17" fillId="0" borderId="348" xfId="0" applyFont="1" applyBorder="1" applyAlignment="1">
      <alignment horizontal="left" vertical="center" shrinkToFit="1"/>
    </xf>
    <xf numFmtId="0" fontId="8" fillId="3" borderId="353" xfId="0" applyFont="1" applyFill="1" applyBorder="1" applyAlignment="1">
      <alignment horizontal="center" vertical="center" wrapText="1"/>
    </xf>
    <xf numFmtId="0" fontId="8" fillId="3" borderId="330" xfId="0" applyFont="1" applyFill="1" applyBorder="1" applyAlignment="1">
      <alignment horizontal="center" vertical="center" wrapText="1"/>
    </xf>
    <xf numFmtId="0" fontId="8" fillId="4" borderId="332" xfId="0" applyFont="1" applyFill="1" applyBorder="1" applyAlignment="1">
      <alignment horizontal="left" vertical="top" wrapText="1"/>
    </xf>
    <xf numFmtId="0" fontId="10" fillId="0" borderId="332" xfId="0" applyFont="1" applyBorder="1" applyAlignment="1">
      <alignment horizontal="left" vertical="center" wrapText="1"/>
    </xf>
    <xf numFmtId="0" fontId="10" fillId="0" borderId="331" xfId="0" applyFont="1" applyBorder="1" applyAlignment="1">
      <alignment horizontal="left" vertical="center" wrapText="1"/>
    </xf>
    <xf numFmtId="0" fontId="10" fillId="0" borderId="330" xfId="0" applyFont="1" applyBorder="1" applyAlignment="1">
      <alignment horizontal="left" vertical="center" wrapText="1"/>
    </xf>
    <xf numFmtId="0" fontId="11" fillId="4" borderId="332" xfId="0" applyFont="1" applyFill="1" applyBorder="1" applyAlignment="1">
      <alignment horizontal="center" vertical="center" wrapText="1"/>
    </xf>
    <xf numFmtId="0" fontId="11" fillId="4" borderId="330" xfId="0" applyFont="1" applyFill="1" applyBorder="1" applyAlignment="1">
      <alignment horizontal="center" vertical="center" wrapText="1"/>
    </xf>
    <xf numFmtId="0" fontId="8" fillId="3" borderId="371" xfId="0" applyFont="1" applyFill="1" applyBorder="1" applyAlignment="1">
      <alignment horizontal="center" vertical="center"/>
    </xf>
    <xf numFmtId="0" fontId="8" fillId="3" borderId="368" xfId="0" applyFont="1" applyFill="1" applyBorder="1" applyAlignment="1">
      <alignment horizontal="center" vertical="center"/>
    </xf>
    <xf numFmtId="0" fontId="8" fillId="3" borderId="370" xfId="0" applyFont="1" applyFill="1" applyBorder="1" applyAlignment="1">
      <alignment horizontal="center" vertical="center"/>
    </xf>
    <xf numFmtId="0" fontId="8" fillId="3" borderId="366" xfId="0" applyFont="1" applyFill="1" applyBorder="1" applyAlignment="1">
      <alignment horizontal="center" vertical="center"/>
    </xf>
    <xf numFmtId="0" fontId="8" fillId="3" borderId="365" xfId="0" applyFont="1" applyFill="1" applyBorder="1" applyAlignment="1">
      <alignment horizontal="center" vertical="center"/>
    </xf>
    <xf numFmtId="0" fontId="17" fillId="0" borderId="364" xfId="0" applyFont="1" applyBorder="1" applyAlignment="1">
      <alignment horizontal="left" vertical="center" shrinkToFit="1"/>
    </xf>
    <xf numFmtId="0" fontId="17" fillId="0" borderId="363" xfId="0" applyFont="1" applyBorder="1" applyAlignment="1">
      <alignment horizontal="left" vertical="center" shrinkToFit="1"/>
    </xf>
    <xf numFmtId="0" fontId="17" fillId="0" borderId="362" xfId="0" applyFont="1" applyBorder="1" applyAlignment="1">
      <alignment horizontal="left" vertical="center" shrinkToFit="1"/>
    </xf>
    <xf numFmtId="0" fontId="15" fillId="0" borderId="369" xfId="0" applyFont="1" applyBorder="1" applyAlignment="1">
      <alignment horizontal="left" vertical="top" wrapText="1"/>
    </xf>
    <xf numFmtId="0" fontId="15" fillId="0" borderId="368" xfId="0" applyFont="1" applyBorder="1" applyAlignment="1">
      <alignment horizontal="left" vertical="top" wrapText="1"/>
    </xf>
    <xf numFmtId="0" fontId="15" fillId="0" borderId="367" xfId="0" applyFont="1" applyBorder="1" applyAlignment="1">
      <alignment horizontal="left" vertical="top" wrapText="1"/>
    </xf>
    <xf numFmtId="0" fontId="8" fillId="3" borderId="380" xfId="0" applyFont="1" applyFill="1" applyBorder="1" applyAlignment="1">
      <alignment horizontal="center" vertical="center"/>
    </xf>
    <xf numFmtId="0" fontId="8" fillId="3" borderId="379" xfId="0" applyFont="1" applyFill="1" applyBorder="1" applyAlignment="1">
      <alignment horizontal="center" vertical="center"/>
    </xf>
    <xf numFmtId="0" fontId="13" fillId="0" borderId="379" xfId="0" applyFont="1" applyBorder="1" applyAlignment="1">
      <alignment horizontal="left" vertical="center" wrapText="1"/>
    </xf>
    <xf numFmtId="0" fontId="13" fillId="0" borderId="378" xfId="0" applyFont="1" applyBorder="1" applyAlignment="1">
      <alignment horizontal="left" vertical="center" wrapText="1"/>
    </xf>
    <xf numFmtId="0" fontId="8" fillId="3" borderId="380" xfId="0" applyFont="1" applyFill="1" applyBorder="1" applyAlignment="1">
      <alignment horizontal="center" vertical="center" wrapText="1"/>
    </xf>
    <xf numFmtId="0" fontId="8" fillId="3" borderId="379" xfId="0" applyFont="1" applyFill="1" applyBorder="1" applyAlignment="1">
      <alignment horizontal="center" vertical="center" wrapText="1"/>
    </xf>
    <xf numFmtId="0" fontId="16" fillId="0" borderId="364" xfId="0" applyFont="1" applyBorder="1" applyAlignment="1">
      <alignment horizontal="left" vertical="center" shrinkToFit="1"/>
    </xf>
    <xf numFmtId="0" fontId="16" fillId="0" borderId="363" xfId="0" applyFont="1" applyBorder="1" applyAlignment="1">
      <alignment horizontal="left" vertical="center" shrinkToFit="1"/>
    </xf>
    <xf numFmtId="0" fontId="16" fillId="0" borderId="362" xfId="0" applyFont="1" applyBorder="1" applyAlignment="1">
      <alignment horizontal="left" vertical="center" shrinkToFit="1"/>
    </xf>
    <xf numFmtId="0" fontId="8" fillId="3" borderId="361" xfId="0" applyFont="1" applyFill="1" applyBorder="1" applyAlignment="1">
      <alignment horizontal="center" vertical="center"/>
    </xf>
    <xf numFmtId="0" fontId="8" fillId="3" borderId="360" xfId="0" applyFont="1" applyFill="1" applyBorder="1" applyAlignment="1">
      <alignment horizontal="center" vertical="center"/>
    </xf>
    <xf numFmtId="0" fontId="16" fillId="0" borderId="359" xfId="0" applyFont="1" applyBorder="1" applyAlignment="1">
      <alignment horizontal="left" vertical="center" shrinkToFit="1"/>
    </xf>
    <xf numFmtId="0" fontId="16" fillId="0" borderId="358" xfId="0" applyFont="1" applyBorder="1" applyAlignment="1">
      <alignment horizontal="left" vertical="center" shrinkToFit="1"/>
    </xf>
    <xf numFmtId="0" fontId="16" fillId="0" borderId="357" xfId="0" applyFont="1" applyBorder="1" applyAlignment="1">
      <alignment horizontal="left" vertical="center" shrinkToFit="1"/>
    </xf>
    <xf numFmtId="0" fontId="8" fillId="4" borderId="355" xfId="0" applyFont="1" applyFill="1" applyBorder="1" applyAlignment="1">
      <alignment horizontal="left" vertical="top" wrapText="1"/>
    </xf>
    <xf numFmtId="0" fontId="8" fillId="4" borderId="354" xfId="0" applyFont="1" applyFill="1" applyBorder="1" applyAlignment="1">
      <alignment horizontal="left" vertical="top" wrapText="1"/>
    </xf>
    <xf numFmtId="0" fontId="8" fillId="3" borderId="376" xfId="0" applyFont="1" applyFill="1" applyBorder="1" applyAlignment="1">
      <alignment horizontal="center" vertical="center"/>
    </xf>
    <xf numFmtId="0" fontId="8" fillId="3" borderId="375" xfId="0" applyFont="1" applyFill="1" applyBorder="1" applyAlignment="1">
      <alignment horizontal="center" vertical="center"/>
    </xf>
    <xf numFmtId="0" fontId="17" fillId="0" borderId="374" xfId="0" applyFont="1" applyBorder="1" applyAlignment="1">
      <alignment horizontal="left" vertical="center" shrinkToFit="1"/>
    </xf>
    <xf numFmtId="0" fontId="17" fillId="0" borderId="373" xfId="0" applyFont="1" applyBorder="1" applyAlignment="1">
      <alignment horizontal="left" vertical="center" shrinkToFit="1"/>
    </xf>
    <xf numFmtId="0" fontId="17" fillId="0" borderId="372" xfId="0" applyFont="1" applyBorder="1" applyAlignment="1">
      <alignment horizontal="left" vertical="center" shrinkToFit="1"/>
    </xf>
    <xf numFmtId="0" fontId="8" fillId="3" borderId="377" xfId="0" applyFont="1" applyFill="1" applyBorder="1" applyAlignment="1">
      <alignment horizontal="center" vertical="center" wrapText="1"/>
    </xf>
    <xf numFmtId="0" fontId="8" fillId="3" borderId="354" xfId="0" applyFont="1" applyFill="1" applyBorder="1" applyAlignment="1">
      <alignment horizontal="center" vertical="center" wrapText="1"/>
    </xf>
    <xf numFmtId="0" fontId="8" fillId="4" borderId="356" xfId="0" applyFont="1" applyFill="1" applyBorder="1" applyAlignment="1">
      <alignment horizontal="left" vertical="top" wrapText="1"/>
    </xf>
    <xf numFmtId="0" fontId="10" fillId="0" borderId="356" xfId="0" applyFont="1" applyBorder="1" applyAlignment="1">
      <alignment horizontal="left" vertical="center" wrapText="1"/>
    </xf>
    <xf numFmtId="0" fontId="10" fillId="0" borderId="355" xfId="0" applyFont="1" applyBorder="1" applyAlignment="1">
      <alignment horizontal="left" vertical="center" wrapText="1"/>
    </xf>
    <xf numFmtId="0" fontId="10" fillId="0" borderId="354" xfId="0" applyFont="1" applyBorder="1" applyAlignment="1">
      <alignment horizontal="left" vertical="center" wrapText="1"/>
    </xf>
    <xf numFmtId="0" fontId="11" fillId="4" borderId="356" xfId="0" applyFont="1" applyFill="1" applyBorder="1" applyAlignment="1">
      <alignment horizontal="center" vertical="center" wrapText="1"/>
    </xf>
    <xf numFmtId="0" fontId="11" fillId="4" borderId="354" xfId="0" applyFont="1" applyFill="1" applyBorder="1" applyAlignment="1">
      <alignment horizontal="center" vertical="center" wrapText="1"/>
    </xf>
    <xf numFmtId="0" fontId="8" fillId="3" borderId="395" xfId="0" applyFont="1" applyFill="1" applyBorder="1" applyAlignment="1">
      <alignment horizontal="center" vertical="center"/>
    </xf>
    <xf numFmtId="0" fontId="8" fillId="3" borderId="392" xfId="0" applyFont="1" applyFill="1" applyBorder="1" applyAlignment="1">
      <alignment horizontal="center" vertical="center"/>
    </xf>
    <xf numFmtId="0" fontId="8" fillId="3" borderId="394" xfId="0" applyFont="1" applyFill="1" applyBorder="1" applyAlignment="1">
      <alignment horizontal="center" vertical="center"/>
    </xf>
    <xf numFmtId="0" fontId="8" fillId="3" borderId="390" xfId="0" applyFont="1" applyFill="1" applyBorder="1" applyAlignment="1">
      <alignment horizontal="center" vertical="center"/>
    </xf>
    <xf numFmtId="0" fontId="8" fillId="3" borderId="389" xfId="0" applyFont="1" applyFill="1" applyBorder="1" applyAlignment="1">
      <alignment horizontal="center" vertical="center"/>
    </xf>
    <xf numFmtId="0" fontId="17" fillId="0" borderId="388" xfId="0" applyFont="1" applyBorder="1" applyAlignment="1">
      <alignment horizontal="left" vertical="center" shrinkToFit="1"/>
    </xf>
    <xf numFmtId="0" fontId="17" fillId="0" borderId="387" xfId="0" applyFont="1" applyBorder="1" applyAlignment="1">
      <alignment horizontal="left" vertical="center" shrinkToFit="1"/>
    </xf>
    <xf numFmtId="0" fontId="17" fillId="0" borderId="386" xfId="0" applyFont="1" applyBorder="1" applyAlignment="1">
      <alignment horizontal="left" vertical="center" shrinkToFit="1"/>
    </xf>
    <xf numFmtId="0" fontId="15" fillId="0" borderId="393" xfId="0" applyFont="1" applyBorder="1" applyAlignment="1">
      <alignment horizontal="left" vertical="top" wrapText="1"/>
    </xf>
    <xf numFmtId="0" fontId="15" fillId="0" borderId="392" xfId="0" applyFont="1" applyBorder="1" applyAlignment="1">
      <alignment horizontal="left" vertical="top" wrapText="1"/>
    </xf>
    <xf numFmtId="0" fontId="15" fillId="0" borderId="391" xfId="0" applyFont="1" applyBorder="1" applyAlignment="1">
      <alignment horizontal="left" vertical="top" wrapText="1"/>
    </xf>
    <xf numFmtId="0" fontId="8" fillId="3" borderId="404" xfId="0" applyFont="1" applyFill="1" applyBorder="1" applyAlignment="1">
      <alignment horizontal="center" vertical="center"/>
    </xf>
    <xf numFmtId="0" fontId="8" fillId="3" borderId="403" xfId="0" applyFont="1" applyFill="1" applyBorder="1" applyAlignment="1">
      <alignment horizontal="center" vertical="center"/>
    </xf>
    <xf numFmtId="0" fontId="13" fillId="0" borderId="403" xfId="0" applyFont="1" applyBorder="1" applyAlignment="1">
      <alignment horizontal="left" vertical="center" wrapText="1"/>
    </xf>
    <xf numFmtId="0" fontId="13" fillId="0" borderId="402" xfId="0" applyFont="1" applyBorder="1" applyAlignment="1">
      <alignment horizontal="left" vertical="center" wrapText="1"/>
    </xf>
    <xf numFmtId="0" fontId="8" fillId="3" borderId="404" xfId="0" applyFont="1" applyFill="1" applyBorder="1" applyAlignment="1">
      <alignment horizontal="center" vertical="center" wrapText="1"/>
    </xf>
    <xf numFmtId="0" fontId="8" fillId="3" borderId="403" xfId="0" applyFont="1" applyFill="1" applyBorder="1" applyAlignment="1">
      <alignment horizontal="center" vertical="center" wrapText="1"/>
    </xf>
    <xf numFmtId="0" fontId="16" fillId="0" borderId="388" xfId="0" applyFont="1" applyBorder="1" applyAlignment="1">
      <alignment horizontal="left" vertical="center" shrinkToFit="1"/>
    </xf>
    <xf numFmtId="0" fontId="16" fillId="0" borderId="387" xfId="0" applyFont="1" applyBorder="1" applyAlignment="1">
      <alignment horizontal="left" vertical="center" shrinkToFit="1"/>
    </xf>
    <xf numFmtId="0" fontId="16" fillId="0" borderId="386" xfId="0" applyFont="1" applyBorder="1" applyAlignment="1">
      <alignment horizontal="left" vertical="center" shrinkToFit="1"/>
    </xf>
    <xf numFmtId="0" fontId="8" fillId="3" borderId="385" xfId="0" applyFont="1" applyFill="1" applyBorder="1" applyAlignment="1">
      <alignment horizontal="center" vertical="center"/>
    </xf>
    <xf numFmtId="0" fontId="8" fillId="3" borderId="384" xfId="0" applyFont="1" applyFill="1" applyBorder="1" applyAlignment="1">
      <alignment horizontal="center" vertical="center"/>
    </xf>
    <xf numFmtId="0" fontId="16" fillId="0" borderId="383" xfId="0" applyFont="1" applyBorder="1" applyAlignment="1">
      <alignment horizontal="left" vertical="center" shrinkToFit="1"/>
    </xf>
    <xf numFmtId="0" fontId="16" fillId="0" borderId="382" xfId="0" applyFont="1" applyBorder="1" applyAlignment="1">
      <alignment horizontal="left" vertical="center" shrinkToFit="1"/>
    </xf>
    <xf numFmtId="0" fontId="16" fillId="0" borderId="381" xfId="0" applyFont="1" applyBorder="1" applyAlignment="1">
      <alignment horizontal="left" vertical="center" shrinkToFit="1"/>
    </xf>
    <xf numFmtId="0" fontId="8" fillId="4" borderId="379" xfId="0" applyFont="1" applyFill="1" applyBorder="1" applyAlignment="1">
      <alignment horizontal="left" vertical="top" wrapText="1"/>
    </xf>
    <xf numFmtId="0" fontId="8" fillId="4" borderId="378" xfId="0" applyFont="1" applyFill="1" applyBorder="1" applyAlignment="1">
      <alignment horizontal="left" vertical="top" wrapText="1"/>
    </xf>
    <xf numFmtId="0" fontId="8" fillId="3" borderId="400" xfId="0" applyFont="1" applyFill="1" applyBorder="1" applyAlignment="1">
      <alignment horizontal="center" vertical="center"/>
    </xf>
    <xf numFmtId="0" fontId="8" fillId="3" borderId="399" xfId="0" applyFont="1" applyFill="1" applyBorder="1" applyAlignment="1">
      <alignment horizontal="center" vertical="center"/>
    </xf>
    <xf numFmtId="0" fontId="17" fillId="0" borderId="398" xfId="0" applyFont="1" applyBorder="1" applyAlignment="1">
      <alignment horizontal="left" vertical="center" shrinkToFit="1"/>
    </xf>
    <xf numFmtId="0" fontId="17" fillId="0" borderId="397" xfId="0" applyFont="1" applyBorder="1" applyAlignment="1">
      <alignment horizontal="left" vertical="center" shrinkToFit="1"/>
    </xf>
    <xf numFmtId="0" fontId="17" fillId="0" borderId="396" xfId="0" applyFont="1" applyBorder="1" applyAlignment="1">
      <alignment horizontal="left" vertical="center" shrinkToFit="1"/>
    </xf>
    <xf numFmtId="0" fontId="8" fillId="3" borderId="401" xfId="0" applyFont="1" applyFill="1" applyBorder="1" applyAlignment="1">
      <alignment horizontal="center" vertical="center" wrapText="1"/>
    </xf>
    <xf numFmtId="0" fontId="8" fillId="3" borderId="378" xfId="0" applyFont="1" applyFill="1" applyBorder="1" applyAlignment="1">
      <alignment horizontal="center" vertical="center" wrapText="1"/>
    </xf>
    <xf numFmtId="0" fontId="8" fillId="4" borderId="380" xfId="0" applyFont="1" applyFill="1" applyBorder="1" applyAlignment="1">
      <alignment horizontal="left" vertical="top" wrapText="1"/>
    </xf>
    <xf numFmtId="0" fontId="10" fillId="0" borderId="380" xfId="0" applyFont="1" applyBorder="1" applyAlignment="1">
      <alignment horizontal="left" vertical="center" wrapText="1"/>
    </xf>
    <xf numFmtId="0" fontId="10" fillId="0" borderId="379" xfId="0" applyFont="1" applyBorder="1" applyAlignment="1">
      <alignment horizontal="left" vertical="center" wrapText="1"/>
    </xf>
    <xf numFmtId="0" fontId="10" fillId="0" borderId="378" xfId="0" applyFont="1" applyBorder="1" applyAlignment="1">
      <alignment horizontal="left" vertical="center" wrapText="1"/>
    </xf>
    <xf numFmtId="0" fontId="11" fillId="4" borderId="380" xfId="0" applyFont="1" applyFill="1" applyBorder="1" applyAlignment="1">
      <alignment horizontal="center" vertical="center" wrapText="1"/>
    </xf>
    <xf numFmtId="0" fontId="11" fillId="4" borderId="378" xfId="0" applyFont="1" applyFill="1" applyBorder="1" applyAlignment="1">
      <alignment horizontal="center" vertical="center" wrapText="1"/>
    </xf>
    <xf numFmtId="0" fontId="8" fillId="3" borderId="419" xfId="0" applyFont="1" applyFill="1" applyBorder="1" applyAlignment="1">
      <alignment horizontal="center" vertical="center"/>
    </xf>
    <xf numFmtId="0" fontId="8" fillId="3" borderId="416" xfId="0" applyFont="1" applyFill="1" applyBorder="1" applyAlignment="1">
      <alignment horizontal="center" vertical="center"/>
    </xf>
    <xf numFmtId="0" fontId="8" fillId="3" borderId="418" xfId="0" applyFont="1" applyFill="1" applyBorder="1" applyAlignment="1">
      <alignment horizontal="center" vertical="center"/>
    </xf>
    <xf numFmtId="0" fontId="8" fillId="3" borderId="414" xfId="0" applyFont="1" applyFill="1" applyBorder="1" applyAlignment="1">
      <alignment horizontal="center" vertical="center"/>
    </xf>
    <xf numFmtId="0" fontId="8" fillId="3" borderId="413" xfId="0" applyFont="1" applyFill="1" applyBorder="1" applyAlignment="1">
      <alignment horizontal="center" vertical="center"/>
    </xf>
    <xf numFmtId="0" fontId="17" fillId="0" borderId="412" xfId="0" applyFont="1" applyBorder="1" applyAlignment="1">
      <alignment horizontal="left" vertical="center" shrinkToFit="1"/>
    </xf>
    <xf numFmtId="0" fontId="17" fillId="0" borderId="411" xfId="0" applyFont="1" applyBorder="1" applyAlignment="1">
      <alignment horizontal="left" vertical="center" shrinkToFit="1"/>
    </xf>
    <xf numFmtId="0" fontId="17" fillId="0" borderId="410" xfId="0" applyFont="1" applyBorder="1" applyAlignment="1">
      <alignment horizontal="left" vertical="center" shrinkToFit="1"/>
    </xf>
    <xf numFmtId="0" fontId="15" fillId="0" borderId="417" xfId="0" applyFont="1" applyBorder="1" applyAlignment="1">
      <alignment horizontal="left" vertical="top" wrapText="1"/>
    </xf>
    <xf numFmtId="0" fontId="15" fillId="0" borderId="416" xfId="0" applyFont="1" applyBorder="1" applyAlignment="1">
      <alignment horizontal="left" vertical="top" wrapText="1"/>
    </xf>
    <xf numFmtId="0" fontId="15" fillId="0" borderId="415" xfId="0" applyFont="1" applyBorder="1" applyAlignment="1">
      <alignment horizontal="left" vertical="top" wrapText="1"/>
    </xf>
    <xf numFmtId="0" fontId="8" fillId="3" borderId="428" xfId="0" applyFont="1" applyFill="1" applyBorder="1" applyAlignment="1">
      <alignment horizontal="center" vertical="center"/>
    </xf>
    <xf numFmtId="0" fontId="8" fillId="3" borderId="427" xfId="0" applyFont="1" applyFill="1" applyBorder="1" applyAlignment="1">
      <alignment horizontal="center" vertical="center"/>
    </xf>
    <xf numFmtId="0" fontId="13" fillId="0" borderId="427" xfId="0" applyFont="1" applyBorder="1" applyAlignment="1">
      <alignment horizontal="left" vertical="center" wrapText="1"/>
    </xf>
    <xf numFmtId="0" fontId="13" fillId="0" borderId="426" xfId="0" applyFont="1" applyBorder="1" applyAlignment="1">
      <alignment horizontal="left" vertical="center" wrapText="1"/>
    </xf>
    <xf numFmtId="0" fontId="8" fillId="3" borderId="428" xfId="0" applyFont="1" applyFill="1" applyBorder="1" applyAlignment="1">
      <alignment horizontal="center" vertical="center" wrapText="1"/>
    </xf>
    <xf numFmtId="0" fontId="8" fillId="3" borderId="427" xfId="0" applyFont="1" applyFill="1" applyBorder="1" applyAlignment="1">
      <alignment horizontal="center" vertical="center" wrapText="1"/>
    </xf>
    <xf numFmtId="0" fontId="16" fillId="0" borderId="412" xfId="0" applyFont="1" applyBorder="1" applyAlignment="1">
      <alignment horizontal="left" vertical="center" shrinkToFit="1"/>
    </xf>
    <xf numFmtId="0" fontId="16" fillId="0" borderId="411" xfId="0" applyFont="1" applyBorder="1" applyAlignment="1">
      <alignment horizontal="left" vertical="center" shrinkToFit="1"/>
    </xf>
    <xf numFmtId="0" fontId="16" fillId="0" borderId="410" xfId="0" applyFont="1" applyBorder="1" applyAlignment="1">
      <alignment horizontal="left" vertical="center" shrinkToFit="1"/>
    </xf>
    <xf numFmtId="0" fontId="8" fillId="3" borderId="409" xfId="0" applyFont="1" applyFill="1" applyBorder="1" applyAlignment="1">
      <alignment horizontal="center" vertical="center"/>
    </xf>
    <xf numFmtId="0" fontId="8" fillId="3" borderId="408" xfId="0" applyFont="1" applyFill="1" applyBorder="1" applyAlignment="1">
      <alignment horizontal="center" vertical="center"/>
    </xf>
    <xf numFmtId="0" fontId="16" fillId="0" borderId="407" xfId="0" applyFont="1" applyBorder="1" applyAlignment="1">
      <alignment horizontal="left" vertical="center" shrinkToFit="1"/>
    </xf>
    <xf numFmtId="0" fontId="16" fillId="0" borderId="406" xfId="0" applyFont="1" applyBorder="1" applyAlignment="1">
      <alignment horizontal="left" vertical="center" shrinkToFit="1"/>
    </xf>
    <xf numFmtId="0" fontId="16" fillId="0" borderId="405" xfId="0" applyFont="1" applyBorder="1" applyAlignment="1">
      <alignment horizontal="left" vertical="center" shrinkToFit="1"/>
    </xf>
    <xf numFmtId="0" fontId="8" fillId="4" borderId="403" xfId="0" applyFont="1" applyFill="1" applyBorder="1" applyAlignment="1">
      <alignment horizontal="left" vertical="top" wrapText="1"/>
    </xf>
    <xf numFmtId="0" fontId="8" fillId="4" borderId="402" xfId="0" applyFont="1" applyFill="1" applyBorder="1" applyAlignment="1">
      <alignment horizontal="left" vertical="top" wrapText="1"/>
    </xf>
    <xf numFmtId="0" fontId="8" fillId="3" borderId="424" xfId="0" applyFont="1" applyFill="1" applyBorder="1" applyAlignment="1">
      <alignment horizontal="center" vertical="center"/>
    </xf>
    <xf numFmtId="0" fontId="8" fillId="3" borderId="423" xfId="0" applyFont="1" applyFill="1" applyBorder="1" applyAlignment="1">
      <alignment horizontal="center" vertical="center"/>
    </xf>
    <xf numFmtId="0" fontId="17" fillId="0" borderId="422" xfId="0" applyFont="1" applyBorder="1" applyAlignment="1">
      <alignment horizontal="left" vertical="center" shrinkToFit="1"/>
    </xf>
    <xf numFmtId="0" fontId="17" fillId="0" borderId="421" xfId="0" applyFont="1" applyBorder="1" applyAlignment="1">
      <alignment horizontal="left" vertical="center" shrinkToFit="1"/>
    </xf>
    <xf numFmtId="0" fontId="17" fillId="0" borderId="420" xfId="0" applyFont="1" applyBorder="1" applyAlignment="1">
      <alignment horizontal="left" vertical="center" shrinkToFit="1"/>
    </xf>
    <xf numFmtId="0" fontId="8" fillId="3" borderId="425" xfId="0" applyFont="1" applyFill="1" applyBorder="1" applyAlignment="1">
      <alignment horizontal="center" vertical="center" wrapText="1"/>
    </xf>
    <xf numFmtId="0" fontId="8" fillId="3" borderId="402" xfId="0" applyFont="1" applyFill="1" applyBorder="1" applyAlignment="1">
      <alignment horizontal="center" vertical="center" wrapText="1"/>
    </xf>
    <xf numFmtId="0" fontId="8" fillId="4" borderId="404" xfId="0" applyFont="1" applyFill="1" applyBorder="1" applyAlignment="1">
      <alignment horizontal="left" vertical="top" wrapText="1"/>
    </xf>
    <xf numFmtId="0" fontId="10" fillId="0" borderId="404" xfId="0" applyFont="1" applyBorder="1" applyAlignment="1">
      <alignment horizontal="left" vertical="center" wrapText="1"/>
    </xf>
    <xf numFmtId="0" fontId="10" fillId="0" borderId="403" xfId="0" applyFont="1" applyBorder="1" applyAlignment="1">
      <alignment horizontal="left" vertical="center" wrapText="1"/>
    </xf>
    <xf numFmtId="0" fontId="10" fillId="0" borderId="402" xfId="0" applyFont="1" applyBorder="1" applyAlignment="1">
      <alignment horizontal="left" vertical="center" wrapText="1"/>
    </xf>
    <xf numFmtId="0" fontId="11" fillId="4" borderId="404" xfId="0" applyFont="1" applyFill="1" applyBorder="1" applyAlignment="1">
      <alignment horizontal="center" vertical="center" wrapText="1"/>
    </xf>
    <xf numFmtId="0" fontId="11" fillId="4" borderId="402" xfId="0" applyFont="1" applyFill="1" applyBorder="1" applyAlignment="1">
      <alignment horizontal="center" vertical="center" wrapText="1"/>
    </xf>
    <xf numFmtId="0" fontId="8" fillId="3" borderId="443" xfId="0" applyFont="1" applyFill="1" applyBorder="1" applyAlignment="1">
      <alignment horizontal="center" vertical="center"/>
    </xf>
    <xf numFmtId="0" fontId="8" fillId="3" borderId="440" xfId="0" applyFont="1" applyFill="1" applyBorder="1" applyAlignment="1">
      <alignment horizontal="center" vertical="center"/>
    </xf>
    <xf numFmtId="0" fontId="8" fillId="3" borderId="442" xfId="0" applyFont="1" applyFill="1" applyBorder="1" applyAlignment="1">
      <alignment horizontal="center" vertical="center"/>
    </xf>
    <xf numFmtId="0" fontId="8" fillId="3" borderId="438" xfId="0" applyFont="1" applyFill="1" applyBorder="1" applyAlignment="1">
      <alignment horizontal="center" vertical="center"/>
    </xf>
    <xf numFmtId="0" fontId="8" fillId="3" borderId="437" xfId="0" applyFont="1" applyFill="1" applyBorder="1" applyAlignment="1">
      <alignment horizontal="center" vertical="center"/>
    </xf>
    <xf numFmtId="0" fontId="17" fillId="0" borderId="436" xfId="0" applyFont="1" applyBorder="1" applyAlignment="1">
      <alignment horizontal="left" vertical="center" shrinkToFit="1"/>
    </xf>
    <xf numFmtId="0" fontId="17" fillId="0" borderId="435" xfId="0" applyFont="1" applyBorder="1" applyAlignment="1">
      <alignment horizontal="left" vertical="center" shrinkToFit="1"/>
    </xf>
    <xf numFmtId="0" fontId="17" fillId="0" borderId="434" xfId="0" applyFont="1" applyBorder="1" applyAlignment="1">
      <alignment horizontal="left" vertical="center" shrinkToFit="1"/>
    </xf>
    <xf numFmtId="0" fontId="15" fillId="0" borderId="441" xfId="0" applyFont="1" applyBorder="1" applyAlignment="1">
      <alignment horizontal="left" vertical="top" wrapText="1"/>
    </xf>
    <xf numFmtId="0" fontId="15" fillId="0" borderId="440" xfId="0" applyFont="1" applyBorder="1" applyAlignment="1">
      <alignment horizontal="left" vertical="top" wrapText="1"/>
    </xf>
    <xf numFmtId="0" fontId="15" fillId="0" borderId="439" xfId="0" applyFont="1" applyBorder="1" applyAlignment="1">
      <alignment horizontal="left" vertical="top" wrapText="1"/>
    </xf>
    <xf numFmtId="0" fontId="8" fillId="3" borderId="452" xfId="0" applyFont="1" applyFill="1" applyBorder="1" applyAlignment="1">
      <alignment horizontal="center" vertical="center"/>
    </xf>
    <xf numFmtId="0" fontId="8" fillId="3" borderId="451" xfId="0" applyFont="1" applyFill="1" applyBorder="1" applyAlignment="1">
      <alignment horizontal="center" vertical="center"/>
    </xf>
    <xf numFmtId="0" fontId="13" fillId="0" borderId="451" xfId="0" applyFont="1" applyBorder="1" applyAlignment="1">
      <alignment horizontal="left" vertical="center" wrapText="1"/>
    </xf>
    <xf numFmtId="0" fontId="13" fillId="0" borderId="450" xfId="0" applyFont="1" applyBorder="1" applyAlignment="1">
      <alignment horizontal="left" vertical="center" wrapText="1"/>
    </xf>
    <xf numFmtId="0" fontId="8" fillId="3" borderId="452" xfId="0" applyFont="1" applyFill="1" applyBorder="1" applyAlignment="1">
      <alignment horizontal="center" vertical="center" wrapText="1"/>
    </xf>
    <xf numFmtId="0" fontId="8" fillId="3" borderId="451" xfId="0" applyFont="1" applyFill="1" applyBorder="1" applyAlignment="1">
      <alignment horizontal="center" vertical="center" wrapText="1"/>
    </xf>
    <xf numFmtId="0" fontId="16" fillId="0" borderId="436" xfId="0" applyFont="1" applyBorder="1" applyAlignment="1">
      <alignment horizontal="left" vertical="center" shrinkToFit="1"/>
    </xf>
    <xf numFmtId="0" fontId="16" fillId="0" borderId="435" xfId="0" applyFont="1" applyBorder="1" applyAlignment="1">
      <alignment horizontal="left" vertical="center" shrinkToFit="1"/>
    </xf>
    <xf numFmtId="0" fontId="16" fillId="0" borderId="434" xfId="0" applyFont="1" applyBorder="1" applyAlignment="1">
      <alignment horizontal="left" vertical="center" shrinkToFit="1"/>
    </xf>
    <xf numFmtId="0" fontId="8" fillId="3" borderId="433" xfId="0" applyFont="1" applyFill="1" applyBorder="1" applyAlignment="1">
      <alignment horizontal="center" vertical="center"/>
    </xf>
    <xf numFmtId="0" fontId="8" fillId="3" borderId="432" xfId="0" applyFont="1" applyFill="1" applyBorder="1" applyAlignment="1">
      <alignment horizontal="center" vertical="center"/>
    </xf>
    <xf numFmtId="0" fontId="16" fillId="0" borderId="431" xfId="0" applyFont="1" applyBorder="1" applyAlignment="1">
      <alignment horizontal="left" vertical="center" shrinkToFit="1"/>
    </xf>
    <xf numFmtId="0" fontId="16" fillId="0" borderId="430" xfId="0" applyFont="1" applyBorder="1" applyAlignment="1">
      <alignment horizontal="left" vertical="center" shrinkToFit="1"/>
    </xf>
    <xf numFmtId="0" fontId="16" fillId="0" borderId="429" xfId="0" applyFont="1" applyBorder="1" applyAlignment="1">
      <alignment horizontal="left" vertical="center" shrinkToFit="1"/>
    </xf>
    <xf numFmtId="0" fontId="8" fillId="4" borderId="427" xfId="0" applyFont="1" applyFill="1" applyBorder="1" applyAlignment="1">
      <alignment horizontal="left" vertical="top" wrapText="1"/>
    </xf>
    <xf numFmtId="0" fontId="8" fillId="4" borderId="426" xfId="0" applyFont="1" applyFill="1" applyBorder="1" applyAlignment="1">
      <alignment horizontal="left" vertical="top" wrapText="1"/>
    </xf>
    <xf numFmtId="0" fontId="8" fillId="3" borderId="448" xfId="0" applyFont="1" applyFill="1" applyBorder="1" applyAlignment="1">
      <alignment horizontal="center" vertical="center"/>
    </xf>
    <xf numFmtId="0" fontId="8" fillId="3" borderId="447" xfId="0" applyFont="1" applyFill="1" applyBorder="1" applyAlignment="1">
      <alignment horizontal="center" vertical="center"/>
    </xf>
    <xf numFmtId="0" fontId="17" fillId="0" borderId="446" xfId="0" applyFont="1" applyBorder="1" applyAlignment="1">
      <alignment horizontal="left" vertical="center" shrinkToFit="1"/>
    </xf>
    <xf numFmtId="0" fontId="17" fillId="0" borderId="445" xfId="0" applyFont="1" applyBorder="1" applyAlignment="1">
      <alignment horizontal="left" vertical="center" shrinkToFit="1"/>
    </xf>
    <xf numFmtId="0" fontId="17" fillId="0" borderId="444" xfId="0" applyFont="1" applyBorder="1" applyAlignment="1">
      <alignment horizontal="left" vertical="center" shrinkToFit="1"/>
    </xf>
    <xf numFmtId="0" fontId="8" fillId="3" borderId="449" xfId="0" applyFont="1" applyFill="1" applyBorder="1" applyAlignment="1">
      <alignment horizontal="center" vertical="center" wrapText="1"/>
    </xf>
    <xf numFmtId="0" fontId="8" fillId="3" borderId="426" xfId="0" applyFont="1" applyFill="1" applyBorder="1" applyAlignment="1">
      <alignment horizontal="center" vertical="center" wrapText="1"/>
    </xf>
    <xf numFmtId="0" fontId="8" fillId="4" borderId="428" xfId="0" applyFont="1" applyFill="1" applyBorder="1" applyAlignment="1">
      <alignment horizontal="left" vertical="top" wrapText="1"/>
    </xf>
    <xf numFmtId="0" fontId="10" fillId="0" borderId="428" xfId="0" applyFont="1" applyBorder="1" applyAlignment="1">
      <alignment horizontal="left" vertical="center" wrapText="1"/>
    </xf>
    <xf numFmtId="0" fontId="10" fillId="0" borderId="427" xfId="0" applyFont="1" applyBorder="1" applyAlignment="1">
      <alignment horizontal="left" vertical="center" wrapText="1"/>
    </xf>
    <xf numFmtId="0" fontId="10" fillId="0" borderId="426" xfId="0" applyFont="1" applyBorder="1" applyAlignment="1">
      <alignment horizontal="left" vertical="center" wrapText="1"/>
    </xf>
    <xf numFmtId="0" fontId="11" fillId="4" borderId="428" xfId="0" applyFont="1" applyFill="1" applyBorder="1" applyAlignment="1">
      <alignment horizontal="center" vertical="center" wrapText="1"/>
    </xf>
    <xf numFmtId="0" fontId="11" fillId="4" borderId="426" xfId="0" applyFont="1" applyFill="1" applyBorder="1" applyAlignment="1">
      <alignment horizontal="center" vertical="center" wrapText="1"/>
    </xf>
    <xf numFmtId="0" fontId="8" fillId="3" borderId="467" xfId="0" applyFont="1" applyFill="1" applyBorder="1" applyAlignment="1">
      <alignment horizontal="center" vertical="center"/>
    </xf>
    <xf numFmtId="0" fontId="8" fillId="3" borderId="464" xfId="0" applyFont="1" applyFill="1" applyBorder="1" applyAlignment="1">
      <alignment horizontal="center" vertical="center"/>
    </xf>
    <xf numFmtId="0" fontId="8" fillId="3" borderId="466" xfId="0" applyFont="1" applyFill="1" applyBorder="1" applyAlignment="1">
      <alignment horizontal="center" vertical="center"/>
    </xf>
    <xf numFmtId="0" fontId="8" fillId="3" borderId="462" xfId="0" applyFont="1" applyFill="1" applyBorder="1" applyAlignment="1">
      <alignment horizontal="center" vertical="center"/>
    </xf>
    <xf numFmtId="0" fontId="8" fillId="3" borderId="461" xfId="0" applyFont="1" applyFill="1" applyBorder="1" applyAlignment="1">
      <alignment horizontal="center" vertical="center"/>
    </xf>
    <xf numFmtId="0" fontId="17" fillId="0" borderId="460" xfId="0" applyFont="1" applyBorder="1" applyAlignment="1">
      <alignment horizontal="left" vertical="center" shrinkToFit="1"/>
    </xf>
    <xf numFmtId="0" fontId="17" fillId="0" borderId="459" xfId="0" applyFont="1" applyBorder="1" applyAlignment="1">
      <alignment horizontal="left" vertical="center" shrinkToFit="1"/>
    </xf>
    <xf numFmtId="0" fontId="17" fillId="0" borderId="458" xfId="0" applyFont="1" applyBorder="1" applyAlignment="1">
      <alignment horizontal="left" vertical="center" shrinkToFit="1"/>
    </xf>
    <xf numFmtId="0" fontId="15" fillId="0" borderId="465" xfId="0" applyFont="1" applyBorder="1" applyAlignment="1">
      <alignment horizontal="left" vertical="top" wrapText="1"/>
    </xf>
    <xf numFmtId="0" fontId="15" fillId="0" borderId="464" xfId="0" applyFont="1" applyBorder="1" applyAlignment="1">
      <alignment horizontal="left" vertical="top" wrapText="1"/>
    </xf>
    <xf numFmtId="0" fontId="15" fillId="0" borderId="463" xfId="0" applyFont="1" applyBorder="1" applyAlignment="1">
      <alignment horizontal="left" vertical="top" wrapText="1"/>
    </xf>
    <xf numFmtId="0" fontId="8" fillId="3" borderId="476" xfId="0" applyFont="1" applyFill="1" applyBorder="1" applyAlignment="1">
      <alignment horizontal="center" vertical="center"/>
    </xf>
    <xf numFmtId="0" fontId="8" fillId="3" borderId="475" xfId="0" applyFont="1" applyFill="1" applyBorder="1" applyAlignment="1">
      <alignment horizontal="center" vertical="center"/>
    </xf>
    <xf numFmtId="0" fontId="13" fillId="0" borderId="475" xfId="0" applyFont="1" applyBorder="1" applyAlignment="1">
      <alignment horizontal="left" vertical="center" wrapText="1"/>
    </xf>
    <xf numFmtId="0" fontId="13" fillId="0" borderId="474" xfId="0" applyFont="1" applyBorder="1" applyAlignment="1">
      <alignment horizontal="left" vertical="center" wrapText="1"/>
    </xf>
    <xf numFmtId="0" fontId="8" fillId="3" borderId="476" xfId="0" applyFont="1" applyFill="1" applyBorder="1" applyAlignment="1">
      <alignment horizontal="center" vertical="center" wrapText="1"/>
    </xf>
    <xf numFmtId="0" fontId="8" fillId="3" borderId="475" xfId="0" applyFont="1" applyFill="1" applyBorder="1" applyAlignment="1">
      <alignment horizontal="center" vertical="center" wrapText="1"/>
    </xf>
    <xf numFmtId="0" fontId="16" fillId="0" borderId="460" xfId="0" applyFont="1" applyBorder="1" applyAlignment="1">
      <alignment horizontal="left" vertical="center" shrinkToFit="1"/>
    </xf>
    <xf numFmtId="0" fontId="16" fillId="0" borderId="459" xfId="0" applyFont="1" applyBorder="1" applyAlignment="1">
      <alignment horizontal="left" vertical="center" shrinkToFit="1"/>
    </xf>
    <xf numFmtId="0" fontId="16" fillId="0" borderId="458" xfId="0" applyFont="1" applyBorder="1" applyAlignment="1">
      <alignment horizontal="left" vertical="center" shrinkToFit="1"/>
    </xf>
    <xf numFmtId="0" fontId="8" fillId="3" borderId="457" xfId="0" applyFont="1" applyFill="1" applyBorder="1" applyAlignment="1">
      <alignment horizontal="center" vertical="center"/>
    </xf>
    <xf numFmtId="0" fontId="8" fillId="3" borderId="456" xfId="0" applyFont="1" applyFill="1" applyBorder="1" applyAlignment="1">
      <alignment horizontal="center" vertical="center"/>
    </xf>
    <xf numFmtId="0" fontId="16" fillId="0" borderId="455" xfId="0" applyFont="1" applyBorder="1" applyAlignment="1">
      <alignment horizontal="left" vertical="center" shrinkToFit="1"/>
    </xf>
    <xf numFmtId="0" fontId="16" fillId="0" borderId="454" xfId="0" applyFont="1" applyBorder="1" applyAlignment="1">
      <alignment horizontal="left" vertical="center" shrinkToFit="1"/>
    </xf>
    <xf numFmtId="0" fontId="16" fillId="0" borderId="453" xfId="0" applyFont="1" applyBorder="1" applyAlignment="1">
      <alignment horizontal="left" vertical="center" shrinkToFit="1"/>
    </xf>
    <xf numFmtId="0" fontId="8" fillId="4" borderId="451" xfId="0" applyFont="1" applyFill="1" applyBorder="1" applyAlignment="1">
      <alignment horizontal="left" vertical="top" wrapText="1"/>
    </xf>
    <xf numFmtId="0" fontId="8" fillId="4" borderId="450" xfId="0" applyFont="1" applyFill="1" applyBorder="1" applyAlignment="1">
      <alignment horizontal="left" vertical="top" wrapText="1"/>
    </xf>
    <xf numFmtId="0" fontId="8" fillId="3" borderId="472" xfId="0" applyFont="1" applyFill="1" applyBorder="1" applyAlignment="1">
      <alignment horizontal="center" vertical="center"/>
    </xf>
    <xf numFmtId="0" fontId="8" fillId="3" borderId="471" xfId="0" applyFont="1" applyFill="1" applyBorder="1" applyAlignment="1">
      <alignment horizontal="center" vertical="center"/>
    </xf>
    <xf numFmtId="0" fontId="17" fillId="0" borderId="470" xfId="0" applyFont="1" applyBorder="1" applyAlignment="1">
      <alignment horizontal="left" vertical="center" shrinkToFit="1"/>
    </xf>
    <xf numFmtId="0" fontId="17" fillId="0" borderId="469" xfId="0" applyFont="1" applyBorder="1" applyAlignment="1">
      <alignment horizontal="left" vertical="center" shrinkToFit="1"/>
    </xf>
    <xf numFmtId="0" fontId="17" fillId="0" borderId="468" xfId="0" applyFont="1" applyBorder="1" applyAlignment="1">
      <alignment horizontal="left" vertical="center" shrinkToFit="1"/>
    </xf>
    <xf numFmtId="0" fontId="8" fillId="3" borderId="473" xfId="0" applyFont="1" applyFill="1" applyBorder="1" applyAlignment="1">
      <alignment horizontal="center" vertical="center" wrapText="1"/>
    </xf>
    <xf numFmtId="0" fontId="8" fillId="3" borderId="450" xfId="0" applyFont="1" applyFill="1" applyBorder="1" applyAlignment="1">
      <alignment horizontal="center" vertical="center" wrapText="1"/>
    </xf>
    <xf numFmtId="0" fontId="8" fillId="4" borderId="452" xfId="0" applyFont="1" applyFill="1" applyBorder="1" applyAlignment="1">
      <alignment horizontal="left" vertical="top" wrapText="1"/>
    </xf>
    <xf numFmtId="0" fontId="10" fillId="0" borderId="452" xfId="0" applyFont="1" applyBorder="1" applyAlignment="1">
      <alignment horizontal="left" vertical="center" wrapText="1"/>
    </xf>
    <xf numFmtId="0" fontId="10" fillId="0" borderId="451" xfId="0" applyFont="1" applyBorder="1" applyAlignment="1">
      <alignment horizontal="left" vertical="center" wrapText="1"/>
    </xf>
    <xf numFmtId="0" fontId="10" fillId="0" borderId="450" xfId="0" applyFont="1" applyBorder="1" applyAlignment="1">
      <alignment horizontal="left" vertical="center" wrapText="1"/>
    </xf>
    <xf numFmtId="0" fontId="11" fillId="4" borderId="452" xfId="0" applyFont="1" applyFill="1" applyBorder="1" applyAlignment="1">
      <alignment horizontal="center" vertical="center" wrapText="1"/>
    </xf>
    <xf numFmtId="0" fontId="11" fillId="4" borderId="450" xfId="0" applyFont="1" applyFill="1" applyBorder="1" applyAlignment="1">
      <alignment horizontal="center" vertical="center" wrapText="1"/>
    </xf>
    <xf numFmtId="0" fontId="8" fillId="3" borderId="491" xfId="0" applyFont="1" applyFill="1" applyBorder="1" applyAlignment="1">
      <alignment horizontal="center" vertical="center"/>
    </xf>
    <xf numFmtId="0" fontId="8" fillId="3" borderId="488" xfId="0" applyFont="1" applyFill="1" applyBorder="1" applyAlignment="1">
      <alignment horizontal="center" vertical="center"/>
    </xf>
    <xf numFmtId="0" fontId="8" fillId="3" borderId="490" xfId="0" applyFont="1" applyFill="1" applyBorder="1" applyAlignment="1">
      <alignment horizontal="center" vertical="center"/>
    </xf>
    <xf numFmtId="0" fontId="8" fillId="3" borderId="486" xfId="0" applyFont="1" applyFill="1" applyBorder="1" applyAlignment="1">
      <alignment horizontal="center" vertical="center"/>
    </xf>
    <xf numFmtId="0" fontId="8" fillId="3" borderId="485" xfId="0" applyFont="1" applyFill="1" applyBorder="1" applyAlignment="1">
      <alignment horizontal="center" vertical="center"/>
    </xf>
    <xf numFmtId="0" fontId="17" fillId="0" borderId="484" xfId="0" applyFont="1" applyBorder="1" applyAlignment="1">
      <alignment horizontal="left" vertical="center" shrinkToFit="1"/>
    </xf>
    <xf numFmtId="0" fontId="17" fillId="0" borderId="483" xfId="0" applyFont="1" applyBorder="1" applyAlignment="1">
      <alignment horizontal="left" vertical="center" shrinkToFit="1"/>
    </xf>
    <xf numFmtId="0" fontId="17" fillId="0" borderId="482" xfId="0" applyFont="1" applyBorder="1" applyAlignment="1">
      <alignment horizontal="left" vertical="center" shrinkToFit="1"/>
    </xf>
    <xf numFmtId="0" fontId="15" fillId="0" borderId="489" xfId="0" applyFont="1" applyBorder="1" applyAlignment="1">
      <alignment horizontal="left" vertical="top" wrapText="1"/>
    </xf>
    <xf numFmtId="0" fontId="15" fillId="0" borderId="488" xfId="0" applyFont="1" applyBorder="1" applyAlignment="1">
      <alignment horizontal="left" vertical="top" wrapText="1"/>
    </xf>
    <xf numFmtId="0" fontId="15" fillId="0" borderId="487" xfId="0" applyFont="1" applyBorder="1" applyAlignment="1">
      <alignment horizontal="left" vertical="top" wrapText="1"/>
    </xf>
    <xf numFmtId="0" fontId="8" fillId="3" borderId="500" xfId="0" applyFont="1" applyFill="1" applyBorder="1" applyAlignment="1">
      <alignment horizontal="center" vertical="center"/>
    </xf>
    <xf numFmtId="0" fontId="8" fillId="3" borderId="499" xfId="0" applyFont="1" applyFill="1" applyBorder="1" applyAlignment="1">
      <alignment horizontal="center" vertical="center"/>
    </xf>
    <xf numFmtId="0" fontId="13" fillId="0" borderId="499" xfId="0" applyFont="1" applyBorder="1" applyAlignment="1">
      <alignment horizontal="left" vertical="center" wrapText="1"/>
    </xf>
    <xf numFmtId="0" fontId="13" fillId="0" borderId="498" xfId="0" applyFont="1" applyBorder="1" applyAlignment="1">
      <alignment horizontal="left" vertical="center" wrapText="1"/>
    </xf>
    <xf numFmtId="0" fontId="8" fillId="3" borderId="500" xfId="0" applyFont="1" applyFill="1" applyBorder="1" applyAlignment="1">
      <alignment horizontal="center" vertical="center" wrapText="1"/>
    </xf>
    <xf numFmtId="0" fontId="8" fillId="3" borderId="499" xfId="0" applyFont="1" applyFill="1" applyBorder="1" applyAlignment="1">
      <alignment horizontal="center" vertical="center" wrapText="1"/>
    </xf>
    <xf numFmtId="0" fontId="16" fillId="0" borderId="484" xfId="0" applyFont="1" applyBorder="1" applyAlignment="1">
      <alignment horizontal="left" vertical="center" shrinkToFit="1"/>
    </xf>
    <xf numFmtId="0" fontId="16" fillId="0" borderId="483" xfId="0" applyFont="1" applyBorder="1" applyAlignment="1">
      <alignment horizontal="left" vertical="center" shrinkToFit="1"/>
    </xf>
    <xf numFmtId="0" fontId="16" fillId="0" borderId="482" xfId="0" applyFont="1" applyBorder="1" applyAlignment="1">
      <alignment horizontal="left" vertical="center" shrinkToFit="1"/>
    </xf>
    <xf numFmtId="0" fontId="8" fillId="3" borderId="481" xfId="0" applyFont="1" applyFill="1" applyBorder="1" applyAlignment="1">
      <alignment horizontal="center" vertical="center"/>
    </xf>
    <xf numFmtId="0" fontId="8" fillId="3" borderId="480" xfId="0" applyFont="1" applyFill="1" applyBorder="1" applyAlignment="1">
      <alignment horizontal="center" vertical="center"/>
    </xf>
    <xf numFmtId="0" fontId="16" fillId="0" borderId="479" xfId="0" applyFont="1" applyBorder="1" applyAlignment="1">
      <alignment horizontal="left" vertical="center" shrinkToFit="1"/>
    </xf>
    <xf numFmtId="0" fontId="16" fillId="0" borderId="478" xfId="0" applyFont="1" applyBorder="1" applyAlignment="1">
      <alignment horizontal="left" vertical="center" shrinkToFit="1"/>
    </xf>
    <xf numFmtId="0" fontId="16" fillId="0" borderId="477" xfId="0" applyFont="1" applyBorder="1" applyAlignment="1">
      <alignment horizontal="left" vertical="center" shrinkToFit="1"/>
    </xf>
    <xf numFmtId="0" fontId="8" fillId="4" borderId="475" xfId="0" applyFont="1" applyFill="1" applyBorder="1" applyAlignment="1">
      <alignment horizontal="left" vertical="top" wrapText="1"/>
    </xf>
    <xf numFmtId="0" fontId="8" fillId="4" borderId="474" xfId="0" applyFont="1" applyFill="1" applyBorder="1" applyAlignment="1">
      <alignment horizontal="left" vertical="top" wrapText="1"/>
    </xf>
    <xf numFmtId="0" fontId="8" fillId="3" borderId="496" xfId="0" applyFont="1" applyFill="1" applyBorder="1" applyAlignment="1">
      <alignment horizontal="center" vertical="center"/>
    </xf>
    <xf numFmtId="0" fontId="8" fillId="3" borderId="495" xfId="0" applyFont="1" applyFill="1" applyBorder="1" applyAlignment="1">
      <alignment horizontal="center" vertical="center"/>
    </xf>
    <xf numFmtId="0" fontId="17" fillId="0" borderId="494" xfId="0" applyFont="1" applyBorder="1" applyAlignment="1">
      <alignment horizontal="left" vertical="center" shrinkToFit="1"/>
    </xf>
    <xf numFmtId="0" fontId="17" fillId="0" borderId="493" xfId="0" applyFont="1" applyBorder="1" applyAlignment="1">
      <alignment horizontal="left" vertical="center" shrinkToFit="1"/>
    </xf>
    <xf numFmtId="0" fontId="17" fillId="0" borderId="492" xfId="0" applyFont="1" applyBorder="1" applyAlignment="1">
      <alignment horizontal="left" vertical="center" shrinkToFit="1"/>
    </xf>
    <xf numFmtId="0" fontId="8" fillId="3" borderId="497" xfId="0" applyFont="1" applyFill="1" applyBorder="1" applyAlignment="1">
      <alignment horizontal="center" vertical="center" wrapText="1"/>
    </xf>
    <xf numFmtId="0" fontId="8" fillId="3" borderId="474" xfId="0" applyFont="1" applyFill="1" applyBorder="1" applyAlignment="1">
      <alignment horizontal="center" vertical="center" wrapText="1"/>
    </xf>
    <xf numFmtId="0" fontId="8" fillId="4" borderId="476" xfId="0" applyFont="1" applyFill="1" applyBorder="1" applyAlignment="1">
      <alignment horizontal="left" vertical="top" wrapText="1"/>
    </xf>
    <xf numFmtId="0" fontId="10" fillId="0" borderId="476" xfId="0" applyFont="1" applyBorder="1" applyAlignment="1">
      <alignment horizontal="left" vertical="center" wrapText="1"/>
    </xf>
    <xf numFmtId="0" fontId="10" fillId="0" borderId="475" xfId="0" applyFont="1" applyBorder="1" applyAlignment="1">
      <alignment horizontal="left" vertical="center" wrapText="1"/>
    </xf>
    <xf numFmtId="0" fontId="10" fillId="0" borderId="474" xfId="0" applyFont="1" applyBorder="1" applyAlignment="1">
      <alignment horizontal="left" vertical="center" wrapText="1"/>
    </xf>
    <xf numFmtId="0" fontId="11" fillId="4" borderId="476" xfId="0" applyFont="1" applyFill="1" applyBorder="1" applyAlignment="1">
      <alignment horizontal="center" vertical="center" wrapText="1"/>
    </xf>
    <xf numFmtId="0" fontId="11" fillId="4" borderId="474" xfId="0" applyFont="1" applyFill="1" applyBorder="1" applyAlignment="1">
      <alignment horizontal="center" vertical="center" wrapText="1"/>
    </xf>
    <xf numFmtId="0" fontId="8" fillId="3" borderId="515" xfId="0" applyFont="1" applyFill="1" applyBorder="1" applyAlignment="1">
      <alignment horizontal="center" vertical="center"/>
    </xf>
    <xf numFmtId="0" fontId="8" fillId="3" borderId="512" xfId="0" applyFont="1" applyFill="1" applyBorder="1" applyAlignment="1">
      <alignment horizontal="center" vertical="center"/>
    </xf>
    <xf numFmtId="0" fontId="8" fillId="3" borderId="514" xfId="0" applyFont="1" applyFill="1" applyBorder="1" applyAlignment="1">
      <alignment horizontal="center" vertical="center"/>
    </xf>
    <xf numFmtId="0" fontId="8" fillId="3" borderId="510" xfId="0" applyFont="1" applyFill="1" applyBorder="1" applyAlignment="1">
      <alignment horizontal="center" vertical="center"/>
    </xf>
    <xf numFmtId="0" fontId="8" fillId="3" borderId="509" xfId="0" applyFont="1" applyFill="1" applyBorder="1" applyAlignment="1">
      <alignment horizontal="center" vertical="center"/>
    </xf>
    <xf numFmtId="0" fontId="17" fillId="0" borderId="508" xfId="0" applyFont="1" applyBorder="1" applyAlignment="1">
      <alignment horizontal="left" vertical="center" shrinkToFit="1"/>
    </xf>
    <xf numFmtId="0" fontId="17" fillId="0" borderId="507" xfId="0" applyFont="1" applyBorder="1" applyAlignment="1">
      <alignment horizontal="left" vertical="center" shrinkToFit="1"/>
    </xf>
    <xf numFmtId="0" fontId="17" fillId="0" borderId="506" xfId="0" applyFont="1" applyBorder="1" applyAlignment="1">
      <alignment horizontal="left" vertical="center" shrinkToFit="1"/>
    </xf>
    <xf numFmtId="0" fontId="15" fillId="0" borderId="513" xfId="0" applyFont="1" applyBorder="1" applyAlignment="1">
      <alignment horizontal="left" vertical="top" wrapText="1"/>
    </xf>
    <xf numFmtId="0" fontId="15" fillId="0" borderId="512" xfId="0" applyFont="1" applyBorder="1" applyAlignment="1">
      <alignment horizontal="left" vertical="top" wrapText="1"/>
    </xf>
    <xf numFmtId="0" fontId="15" fillId="0" borderId="511" xfId="0" applyFont="1" applyBorder="1" applyAlignment="1">
      <alignment horizontal="left" vertical="top" wrapText="1"/>
    </xf>
    <xf numFmtId="0" fontId="8" fillId="3" borderId="524" xfId="0" applyFont="1" applyFill="1" applyBorder="1" applyAlignment="1">
      <alignment horizontal="center" vertical="center"/>
    </xf>
    <xf numFmtId="0" fontId="8" fillId="3" borderId="523" xfId="0" applyFont="1" applyFill="1" applyBorder="1" applyAlignment="1">
      <alignment horizontal="center" vertical="center"/>
    </xf>
    <xf numFmtId="0" fontId="13" fillId="0" borderId="523" xfId="0" applyFont="1" applyBorder="1" applyAlignment="1">
      <alignment horizontal="left" vertical="center" wrapText="1"/>
    </xf>
    <xf numFmtId="0" fontId="13" fillId="0" borderId="522" xfId="0" applyFont="1" applyBorder="1" applyAlignment="1">
      <alignment horizontal="left" vertical="center" wrapText="1"/>
    </xf>
    <xf numFmtId="0" fontId="8" fillId="3" borderId="524" xfId="0" applyFont="1" applyFill="1" applyBorder="1" applyAlignment="1">
      <alignment horizontal="center" vertical="center" wrapText="1"/>
    </xf>
    <xf numFmtId="0" fontId="8" fillId="3" borderId="523" xfId="0" applyFont="1" applyFill="1" applyBorder="1" applyAlignment="1">
      <alignment horizontal="center" vertical="center" wrapText="1"/>
    </xf>
    <xf numFmtId="0" fontId="16" fillId="0" borderId="508" xfId="0" applyFont="1" applyBorder="1" applyAlignment="1">
      <alignment horizontal="left" vertical="center" shrinkToFit="1"/>
    </xf>
    <xf numFmtId="0" fontId="16" fillId="0" borderId="507" xfId="0" applyFont="1" applyBorder="1" applyAlignment="1">
      <alignment horizontal="left" vertical="center" shrinkToFit="1"/>
    </xf>
    <xf numFmtId="0" fontId="16" fillId="0" borderId="506" xfId="0" applyFont="1" applyBorder="1" applyAlignment="1">
      <alignment horizontal="left" vertical="center" shrinkToFit="1"/>
    </xf>
    <xf numFmtId="0" fontId="8" fillId="3" borderId="505" xfId="0" applyFont="1" applyFill="1" applyBorder="1" applyAlignment="1">
      <alignment horizontal="center" vertical="center"/>
    </xf>
    <xf numFmtId="0" fontId="8" fillId="3" borderId="504" xfId="0" applyFont="1" applyFill="1" applyBorder="1" applyAlignment="1">
      <alignment horizontal="center" vertical="center"/>
    </xf>
    <xf numFmtId="0" fontId="16" fillId="0" borderId="503" xfId="0" applyFont="1" applyBorder="1" applyAlignment="1">
      <alignment horizontal="left" vertical="center" shrinkToFit="1"/>
    </xf>
    <xf numFmtId="0" fontId="16" fillId="0" borderId="502" xfId="0" applyFont="1" applyBorder="1" applyAlignment="1">
      <alignment horizontal="left" vertical="center" shrinkToFit="1"/>
    </xf>
    <xf numFmtId="0" fontId="16" fillId="0" borderId="501" xfId="0" applyFont="1" applyBorder="1" applyAlignment="1">
      <alignment horizontal="left" vertical="center" shrinkToFit="1"/>
    </xf>
    <xf numFmtId="0" fontId="8" fillId="4" borderId="499" xfId="0" applyFont="1" applyFill="1" applyBorder="1" applyAlignment="1">
      <alignment horizontal="left" vertical="top" wrapText="1"/>
    </xf>
    <xf numFmtId="0" fontId="8" fillId="4" borderId="498" xfId="0" applyFont="1" applyFill="1" applyBorder="1" applyAlignment="1">
      <alignment horizontal="left" vertical="top" wrapText="1"/>
    </xf>
    <xf numFmtId="0" fontId="8" fillId="3" borderId="520" xfId="0" applyFont="1" applyFill="1" applyBorder="1" applyAlignment="1">
      <alignment horizontal="center" vertical="center"/>
    </xf>
    <xf numFmtId="0" fontId="8" fillId="3" borderId="519" xfId="0" applyFont="1" applyFill="1" applyBorder="1" applyAlignment="1">
      <alignment horizontal="center" vertical="center"/>
    </xf>
    <xf numFmtId="0" fontId="17" fillId="0" borderId="518" xfId="0" applyFont="1" applyBorder="1" applyAlignment="1">
      <alignment horizontal="left" vertical="center" shrinkToFit="1"/>
    </xf>
    <xf numFmtId="0" fontId="17" fillId="0" borderId="517" xfId="0" applyFont="1" applyBorder="1" applyAlignment="1">
      <alignment horizontal="left" vertical="center" shrinkToFit="1"/>
    </xf>
    <xf numFmtId="0" fontId="17" fillId="0" borderId="516" xfId="0" applyFont="1" applyBorder="1" applyAlignment="1">
      <alignment horizontal="left" vertical="center" shrinkToFit="1"/>
    </xf>
    <xf numFmtId="0" fontId="8" fillId="3" borderId="521" xfId="0" applyFont="1" applyFill="1" applyBorder="1" applyAlignment="1">
      <alignment horizontal="center" vertical="center" wrapText="1"/>
    </xf>
    <xf numFmtId="0" fontId="8" fillId="3" borderId="498" xfId="0" applyFont="1" applyFill="1" applyBorder="1" applyAlignment="1">
      <alignment horizontal="center" vertical="center" wrapText="1"/>
    </xf>
    <xf numFmtId="0" fontId="8" fillId="4" borderId="500" xfId="0" applyFont="1" applyFill="1" applyBorder="1" applyAlignment="1">
      <alignment horizontal="left" vertical="top" wrapText="1"/>
    </xf>
    <xf numFmtId="0" fontId="10" fillId="0" borderId="500" xfId="0" applyFont="1" applyBorder="1" applyAlignment="1">
      <alignment horizontal="left" vertical="center" wrapText="1"/>
    </xf>
    <xf numFmtId="0" fontId="10" fillId="0" borderId="499" xfId="0" applyFont="1" applyBorder="1" applyAlignment="1">
      <alignment horizontal="left" vertical="center" wrapText="1"/>
    </xf>
    <xf numFmtId="0" fontId="10" fillId="0" borderId="498" xfId="0" applyFont="1" applyBorder="1" applyAlignment="1">
      <alignment horizontal="left" vertical="center" wrapText="1"/>
    </xf>
    <xf numFmtId="0" fontId="11" fillId="4" borderId="500" xfId="0" applyFont="1" applyFill="1" applyBorder="1" applyAlignment="1">
      <alignment horizontal="center" vertical="center" wrapText="1"/>
    </xf>
    <xf numFmtId="0" fontId="11" fillId="4" borderId="498" xfId="0" applyFont="1" applyFill="1" applyBorder="1" applyAlignment="1">
      <alignment horizontal="center" vertical="center" wrapText="1"/>
    </xf>
    <xf numFmtId="0" fontId="8" fillId="3" borderId="539" xfId="0" applyFont="1" applyFill="1" applyBorder="1" applyAlignment="1">
      <alignment horizontal="center" vertical="center"/>
    </xf>
    <xf numFmtId="0" fontId="8" fillId="3" borderId="536" xfId="0" applyFont="1" applyFill="1" applyBorder="1" applyAlignment="1">
      <alignment horizontal="center" vertical="center"/>
    </xf>
    <xf numFmtId="0" fontId="8" fillId="3" borderId="538" xfId="0" applyFont="1" applyFill="1" applyBorder="1" applyAlignment="1">
      <alignment horizontal="center" vertical="center"/>
    </xf>
    <xf numFmtId="0" fontId="8" fillId="3" borderId="534" xfId="0" applyFont="1" applyFill="1" applyBorder="1" applyAlignment="1">
      <alignment horizontal="center" vertical="center"/>
    </xf>
    <xf numFmtId="0" fontId="8" fillId="3" borderId="533" xfId="0" applyFont="1" applyFill="1" applyBorder="1" applyAlignment="1">
      <alignment horizontal="center" vertical="center"/>
    </xf>
    <xf numFmtId="0" fontId="17" fillId="0" borderId="532" xfId="0" applyFont="1" applyBorder="1" applyAlignment="1">
      <alignment horizontal="left" vertical="center" shrinkToFit="1"/>
    </xf>
    <xf numFmtId="0" fontId="17" fillId="0" borderId="531" xfId="0" applyFont="1" applyBorder="1" applyAlignment="1">
      <alignment horizontal="left" vertical="center" shrinkToFit="1"/>
    </xf>
    <xf numFmtId="0" fontId="17" fillId="0" borderId="530" xfId="0" applyFont="1" applyBorder="1" applyAlignment="1">
      <alignment horizontal="left" vertical="center" shrinkToFit="1"/>
    </xf>
    <xf numFmtId="0" fontId="15" fillId="0" borderId="537" xfId="0" applyFont="1" applyBorder="1" applyAlignment="1">
      <alignment horizontal="left" vertical="top" wrapText="1"/>
    </xf>
    <xf numFmtId="0" fontId="15" fillId="0" borderId="536" xfId="0" applyFont="1" applyBorder="1" applyAlignment="1">
      <alignment horizontal="left" vertical="top" wrapText="1"/>
    </xf>
    <xf numFmtId="0" fontId="15" fillId="0" borderId="535" xfId="0" applyFont="1" applyBorder="1" applyAlignment="1">
      <alignment horizontal="left" vertical="top" wrapText="1"/>
    </xf>
    <xf numFmtId="0" fontId="8" fillId="3" borderId="548" xfId="0" applyFont="1" applyFill="1" applyBorder="1" applyAlignment="1">
      <alignment horizontal="center" vertical="center"/>
    </xf>
    <xf numFmtId="0" fontId="8" fillId="3" borderId="547" xfId="0" applyFont="1" applyFill="1" applyBorder="1" applyAlignment="1">
      <alignment horizontal="center" vertical="center"/>
    </xf>
    <xf numFmtId="0" fontId="13" fillId="0" borderId="547" xfId="0" applyFont="1" applyBorder="1" applyAlignment="1">
      <alignment horizontal="left" vertical="center" wrapText="1"/>
    </xf>
    <xf numFmtId="0" fontId="13" fillId="0" borderId="546" xfId="0" applyFont="1" applyBorder="1" applyAlignment="1">
      <alignment horizontal="left" vertical="center" wrapText="1"/>
    </xf>
    <xf numFmtId="0" fontId="8" fillId="3" borderId="548" xfId="0" applyFont="1" applyFill="1" applyBorder="1" applyAlignment="1">
      <alignment horizontal="center" vertical="center" wrapText="1"/>
    </xf>
    <xf numFmtId="0" fontId="8" fillId="3" borderId="547" xfId="0" applyFont="1" applyFill="1" applyBorder="1" applyAlignment="1">
      <alignment horizontal="center" vertical="center" wrapText="1"/>
    </xf>
    <xf numFmtId="0" fontId="16" fillId="0" borderId="532" xfId="0" applyFont="1" applyBorder="1" applyAlignment="1">
      <alignment horizontal="left" vertical="center" shrinkToFit="1"/>
    </xf>
    <xf numFmtId="0" fontId="16" fillId="0" borderId="531" xfId="0" applyFont="1" applyBorder="1" applyAlignment="1">
      <alignment horizontal="left" vertical="center" shrinkToFit="1"/>
    </xf>
    <xf numFmtId="0" fontId="16" fillId="0" borderId="530" xfId="0" applyFont="1" applyBorder="1" applyAlignment="1">
      <alignment horizontal="left" vertical="center" shrinkToFit="1"/>
    </xf>
    <xf numFmtId="0" fontId="8" fillId="3" borderId="529" xfId="0" applyFont="1" applyFill="1" applyBorder="1" applyAlignment="1">
      <alignment horizontal="center" vertical="center"/>
    </xf>
    <xf numFmtId="0" fontId="8" fillId="3" borderId="528" xfId="0" applyFont="1" applyFill="1" applyBorder="1" applyAlignment="1">
      <alignment horizontal="center" vertical="center"/>
    </xf>
    <xf numFmtId="0" fontId="16" fillId="0" borderId="527" xfId="0" applyFont="1" applyBorder="1" applyAlignment="1">
      <alignment horizontal="left" vertical="center" shrinkToFit="1"/>
    </xf>
    <xf numFmtId="0" fontId="16" fillId="0" borderId="526" xfId="0" applyFont="1" applyBorder="1" applyAlignment="1">
      <alignment horizontal="left" vertical="center" shrinkToFit="1"/>
    </xf>
    <xf numFmtId="0" fontId="16" fillId="0" borderId="525" xfId="0" applyFont="1" applyBorder="1" applyAlignment="1">
      <alignment horizontal="left" vertical="center" shrinkToFit="1"/>
    </xf>
    <xf numFmtId="0" fontId="8" fillId="4" borderId="523" xfId="0" applyFont="1" applyFill="1" applyBorder="1" applyAlignment="1">
      <alignment horizontal="left" vertical="top" wrapText="1"/>
    </xf>
    <xf numFmtId="0" fontId="8" fillId="4" borderId="522" xfId="0" applyFont="1" applyFill="1" applyBorder="1" applyAlignment="1">
      <alignment horizontal="left" vertical="top" wrapText="1"/>
    </xf>
    <xf numFmtId="0" fontId="8" fillId="3" borderId="544" xfId="0" applyFont="1" applyFill="1" applyBorder="1" applyAlignment="1">
      <alignment horizontal="center" vertical="center"/>
    </xf>
    <xf numFmtId="0" fontId="8" fillId="3" borderId="543" xfId="0" applyFont="1" applyFill="1" applyBorder="1" applyAlignment="1">
      <alignment horizontal="center" vertical="center"/>
    </xf>
    <xf numFmtId="0" fontId="17" fillId="0" borderId="542" xfId="0" applyFont="1" applyBorder="1" applyAlignment="1">
      <alignment horizontal="left" vertical="center" shrinkToFit="1"/>
    </xf>
    <xf numFmtId="0" fontId="17" fillId="0" borderId="541" xfId="0" applyFont="1" applyBorder="1" applyAlignment="1">
      <alignment horizontal="left" vertical="center" shrinkToFit="1"/>
    </xf>
    <xf numFmtId="0" fontId="17" fillId="0" borderId="540" xfId="0" applyFont="1" applyBorder="1" applyAlignment="1">
      <alignment horizontal="left" vertical="center" shrinkToFit="1"/>
    </xf>
    <xf numFmtId="0" fontId="8" fillId="3" borderId="545" xfId="0" applyFont="1" applyFill="1" applyBorder="1" applyAlignment="1">
      <alignment horizontal="center" vertical="center" wrapText="1"/>
    </xf>
    <xf numFmtId="0" fontId="8" fillId="3" borderId="522" xfId="0" applyFont="1" applyFill="1" applyBorder="1" applyAlignment="1">
      <alignment horizontal="center" vertical="center" wrapText="1"/>
    </xf>
    <xf numFmtId="0" fontId="8" fillId="4" borderId="524" xfId="0" applyFont="1" applyFill="1" applyBorder="1" applyAlignment="1">
      <alignment horizontal="left" vertical="top" wrapText="1"/>
    </xf>
    <xf numFmtId="0" fontId="10" fillId="0" borderId="524" xfId="0" applyFont="1" applyBorder="1" applyAlignment="1">
      <alignment horizontal="left" vertical="center" wrapText="1"/>
    </xf>
    <xf numFmtId="0" fontId="10" fillId="0" borderId="523" xfId="0" applyFont="1" applyBorder="1" applyAlignment="1">
      <alignment horizontal="left" vertical="center" wrapText="1"/>
    </xf>
    <xf numFmtId="0" fontId="10" fillId="0" borderId="522" xfId="0" applyFont="1" applyBorder="1" applyAlignment="1">
      <alignment horizontal="left" vertical="center" wrapText="1"/>
    </xf>
    <xf numFmtId="0" fontId="11" fillId="4" borderId="524" xfId="0" applyFont="1" applyFill="1" applyBorder="1" applyAlignment="1">
      <alignment horizontal="center" vertical="center" wrapText="1"/>
    </xf>
    <xf numFmtId="0" fontId="11" fillId="4" borderId="522" xfId="0" applyFont="1" applyFill="1" applyBorder="1" applyAlignment="1">
      <alignment horizontal="center" vertical="center" wrapText="1"/>
    </xf>
    <xf numFmtId="0" fontId="8" fillId="3" borderId="563" xfId="0" applyFont="1" applyFill="1" applyBorder="1" applyAlignment="1">
      <alignment horizontal="center" vertical="center"/>
    </xf>
    <xf numFmtId="0" fontId="8" fillId="3" borderId="560" xfId="0" applyFont="1" applyFill="1" applyBorder="1" applyAlignment="1">
      <alignment horizontal="center" vertical="center"/>
    </xf>
    <xf numFmtId="0" fontId="8" fillId="3" borderId="562" xfId="0" applyFont="1" applyFill="1" applyBorder="1" applyAlignment="1">
      <alignment horizontal="center" vertical="center"/>
    </xf>
    <xf numFmtId="0" fontId="8" fillId="3" borderId="558" xfId="0" applyFont="1" applyFill="1" applyBorder="1" applyAlignment="1">
      <alignment horizontal="center" vertical="center"/>
    </xf>
    <xf numFmtId="0" fontId="8" fillId="3" borderId="557" xfId="0" applyFont="1" applyFill="1" applyBorder="1" applyAlignment="1">
      <alignment horizontal="center" vertical="center"/>
    </xf>
    <xf numFmtId="0" fontId="17" fillId="0" borderId="556" xfId="0" applyFont="1" applyBorder="1" applyAlignment="1">
      <alignment horizontal="left" vertical="center" shrinkToFit="1"/>
    </xf>
    <xf numFmtId="0" fontId="17" fillId="0" borderId="555" xfId="0" applyFont="1" applyBorder="1" applyAlignment="1">
      <alignment horizontal="left" vertical="center" shrinkToFit="1"/>
    </xf>
    <xf numFmtId="0" fontId="17" fillId="0" borderId="554" xfId="0" applyFont="1" applyBorder="1" applyAlignment="1">
      <alignment horizontal="left" vertical="center" shrinkToFit="1"/>
    </xf>
    <xf numFmtId="0" fontId="15" fillId="0" borderId="561" xfId="0" applyFont="1" applyBorder="1" applyAlignment="1">
      <alignment horizontal="left" vertical="top" wrapText="1"/>
    </xf>
    <xf numFmtId="0" fontId="15" fillId="0" borderId="560" xfId="0" applyFont="1" applyBorder="1" applyAlignment="1">
      <alignment horizontal="left" vertical="top" wrapText="1"/>
    </xf>
    <xf numFmtId="0" fontId="15" fillId="0" borderId="559" xfId="0" applyFont="1" applyBorder="1" applyAlignment="1">
      <alignment horizontal="left" vertical="top" wrapText="1"/>
    </xf>
    <xf numFmtId="0" fontId="8" fillId="3" borderId="572" xfId="0" applyFont="1" applyFill="1" applyBorder="1" applyAlignment="1">
      <alignment horizontal="center" vertical="center"/>
    </xf>
    <xf numFmtId="0" fontId="8" fillId="3" borderId="571" xfId="0" applyFont="1" applyFill="1" applyBorder="1" applyAlignment="1">
      <alignment horizontal="center" vertical="center"/>
    </xf>
    <xf numFmtId="0" fontId="13" fillId="0" borderId="571" xfId="0" applyFont="1" applyBorder="1" applyAlignment="1">
      <alignment horizontal="left" vertical="center" wrapText="1"/>
    </xf>
    <xf numFmtId="0" fontId="13" fillId="0" borderId="570" xfId="0" applyFont="1" applyBorder="1" applyAlignment="1">
      <alignment horizontal="left" vertical="center" wrapText="1"/>
    </xf>
    <xf numFmtId="0" fontId="8" fillId="3" borderId="572" xfId="0" applyFont="1" applyFill="1" applyBorder="1" applyAlignment="1">
      <alignment horizontal="center" vertical="center" wrapText="1"/>
    </xf>
    <xf numFmtId="0" fontId="8" fillId="3" borderId="571" xfId="0" applyFont="1" applyFill="1" applyBorder="1" applyAlignment="1">
      <alignment horizontal="center" vertical="center" wrapText="1"/>
    </xf>
    <xf numFmtId="0" fontId="16" fillId="0" borderId="556" xfId="0" applyFont="1" applyBorder="1" applyAlignment="1">
      <alignment horizontal="left" vertical="center" shrinkToFit="1"/>
    </xf>
    <xf numFmtId="0" fontId="16" fillId="0" borderId="555" xfId="0" applyFont="1" applyBorder="1" applyAlignment="1">
      <alignment horizontal="left" vertical="center" shrinkToFit="1"/>
    </xf>
    <xf numFmtId="0" fontId="16" fillId="0" borderId="554" xfId="0" applyFont="1" applyBorder="1" applyAlignment="1">
      <alignment horizontal="left" vertical="center" shrinkToFit="1"/>
    </xf>
    <xf numFmtId="0" fontId="8" fillId="3" borderId="553" xfId="0" applyFont="1" applyFill="1" applyBorder="1" applyAlignment="1">
      <alignment horizontal="center" vertical="center"/>
    </xf>
    <xf numFmtId="0" fontId="8" fillId="3" borderId="552" xfId="0" applyFont="1" applyFill="1" applyBorder="1" applyAlignment="1">
      <alignment horizontal="center" vertical="center"/>
    </xf>
    <xf numFmtId="0" fontId="16" fillId="0" borderId="551" xfId="0" applyFont="1" applyBorder="1" applyAlignment="1">
      <alignment horizontal="left" vertical="center" shrinkToFit="1"/>
    </xf>
    <xf numFmtId="0" fontId="16" fillId="0" borderId="550" xfId="0" applyFont="1" applyBorder="1" applyAlignment="1">
      <alignment horizontal="left" vertical="center" shrinkToFit="1"/>
    </xf>
    <xf numFmtId="0" fontId="16" fillId="0" borderId="549" xfId="0" applyFont="1" applyBorder="1" applyAlignment="1">
      <alignment horizontal="left" vertical="center" shrinkToFit="1"/>
    </xf>
    <xf numFmtId="0" fontId="8" fillId="4" borderId="547" xfId="0" applyFont="1" applyFill="1" applyBorder="1" applyAlignment="1">
      <alignment horizontal="left" vertical="top" wrapText="1"/>
    </xf>
    <xf numFmtId="0" fontId="8" fillId="4" borderId="546" xfId="0" applyFont="1" applyFill="1" applyBorder="1" applyAlignment="1">
      <alignment horizontal="left" vertical="top" wrapText="1"/>
    </xf>
    <xf numFmtId="0" fontId="8" fillId="3" borderId="568" xfId="0" applyFont="1" applyFill="1" applyBorder="1" applyAlignment="1">
      <alignment horizontal="center" vertical="center"/>
    </xf>
    <xf numFmtId="0" fontId="8" fillId="3" borderId="567" xfId="0" applyFont="1" applyFill="1" applyBorder="1" applyAlignment="1">
      <alignment horizontal="center" vertical="center"/>
    </xf>
    <xf numFmtId="0" fontId="17" fillId="0" borderId="566" xfId="0" applyFont="1" applyBorder="1" applyAlignment="1">
      <alignment horizontal="left" vertical="center" shrinkToFit="1"/>
    </xf>
    <xf numFmtId="0" fontId="17" fillId="0" borderId="565" xfId="0" applyFont="1" applyBorder="1" applyAlignment="1">
      <alignment horizontal="left" vertical="center" shrinkToFit="1"/>
    </xf>
    <xf numFmtId="0" fontId="17" fillId="0" borderId="564" xfId="0" applyFont="1" applyBorder="1" applyAlignment="1">
      <alignment horizontal="left" vertical="center" shrinkToFit="1"/>
    </xf>
    <xf numFmtId="0" fontId="8" fillId="3" borderId="569" xfId="0" applyFont="1" applyFill="1" applyBorder="1" applyAlignment="1">
      <alignment horizontal="center" vertical="center" wrapText="1"/>
    </xf>
    <xf numFmtId="0" fontId="8" fillId="3" borderId="546" xfId="0" applyFont="1" applyFill="1" applyBorder="1" applyAlignment="1">
      <alignment horizontal="center" vertical="center" wrapText="1"/>
    </xf>
    <xf numFmtId="0" fontId="8" fillId="4" borderId="548" xfId="0" applyFont="1" applyFill="1" applyBorder="1" applyAlignment="1">
      <alignment horizontal="left" vertical="top" wrapText="1"/>
    </xf>
    <xf numFmtId="0" fontId="10" fillId="0" borderId="548" xfId="0" applyFont="1" applyBorder="1" applyAlignment="1">
      <alignment horizontal="left" vertical="center" wrapText="1"/>
    </xf>
    <xf numFmtId="0" fontId="10" fillId="0" borderId="547" xfId="0" applyFont="1" applyBorder="1" applyAlignment="1">
      <alignment horizontal="left" vertical="center" wrapText="1"/>
    </xf>
    <xf numFmtId="0" fontId="10" fillId="0" borderId="546" xfId="0" applyFont="1" applyBorder="1" applyAlignment="1">
      <alignment horizontal="left" vertical="center" wrapText="1"/>
    </xf>
    <xf numFmtId="0" fontId="11" fillId="4" borderId="548" xfId="0" applyFont="1" applyFill="1" applyBorder="1" applyAlignment="1">
      <alignment horizontal="center" vertical="center" wrapText="1"/>
    </xf>
    <xf numFmtId="0" fontId="11" fillId="4" borderId="546" xfId="0" applyFont="1" applyFill="1" applyBorder="1" applyAlignment="1">
      <alignment horizontal="center" vertical="center" wrapText="1"/>
    </xf>
    <xf numFmtId="0" fontId="8" fillId="3" borderId="587" xfId="0" applyFont="1" applyFill="1" applyBorder="1" applyAlignment="1">
      <alignment horizontal="center" vertical="center"/>
    </xf>
    <xf numFmtId="0" fontId="8" fillId="3" borderId="584" xfId="0" applyFont="1" applyFill="1" applyBorder="1" applyAlignment="1">
      <alignment horizontal="center" vertical="center"/>
    </xf>
    <xf numFmtId="0" fontId="8" fillId="3" borderId="586" xfId="0" applyFont="1" applyFill="1" applyBorder="1" applyAlignment="1">
      <alignment horizontal="center" vertical="center"/>
    </xf>
    <xf numFmtId="0" fontId="8" fillId="3" borderId="582" xfId="0" applyFont="1" applyFill="1" applyBorder="1" applyAlignment="1">
      <alignment horizontal="center" vertical="center"/>
    </xf>
    <xf numFmtId="0" fontId="8" fillId="3" borderId="581" xfId="0" applyFont="1" applyFill="1" applyBorder="1" applyAlignment="1">
      <alignment horizontal="center" vertical="center"/>
    </xf>
    <xf numFmtId="0" fontId="17" fillId="0" borderId="580" xfId="0" applyFont="1" applyBorder="1" applyAlignment="1">
      <alignment horizontal="left" vertical="center" shrinkToFit="1"/>
    </xf>
    <xf numFmtId="0" fontId="17" fillId="0" borderId="579" xfId="0" applyFont="1" applyBorder="1" applyAlignment="1">
      <alignment horizontal="left" vertical="center" shrinkToFit="1"/>
    </xf>
    <xf numFmtId="0" fontId="17" fillId="0" borderId="578" xfId="0" applyFont="1" applyBorder="1" applyAlignment="1">
      <alignment horizontal="left" vertical="center" shrinkToFit="1"/>
    </xf>
    <xf numFmtId="0" fontId="15" fillId="0" borderId="585" xfId="0" applyFont="1" applyBorder="1" applyAlignment="1">
      <alignment horizontal="left" vertical="top" wrapText="1"/>
    </xf>
    <xf numFmtId="0" fontId="15" fillId="0" borderId="584" xfId="0" applyFont="1" applyBorder="1" applyAlignment="1">
      <alignment horizontal="left" vertical="top" wrapText="1"/>
    </xf>
    <xf numFmtId="0" fontId="15" fillId="0" borderId="583" xfId="0" applyFont="1" applyBorder="1" applyAlignment="1">
      <alignment horizontal="left" vertical="top" wrapText="1"/>
    </xf>
    <xf numFmtId="0" fontId="8" fillId="3" borderId="596" xfId="0" applyFont="1" applyFill="1" applyBorder="1" applyAlignment="1">
      <alignment horizontal="center" vertical="center"/>
    </xf>
    <xf numFmtId="0" fontId="8" fillId="3" borderId="595" xfId="0" applyFont="1" applyFill="1" applyBorder="1" applyAlignment="1">
      <alignment horizontal="center" vertical="center"/>
    </xf>
    <xf numFmtId="0" fontId="13" fillId="0" borderId="595" xfId="0" applyFont="1" applyBorder="1" applyAlignment="1">
      <alignment horizontal="left" vertical="center" wrapText="1"/>
    </xf>
    <xf numFmtId="0" fontId="13" fillId="0" borderId="594" xfId="0" applyFont="1" applyBorder="1" applyAlignment="1">
      <alignment horizontal="left" vertical="center" wrapText="1"/>
    </xf>
    <xf numFmtId="0" fontId="8" fillId="3" borderId="596" xfId="0" applyFont="1" applyFill="1" applyBorder="1" applyAlignment="1">
      <alignment horizontal="center" vertical="center" wrapText="1"/>
    </xf>
    <xf numFmtId="0" fontId="8" fillId="3" borderId="595" xfId="0" applyFont="1" applyFill="1" applyBorder="1" applyAlignment="1">
      <alignment horizontal="center" vertical="center" wrapText="1"/>
    </xf>
    <xf numFmtId="0" fontId="16" fillId="0" borderId="580" xfId="0" applyFont="1" applyBorder="1" applyAlignment="1">
      <alignment horizontal="left" vertical="center" shrinkToFit="1"/>
    </xf>
    <xf numFmtId="0" fontId="16" fillId="0" borderId="579" xfId="0" applyFont="1" applyBorder="1" applyAlignment="1">
      <alignment horizontal="left" vertical="center" shrinkToFit="1"/>
    </xf>
    <xf numFmtId="0" fontId="16" fillId="0" borderId="578" xfId="0" applyFont="1" applyBorder="1" applyAlignment="1">
      <alignment horizontal="left" vertical="center" shrinkToFit="1"/>
    </xf>
    <xf numFmtId="0" fontId="8" fillId="3" borderId="577" xfId="0" applyFont="1" applyFill="1" applyBorder="1" applyAlignment="1">
      <alignment horizontal="center" vertical="center"/>
    </xf>
    <xf numFmtId="0" fontId="8" fillId="3" borderId="576" xfId="0" applyFont="1" applyFill="1" applyBorder="1" applyAlignment="1">
      <alignment horizontal="center" vertical="center"/>
    </xf>
    <xf numFmtId="0" fontId="16" fillId="0" borderId="575" xfId="0" applyFont="1" applyBorder="1" applyAlignment="1">
      <alignment horizontal="left" vertical="center" shrinkToFit="1"/>
    </xf>
    <xf numFmtId="0" fontId="16" fillId="0" borderId="574" xfId="0" applyFont="1" applyBorder="1" applyAlignment="1">
      <alignment horizontal="left" vertical="center" shrinkToFit="1"/>
    </xf>
    <xf numFmtId="0" fontId="16" fillId="0" borderId="573" xfId="0" applyFont="1" applyBorder="1" applyAlignment="1">
      <alignment horizontal="left" vertical="center" shrinkToFit="1"/>
    </xf>
    <xf numFmtId="0" fontId="8" fillId="4" borderId="571" xfId="0" applyFont="1" applyFill="1" applyBorder="1" applyAlignment="1">
      <alignment horizontal="left" vertical="top" wrapText="1"/>
    </xf>
    <xf numFmtId="0" fontId="8" fillId="4" borderId="570" xfId="0" applyFont="1" applyFill="1" applyBorder="1" applyAlignment="1">
      <alignment horizontal="left" vertical="top" wrapText="1"/>
    </xf>
    <xf numFmtId="0" fontId="8" fillId="3" borderId="592" xfId="0" applyFont="1" applyFill="1" applyBorder="1" applyAlignment="1">
      <alignment horizontal="center" vertical="center"/>
    </xf>
    <xf numFmtId="0" fontId="8" fillId="3" borderId="591" xfId="0" applyFont="1" applyFill="1" applyBorder="1" applyAlignment="1">
      <alignment horizontal="center" vertical="center"/>
    </xf>
    <xf numFmtId="0" fontId="17" fillId="0" borderId="590" xfId="0" applyFont="1" applyBorder="1" applyAlignment="1">
      <alignment horizontal="left" vertical="center" shrinkToFit="1"/>
    </xf>
    <xf numFmtId="0" fontId="17" fillId="0" borderId="589" xfId="0" applyFont="1" applyBorder="1" applyAlignment="1">
      <alignment horizontal="left" vertical="center" shrinkToFit="1"/>
    </xf>
    <xf numFmtId="0" fontId="17" fillId="0" borderId="588" xfId="0" applyFont="1" applyBorder="1" applyAlignment="1">
      <alignment horizontal="left" vertical="center" shrinkToFit="1"/>
    </xf>
    <xf numFmtId="0" fontId="8" fillId="3" borderId="593" xfId="0" applyFont="1" applyFill="1" applyBorder="1" applyAlignment="1">
      <alignment horizontal="center" vertical="center" wrapText="1"/>
    </xf>
    <xf numFmtId="0" fontId="8" fillId="3" borderId="570" xfId="0" applyFont="1" applyFill="1" applyBorder="1" applyAlignment="1">
      <alignment horizontal="center" vertical="center" wrapText="1"/>
    </xf>
    <xf numFmtId="0" fontId="8" fillId="4" borderId="572" xfId="0" applyFont="1" applyFill="1" applyBorder="1" applyAlignment="1">
      <alignment horizontal="left" vertical="top" wrapText="1"/>
    </xf>
    <xf numFmtId="0" fontId="10" fillId="0" borderId="572" xfId="0" applyFont="1" applyBorder="1" applyAlignment="1">
      <alignment horizontal="left" vertical="center" wrapText="1"/>
    </xf>
    <xf numFmtId="0" fontId="10" fillId="0" borderId="571" xfId="0" applyFont="1" applyBorder="1" applyAlignment="1">
      <alignment horizontal="left" vertical="center" wrapText="1"/>
    </xf>
    <xf numFmtId="0" fontId="10" fillId="0" borderId="570" xfId="0" applyFont="1" applyBorder="1" applyAlignment="1">
      <alignment horizontal="left" vertical="center" wrapText="1"/>
    </xf>
    <xf numFmtId="0" fontId="11" fillId="4" borderId="572" xfId="0" applyFont="1" applyFill="1" applyBorder="1" applyAlignment="1">
      <alignment horizontal="center" vertical="center" wrapText="1"/>
    </xf>
    <xf numFmtId="0" fontId="11" fillId="4" borderId="570" xfId="0" applyFont="1" applyFill="1" applyBorder="1" applyAlignment="1">
      <alignment horizontal="center" vertical="center" wrapText="1"/>
    </xf>
    <xf numFmtId="0" fontId="8" fillId="3" borderId="611" xfId="0" applyFont="1" applyFill="1" applyBorder="1" applyAlignment="1">
      <alignment horizontal="center" vertical="center"/>
    </xf>
    <xf numFmtId="0" fontId="8" fillId="3" borderId="608" xfId="0" applyFont="1" applyFill="1" applyBorder="1" applyAlignment="1">
      <alignment horizontal="center" vertical="center"/>
    </xf>
    <xf numFmtId="0" fontId="8" fillId="3" borderId="610" xfId="0" applyFont="1" applyFill="1" applyBorder="1" applyAlignment="1">
      <alignment horizontal="center" vertical="center"/>
    </xf>
    <xf numFmtId="0" fontId="8" fillId="3" borderId="606" xfId="0" applyFont="1" applyFill="1" applyBorder="1" applyAlignment="1">
      <alignment horizontal="center" vertical="center"/>
    </xf>
    <xf numFmtId="0" fontId="8" fillId="3" borderId="605" xfId="0" applyFont="1" applyFill="1" applyBorder="1" applyAlignment="1">
      <alignment horizontal="center" vertical="center"/>
    </xf>
    <xf numFmtId="0" fontId="17" fillId="0" borderId="604" xfId="0" applyFont="1" applyBorder="1" applyAlignment="1">
      <alignment horizontal="left" vertical="center" shrinkToFit="1"/>
    </xf>
    <xf numFmtId="0" fontId="17" fillId="0" borderId="603" xfId="0" applyFont="1" applyBorder="1" applyAlignment="1">
      <alignment horizontal="left" vertical="center" shrinkToFit="1"/>
    </xf>
    <xf numFmtId="0" fontId="17" fillId="0" borderId="602" xfId="0" applyFont="1" applyBorder="1" applyAlignment="1">
      <alignment horizontal="left" vertical="center" shrinkToFit="1"/>
    </xf>
    <xf numFmtId="0" fontId="15" fillId="0" borderId="609" xfId="0" applyFont="1" applyBorder="1" applyAlignment="1">
      <alignment horizontal="left" vertical="top" wrapText="1"/>
    </xf>
    <xf numFmtId="0" fontId="15" fillId="0" borderId="608" xfId="0" applyFont="1" applyBorder="1" applyAlignment="1">
      <alignment horizontal="left" vertical="top" wrapText="1"/>
    </xf>
    <xf numFmtId="0" fontId="15" fillId="0" borderId="607" xfId="0" applyFont="1" applyBorder="1" applyAlignment="1">
      <alignment horizontal="left" vertical="top" wrapText="1"/>
    </xf>
    <xf numFmtId="0" fontId="8" fillId="3" borderId="620" xfId="0" applyFont="1" applyFill="1" applyBorder="1" applyAlignment="1">
      <alignment horizontal="center" vertical="center"/>
    </xf>
    <xf numFmtId="0" fontId="8" fillId="3" borderId="619" xfId="0" applyFont="1" applyFill="1" applyBorder="1" applyAlignment="1">
      <alignment horizontal="center" vertical="center"/>
    </xf>
    <xf numFmtId="0" fontId="13" fillId="0" borderId="619" xfId="0" applyFont="1" applyBorder="1" applyAlignment="1">
      <alignment horizontal="left" vertical="center" wrapText="1"/>
    </xf>
    <xf numFmtId="0" fontId="13" fillId="0" borderId="618" xfId="0" applyFont="1" applyBorder="1" applyAlignment="1">
      <alignment horizontal="left" vertical="center" wrapText="1"/>
    </xf>
    <xf numFmtId="0" fontId="8" fillId="3" borderId="620" xfId="0" applyFont="1" applyFill="1" applyBorder="1" applyAlignment="1">
      <alignment horizontal="center" vertical="center" wrapText="1"/>
    </xf>
    <xf numFmtId="0" fontId="8" fillId="3" borderId="619" xfId="0" applyFont="1" applyFill="1" applyBorder="1" applyAlignment="1">
      <alignment horizontal="center" vertical="center" wrapText="1"/>
    </xf>
    <xf numFmtId="0" fontId="16" fillId="0" borderId="604" xfId="0" applyFont="1" applyBorder="1" applyAlignment="1">
      <alignment horizontal="left" vertical="center" shrinkToFit="1"/>
    </xf>
    <xf numFmtId="0" fontId="16" fillId="0" borderId="603" xfId="0" applyFont="1" applyBorder="1" applyAlignment="1">
      <alignment horizontal="left" vertical="center" shrinkToFit="1"/>
    </xf>
    <xf numFmtId="0" fontId="16" fillId="0" borderId="602" xfId="0" applyFont="1" applyBorder="1" applyAlignment="1">
      <alignment horizontal="left" vertical="center" shrinkToFit="1"/>
    </xf>
    <xf numFmtId="0" fontId="8" fillId="3" borderId="601" xfId="0" applyFont="1" applyFill="1" applyBorder="1" applyAlignment="1">
      <alignment horizontal="center" vertical="center"/>
    </xf>
    <xf numFmtId="0" fontId="8" fillId="3" borderId="600" xfId="0" applyFont="1" applyFill="1" applyBorder="1" applyAlignment="1">
      <alignment horizontal="center" vertical="center"/>
    </xf>
    <xf numFmtId="0" fontId="16" fillId="0" borderId="599" xfId="0" applyFont="1" applyBorder="1" applyAlignment="1">
      <alignment horizontal="left" vertical="center" shrinkToFit="1"/>
    </xf>
    <xf numFmtId="0" fontId="16" fillId="0" borderId="598" xfId="0" applyFont="1" applyBorder="1" applyAlignment="1">
      <alignment horizontal="left" vertical="center" shrinkToFit="1"/>
    </xf>
    <xf numFmtId="0" fontId="16" fillId="0" borderId="597" xfId="0" applyFont="1" applyBorder="1" applyAlignment="1">
      <alignment horizontal="left" vertical="center" shrinkToFit="1"/>
    </xf>
    <xf numFmtId="0" fontId="8" fillId="4" borderId="595" xfId="0" applyFont="1" applyFill="1" applyBorder="1" applyAlignment="1">
      <alignment horizontal="left" vertical="top" wrapText="1"/>
    </xf>
    <xf numFmtId="0" fontId="8" fillId="4" borderId="594" xfId="0" applyFont="1" applyFill="1" applyBorder="1" applyAlignment="1">
      <alignment horizontal="left" vertical="top" wrapText="1"/>
    </xf>
    <xf numFmtId="0" fontId="8" fillId="3" borderId="616" xfId="0" applyFont="1" applyFill="1" applyBorder="1" applyAlignment="1">
      <alignment horizontal="center" vertical="center"/>
    </xf>
    <xf numFmtId="0" fontId="8" fillId="3" borderId="615" xfId="0" applyFont="1" applyFill="1" applyBorder="1" applyAlignment="1">
      <alignment horizontal="center" vertical="center"/>
    </xf>
    <xf numFmtId="0" fontId="17" fillId="0" borderId="614" xfId="0" applyFont="1" applyBorder="1" applyAlignment="1">
      <alignment horizontal="left" vertical="center" shrinkToFit="1"/>
    </xf>
    <xf numFmtId="0" fontId="17" fillId="0" borderId="613" xfId="0" applyFont="1" applyBorder="1" applyAlignment="1">
      <alignment horizontal="left" vertical="center" shrinkToFit="1"/>
    </xf>
    <xf numFmtId="0" fontId="17" fillId="0" borderId="612" xfId="0" applyFont="1" applyBorder="1" applyAlignment="1">
      <alignment horizontal="left" vertical="center" shrinkToFit="1"/>
    </xf>
    <xf numFmtId="0" fontId="8" fillId="3" borderId="617" xfId="0" applyFont="1" applyFill="1" applyBorder="1" applyAlignment="1">
      <alignment horizontal="center" vertical="center" wrapText="1"/>
    </xf>
    <xf numFmtId="0" fontId="8" fillId="3" borderId="594" xfId="0" applyFont="1" applyFill="1" applyBorder="1" applyAlignment="1">
      <alignment horizontal="center" vertical="center" wrapText="1"/>
    </xf>
    <xf numFmtId="0" fontId="8" fillId="4" borderId="596" xfId="0" applyFont="1" applyFill="1" applyBorder="1" applyAlignment="1">
      <alignment horizontal="left" vertical="top" wrapText="1"/>
    </xf>
    <xf numFmtId="0" fontId="10" fillId="0" borderId="596" xfId="0" applyFont="1" applyBorder="1" applyAlignment="1">
      <alignment horizontal="left" vertical="center" wrapText="1"/>
    </xf>
    <xf numFmtId="0" fontId="10" fillId="0" borderId="595" xfId="0" applyFont="1" applyBorder="1" applyAlignment="1">
      <alignment horizontal="left" vertical="center" wrapText="1"/>
    </xf>
    <xf numFmtId="0" fontId="10" fillId="0" borderId="594" xfId="0" applyFont="1" applyBorder="1" applyAlignment="1">
      <alignment horizontal="left" vertical="center" wrapText="1"/>
    </xf>
    <xf numFmtId="0" fontId="11" fillId="4" borderId="596" xfId="0" applyFont="1" applyFill="1" applyBorder="1" applyAlignment="1">
      <alignment horizontal="center" vertical="center" wrapText="1"/>
    </xf>
    <xf numFmtId="0" fontId="11" fillId="4" borderId="594" xfId="0" applyFont="1" applyFill="1" applyBorder="1" applyAlignment="1">
      <alignment horizontal="center" vertical="center" wrapText="1"/>
    </xf>
    <xf numFmtId="0" fontId="8" fillId="3" borderId="635" xfId="0" applyFont="1" applyFill="1" applyBorder="1" applyAlignment="1">
      <alignment horizontal="center" vertical="center"/>
    </xf>
    <xf numFmtId="0" fontId="8" fillId="3" borderId="632" xfId="0" applyFont="1" applyFill="1" applyBorder="1" applyAlignment="1">
      <alignment horizontal="center" vertical="center"/>
    </xf>
    <xf numFmtId="0" fontId="8" fillId="3" borderId="634" xfId="0" applyFont="1" applyFill="1" applyBorder="1" applyAlignment="1">
      <alignment horizontal="center" vertical="center"/>
    </xf>
    <xf numFmtId="0" fontId="8" fillId="3" borderId="630" xfId="0" applyFont="1" applyFill="1" applyBorder="1" applyAlignment="1">
      <alignment horizontal="center" vertical="center"/>
    </xf>
    <xf numFmtId="0" fontId="8" fillId="3" borderId="629" xfId="0" applyFont="1" applyFill="1" applyBorder="1" applyAlignment="1">
      <alignment horizontal="center" vertical="center"/>
    </xf>
    <xf numFmtId="0" fontId="17" fillId="0" borderId="628" xfId="0" applyFont="1" applyBorder="1" applyAlignment="1">
      <alignment horizontal="left" vertical="center" shrinkToFit="1"/>
    </xf>
    <xf numFmtId="0" fontId="17" fillId="0" borderId="627" xfId="0" applyFont="1" applyBorder="1" applyAlignment="1">
      <alignment horizontal="left" vertical="center" shrinkToFit="1"/>
    </xf>
    <xf numFmtId="0" fontId="17" fillId="0" borderId="626" xfId="0" applyFont="1" applyBorder="1" applyAlignment="1">
      <alignment horizontal="left" vertical="center" shrinkToFit="1"/>
    </xf>
    <xf numFmtId="0" fontId="15" fillId="0" borderId="633" xfId="0" applyFont="1" applyBorder="1" applyAlignment="1">
      <alignment horizontal="left" vertical="top" wrapText="1"/>
    </xf>
    <xf numFmtId="0" fontId="15" fillId="0" borderId="632" xfId="0" applyFont="1" applyBorder="1" applyAlignment="1">
      <alignment horizontal="left" vertical="top" wrapText="1"/>
    </xf>
    <xf numFmtId="0" fontId="15" fillId="0" borderId="631" xfId="0" applyFont="1" applyBorder="1" applyAlignment="1">
      <alignment horizontal="left" vertical="top" wrapText="1"/>
    </xf>
    <xf numFmtId="0" fontId="8" fillId="3" borderId="644" xfId="0" applyFont="1" applyFill="1" applyBorder="1" applyAlignment="1">
      <alignment horizontal="center" vertical="center"/>
    </xf>
    <xf numFmtId="0" fontId="8" fillId="3" borderId="643" xfId="0" applyFont="1" applyFill="1" applyBorder="1" applyAlignment="1">
      <alignment horizontal="center" vertical="center"/>
    </xf>
    <xf numFmtId="0" fontId="13" fillId="0" borderId="643" xfId="0" applyFont="1" applyBorder="1" applyAlignment="1">
      <alignment horizontal="left" vertical="center" wrapText="1"/>
    </xf>
    <xf numFmtId="0" fontId="13" fillId="0" borderId="642" xfId="0" applyFont="1" applyBorder="1" applyAlignment="1">
      <alignment horizontal="left" vertical="center" wrapText="1"/>
    </xf>
    <xf numFmtId="0" fontId="8" fillId="3" borderId="644" xfId="0" applyFont="1" applyFill="1" applyBorder="1" applyAlignment="1">
      <alignment horizontal="center" vertical="center" wrapText="1"/>
    </xf>
    <xf numFmtId="0" fontId="8" fillId="3" borderId="643" xfId="0" applyFont="1" applyFill="1" applyBorder="1" applyAlignment="1">
      <alignment horizontal="center" vertical="center" wrapText="1"/>
    </xf>
    <xf numFmtId="0" fontId="16" fillId="0" borderId="628" xfId="0" applyFont="1" applyBorder="1" applyAlignment="1">
      <alignment horizontal="left" vertical="center" shrinkToFit="1"/>
    </xf>
    <xf numFmtId="0" fontId="16" fillId="0" borderId="627" xfId="0" applyFont="1" applyBorder="1" applyAlignment="1">
      <alignment horizontal="left" vertical="center" shrinkToFit="1"/>
    </xf>
    <xf numFmtId="0" fontId="16" fillId="0" borderId="626" xfId="0" applyFont="1" applyBorder="1" applyAlignment="1">
      <alignment horizontal="left" vertical="center" shrinkToFit="1"/>
    </xf>
    <xf numFmtId="0" fontId="8" fillId="3" borderId="625" xfId="0" applyFont="1" applyFill="1" applyBorder="1" applyAlignment="1">
      <alignment horizontal="center" vertical="center"/>
    </xf>
    <xf numFmtId="0" fontId="8" fillId="3" borderId="624" xfId="0" applyFont="1" applyFill="1" applyBorder="1" applyAlignment="1">
      <alignment horizontal="center" vertical="center"/>
    </xf>
    <xf numFmtId="0" fontId="16" fillId="0" borderId="623" xfId="0" applyFont="1" applyBorder="1" applyAlignment="1">
      <alignment horizontal="left" vertical="center" shrinkToFit="1"/>
    </xf>
    <xf numFmtId="0" fontId="16" fillId="0" borderId="622" xfId="0" applyFont="1" applyBorder="1" applyAlignment="1">
      <alignment horizontal="left" vertical="center" shrinkToFit="1"/>
    </xf>
    <xf numFmtId="0" fontId="16" fillId="0" borderId="621" xfId="0" applyFont="1" applyBorder="1" applyAlignment="1">
      <alignment horizontal="left" vertical="center" shrinkToFit="1"/>
    </xf>
    <xf numFmtId="0" fontId="8" fillId="4" borderId="619" xfId="0" applyFont="1" applyFill="1" applyBorder="1" applyAlignment="1">
      <alignment horizontal="left" vertical="top" wrapText="1"/>
    </xf>
    <xf numFmtId="0" fontId="8" fillId="4" borderId="618" xfId="0" applyFont="1" applyFill="1" applyBorder="1" applyAlignment="1">
      <alignment horizontal="left" vertical="top" wrapText="1"/>
    </xf>
    <xf numFmtId="0" fontId="8" fillId="3" borderId="640" xfId="0" applyFont="1" applyFill="1" applyBorder="1" applyAlignment="1">
      <alignment horizontal="center" vertical="center"/>
    </xf>
    <xf numFmtId="0" fontId="8" fillId="3" borderId="639" xfId="0" applyFont="1" applyFill="1" applyBorder="1" applyAlignment="1">
      <alignment horizontal="center" vertical="center"/>
    </xf>
    <xf numFmtId="0" fontId="17" fillId="0" borderId="638" xfId="0" applyFont="1" applyBorder="1" applyAlignment="1">
      <alignment horizontal="left" vertical="center" shrinkToFit="1"/>
    </xf>
    <xf numFmtId="0" fontId="17" fillId="0" borderId="637" xfId="0" applyFont="1" applyBorder="1" applyAlignment="1">
      <alignment horizontal="left" vertical="center" shrinkToFit="1"/>
    </xf>
    <xf numFmtId="0" fontId="17" fillId="0" borderId="636" xfId="0" applyFont="1" applyBorder="1" applyAlignment="1">
      <alignment horizontal="left" vertical="center" shrinkToFit="1"/>
    </xf>
    <xf numFmtId="0" fontId="8" fillId="3" borderId="641" xfId="0" applyFont="1" applyFill="1" applyBorder="1" applyAlignment="1">
      <alignment horizontal="center" vertical="center" wrapText="1"/>
    </xf>
    <xf numFmtId="0" fontId="8" fillId="3" borderId="618" xfId="0" applyFont="1" applyFill="1" applyBorder="1" applyAlignment="1">
      <alignment horizontal="center" vertical="center" wrapText="1"/>
    </xf>
    <xf numFmtId="0" fontId="8" fillId="4" borderId="620" xfId="0" applyFont="1" applyFill="1" applyBorder="1" applyAlignment="1">
      <alignment horizontal="left" vertical="top" wrapText="1"/>
    </xf>
    <xf numFmtId="0" fontId="10" fillId="0" borderId="620" xfId="0" applyFont="1" applyBorder="1" applyAlignment="1">
      <alignment horizontal="left" vertical="center" wrapText="1"/>
    </xf>
    <xf numFmtId="0" fontId="10" fillId="0" borderId="619" xfId="0" applyFont="1" applyBorder="1" applyAlignment="1">
      <alignment horizontal="left" vertical="center" wrapText="1"/>
    </xf>
    <xf numFmtId="0" fontId="10" fillId="0" borderId="618" xfId="0" applyFont="1" applyBorder="1" applyAlignment="1">
      <alignment horizontal="left" vertical="center" wrapText="1"/>
    </xf>
    <xf numFmtId="0" fontId="11" fillId="4" borderId="620" xfId="0" applyFont="1" applyFill="1" applyBorder="1" applyAlignment="1">
      <alignment horizontal="center" vertical="center" wrapText="1"/>
    </xf>
    <xf numFmtId="0" fontId="11" fillId="4" borderId="618" xfId="0" applyFont="1" applyFill="1" applyBorder="1" applyAlignment="1">
      <alignment horizontal="center" vertical="center" wrapText="1"/>
    </xf>
    <xf numFmtId="0" fontId="8" fillId="3" borderId="659" xfId="0" applyFont="1" applyFill="1" applyBorder="1" applyAlignment="1">
      <alignment horizontal="center" vertical="center"/>
    </xf>
    <xf numFmtId="0" fontId="8" fillId="3" borderId="656" xfId="0" applyFont="1" applyFill="1" applyBorder="1" applyAlignment="1">
      <alignment horizontal="center" vertical="center"/>
    </xf>
    <xf numFmtId="0" fontId="8" fillId="3" borderId="658" xfId="0" applyFont="1" applyFill="1" applyBorder="1" applyAlignment="1">
      <alignment horizontal="center" vertical="center"/>
    </xf>
    <xf numFmtId="0" fontId="8" fillId="3" borderId="654" xfId="0" applyFont="1" applyFill="1" applyBorder="1" applyAlignment="1">
      <alignment horizontal="center" vertical="center"/>
    </xf>
    <xf numFmtId="0" fontId="8" fillId="3" borderId="653" xfId="0" applyFont="1" applyFill="1" applyBorder="1" applyAlignment="1">
      <alignment horizontal="center" vertical="center"/>
    </xf>
    <xf numFmtId="0" fontId="17" fillId="0" borderId="652" xfId="0" applyFont="1" applyBorder="1" applyAlignment="1">
      <alignment horizontal="left" vertical="center" shrinkToFit="1"/>
    </xf>
    <xf numFmtId="0" fontId="17" fillId="0" borderId="651" xfId="0" applyFont="1" applyBorder="1" applyAlignment="1">
      <alignment horizontal="left" vertical="center" shrinkToFit="1"/>
    </xf>
    <xf numFmtId="0" fontId="17" fillId="0" borderId="650" xfId="0" applyFont="1" applyBorder="1" applyAlignment="1">
      <alignment horizontal="left" vertical="center" shrinkToFit="1"/>
    </xf>
    <xf numFmtId="0" fontId="15" fillId="0" borderId="657" xfId="0" applyFont="1" applyBorder="1" applyAlignment="1">
      <alignment horizontal="left" vertical="top" wrapText="1"/>
    </xf>
    <xf numFmtId="0" fontId="15" fillId="0" borderId="656" xfId="0" applyFont="1" applyBorder="1" applyAlignment="1">
      <alignment horizontal="left" vertical="top" wrapText="1"/>
    </xf>
    <xf numFmtId="0" fontId="15" fillId="0" borderId="655" xfId="0" applyFont="1" applyBorder="1" applyAlignment="1">
      <alignment horizontal="left" vertical="top" wrapText="1"/>
    </xf>
    <xf numFmtId="0" fontId="8" fillId="3" borderId="668" xfId="0" applyFont="1" applyFill="1" applyBorder="1" applyAlignment="1">
      <alignment horizontal="center" vertical="center"/>
    </xf>
    <xf numFmtId="0" fontId="8" fillId="3" borderId="667" xfId="0" applyFont="1" applyFill="1" applyBorder="1" applyAlignment="1">
      <alignment horizontal="center" vertical="center"/>
    </xf>
    <xf numFmtId="0" fontId="13" fillId="0" borderId="667" xfId="0" applyFont="1" applyBorder="1" applyAlignment="1">
      <alignment horizontal="left" vertical="center" wrapText="1"/>
    </xf>
    <xf numFmtId="0" fontId="13" fillId="0" borderId="666" xfId="0" applyFont="1" applyBorder="1" applyAlignment="1">
      <alignment horizontal="left" vertical="center" wrapText="1"/>
    </xf>
    <xf numFmtId="0" fontId="8" fillId="3" borderId="668" xfId="0" applyFont="1" applyFill="1" applyBorder="1" applyAlignment="1">
      <alignment horizontal="center" vertical="center" wrapText="1"/>
    </xf>
    <xf numFmtId="0" fontId="8" fillId="3" borderId="667" xfId="0" applyFont="1" applyFill="1" applyBorder="1" applyAlignment="1">
      <alignment horizontal="center" vertical="center" wrapText="1"/>
    </xf>
    <xf numFmtId="0" fontId="16" fillId="0" borderId="652" xfId="0" applyFont="1" applyBorder="1" applyAlignment="1">
      <alignment horizontal="left" vertical="center" shrinkToFit="1"/>
    </xf>
    <xf numFmtId="0" fontId="16" fillId="0" borderId="651" xfId="0" applyFont="1" applyBorder="1" applyAlignment="1">
      <alignment horizontal="left" vertical="center" shrinkToFit="1"/>
    </xf>
    <xf numFmtId="0" fontId="16" fillId="0" borderId="650" xfId="0" applyFont="1" applyBorder="1" applyAlignment="1">
      <alignment horizontal="left" vertical="center" shrinkToFit="1"/>
    </xf>
    <xf numFmtId="0" fontId="8" fillId="3" borderId="649" xfId="0" applyFont="1" applyFill="1" applyBorder="1" applyAlignment="1">
      <alignment horizontal="center" vertical="center"/>
    </xf>
    <xf numFmtId="0" fontId="8" fillId="3" borderId="648" xfId="0" applyFont="1" applyFill="1" applyBorder="1" applyAlignment="1">
      <alignment horizontal="center" vertical="center"/>
    </xf>
    <xf numFmtId="0" fontId="16" fillId="0" borderId="647" xfId="0" applyFont="1" applyBorder="1" applyAlignment="1">
      <alignment horizontal="left" vertical="center" shrinkToFit="1"/>
    </xf>
    <xf numFmtId="0" fontId="16" fillId="0" borderId="646" xfId="0" applyFont="1" applyBorder="1" applyAlignment="1">
      <alignment horizontal="left" vertical="center" shrinkToFit="1"/>
    </xf>
    <xf numFmtId="0" fontId="16" fillId="0" borderId="645" xfId="0" applyFont="1" applyBorder="1" applyAlignment="1">
      <alignment horizontal="left" vertical="center" shrinkToFit="1"/>
    </xf>
    <xf numFmtId="0" fontId="8" fillId="4" borderId="643" xfId="0" applyFont="1" applyFill="1" applyBorder="1" applyAlignment="1">
      <alignment horizontal="left" vertical="top" wrapText="1"/>
    </xf>
    <xf numFmtId="0" fontId="8" fillId="4" borderId="642" xfId="0" applyFont="1" applyFill="1" applyBorder="1" applyAlignment="1">
      <alignment horizontal="left" vertical="top" wrapText="1"/>
    </xf>
    <xf numFmtId="0" fontId="8" fillId="3" borderId="664" xfId="0" applyFont="1" applyFill="1" applyBorder="1" applyAlignment="1">
      <alignment horizontal="center" vertical="center"/>
    </xf>
    <xf numFmtId="0" fontId="8" fillId="3" borderId="663" xfId="0" applyFont="1" applyFill="1" applyBorder="1" applyAlignment="1">
      <alignment horizontal="center" vertical="center"/>
    </xf>
    <xf numFmtId="0" fontId="17" fillId="0" borderId="662" xfId="0" applyFont="1" applyBorder="1" applyAlignment="1">
      <alignment horizontal="left" vertical="center" shrinkToFit="1"/>
    </xf>
    <xf numFmtId="0" fontId="17" fillId="0" borderId="661" xfId="0" applyFont="1" applyBorder="1" applyAlignment="1">
      <alignment horizontal="left" vertical="center" shrinkToFit="1"/>
    </xf>
    <xf numFmtId="0" fontId="17" fillId="0" borderId="660" xfId="0" applyFont="1" applyBorder="1" applyAlignment="1">
      <alignment horizontal="left" vertical="center" shrinkToFit="1"/>
    </xf>
    <xf numFmtId="0" fontId="8" fillId="3" borderId="665" xfId="0" applyFont="1" applyFill="1" applyBorder="1" applyAlignment="1">
      <alignment horizontal="center" vertical="center" wrapText="1"/>
    </xf>
    <xf numFmtId="0" fontId="8" fillId="3" borderId="642" xfId="0" applyFont="1" applyFill="1" applyBorder="1" applyAlignment="1">
      <alignment horizontal="center" vertical="center" wrapText="1"/>
    </xf>
    <xf numFmtId="0" fontId="8" fillId="4" borderId="644" xfId="0" applyFont="1" applyFill="1" applyBorder="1" applyAlignment="1">
      <alignment horizontal="left" vertical="top" wrapText="1"/>
    </xf>
    <xf numFmtId="0" fontId="10" fillId="0" borderId="644" xfId="0" applyFont="1" applyBorder="1" applyAlignment="1">
      <alignment horizontal="left" vertical="center" wrapText="1"/>
    </xf>
    <xf numFmtId="0" fontId="10" fillId="0" borderId="643" xfId="0" applyFont="1" applyBorder="1" applyAlignment="1">
      <alignment horizontal="left" vertical="center" wrapText="1"/>
    </xf>
    <xf numFmtId="0" fontId="10" fillId="0" borderId="642" xfId="0" applyFont="1" applyBorder="1" applyAlignment="1">
      <alignment horizontal="left" vertical="center" wrapText="1"/>
    </xf>
    <xf numFmtId="0" fontId="11" fillId="4" borderId="644" xfId="0" applyFont="1" applyFill="1" applyBorder="1" applyAlignment="1">
      <alignment horizontal="center" vertical="center" wrapText="1"/>
    </xf>
    <xf numFmtId="0" fontId="11" fillId="4" borderId="642" xfId="0" applyFont="1" applyFill="1" applyBorder="1" applyAlignment="1">
      <alignment horizontal="center" vertical="center" wrapText="1"/>
    </xf>
    <xf numFmtId="0" fontId="8" fillId="3" borderId="683" xfId="0" applyFont="1" applyFill="1" applyBorder="1" applyAlignment="1">
      <alignment horizontal="center" vertical="center"/>
    </xf>
    <xf numFmtId="0" fontId="8" fillId="3" borderId="680" xfId="0" applyFont="1" applyFill="1" applyBorder="1" applyAlignment="1">
      <alignment horizontal="center" vertical="center"/>
    </xf>
    <xf numFmtId="0" fontId="8" fillId="3" borderId="682" xfId="0" applyFont="1" applyFill="1" applyBorder="1" applyAlignment="1">
      <alignment horizontal="center" vertical="center"/>
    </xf>
    <xf numFmtId="0" fontId="8" fillId="3" borderId="678" xfId="0" applyFont="1" applyFill="1" applyBorder="1" applyAlignment="1">
      <alignment horizontal="center" vertical="center"/>
    </xf>
    <xf numFmtId="0" fontId="8" fillId="3" borderId="677" xfId="0" applyFont="1" applyFill="1" applyBorder="1" applyAlignment="1">
      <alignment horizontal="center" vertical="center"/>
    </xf>
    <xf numFmtId="0" fontId="17" fillId="0" borderId="676" xfId="0" applyFont="1" applyBorder="1" applyAlignment="1">
      <alignment horizontal="left" vertical="center" shrinkToFit="1"/>
    </xf>
    <xf numFmtId="0" fontId="17" fillId="0" borderId="675" xfId="0" applyFont="1" applyBorder="1" applyAlignment="1">
      <alignment horizontal="left" vertical="center" shrinkToFit="1"/>
    </xf>
    <xf numFmtId="0" fontId="17" fillId="0" borderId="674" xfId="0" applyFont="1" applyBorder="1" applyAlignment="1">
      <alignment horizontal="left" vertical="center" shrinkToFit="1"/>
    </xf>
    <xf numFmtId="0" fontId="15" fillId="0" borderId="681" xfId="0" applyFont="1" applyBorder="1" applyAlignment="1">
      <alignment horizontal="left" vertical="top" wrapText="1"/>
    </xf>
    <xf numFmtId="0" fontId="15" fillId="0" borderId="680" xfId="0" applyFont="1" applyBorder="1" applyAlignment="1">
      <alignment horizontal="left" vertical="top" wrapText="1"/>
    </xf>
    <xf numFmtId="0" fontId="15" fillId="0" borderId="679" xfId="0" applyFont="1" applyBorder="1" applyAlignment="1">
      <alignment horizontal="left" vertical="top" wrapText="1"/>
    </xf>
    <xf numFmtId="0" fontId="8" fillId="3" borderId="692" xfId="0" applyFont="1" applyFill="1" applyBorder="1" applyAlignment="1">
      <alignment horizontal="center" vertical="center"/>
    </xf>
    <xf numFmtId="0" fontId="8" fillId="3" borderId="691" xfId="0" applyFont="1" applyFill="1" applyBorder="1" applyAlignment="1">
      <alignment horizontal="center" vertical="center"/>
    </xf>
    <xf numFmtId="0" fontId="13" fillId="0" borderId="691" xfId="0" applyFont="1" applyBorder="1" applyAlignment="1">
      <alignment horizontal="left" vertical="center" wrapText="1"/>
    </xf>
    <xf numFmtId="0" fontId="13" fillId="0" borderId="690" xfId="0" applyFont="1" applyBorder="1" applyAlignment="1">
      <alignment horizontal="left" vertical="center" wrapText="1"/>
    </xf>
    <xf numFmtId="0" fontId="8" fillId="3" borderId="692" xfId="0" applyFont="1" applyFill="1" applyBorder="1" applyAlignment="1">
      <alignment horizontal="center" vertical="center" wrapText="1"/>
    </xf>
    <xf numFmtId="0" fontId="8" fillId="3" borderId="691" xfId="0" applyFont="1" applyFill="1" applyBorder="1" applyAlignment="1">
      <alignment horizontal="center" vertical="center" wrapText="1"/>
    </xf>
    <xf numFmtId="0" fontId="16" fillId="0" borderId="676" xfId="0" applyFont="1" applyBorder="1" applyAlignment="1">
      <alignment horizontal="left" vertical="center" shrinkToFit="1"/>
    </xf>
    <xf numFmtId="0" fontId="16" fillId="0" borderId="675" xfId="0" applyFont="1" applyBorder="1" applyAlignment="1">
      <alignment horizontal="left" vertical="center" shrinkToFit="1"/>
    </xf>
    <xf numFmtId="0" fontId="16" fillId="0" borderId="674" xfId="0" applyFont="1" applyBorder="1" applyAlignment="1">
      <alignment horizontal="left" vertical="center" shrinkToFit="1"/>
    </xf>
    <xf numFmtId="0" fontId="8" fillId="3" borderId="673" xfId="0" applyFont="1" applyFill="1" applyBorder="1" applyAlignment="1">
      <alignment horizontal="center" vertical="center"/>
    </xf>
    <xf numFmtId="0" fontId="8" fillId="3" borderId="672" xfId="0" applyFont="1" applyFill="1" applyBorder="1" applyAlignment="1">
      <alignment horizontal="center" vertical="center"/>
    </xf>
    <xf numFmtId="0" fontId="16" fillId="0" borderId="671" xfId="0" applyFont="1" applyBorder="1" applyAlignment="1">
      <alignment horizontal="left" vertical="center" shrinkToFit="1"/>
    </xf>
    <xf numFmtId="0" fontId="16" fillId="0" borderId="670" xfId="0" applyFont="1" applyBorder="1" applyAlignment="1">
      <alignment horizontal="left" vertical="center" shrinkToFit="1"/>
    </xf>
    <xf numFmtId="0" fontId="16" fillId="0" borderId="669" xfId="0" applyFont="1" applyBorder="1" applyAlignment="1">
      <alignment horizontal="left" vertical="center" shrinkToFit="1"/>
    </xf>
    <xf numFmtId="0" fontId="8" fillId="4" borderId="667" xfId="0" applyFont="1" applyFill="1" applyBorder="1" applyAlignment="1">
      <alignment horizontal="left" vertical="top" wrapText="1"/>
    </xf>
    <xf numFmtId="0" fontId="8" fillId="4" borderId="666" xfId="0" applyFont="1" applyFill="1" applyBorder="1" applyAlignment="1">
      <alignment horizontal="left" vertical="top" wrapText="1"/>
    </xf>
    <xf numFmtId="0" fontId="8" fillId="3" borderId="688" xfId="0" applyFont="1" applyFill="1" applyBorder="1" applyAlignment="1">
      <alignment horizontal="center" vertical="center"/>
    </xf>
    <xf numFmtId="0" fontId="8" fillId="3" borderId="687" xfId="0" applyFont="1" applyFill="1" applyBorder="1" applyAlignment="1">
      <alignment horizontal="center" vertical="center"/>
    </xf>
    <xf numFmtId="0" fontId="17" fillId="0" borderId="686" xfId="0" applyFont="1" applyBorder="1" applyAlignment="1">
      <alignment horizontal="left" vertical="center" shrinkToFit="1"/>
    </xf>
    <xf numFmtId="0" fontId="17" fillId="0" borderId="685" xfId="0" applyFont="1" applyBorder="1" applyAlignment="1">
      <alignment horizontal="left" vertical="center" shrinkToFit="1"/>
    </xf>
    <xf numFmtId="0" fontId="17" fillId="0" borderId="684" xfId="0" applyFont="1" applyBorder="1" applyAlignment="1">
      <alignment horizontal="left" vertical="center" shrinkToFit="1"/>
    </xf>
    <xf numFmtId="0" fontId="8" fillId="3" borderId="689" xfId="0" applyFont="1" applyFill="1" applyBorder="1" applyAlignment="1">
      <alignment horizontal="center" vertical="center" wrapText="1"/>
    </xf>
    <xf numFmtId="0" fontId="8" fillId="3" borderId="666" xfId="0" applyFont="1" applyFill="1" applyBorder="1" applyAlignment="1">
      <alignment horizontal="center" vertical="center" wrapText="1"/>
    </xf>
    <xf numFmtId="0" fontId="8" fillId="4" borderId="668" xfId="0" applyFont="1" applyFill="1" applyBorder="1" applyAlignment="1">
      <alignment horizontal="left" vertical="top" wrapText="1"/>
    </xf>
    <xf numFmtId="0" fontId="10" fillId="0" borderId="668" xfId="0" applyFont="1" applyBorder="1" applyAlignment="1">
      <alignment horizontal="left" vertical="center" wrapText="1"/>
    </xf>
    <xf numFmtId="0" fontId="10" fillId="0" borderId="667" xfId="0" applyFont="1" applyBorder="1" applyAlignment="1">
      <alignment horizontal="left" vertical="center" wrapText="1"/>
    </xf>
    <xf numFmtId="0" fontId="10" fillId="0" borderId="666" xfId="0" applyFont="1" applyBorder="1" applyAlignment="1">
      <alignment horizontal="left" vertical="center" wrapText="1"/>
    </xf>
    <xf numFmtId="0" fontId="11" fillId="4" borderId="668" xfId="0" applyFont="1" applyFill="1" applyBorder="1" applyAlignment="1">
      <alignment horizontal="center" vertical="center" wrapText="1"/>
    </xf>
    <xf numFmtId="0" fontId="11" fillId="4" borderId="666" xfId="0" applyFont="1" applyFill="1" applyBorder="1" applyAlignment="1">
      <alignment horizontal="center" vertical="center" wrapText="1"/>
    </xf>
    <xf numFmtId="0" fontId="8" fillId="3" borderId="707" xfId="0" applyFont="1" applyFill="1" applyBorder="1" applyAlignment="1">
      <alignment horizontal="center" vertical="center"/>
    </xf>
    <xf numFmtId="0" fontId="8" fillId="3" borderId="704" xfId="0" applyFont="1" applyFill="1" applyBorder="1" applyAlignment="1">
      <alignment horizontal="center" vertical="center"/>
    </xf>
    <xf numFmtId="0" fontId="8" fillId="3" borderId="706" xfId="0" applyFont="1" applyFill="1" applyBorder="1" applyAlignment="1">
      <alignment horizontal="center" vertical="center"/>
    </xf>
    <xf numFmtId="0" fontId="8" fillId="3" borderId="702" xfId="0" applyFont="1" applyFill="1" applyBorder="1" applyAlignment="1">
      <alignment horizontal="center" vertical="center"/>
    </xf>
    <xf numFmtId="0" fontId="8" fillId="3" borderId="701" xfId="0" applyFont="1" applyFill="1" applyBorder="1" applyAlignment="1">
      <alignment horizontal="center" vertical="center"/>
    </xf>
    <xf numFmtId="0" fontId="17" fillId="0" borderId="700" xfId="0" applyFont="1" applyBorder="1" applyAlignment="1">
      <alignment horizontal="left" vertical="center" shrinkToFit="1"/>
    </xf>
    <xf numFmtId="0" fontId="17" fillId="0" borderId="699" xfId="0" applyFont="1" applyBorder="1" applyAlignment="1">
      <alignment horizontal="left" vertical="center" shrinkToFit="1"/>
    </xf>
    <xf numFmtId="0" fontId="17" fillId="0" borderId="698" xfId="0" applyFont="1" applyBorder="1" applyAlignment="1">
      <alignment horizontal="left" vertical="center" shrinkToFit="1"/>
    </xf>
    <xf numFmtId="0" fontId="15" fillId="0" borderId="705" xfId="0" applyFont="1" applyBorder="1" applyAlignment="1">
      <alignment horizontal="left" vertical="top" wrapText="1"/>
    </xf>
    <xf numFmtId="0" fontId="15" fillId="0" borderId="704" xfId="0" applyFont="1" applyBorder="1" applyAlignment="1">
      <alignment horizontal="left" vertical="top" wrapText="1"/>
    </xf>
    <xf numFmtId="0" fontId="15" fillId="0" borderId="703" xfId="0" applyFont="1" applyBorder="1" applyAlignment="1">
      <alignment horizontal="left" vertical="top" wrapText="1"/>
    </xf>
    <xf numFmtId="0" fontId="8" fillId="3" borderId="716" xfId="0" applyFont="1" applyFill="1" applyBorder="1" applyAlignment="1">
      <alignment horizontal="center" vertical="center"/>
    </xf>
    <xf numFmtId="0" fontId="8" fillId="3" borderId="715" xfId="0" applyFont="1" applyFill="1" applyBorder="1" applyAlignment="1">
      <alignment horizontal="center" vertical="center"/>
    </xf>
    <xf numFmtId="0" fontId="13" fillId="0" borderId="715" xfId="0" applyFont="1" applyBorder="1" applyAlignment="1">
      <alignment horizontal="left" vertical="center" wrapText="1"/>
    </xf>
    <xf numFmtId="0" fontId="13" fillId="0" borderId="714" xfId="0" applyFont="1" applyBorder="1" applyAlignment="1">
      <alignment horizontal="left" vertical="center" wrapText="1"/>
    </xf>
    <xf numFmtId="0" fontId="8" fillId="3" borderId="716" xfId="0" applyFont="1" applyFill="1" applyBorder="1" applyAlignment="1">
      <alignment horizontal="center" vertical="center" wrapText="1"/>
    </xf>
    <xf numFmtId="0" fontId="8" fillId="3" borderId="715" xfId="0" applyFont="1" applyFill="1" applyBorder="1" applyAlignment="1">
      <alignment horizontal="center" vertical="center" wrapText="1"/>
    </xf>
    <xf numFmtId="0" fontId="16" fillId="0" borderId="700" xfId="0" applyFont="1" applyBorder="1" applyAlignment="1">
      <alignment horizontal="left" vertical="center" shrinkToFit="1"/>
    </xf>
    <xf numFmtId="0" fontId="16" fillId="0" borderId="699" xfId="0" applyFont="1" applyBorder="1" applyAlignment="1">
      <alignment horizontal="left" vertical="center" shrinkToFit="1"/>
    </xf>
    <xf numFmtId="0" fontId="16" fillId="0" borderId="698" xfId="0" applyFont="1" applyBorder="1" applyAlignment="1">
      <alignment horizontal="left" vertical="center" shrinkToFit="1"/>
    </xf>
    <xf numFmtId="0" fontId="8" fillId="3" borderId="697" xfId="0" applyFont="1" applyFill="1" applyBorder="1" applyAlignment="1">
      <alignment horizontal="center" vertical="center"/>
    </xf>
    <xf numFmtId="0" fontId="8" fillId="3" borderId="696" xfId="0" applyFont="1" applyFill="1" applyBorder="1" applyAlignment="1">
      <alignment horizontal="center" vertical="center"/>
    </xf>
    <xf numFmtId="0" fontId="16" fillId="0" borderId="695" xfId="0" applyFont="1" applyBorder="1" applyAlignment="1">
      <alignment horizontal="left" vertical="center" shrinkToFit="1"/>
    </xf>
    <xf numFmtId="0" fontId="16" fillId="0" borderId="694" xfId="0" applyFont="1" applyBorder="1" applyAlignment="1">
      <alignment horizontal="left" vertical="center" shrinkToFit="1"/>
    </xf>
    <xf numFmtId="0" fontId="16" fillId="0" borderId="693" xfId="0" applyFont="1" applyBorder="1" applyAlignment="1">
      <alignment horizontal="left" vertical="center" shrinkToFit="1"/>
    </xf>
    <xf numFmtId="0" fontId="8" fillId="4" borderId="691" xfId="0" applyFont="1" applyFill="1" applyBorder="1" applyAlignment="1">
      <alignment horizontal="left" vertical="top" wrapText="1"/>
    </xf>
    <xf numFmtId="0" fontId="8" fillId="4" borderId="690" xfId="0" applyFont="1" applyFill="1" applyBorder="1" applyAlignment="1">
      <alignment horizontal="left" vertical="top" wrapText="1"/>
    </xf>
    <xf numFmtId="0" fontId="8" fillId="3" borderId="712" xfId="0" applyFont="1" applyFill="1" applyBorder="1" applyAlignment="1">
      <alignment horizontal="center" vertical="center"/>
    </xf>
    <xf numFmtId="0" fontId="8" fillId="3" borderId="711" xfId="0" applyFont="1" applyFill="1" applyBorder="1" applyAlignment="1">
      <alignment horizontal="center" vertical="center"/>
    </xf>
    <xf numFmtId="0" fontId="17" fillId="0" borderId="710" xfId="0" applyFont="1" applyBorder="1" applyAlignment="1">
      <alignment horizontal="left" vertical="center" shrinkToFit="1"/>
    </xf>
    <xf numFmtId="0" fontId="17" fillId="0" borderId="709" xfId="0" applyFont="1" applyBorder="1" applyAlignment="1">
      <alignment horizontal="left" vertical="center" shrinkToFit="1"/>
    </xf>
    <xf numFmtId="0" fontId="17" fillId="0" borderId="708" xfId="0" applyFont="1" applyBorder="1" applyAlignment="1">
      <alignment horizontal="left" vertical="center" shrinkToFit="1"/>
    </xf>
    <xf numFmtId="0" fontId="8" fillId="3" borderId="713" xfId="0" applyFont="1" applyFill="1" applyBorder="1" applyAlignment="1">
      <alignment horizontal="center" vertical="center" wrapText="1"/>
    </xf>
    <xf numFmtId="0" fontId="8" fillId="3" borderId="690" xfId="0" applyFont="1" applyFill="1" applyBorder="1" applyAlignment="1">
      <alignment horizontal="center" vertical="center" wrapText="1"/>
    </xf>
    <xf numFmtId="0" fontId="8" fillId="4" borderId="692" xfId="0" applyFont="1" applyFill="1" applyBorder="1" applyAlignment="1">
      <alignment horizontal="left" vertical="top" wrapText="1"/>
    </xf>
    <xf numFmtId="0" fontId="10" fillId="0" borderId="692" xfId="0" applyFont="1" applyBorder="1" applyAlignment="1">
      <alignment horizontal="left" vertical="center" wrapText="1"/>
    </xf>
    <xf numFmtId="0" fontId="10" fillId="0" borderId="691" xfId="0" applyFont="1" applyBorder="1" applyAlignment="1">
      <alignment horizontal="left" vertical="center" wrapText="1"/>
    </xf>
    <xf numFmtId="0" fontId="10" fillId="0" borderId="690" xfId="0" applyFont="1" applyBorder="1" applyAlignment="1">
      <alignment horizontal="left" vertical="center" wrapText="1"/>
    </xf>
    <xf numFmtId="0" fontId="11" fillId="4" borderId="692" xfId="0" applyFont="1" applyFill="1" applyBorder="1" applyAlignment="1">
      <alignment horizontal="center" vertical="center" wrapText="1"/>
    </xf>
    <xf numFmtId="0" fontId="11" fillId="4" borderId="690" xfId="0" applyFont="1" applyFill="1" applyBorder="1" applyAlignment="1">
      <alignment horizontal="center" vertical="center" wrapText="1"/>
    </xf>
    <xf numFmtId="0" fontId="8" fillId="3" borderId="731" xfId="0" applyFont="1" applyFill="1" applyBorder="1" applyAlignment="1">
      <alignment horizontal="center" vertical="center"/>
    </xf>
    <xf numFmtId="0" fontId="8" fillId="3" borderId="728" xfId="0" applyFont="1" applyFill="1" applyBorder="1" applyAlignment="1">
      <alignment horizontal="center" vertical="center"/>
    </xf>
    <xf numFmtId="0" fontId="8" fillId="3" borderId="730" xfId="0" applyFont="1" applyFill="1" applyBorder="1" applyAlignment="1">
      <alignment horizontal="center" vertical="center"/>
    </xf>
    <xf numFmtId="0" fontId="8" fillId="3" borderId="726" xfId="0" applyFont="1" applyFill="1" applyBorder="1" applyAlignment="1">
      <alignment horizontal="center" vertical="center"/>
    </xf>
    <xf numFmtId="0" fontId="8" fillId="3" borderId="725" xfId="0" applyFont="1" applyFill="1" applyBorder="1" applyAlignment="1">
      <alignment horizontal="center" vertical="center"/>
    </xf>
    <xf numFmtId="0" fontId="17" fillId="0" borderId="724" xfId="0" applyFont="1" applyBorder="1" applyAlignment="1">
      <alignment horizontal="left" vertical="center" shrinkToFit="1"/>
    </xf>
    <xf numFmtId="0" fontId="17" fillId="0" borderId="723" xfId="0" applyFont="1" applyBorder="1" applyAlignment="1">
      <alignment horizontal="left" vertical="center" shrinkToFit="1"/>
    </xf>
    <xf numFmtId="0" fontId="17" fillId="0" borderId="722" xfId="0" applyFont="1" applyBorder="1" applyAlignment="1">
      <alignment horizontal="left" vertical="center" shrinkToFit="1"/>
    </xf>
    <xf numFmtId="0" fontId="15" fillId="0" borderId="729" xfId="0" applyFont="1" applyBorder="1" applyAlignment="1">
      <alignment horizontal="left" vertical="top" wrapText="1"/>
    </xf>
    <xf numFmtId="0" fontId="15" fillId="0" borderId="728" xfId="0" applyFont="1" applyBorder="1" applyAlignment="1">
      <alignment horizontal="left" vertical="top" wrapText="1"/>
    </xf>
    <xf numFmtId="0" fontId="15" fillId="0" borderId="727" xfId="0" applyFont="1" applyBorder="1" applyAlignment="1">
      <alignment horizontal="left" vertical="top" wrapText="1"/>
    </xf>
    <xf numFmtId="0" fontId="8" fillId="3" borderId="740" xfId="0" applyFont="1" applyFill="1" applyBorder="1" applyAlignment="1">
      <alignment horizontal="center" vertical="center"/>
    </xf>
    <xf numFmtId="0" fontId="8" fillId="3" borderId="739" xfId="0" applyFont="1" applyFill="1" applyBorder="1" applyAlignment="1">
      <alignment horizontal="center" vertical="center"/>
    </xf>
    <xf numFmtId="0" fontId="13" fillId="0" borderId="739" xfId="0" applyFont="1" applyBorder="1" applyAlignment="1">
      <alignment horizontal="left" vertical="center" wrapText="1"/>
    </xf>
    <xf numFmtId="0" fontId="13" fillId="0" borderId="738" xfId="0" applyFont="1" applyBorder="1" applyAlignment="1">
      <alignment horizontal="left" vertical="center" wrapText="1"/>
    </xf>
    <xf numFmtId="0" fontId="8" fillId="3" borderId="740" xfId="0" applyFont="1" applyFill="1" applyBorder="1" applyAlignment="1">
      <alignment horizontal="center" vertical="center" wrapText="1"/>
    </xf>
    <xf numFmtId="0" fontId="8" fillId="3" borderId="739" xfId="0" applyFont="1" applyFill="1" applyBorder="1" applyAlignment="1">
      <alignment horizontal="center" vertical="center" wrapText="1"/>
    </xf>
    <xf numFmtId="0" fontId="16" fillId="0" borderId="724" xfId="0" applyFont="1" applyBorder="1" applyAlignment="1">
      <alignment horizontal="left" vertical="center" shrinkToFit="1"/>
    </xf>
    <xf numFmtId="0" fontId="16" fillId="0" borderId="723" xfId="0" applyFont="1" applyBorder="1" applyAlignment="1">
      <alignment horizontal="left" vertical="center" shrinkToFit="1"/>
    </xf>
    <xf numFmtId="0" fontId="16" fillId="0" borderId="722" xfId="0" applyFont="1" applyBorder="1" applyAlignment="1">
      <alignment horizontal="left" vertical="center" shrinkToFit="1"/>
    </xf>
    <xf numFmtId="0" fontId="8" fillId="3" borderId="721" xfId="0" applyFont="1" applyFill="1" applyBorder="1" applyAlignment="1">
      <alignment horizontal="center" vertical="center"/>
    </xf>
    <xf numFmtId="0" fontId="8" fillId="3" borderId="720" xfId="0" applyFont="1" applyFill="1" applyBorder="1" applyAlignment="1">
      <alignment horizontal="center" vertical="center"/>
    </xf>
    <xf numFmtId="0" fontId="16" fillId="0" borderId="719" xfId="0" applyFont="1" applyBorder="1" applyAlignment="1">
      <alignment horizontal="left" vertical="center" shrinkToFit="1"/>
    </xf>
    <xf numFmtId="0" fontId="16" fillId="0" borderId="718" xfId="0" applyFont="1" applyBorder="1" applyAlignment="1">
      <alignment horizontal="left" vertical="center" shrinkToFit="1"/>
    </xf>
    <xf numFmtId="0" fontId="16" fillId="0" borderId="717" xfId="0" applyFont="1" applyBorder="1" applyAlignment="1">
      <alignment horizontal="left" vertical="center" shrinkToFit="1"/>
    </xf>
    <xf numFmtId="0" fontId="8" fillId="4" borderId="715" xfId="0" applyFont="1" applyFill="1" applyBorder="1" applyAlignment="1">
      <alignment horizontal="left" vertical="top" wrapText="1"/>
    </xf>
    <xf numFmtId="0" fontId="8" fillId="4" borderId="714" xfId="0" applyFont="1" applyFill="1" applyBorder="1" applyAlignment="1">
      <alignment horizontal="left" vertical="top" wrapText="1"/>
    </xf>
    <xf numFmtId="0" fontId="8" fillId="3" borderId="736" xfId="0" applyFont="1" applyFill="1" applyBorder="1" applyAlignment="1">
      <alignment horizontal="center" vertical="center"/>
    </xf>
    <xf numFmtId="0" fontId="8" fillId="3" borderId="735" xfId="0" applyFont="1" applyFill="1" applyBorder="1" applyAlignment="1">
      <alignment horizontal="center" vertical="center"/>
    </xf>
    <xf numFmtId="0" fontId="17" fillId="0" borderId="734" xfId="0" applyFont="1" applyBorder="1" applyAlignment="1">
      <alignment horizontal="left" vertical="center" shrinkToFit="1"/>
    </xf>
    <xf numFmtId="0" fontId="17" fillId="0" borderId="733" xfId="0" applyFont="1" applyBorder="1" applyAlignment="1">
      <alignment horizontal="left" vertical="center" shrinkToFit="1"/>
    </xf>
    <xf numFmtId="0" fontId="17" fillId="0" borderId="732" xfId="0" applyFont="1" applyBorder="1" applyAlignment="1">
      <alignment horizontal="left" vertical="center" shrinkToFit="1"/>
    </xf>
    <xf numFmtId="0" fontId="8" fillId="3" borderId="737" xfId="0" applyFont="1" applyFill="1" applyBorder="1" applyAlignment="1">
      <alignment horizontal="center" vertical="center" wrapText="1"/>
    </xf>
    <xf numFmtId="0" fontId="8" fillId="3" borderId="714" xfId="0" applyFont="1" applyFill="1" applyBorder="1" applyAlignment="1">
      <alignment horizontal="center" vertical="center" wrapText="1"/>
    </xf>
    <xf numFmtId="0" fontId="8" fillId="4" borderId="716" xfId="0" applyFont="1" applyFill="1" applyBorder="1" applyAlignment="1">
      <alignment horizontal="left" vertical="top" wrapText="1"/>
    </xf>
    <xf numFmtId="0" fontId="10" fillId="0" borderId="716" xfId="0" applyFont="1" applyBorder="1" applyAlignment="1">
      <alignment horizontal="left" vertical="center" wrapText="1"/>
    </xf>
    <xf numFmtId="0" fontId="10" fillId="0" borderId="715" xfId="0" applyFont="1" applyBorder="1" applyAlignment="1">
      <alignment horizontal="left" vertical="center" wrapText="1"/>
    </xf>
    <xf numFmtId="0" fontId="10" fillId="0" borderId="714" xfId="0" applyFont="1" applyBorder="1" applyAlignment="1">
      <alignment horizontal="left" vertical="center" wrapText="1"/>
    </xf>
    <xf numFmtId="0" fontId="11" fillId="4" borderId="716" xfId="0" applyFont="1" applyFill="1" applyBorder="1" applyAlignment="1">
      <alignment horizontal="center" vertical="center" wrapText="1"/>
    </xf>
    <xf numFmtId="0" fontId="11" fillId="4" borderId="714" xfId="0" applyFont="1" applyFill="1" applyBorder="1" applyAlignment="1">
      <alignment horizontal="center" vertical="center" wrapText="1"/>
    </xf>
    <xf numFmtId="0" fontId="8" fillId="3" borderId="755" xfId="0" applyFont="1" applyFill="1" applyBorder="1" applyAlignment="1">
      <alignment horizontal="center" vertical="center"/>
    </xf>
    <xf numFmtId="0" fontId="8" fillId="3" borderId="752" xfId="0" applyFont="1" applyFill="1" applyBorder="1" applyAlignment="1">
      <alignment horizontal="center" vertical="center"/>
    </xf>
    <xf numFmtId="0" fontId="8" fillId="3" borderId="754" xfId="0" applyFont="1" applyFill="1" applyBorder="1" applyAlignment="1">
      <alignment horizontal="center" vertical="center"/>
    </xf>
    <xf numFmtId="0" fontId="8" fillId="3" borderId="750" xfId="0" applyFont="1" applyFill="1" applyBorder="1" applyAlignment="1">
      <alignment horizontal="center" vertical="center"/>
    </xf>
    <xf numFmtId="0" fontId="8" fillId="3" borderId="749" xfId="0" applyFont="1" applyFill="1" applyBorder="1" applyAlignment="1">
      <alignment horizontal="center" vertical="center"/>
    </xf>
    <xf numFmtId="0" fontId="17" fillId="0" borderId="748" xfId="0" applyFont="1" applyBorder="1" applyAlignment="1">
      <alignment horizontal="left" vertical="center" shrinkToFit="1"/>
    </xf>
    <xf numFmtId="0" fontId="17" fillId="0" borderId="747" xfId="0" applyFont="1" applyBorder="1" applyAlignment="1">
      <alignment horizontal="left" vertical="center" shrinkToFit="1"/>
    </xf>
    <xf numFmtId="0" fontId="17" fillId="0" borderId="746" xfId="0" applyFont="1" applyBorder="1" applyAlignment="1">
      <alignment horizontal="left" vertical="center" shrinkToFit="1"/>
    </xf>
    <xf numFmtId="0" fontId="15" fillId="0" borderId="753" xfId="0" applyFont="1" applyBorder="1" applyAlignment="1">
      <alignment horizontal="left" vertical="top" wrapText="1"/>
    </xf>
    <xf numFmtId="0" fontId="15" fillId="0" borderId="752" xfId="0" applyFont="1" applyBorder="1" applyAlignment="1">
      <alignment horizontal="left" vertical="top" wrapText="1"/>
    </xf>
    <xf numFmtId="0" fontId="15" fillId="0" borderId="751" xfId="0" applyFont="1" applyBorder="1" applyAlignment="1">
      <alignment horizontal="left" vertical="top" wrapText="1"/>
    </xf>
    <xf numFmtId="0" fontId="8" fillId="3" borderId="764" xfId="0" applyFont="1" applyFill="1" applyBorder="1" applyAlignment="1">
      <alignment horizontal="center" vertical="center"/>
    </xf>
    <xf numFmtId="0" fontId="8" fillId="3" borderId="763" xfId="0" applyFont="1" applyFill="1" applyBorder="1" applyAlignment="1">
      <alignment horizontal="center" vertical="center"/>
    </xf>
    <xf numFmtId="0" fontId="13" fillId="0" borderId="763" xfId="0" applyFont="1" applyBorder="1" applyAlignment="1">
      <alignment horizontal="left" vertical="center" wrapText="1"/>
    </xf>
    <xf numFmtId="0" fontId="13" fillId="0" borderId="762" xfId="0" applyFont="1" applyBorder="1" applyAlignment="1">
      <alignment horizontal="left" vertical="center" wrapText="1"/>
    </xf>
    <xf numFmtId="0" fontId="8" fillId="3" borderId="764" xfId="0" applyFont="1" applyFill="1" applyBorder="1" applyAlignment="1">
      <alignment horizontal="center" vertical="center" wrapText="1"/>
    </xf>
    <xf numFmtId="0" fontId="8" fillId="3" borderId="763" xfId="0" applyFont="1" applyFill="1" applyBorder="1" applyAlignment="1">
      <alignment horizontal="center" vertical="center" wrapText="1"/>
    </xf>
    <xf numFmtId="0" fontId="16" fillId="0" borderId="748" xfId="0" applyFont="1" applyBorder="1" applyAlignment="1">
      <alignment horizontal="left" vertical="center" shrinkToFit="1"/>
    </xf>
    <xf numFmtId="0" fontId="16" fillId="0" borderId="747" xfId="0" applyFont="1" applyBorder="1" applyAlignment="1">
      <alignment horizontal="left" vertical="center" shrinkToFit="1"/>
    </xf>
    <xf numFmtId="0" fontId="16" fillId="0" borderId="746" xfId="0" applyFont="1" applyBorder="1" applyAlignment="1">
      <alignment horizontal="left" vertical="center" shrinkToFit="1"/>
    </xf>
    <xf numFmtId="0" fontId="8" fillId="3" borderId="745" xfId="0" applyFont="1" applyFill="1" applyBorder="1" applyAlignment="1">
      <alignment horizontal="center" vertical="center"/>
    </xf>
    <xf numFmtId="0" fontId="8" fillId="3" borderId="744" xfId="0" applyFont="1" applyFill="1" applyBorder="1" applyAlignment="1">
      <alignment horizontal="center" vertical="center"/>
    </xf>
    <xf numFmtId="0" fontId="16" fillId="0" borderId="743" xfId="0" applyFont="1" applyBorder="1" applyAlignment="1">
      <alignment horizontal="left" vertical="center" shrinkToFit="1"/>
    </xf>
    <xf numFmtId="0" fontId="16" fillId="0" borderId="742" xfId="0" applyFont="1" applyBorder="1" applyAlignment="1">
      <alignment horizontal="left" vertical="center" shrinkToFit="1"/>
    </xf>
    <xf numFmtId="0" fontId="16" fillId="0" borderId="741" xfId="0" applyFont="1" applyBorder="1" applyAlignment="1">
      <alignment horizontal="left" vertical="center" shrinkToFit="1"/>
    </xf>
    <xf numFmtId="0" fontId="8" fillId="4" borderId="739" xfId="0" applyFont="1" applyFill="1" applyBorder="1" applyAlignment="1">
      <alignment horizontal="left" vertical="top" wrapText="1"/>
    </xf>
    <xf numFmtId="0" fontId="8" fillId="4" borderId="738" xfId="0" applyFont="1" applyFill="1" applyBorder="1" applyAlignment="1">
      <alignment horizontal="left" vertical="top" wrapText="1"/>
    </xf>
    <xf numFmtId="0" fontId="8" fillId="3" borderId="760" xfId="0" applyFont="1" applyFill="1" applyBorder="1" applyAlignment="1">
      <alignment horizontal="center" vertical="center"/>
    </xf>
    <xf numFmtId="0" fontId="8" fillId="3" borderId="759" xfId="0" applyFont="1" applyFill="1" applyBorder="1" applyAlignment="1">
      <alignment horizontal="center" vertical="center"/>
    </xf>
    <xf numFmtId="0" fontId="17" fillId="0" borderId="758" xfId="0" applyFont="1" applyBorder="1" applyAlignment="1">
      <alignment horizontal="left" vertical="center" shrinkToFit="1"/>
    </xf>
    <xf numFmtId="0" fontId="17" fillId="0" borderId="757" xfId="0" applyFont="1" applyBorder="1" applyAlignment="1">
      <alignment horizontal="left" vertical="center" shrinkToFit="1"/>
    </xf>
    <xf numFmtId="0" fontId="17" fillId="0" borderId="756" xfId="0" applyFont="1" applyBorder="1" applyAlignment="1">
      <alignment horizontal="left" vertical="center" shrinkToFit="1"/>
    </xf>
    <xf numFmtId="0" fontId="8" fillId="3" borderId="761" xfId="0" applyFont="1" applyFill="1" applyBorder="1" applyAlignment="1">
      <alignment horizontal="center" vertical="center" wrapText="1"/>
    </xf>
    <xf numFmtId="0" fontId="8" fillId="3" borderId="738" xfId="0" applyFont="1" applyFill="1" applyBorder="1" applyAlignment="1">
      <alignment horizontal="center" vertical="center" wrapText="1"/>
    </xf>
    <xf numFmtId="0" fontId="8" fillId="4" borderId="740" xfId="0" applyFont="1" applyFill="1" applyBorder="1" applyAlignment="1">
      <alignment horizontal="left" vertical="top" wrapText="1"/>
    </xf>
    <xf numFmtId="0" fontId="10" fillId="0" borderId="740" xfId="0" applyFont="1" applyBorder="1" applyAlignment="1">
      <alignment horizontal="left" vertical="center" wrapText="1"/>
    </xf>
    <xf numFmtId="0" fontId="10" fillId="0" borderId="739" xfId="0" applyFont="1" applyBorder="1" applyAlignment="1">
      <alignment horizontal="left" vertical="center" wrapText="1"/>
    </xf>
    <xf numFmtId="0" fontId="10" fillId="0" borderId="738" xfId="0" applyFont="1" applyBorder="1" applyAlignment="1">
      <alignment horizontal="left" vertical="center" wrapText="1"/>
    </xf>
    <xf numFmtId="0" fontId="11" fillId="4" borderId="740" xfId="0" applyFont="1" applyFill="1" applyBorder="1" applyAlignment="1">
      <alignment horizontal="center" vertical="center" wrapText="1"/>
    </xf>
    <xf numFmtId="0" fontId="11" fillId="4" borderId="738" xfId="0" applyFont="1" applyFill="1" applyBorder="1" applyAlignment="1">
      <alignment horizontal="center" vertical="center" wrapText="1"/>
    </xf>
    <xf numFmtId="0" fontId="8" fillId="3" borderId="779" xfId="0" applyFont="1" applyFill="1" applyBorder="1" applyAlignment="1">
      <alignment horizontal="center" vertical="center"/>
    </xf>
    <xf numFmtId="0" fontId="8" fillId="3" borderId="776" xfId="0" applyFont="1" applyFill="1" applyBorder="1" applyAlignment="1">
      <alignment horizontal="center" vertical="center"/>
    </xf>
    <xf numFmtId="0" fontId="8" fillId="3" borderId="778" xfId="0" applyFont="1" applyFill="1" applyBorder="1" applyAlignment="1">
      <alignment horizontal="center" vertical="center"/>
    </xf>
    <xf numFmtId="0" fontId="8" fillId="3" borderId="774" xfId="0" applyFont="1" applyFill="1" applyBorder="1" applyAlignment="1">
      <alignment horizontal="center" vertical="center"/>
    </xf>
    <xf numFmtId="0" fontId="8" fillId="3" borderId="773" xfId="0" applyFont="1" applyFill="1" applyBorder="1" applyAlignment="1">
      <alignment horizontal="center" vertical="center"/>
    </xf>
    <xf numFmtId="0" fontId="17" fillId="0" borderId="772" xfId="0" applyFont="1" applyBorder="1" applyAlignment="1">
      <alignment horizontal="left" vertical="center" shrinkToFit="1"/>
    </xf>
    <xf numFmtId="0" fontId="17" fillId="0" borderId="771" xfId="0" applyFont="1" applyBorder="1" applyAlignment="1">
      <alignment horizontal="left" vertical="center" shrinkToFit="1"/>
    </xf>
    <xf numFmtId="0" fontId="17" fillId="0" borderId="770" xfId="0" applyFont="1" applyBorder="1" applyAlignment="1">
      <alignment horizontal="left" vertical="center" shrinkToFit="1"/>
    </xf>
    <xf numFmtId="0" fontId="15" fillId="0" borderId="777" xfId="0" applyFont="1" applyBorder="1" applyAlignment="1">
      <alignment horizontal="left" vertical="top" wrapText="1"/>
    </xf>
    <xf numFmtId="0" fontId="15" fillId="0" borderId="776" xfId="0" applyFont="1" applyBorder="1" applyAlignment="1">
      <alignment horizontal="left" vertical="top" wrapText="1"/>
    </xf>
    <xf numFmtId="0" fontId="15" fillId="0" borderId="775" xfId="0" applyFont="1" applyBorder="1" applyAlignment="1">
      <alignment horizontal="left" vertical="top" wrapText="1"/>
    </xf>
    <xf numFmtId="0" fontId="8" fillId="3" borderId="788" xfId="0" applyFont="1" applyFill="1" applyBorder="1" applyAlignment="1">
      <alignment horizontal="center" vertical="center"/>
    </xf>
    <xf numFmtId="0" fontId="8" fillId="3" borderId="787" xfId="0" applyFont="1" applyFill="1" applyBorder="1" applyAlignment="1">
      <alignment horizontal="center" vertical="center"/>
    </xf>
    <xf numFmtId="0" fontId="13" fillId="0" borderId="787" xfId="0" applyFont="1" applyBorder="1" applyAlignment="1">
      <alignment horizontal="left" vertical="center" wrapText="1"/>
    </xf>
    <xf numFmtId="0" fontId="13" fillId="0" borderId="786" xfId="0" applyFont="1" applyBorder="1" applyAlignment="1">
      <alignment horizontal="left" vertical="center" wrapText="1"/>
    </xf>
    <xf numFmtId="0" fontId="8" fillId="3" borderId="788" xfId="0" applyFont="1" applyFill="1" applyBorder="1" applyAlignment="1">
      <alignment horizontal="center" vertical="center" wrapText="1"/>
    </xf>
    <xf numFmtId="0" fontId="8" fillId="3" borderId="787" xfId="0" applyFont="1" applyFill="1" applyBorder="1" applyAlignment="1">
      <alignment horizontal="center" vertical="center" wrapText="1"/>
    </xf>
    <xf numFmtId="0" fontId="16" fillId="0" borderId="772" xfId="0" applyFont="1" applyBorder="1" applyAlignment="1">
      <alignment horizontal="left" vertical="center" shrinkToFit="1"/>
    </xf>
    <xf numFmtId="0" fontId="16" fillId="0" borderId="771" xfId="0" applyFont="1" applyBorder="1" applyAlignment="1">
      <alignment horizontal="left" vertical="center" shrinkToFit="1"/>
    </xf>
    <xf numFmtId="0" fontId="16" fillId="0" borderId="770" xfId="0" applyFont="1" applyBorder="1" applyAlignment="1">
      <alignment horizontal="left" vertical="center" shrinkToFit="1"/>
    </xf>
    <xf numFmtId="0" fontId="8" fillId="3" borderId="769" xfId="0" applyFont="1" applyFill="1" applyBorder="1" applyAlignment="1">
      <alignment horizontal="center" vertical="center"/>
    </xf>
    <xf numFmtId="0" fontId="8" fillId="3" borderId="768" xfId="0" applyFont="1" applyFill="1" applyBorder="1" applyAlignment="1">
      <alignment horizontal="center" vertical="center"/>
    </xf>
    <xf numFmtId="0" fontId="16" fillId="0" borderId="767" xfId="0" applyFont="1" applyBorder="1" applyAlignment="1">
      <alignment horizontal="left" vertical="center" shrinkToFit="1"/>
    </xf>
    <xf numFmtId="0" fontId="16" fillId="0" borderId="766" xfId="0" applyFont="1" applyBorder="1" applyAlignment="1">
      <alignment horizontal="left" vertical="center" shrinkToFit="1"/>
    </xf>
    <xf numFmtId="0" fontId="16" fillId="0" borderId="765" xfId="0" applyFont="1" applyBorder="1" applyAlignment="1">
      <alignment horizontal="left" vertical="center" shrinkToFit="1"/>
    </xf>
    <xf numFmtId="0" fontId="8" fillId="4" borderId="763" xfId="0" applyFont="1" applyFill="1" applyBorder="1" applyAlignment="1">
      <alignment horizontal="left" vertical="top" wrapText="1"/>
    </xf>
    <xf numFmtId="0" fontId="8" fillId="4" borderId="762" xfId="0" applyFont="1" applyFill="1" applyBorder="1" applyAlignment="1">
      <alignment horizontal="left" vertical="top" wrapText="1"/>
    </xf>
    <xf numFmtId="0" fontId="8" fillId="3" borderId="784" xfId="0" applyFont="1" applyFill="1" applyBorder="1" applyAlignment="1">
      <alignment horizontal="center" vertical="center"/>
    </xf>
    <xf numFmtId="0" fontId="8" fillId="3" borderId="783" xfId="0" applyFont="1" applyFill="1" applyBorder="1" applyAlignment="1">
      <alignment horizontal="center" vertical="center"/>
    </xf>
    <xf numFmtId="0" fontId="17" fillId="0" borderId="782" xfId="0" applyFont="1" applyBorder="1" applyAlignment="1">
      <alignment horizontal="left" vertical="center" shrinkToFit="1"/>
    </xf>
    <xf numFmtId="0" fontId="17" fillId="0" borderId="781" xfId="0" applyFont="1" applyBorder="1" applyAlignment="1">
      <alignment horizontal="left" vertical="center" shrinkToFit="1"/>
    </xf>
    <xf numFmtId="0" fontId="17" fillId="0" borderId="780" xfId="0" applyFont="1" applyBorder="1" applyAlignment="1">
      <alignment horizontal="left" vertical="center" shrinkToFit="1"/>
    </xf>
    <xf numFmtId="0" fontId="8" fillId="3" borderId="785" xfId="0" applyFont="1" applyFill="1" applyBorder="1" applyAlignment="1">
      <alignment horizontal="center" vertical="center" wrapText="1"/>
    </xf>
    <xf numFmtId="0" fontId="8" fillId="3" borderId="762" xfId="0" applyFont="1" applyFill="1" applyBorder="1" applyAlignment="1">
      <alignment horizontal="center" vertical="center" wrapText="1"/>
    </xf>
    <xf numFmtId="0" fontId="8" fillId="4" borderId="764" xfId="0" applyFont="1" applyFill="1" applyBorder="1" applyAlignment="1">
      <alignment horizontal="left" vertical="top" wrapText="1"/>
    </xf>
    <xf numFmtId="0" fontId="10" fillId="0" borderId="764" xfId="0" applyFont="1" applyBorder="1" applyAlignment="1">
      <alignment horizontal="left" vertical="center" wrapText="1"/>
    </xf>
    <xf numFmtId="0" fontId="10" fillId="0" borderId="763" xfId="0" applyFont="1" applyBorder="1" applyAlignment="1">
      <alignment horizontal="left" vertical="center" wrapText="1"/>
    </xf>
    <xf numFmtId="0" fontId="10" fillId="0" borderId="762" xfId="0" applyFont="1" applyBorder="1" applyAlignment="1">
      <alignment horizontal="left" vertical="center" wrapText="1"/>
    </xf>
    <xf numFmtId="0" fontId="11" fillId="4" borderId="764" xfId="0" applyFont="1" applyFill="1" applyBorder="1" applyAlignment="1">
      <alignment horizontal="center" vertical="center" wrapText="1"/>
    </xf>
    <xf numFmtId="0" fontId="11" fillId="4" borderId="762" xfId="0" applyFont="1" applyFill="1" applyBorder="1" applyAlignment="1">
      <alignment horizontal="center" vertical="center" wrapText="1"/>
    </xf>
    <xf numFmtId="0" fontId="8" fillId="3" borderId="803" xfId="0" applyFont="1" applyFill="1" applyBorder="1" applyAlignment="1">
      <alignment horizontal="center" vertical="center"/>
    </xf>
    <xf numFmtId="0" fontId="8" fillId="3" borderId="800" xfId="0" applyFont="1" applyFill="1" applyBorder="1" applyAlignment="1">
      <alignment horizontal="center" vertical="center"/>
    </xf>
    <xf numFmtId="0" fontId="8" fillId="3" borderId="802" xfId="0" applyFont="1" applyFill="1" applyBorder="1" applyAlignment="1">
      <alignment horizontal="center" vertical="center"/>
    </xf>
    <xf numFmtId="0" fontId="8" fillId="3" borderId="798" xfId="0" applyFont="1" applyFill="1" applyBorder="1" applyAlignment="1">
      <alignment horizontal="center" vertical="center"/>
    </xf>
    <xf numFmtId="0" fontId="8" fillId="3" borderId="797" xfId="0" applyFont="1" applyFill="1" applyBorder="1" applyAlignment="1">
      <alignment horizontal="center" vertical="center"/>
    </xf>
    <xf numFmtId="0" fontId="17" fillId="0" borderId="796" xfId="0" applyFont="1" applyBorder="1" applyAlignment="1">
      <alignment horizontal="left" vertical="center" shrinkToFit="1"/>
    </xf>
    <xf numFmtId="0" fontId="17" fillId="0" borderId="795" xfId="0" applyFont="1" applyBorder="1" applyAlignment="1">
      <alignment horizontal="left" vertical="center" shrinkToFit="1"/>
    </xf>
    <xf numFmtId="0" fontId="17" fillId="0" borderId="794" xfId="0" applyFont="1" applyBorder="1" applyAlignment="1">
      <alignment horizontal="left" vertical="center" shrinkToFit="1"/>
    </xf>
    <xf numFmtId="0" fontId="15" fillId="0" borderId="801" xfId="0" applyFont="1" applyBorder="1" applyAlignment="1">
      <alignment horizontal="left" vertical="top" wrapText="1"/>
    </xf>
    <xf numFmtId="0" fontId="15" fillId="0" borderId="800" xfId="0" applyFont="1" applyBorder="1" applyAlignment="1">
      <alignment horizontal="left" vertical="top" wrapText="1"/>
    </xf>
    <xf numFmtId="0" fontId="15" fillId="0" borderId="799" xfId="0" applyFont="1" applyBorder="1" applyAlignment="1">
      <alignment horizontal="left" vertical="top" wrapText="1"/>
    </xf>
    <xf numFmtId="0" fontId="8" fillId="3" borderId="812" xfId="0" applyFont="1" applyFill="1" applyBorder="1" applyAlignment="1">
      <alignment horizontal="center" vertical="center"/>
    </xf>
    <xf numFmtId="0" fontId="8" fillId="3" borderId="811" xfId="0" applyFont="1" applyFill="1" applyBorder="1" applyAlignment="1">
      <alignment horizontal="center" vertical="center"/>
    </xf>
    <xf numFmtId="0" fontId="13" fillId="0" borderId="811" xfId="0" applyFont="1" applyBorder="1" applyAlignment="1">
      <alignment horizontal="left" vertical="center" wrapText="1"/>
    </xf>
    <xf numFmtId="0" fontId="13" fillId="0" borderId="810" xfId="0" applyFont="1" applyBorder="1" applyAlignment="1">
      <alignment horizontal="left" vertical="center" wrapText="1"/>
    </xf>
    <xf numFmtId="0" fontId="8" fillId="3" borderId="812" xfId="0" applyFont="1" applyFill="1" applyBorder="1" applyAlignment="1">
      <alignment horizontal="center" vertical="center" wrapText="1"/>
    </xf>
    <xf numFmtId="0" fontId="8" fillId="3" borderId="811" xfId="0" applyFont="1" applyFill="1" applyBorder="1" applyAlignment="1">
      <alignment horizontal="center" vertical="center" wrapText="1"/>
    </xf>
    <xf numFmtId="0" fontId="16" fillId="0" borderId="796" xfId="0" applyFont="1" applyBorder="1" applyAlignment="1">
      <alignment horizontal="left" vertical="center" shrinkToFit="1"/>
    </xf>
    <xf numFmtId="0" fontId="16" fillId="0" borderId="795" xfId="0" applyFont="1" applyBorder="1" applyAlignment="1">
      <alignment horizontal="left" vertical="center" shrinkToFit="1"/>
    </xf>
    <xf numFmtId="0" fontId="16" fillId="0" borderId="794" xfId="0" applyFont="1" applyBorder="1" applyAlignment="1">
      <alignment horizontal="left" vertical="center" shrinkToFit="1"/>
    </xf>
    <xf numFmtId="0" fontId="8" fillId="3" borderId="793" xfId="0" applyFont="1" applyFill="1" applyBorder="1" applyAlignment="1">
      <alignment horizontal="center" vertical="center"/>
    </xf>
    <xf numFmtId="0" fontId="8" fillId="3" borderId="792" xfId="0" applyFont="1" applyFill="1" applyBorder="1" applyAlignment="1">
      <alignment horizontal="center" vertical="center"/>
    </xf>
    <xf numFmtId="0" fontId="16" fillId="0" borderId="791" xfId="0" applyFont="1" applyBorder="1" applyAlignment="1">
      <alignment horizontal="left" vertical="center" shrinkToFit="1"/>
    </xf>
    <xf numFmtId="0" fontId="16" fillId="0" borderId="790" xfId="0" applyFont="1" applyBorder="1" applyAlignment="1">
      <alignment horizontal="left" vertical="center" shrinkToFit="1"/>
    </xf>
    <xf numFmtId="0" fontId="16" fillId="0" borderId="789" xfId="0" applyFont="1" applyBorder="1" applyAlignment="1">
      <alignment horizontal="left" vertical="center" shrinkToFit="1"/>
    </xf>
    <xf numFmtId="0" fontId="8" fillId="4" borderId="787" xfId="0" applyFont="1" applyFill="1" applyBorder="1" applyAlignment="1">
      <alignment horizontal="left" vertical="top" wrapText="1"/>
    </xf>
    <xf numFmtId="0" fontId="8" fillId="4" borderId="786" xfId="0" applyFont="1" applyFill="1" applyBorder="1" applyAlignment="1">
      <alignment horizontal="left" vertical="top" wrapText="1"/>
    </xf>
    <xf numFmtId="0" fontId="8" fillId="3" borderId="808" xfId="0" applyFont="1" applyFill="1" applyBorder="1" applyAlignment="1">
      <alignment horizontal="center" vertical="center"/>
    </xf>
    <xf numFmtId="0" fontId="8" fillId="3" borderId="807" xfId="0" applyFont="1" applyFill="1" applyBorder="1" applyAlignment="1">
      <alignment horizontal="center" vertical="center"/>
    </xf>
    <xf numFmtId="0" fontId="17" fillId="0" borderId="806" xfId="0" applyFont="1" applyBorder="1" applyAlignment="1">
      <alignment horizontal="left" vertical="center" shrinkToFit="1"/>
    </xf>
    <xf numFmtId="0" fontId="17" fillId="0" borderId="805" xfId="0" applyFont="1" applyBorder="1" applyAlignment="1">
      <alignment horizontal="left" vertical="center" shrinkToFit="1"/>
    </xf>
    <xf numFmtId="0" fontId="17" fillId="0" borderId="804" xfId="0" applyFont="1" applyBorder="1" applyAlignment="1">
      <alignment horizontal="left" vertical="center" shrinkToFit="1"/>
    </xf>
    <xf numFmtId="0" fontId="8" fillId="3" borderId="809" xfId="0" applyFont="1" applyFill="1" applyBorder="1" applyAlignment="1">
      <alignment horizontal="center" vertical="center" wrapText="1"/>
    </xf>
    <xf numFmtId="0" fontId="8" fillId="3" borderId="786" xfId="0" applyFont="1" applyFill="1" applyBorder="1" applyAlignment="1">
      <alignment horizontal="center" vertical="center" wrapText="1"/>
    </xf>
    <xf numFmtId="0" fontId="8" fillId="4" borderId="788" xfId="0" applyFont="1" applyFill="1" applyBorder="1" applyAlignment="1">
      <alignment horizontal="left" vertical="top" wrapText="1"/>
    </xf>
    <xf numFmtId="0" fontId="10" fillId="0" borderId="788" xfId="0" applyFont="1" applyBorder="1" applyAlignment="1">
      <alignment horizontal="left" vertical="center" wrapText="1"/>
    </xf>
    <xf numFmtId="0" fontId="10" fillId="0" borderId="787" xfId="0" applyFont="1" applyBorder="1" applyAlignment="1">
      <alignment horizontal="left" vertical="center" wrapText="1"/>
    </xf>
    <xf numFmtId="0" fontId="10" fillId="0" borderId="786" xfId="0" applyFont="1" applyBorder="1" applyAlignment="1">
      <alignment horizontal="left" vertical="center" wrapText="1"/>
    </xf>
    <xf numFmtId="0" fontId="11" fillId="4" borderId="788" xfId="0" applyFont="1" applyFill="1" applyBorder="1" applyAlignment="1">
      <alignment horizontal="center" vertical="center" wrapText="1"/>
    </xf>
    <xf numFmtId="0" fontId="11" fillId="4" borderId="786" xfId="0" applyFont="1" applyFill="1" applyBorder="1" applyAlignment="1">
      <alignment horizontal="center" vertical="center" wrapText="1"/>
    </xf>
    <xf numFmtId="0" fontId="8" fillId="3" borderId="827" xfId="0" applyFont="1" applyFill="1" applyBorder="1" applyAlignment="1">
      <alignment horizontal="center" vertical="center"/>
    </xf>
    <xf numFmtId="0" fontId="8" fillId="3" borderId="824" xfId="0" applyFont="1" applyFill="1" applyBorder="1" applyAlignment="1">
      <alignment horizontal="center" vertical="center"/>
    </xf>
    <xf numFmtId="0" fontId="8" fillId="3" borderId="826" xfId="0" applyFont="1" applyFill="1" applyBorder="1" applyAlignment="1">
      <alignment horizontal="center" vertical="center"/>
    </xf>
    <xf numFmtId="0" fontId="8" fillId="3" borderId="822" xfId="0" applyFont="1" applyFill="1" applyBorder="1" applyAlignment="1">
      <alignment horizontal="center" vertical="center"/>
    </xf>
    <xf numFmtId="0" fontId="8" fillId="3" borderId="821" xfId="0" applyFont="1" applyFill="1" applyBorder="1" applyAlignment="1">
      <alignment horizontal="center" vertical="center"/>
    </xf>
    <xf numFmtId="0" fontId="17" fillId="0" borderId="820" xfId="0" applyFont="1" applyBorder="1" applyAlignment="1">
      <alignment horizontal="left" vertical="center" shrinkToFit="1"/>
    </xf>
    <xf numFmtId="0" fontId="17" fillId="0" borderId="819" xfId="0" applyFont="1" applyBorder="1" applyAlignment="1">
      <alignment horizontal="left" vertical="center" shrinkToFit="1"/>
    </xf>
    <xf numFmtId="0" fontId="17" fillId="0" borderId="818" xfId="0" applyFont="1" applyBorder="1" applyAlignment="1">
      <alignment horizontal="left" vertical="center" shrinkToFit="1"/>
    </xf>
    <xf numFmtId="0" fontId="15" fillId="0" borderId="825" xfId="0" applyFont="1" applyBorder="1" applyAlignment="1">
      <alignment horizontal="left" vertical="top" wrapText="1"/>
    </xf>
    <xf numFmtId="0" fontId="15" fillId="0" borderId="824" xfId="0" applyFont="1" applyBorder="1" applyAlignment="1">
      <alignment horizontal="left" vertical="top" wrapText="1"/>
    </xf>
    <xf numFmtId="0" fontId="15" fillId="0" borderId="823" xfId="0" applyFont="1" applyBorder="1" applyAlignment="1">
      <alignment horizontal="left" vertical="top" wrapText="1"/>
    </xf>
    <xf numFmtId="0" fontId="8" fillId="3" borderId="836" xfId="0" applyFont="1" applyFill="1" applyBorder="1" applyAlignment="1">
      <alignment horizontal="center" vertical="center"/>
    </xf>
    <xf numFmtId="0" fontId="8" fillId="3" borderId="835" xfId="0" applyFont="1" applyFill="1" applyBorder="1" applyAlignment="1">
      <alignment horizontal="center" vertical="center"/>
    </xf>
    <xf numFmtId="0" fontId="13" fillId="0" borderId="835" xfId="0" applyFont="1" applyBorder="1" applyAlignment="1">
      <alignment horizontal="left" vertical="center" wrapText="1"/>
    </xf>
    <xf numFmtId="0" fontId="13" fillId="0" borderId="834" xfId="0" applyFont="1" applyBorder="1" applyAlignment="1">
      <alignment horizontal="left" vertical="center" wrapText="1"/>
    </xf>
    <xf numFmtId="0" fontId="8" fillId="3" borderId="836" xfId="0" applyFont="1" applyFill="1" applyBorder="1" applyAlignment="1">
      <alignment horizontal="center" vertical="center" wrapText="1"/>
    </xf>
    <xf numFmtId="0" fontId="8" fillId="3" borderId="835" xfId="0" applyFont="1" applyFill="1" applyBorder="1" applyAlignment="1">
      <alignment horizontal="center" vertical="center" wrapText="1"/>
    </xf>
    <xf numFmtId="0" fontId="16" fillId="0" borderId="820" xfId="0" applyFont="1" applyBorder="1" applyAlignment="1">
      <alignment horizontal="left" vertical="center" shrinkToFit="1"/>
    </xf>
    <xf numFmtId="0" fontId="16" fillId="0" borderId="819" xfId="0" applyFont="1" applyBorder="1" applyAlignment="1">
      <alignment horizontal="left" vertical="center" shrinkToFit="1"/>
    </xf>
    <xf numFmtId="0" fontId="16" fillId="0" borderId="818" xfId="0" applyFont="1" applyBorder="1" applyAlignment="1">
      <alignment horizontal="left" vertical="center" shrinkToFit="1"/>
    </xf>
    <xf numFmtId="0" fontId="8" fillId="3" borderId="817" xfId="0" applyFont="1" applyFill="1" applyBorder="1" applyAlignment="1">
      <alignment horizontal="center" vertical="center"/>
    </xf>
    <xf numFmtId="0" fontId="8" fillId="3" borderId="816" xfId="0" applyFont="1" applyFill="1" applyBorder="1" applyAlignment="1">
      <alignment horizontal="center" vertical="center"/>
    </xf>
    <xf numFmtId="0" fontId="16" fillId="0" borderId="815" xfId="0" applyFont="1" applyBorder="1" applyAlignment="1">
      <alignment horizontal="left" vertical="center" shrinkToFit="1"/>
    </xf>
    <xf numFmtId="0" fontId="16" fillId="0" borderId="814" xfId="0" applyFont="1" applyBorder="1" applyAlignment="1">
      <alignment horizontal="left" vertical="center" shrinkToFit="1"/>
    </xf>
    <xf numFmtId="0" fontId="16" fillId="0" borderId="813" xfId="0" applyFont="1" applyBorder="1" applyAlignment="1">
      <alignment horizontal="left" vertical="center" shrinkToFit="1"/>
    </xf>
    <xf numFmtId="0" fontId="8" fillId="4" borderId="811" xfId="0" applyFont="1" applyFill="1" applyBorder="1" applyAlignment="1">
      <alignment horizontal="left" vertical="top" wrapText="1"/>
    </xf>
    <xf numFmtId="0" fontId="8" fillId="4" borderId="810" xfId="0" applyFont="1" applyFill="1" applyBorder="1" applyAlignment="1">
      <alignment horizontal="left" vertical="top" wrapText="1"/>
    </xf>
    <xf numFmtId="0" fontId="8" fillId="3" borderId="832" xfId="0" applyFont="1" applyFill="1" applyBorder="1" applyAlignment="1">
      <alignment horizontal="center" vertical="center"/>
    </xf>
    <xf numFmtId="0" fontId="8" fillId="3" borderId="831" xfId="0" applyFont="1" applyFill="1" applyBorder="1" applyAlignment="1">
      <alignment horizontal="center" vertical="center"/>
    </xf>
    <xf numFmtId="0" fontId="17" fillId="0" borderId="830" xfId="0" applyFont="1" applyBorder="1" applyAlignment="1">
      <alignment horizontal="left" vertical="center" shrinkToFit="1"/>
    </xf>
    <xf numFmtId="0" fontId="17" fillId="0" borderId="829" xfId="0" applyFont="1" applyBorder="1" applyAlignment="1">
      <alignment horizontal="left" vertical="center" shrinkToFit="1"/>
    </xf>
    <xf numFmtId="0" fontId="17" fillId="0" borderId="828" xfId="0" applyFont="1" applyBorder="1" applyAlignment="1">
      <alignment horizontal="left" vertical="center" shrinkToFit="1"/>
    </xf>
    <xf numFmtId="0" fontId="8" fillId="3" borderId="833" xfId="0" applyFont="1" applyFill="1" applyBorder="1" applyAlignment="1">
      <alignment horizontal="center" vertical="center" wrapText="1"/>
    </xf>
    <xf numFmtId="0" fontId="8" fillId="3" borderId="810" xfId="0" applyFont="1" applyFill="1" applyBorder="1" applyAlignment="1">
      <alignment horizontal="center" vertical="center" wrapText="1"/>
    </xf>
    <xf numFmtId="0" fontId="8" fillId="4" borderId="812" xfId="0" applyFont="1" applyFill="1" applyBorder="1" applyAlignment="1">
      <alignment horizontal="left" vertical="top" wrapText="1"/>
    </xf>
    <xf numFmtId="0" fontId="10" fillId="0" borderId="812" xfId="0" applyFont="1" applyBorder="1" applyAlignment="1">
      <alignment horizontal="left" vertical="center" wrapText="1"/>
    </xf>
    <xf numFmtId="0" fontId="10" fillId="0" borderId="811" xfId="0" applyFont="1" applyBorder="1" applyAlignment="1">
      <alignment horizontal="left" vertical="center" wrapText="1"/>
    </xf>
    <xf numFmtId="0" fontId="10" fillId="0" borderId="810" xfId="0" applyFont="1" applyBorder="1" applyAlignment="1">
      <alignment horizontal="left" vertical="center" wrapText="1"/>
    </xf>
    <xf numFmtId="0" fontId="11" fillId="4" borderId="812" xfId="0" applyFont="1" applyFill="1" applyBorder="1" applyAlignment="1">
      <alignment horizontal="center" vertical="center" wrapText="1"/>
    </xf>
    <xf numFmtId="0" fontId="11" fillId="4" borderId="810" xfId="0" applyFont="1" applyFill="1" applyBorder="1" applyAlignment="1">
      <alignment horizontal="center" vertical="center" wrapText="1"/>
    </xf>
    <xf numFmtId="0" fontId="8" fillId="3" borderId="851" xfId="0" applyFont="1" applyFill="1" applyBorder="1" applyAlignment="1">
      <alignment horizontal="center" vertical="center"/>
    </xf>
    <xf numFmtId="0" fontId="8" fillId="3" borderId="848" xfId="0" applyFont="1" applyFill="1" applyBorder="1" applyAlignment="1">
      <alignment horizontal="center" vertical="center"/>
    </xf>
    <xf numFmtId="0" fontId="8" fillId="3" borderId="850" xfId="0" applyFont="1" applyFill="1" applyBorder="1" applyAlignment="1">
      <alignment horizontal="center" vertical="center"/>
    </xf>
    <xf numFmtId="0" fontId="8" fillId="3" borderId="846" xfId="0" applyFont="1" applyFill="1" applyBorder="1" applyAlignment="1">
      <alignment horizontal="center" vertical="center"/>
    </xf>
    <xf numFmtId="0" fontId="8" fillId="3" borderId="845" xfId="0" applyFont="1" applyFill="1" applyBorder="1" applyAlignment="1">
      <alignment horizontal="center" vertical="center"/>
    </xf>
    <xf numFmtId="0" fontId="17" fillId="0" borderId="844" xfId="0" applyFont="1" applyBorder="1" applyAlignment="1">
      <alignment horizontal="left" vertical="center" shrinkToFit="1"/>
    </xf>
    <xf numFmtId="0" fontId="17" fillId="0" borderId="843" xfId="0" applyFont="1" applyBorder="1" applyAlignment="1">
      <alignment horizontal="left" vertical="center" shrinkToFit="1"/>
    </xf>
    <xf numFmtId="0" fontId="17" fillId="0" borderId="842" xfId="0" applyFont="1" applyBorder="1" applyAlignment="1">
      <alignment horizontal="left" vertical="center" shrinkToFit="1"/>
    </xf>
    <xf numFmtId="0" fontId="15" fillId="0" borderId="849" xfId="0" applyFont="1" applyBorder="1" applyAlignment="1">
      <alignment horizontal="left" vertical="top" wrapText="1"/>
    </xf>
    <xf numFmtId="0" fontId="15" fillId="0" borderId="848" xfId="0" applyFont="1" applyBorder="1" applyAlignment="1">
      <alignment horizontal="left" vertical="top" wrapText="1"/>
    </xf>
    <xf numFmtId="0" fontId="15" fillId="0" borderId="847" xfId="0" applyFont="1" applyBorder="1" applyAlignment="1">
      <alignment horizontal="left" vertical="top" wrapText="1"/>
    </xf>
    <xf numFmtId="0" fontId="8" fillId="3" borderId="860" xfId="0" applyFont="1" applyFill="1" applyBorder="1" applyAlignment="1">
      <alignment horizontal="center" vertical="center"/>
    </xf>
    <xf numFmtId="0" fontId="8" fillId="3" borderId="859" xfId="0" applyFont="1" applyFill="1" applyBorder="1" applyAlignment="1">
      <alignment horizontal="center" vertical="center"/>
    </xf>
    <xf numFmtId="0" fontId="13" fillId="0" borderId="859" xfId="0" applyFont="1" applyBorder="1" applyAlignment="1">
      <alignment horizontal="left" vertical="center" wrapText="1"/>
    </xf>
    <xf numFmtId="0" fontId="13" fillId="0" borderId="858" xfId="0" applyFont="1" applyBorder="1" applyAlignment="1">
      <alignment horizontal="left" vertical="center" wrapText="1"/>
    </xf>
    <xf numFmtId="0" fontId="8" fillId="3" borderId="860" xfId="0" applyFont="1" applyFill="1" applyBorder="1" applyAlignment="1">
      <alignment horizontal="center" vertical="center" wrapText="1"/>
    </xf>
    <xf numFmtId="0" fontId="8" fillId="3" borderId="859" xfId="0" applyFont="1" applyFill="1" applyBorder="1" applyAlignment="1">
      <alignment horizontal="center" vertical="center" wrapText="1"/>
    </xf>
    <xf numFmtId="0" fontId="16" fillId="0" borderId="844" xfId="0" applyFont="1" applyBorder="1" applyAlignment="1">
      <alignment horizontal="left" vertical="center" shrinkToFit="1"/>
    </xf>
    <xf numFmtId="0" fontId="16" fillId="0" borderId="843" xfId="0" applyFont="1" applyBorder="1" applyAlignment="1">
      <alignment horizontal="left" vertical="center" shrinkToFit="1"/>
    </xf>
    <xf numFmtId="0" fontId="16" fillId="0" borderId="842" xfId="0" applyFont="1" applyBorder="1" applyAlignment="1">
      <alignment horizontal="left" vertical="center" shrinkToFit="1"/>
    </xf>
    <xf numFmtId="0" fontId="8" fillId="3" borderId="841" xfId="0" applyFont="1" applyFill="1" applyBorder="1" applyAlignment="1">
      <alignment horizontal="center" vertical="center"/>
    </xf>
    <xf numFmtId="0" fontId="8" fillId="3" borderId="840" xfId="0" applyFont="1" applyFill="1" applyBorder="1" applyAlignment="1">
      <alignment horizontal="center" vertical="center"/>
    </xf>
    <xf numFmtId="0" fontId="16" fillId="0" borderId="839" xfId="0" applyFont="1" applyBorder="1" applyAlignment="1">
      <alignment horizontal="left" vertical="center" shrinkToFit="1"/>
    </xf>
    <xf numFmtId="0" fontId="16" fillId="0" borderId="838" xfId="0" applyFont="1" applyBorder="1" applyAlignment="1">
      <alignment horizontal="left" vertical="center" shrinkToFit="1"/>
    </xf>
    <xf numFmtId="0" fontId="16" fillId="0" borderId="837" xfId="0" applyFont="1" applyBorder="1" applyAlignment="1">
      <alignment horizontal="left" vertical="center" shrinkToFit="1"/>
    </xf>
    <xf numFmtId="0" fontId="8" fillId="4" borderId="835" xfId="0" applyFont="1" applyFill="1" applyBorder="1" applyAlignment="1">
      <alignment horizontal="left" vertical="top" wrapText="1"/>
    </xf>
    <xf numFmtId="0" fontId="8" fillId="4" borderId="834" xfId="0" applyFont="1" applyFill="1" applyBorder="1" applyAlignment="1">
      <alignment horizontal="left" vertical="top" wrapText="1"/>
    </xf>
    <xf numFmtId="0" fontId="8" fillId="3" borderId="856" xfId="0" applyFont="1" applyFill="1" applyBorder="1" applyAlignment="1">
      <alignment horizontal="center" vertical="center"/>
    </xf>
    <xf numFmtId="0" fontId="8" fillId="3" borderId="855" xfId="0" applyFont="1" applyFill="1" applyBorder="1" applyAlignment="1">
      <alignment horizontal="center" vertical="center"/>
    </xf>
    <xf numFmtId="0" fontId="17" fillId="0" borderId="854" xfId="0" applyFont="1" applyBorder="1" applyAlignment="1">
      <alignment horizontal="left" vertical="center" shrinkToFit="1"/>
    </xf>
    <xf numFmtId="0" fontId="17" fillId="0" borderId="853" xfId="0" applyFont="1" applyBorder="1" applyAlignment="1">
      <alignment horizontal="left" vertical="center" shrinkToFit="1"/>
    </xf>
    <xf numFmtId="0" fontId="17" fillId="0" borderId="852" xfId="0" applyFont="1" applyBorder="1" applyAlignment="1">
      <alignment horizontal="left" vertical="center" shrinkToFit="1"/>
    </xf>
    <xf numFmtId="0" fontId="8" fillId="3" borderId="857" xfId="0" applyFont="1" applyFill="1" applyBorder="1" applyAlignment="1">
      <alignment horizontal="center" vertical="center" wrapText="1"/>
    </xf>
    <xf numFmtId="0" fontId="8" fillId="3" borderId="834" xfId="0" applyFont="1" applyFill="1" applyBorder="1" applyAlignment="1">
      <alignment horizontal="center" vertical="center" wrapText="1"/>
    </xf>
    <xf numFmtId="0" fontId="8" fillId="4" borderId="836" xfId="0" applyFont="1" applyFill="1" applyBorder="1" applyAlignment="1">
      <alignment horizontal="left" vertical="top" wrapText="1"/>
    </xf>
    <xf numFmtId="0" fontId="10" fillId="0" borderId="836" xfId="0" applyFont="1" applyBorder="1" applyAlignment="1">
      <alignment horizontal="left" vertical="center" wrapText="1"/>
    </xf>
    <xf numFmtId="0" fontId="10" fillId="0" borderId="835" xfId="0" applyFont="1" applyBorder="1" applyAlignment="1">
      <alignment horizontal="left" vertical="center" wrapText="1"/>
    </xf>
    <xf numFmtId="0" fontId="10" fillId="0" borderId="834" xfId="0" applyFont="1" applyBorder="1" applyAlignment="1">
      <alignment horizontal="left" vertical="center" wrapText="1"/>
    </xf>
    <xf numFmtId="0" fontId="11" fillId="4" borderId="836" xfId="0" applyFont="1" applyFill="1" applyBorder="1" applyAlignment="1">
      <alignment horizontal="center" vertical="center" wrapText="1"/>
    </xf>
    <xf numFmtId="0" fontId="11" fillId="4" borderId="834" xfId="0" applyFont="1" applyFill="1" applyBorder="1" applyAlignment="1">
      <alignment horizontal="center" vertical="center" wrapText="1"/>
    </xf>
    <xf numFmtId="0" fontId="8" fillId="3" borderId="875" xfId="0" applyFont="1" applyFill="1" applyBorder="1" applyAlignment="1">
      <alignment horizontal="center" vertical="center"/>
    </xf>
    <xf numFmtId="0" fontId="8" fillId="3" borderId="872" xfId="0" applyFont="1" applyFill="1" applyBorder="1" applyAlignment="1">
      <alignment horizontal="center" vertical="center"/>
    </xf>
    <xf numFmtId="0" fontId="8" fillId="3" borderId="874" xfId="0" applyFont="1" applyFill="1" applyBorder="1" applyAlignment="1">
      <alignment horizontal="center" vertical="center"/>
    </xf>
    <xf numFmtId="0" fontId="8" fillId="3" borderId="870" xfId="0" applyFont="1" applyFill="1" applyBorder="1" applyAlignment="1">
      <alignment horizontal="center" vertical="center"/>
    </xf>
    <xf numFmtId="0" fontId="8" fillId="3" borderId="869" xfId="0" applyFont="1" applyFill="1" applyBorder="1" applyAlignment="1">
      <alignment horizontal="center" vertical="center"/>
    </xf>
    <xf numFmtId="0" fontId="17" fillId="0" borderId="868" xfId="0" applyFont="1" applyBorder="1" applyAlignment="1">
      <alignment horizontal="left" vertical="center" shrinkToFit="1"/>
    </xf>
    <xf numFmtId="0" fontId="17" fillId="0" borderId="867" xfId="0" applyFont="1" applyBorder="1" applyAlignment="1">
      <alignment horizontal="left" vertical="center" shrinkToFit="1"/>
    </xf>
    <xf numFmtId="0" fontId="17" fillId="0" borderId="866" xfId="0" applyFont="1" applyBorder="1" applyAlignment="1">
      <alignment horizontal="left" vertical="center" shrinkToFit="1"/>
    </xf>
    <xf numFmtId="0" fontId="15" fillId="0" borderId="873" xfId="0" applyFont="1" applyBorder="1" applyAlignment="1">
      <alignment horizontal="left" vertical="top" wrapText="1"/>
    </xf>
    <xf numFmtId="0" fontId="15" fillId="0" borderId="872" xfId="0" applyFont="1" applyBorder="1" applyAlignment="1">
      <alignment horizontal="left" vertical="top" wrapText="1"/>
    </xf>
    <xf numFmtId="0" fontId="15" fillId="0" borderId="871" xfId="0" applyFont="1" applyBorder="1" applyAlignment="1">
      <alignment horizontal="left" vertical="top" wrapText="1"/>
    </xf>
    <xf numFmtId="0" fontId="8" fillId="3" borderId="884" xfId="0" applyFont="1" applyFill="1" applyBorder="1" applyAlignment="1">
      <alignment horizontal="center" vertical="center"/>
    </xf>
    <xf numFmtId="0" fontId="8" fillId="3" borderId="883" xfId="0" applyFont="1" applyFill="1" applyBorder="1" applyAlignment="1">
      <alignment horizontal="center" vertical="center"/>
    </xf>
    <xf numFmtId="0" fontId="13" fillId="0" borderId="883" xfId="0" applyFont="1" applyBorder="1" applyAlignment="1">
      <alignment horizontal="left" vertical="center" wrapText="1"/>
    </xf>
    <xf numFmtId="0" fontId="13" fillId="0" borderId="882" xfId="0" applyFont="1" applyBorder="1" applyAlignment="1">
      <alignment horizontal="left" vertical="center" wrapText="1"/>
    </xf>
    <xf numFmtId="0" fontId="8" fillId="3" borderId="884" xfId="0" applyFont="1" applyFill="1" applyBorder="1" applyAlignment="1">
      <alignment horizontal="center" vertical="center" wrapText="1"/>
    </xf>
    <xf numFmtId="0" fontId="8" fillId="3" borderId="883" xfId="0" applyFont="1" applyFill="1" applyBorder="1" applyAlignment="1">
      <alignment horizontal="center" vertical="center" wrapText="1"/>
    </xf>
    <xf numFmtId="0" fontId="16" fillId="0" borderId="868" xfId="0" applyFont="1" applyBorder="1" applyAlignment="1">
      <alignment horizontal="left" vertical="center" shrinkToFit="1"/>
    </xf>
    <xf numFmtId="0" fontId="16" fillId="0" borderId="867" xfId="0" applyFont="1" applyBorder="1" applyAlignment="1">
      <alignment horizontal="left" vertical="center" shrinkToFit="1"/>
    </xf>
    <xf numFmtId="0" fontId="16" fillId="0" borderId="866" xfId="0" applyFont="1" applyBorder="1" applyAlignment="1">
      <alignment horizontal="left" vertical="center" shrinkToFit="1"/>
    </xf>
    <xf numFmtId="0" fontId="8" fillId="3" borderId="865" xfId="0" applyFont="1" applyFill="1" applyBorder="1" applyAlignment="1">
      <alignment horizontal="center" vertical="center"/>
    </xf>
    <xf numFmtId="0" fontId="8" fillId="3" borderId="864" xfId="0" applyFont="1" applyFill="1" applyBorder="1" applyAlignment="1">
      <alignment horizontal="center" vertical="center"/>
    </xf>
    <xf numFmtId="0" fontId="16" fillId="0" borderId="863" xfId="0" applyFont="1" applyBorder="1" applyAlignment="1">
      <alignment horizontal="left" vertical="center" shrinkToFit="1"/>
    </xf>
    <xf numFmtId="0" fontId="16" fillId="0" borderId="862" xfId="0" applyFont="1" applyBorder="1" applyAlignment="1">
      <alignment horizontal="left" vertical="center" shrinkToFit="1"/>
    </xf>
    <xf numFmtId="0" fontId="16" fillId="0" borderId="861" xfId="0" applyFont="1" applyBorder="1" applyAlignment="1">
      <alignment horizontal="left" vertical="center" shrinkToFit="1"/>
    </xf>
    <xf numFmtId="0" fontId="8" fillId="4" borderId="859" xfId="0" applyFont="1" applyFill="1" applyBorder="1" applyAlignment="1">
      <alignment horizontal="left" vertical="top" wrapText="1"/>
    </xf>
    <xf numFmtId="0" fontId="8" fillId="4" borderId="858" xfId="0" applyFont="1" applyFill="1" applyBorder="1" applyAlignment="1">
      <alignment horizontal="left" vertical="top" wrapText="1"/>
    </xf>
    <xf numFmtId="0" fontId="8" fillId="3" borderId="880" xfId="0" applyFont="1" applyFill="1" applyBorder="1" applyAlignment="1">
      <alignment horizontal="center" vertical="center"/>
    </xf>
    <xf numFmtId="0" fontId="8" fillId="3" borderId="879" xfId="0" applyFont="1" applyFill="1" applyBorder="1" applyAlignment="1">
      <alignment horizontal="center" vertical="center"/>
    </xf>
    <xf numFmtId="0" fontId="17" fillId="0" borderId="878" xfId="0" applyFont="1" applyBorder="1" applyAlignment="1">
      <alignment horizontal="left" vertical="center" shrinkToFit="1"/>
    </xf>
    <xf numFmtId="0" fontId="17" fillId="0" borderId="877" xfId="0" applyFont="1" applyBorder="1" applyAlignment="1">
      <alignment horizontal="left" vertical="center" shrinkToFit="1"/>
    </xf>
    <xf numFmtId="0" fontId="17" fillId="0" borderId="876" xfId="0" applyFont="1" applyBorder="1" applyAlignment="1">
      <alignment horizontal="left" vertical="center" shrinkToFit="1"/>
    </xf>
    <xf numFmtId="0" fontId="8" fillId="3" borderId="881" xfId="0" applyFont="1" applyFill="1" applyBorder="1" applyAlignment="1">
      <alignment horizontal="center" vertical="center" wrapText="1"/>
    </xf>
    <xf numFmtId="0" fontId="8" fillId="3" borderId="858" xfId="0" applyFont="1" applyFill="1" applyBorder="1" applyAlignment="1">
      <alignment horizontal="center" vertical="center" wrapText="1"/>
    </xf>
    <xf numFmtId="0" fontId="8" fillId="4" borderId="860" xfId="0" applyFont="1" applyFill="1" applyBorder="1" applyAlignment="1">
      <alignment horizontal="left" vertical="top" wrapText="1"/>
    </xf>
    <xf numFmtId="0" fontId="10" fillId="0" borderId="860" xfId="0" applyFont="1" applyBorder="1" applyAlignment="1">
      <alignment horizontal="left" vertical="center" wrapText="1"/>
    </xf>
    <xf numFmtId="0" fontId="10" fillId="0" borderId="859" xfId="0" applyFont="1" applyBorder="1" applyAlignment="1">
      <alignment horizontal="left" vertical="center" wrapText="1"/>
    </xf>
    <xf numFmtId="0" fontId="10" fillId="0" borderId="858" xfId="0" applyFont="1" applyBorder="1" applyAlignment="1">
      <alignment horizontal="left" vertical="center" wrapText="1"/>
    </xf>
    <xf numFmtId="0" fontId="11" fillId="4" borderId="860" xfId="0" applyFont="1" applyFill="1" applyBorder="1" applyAlignment="1">
      <alignment horizontal="center" vertical="center" wrapText="1"/>
    </xf>
    <xf numFmtId="0" fontId="11" fillId="4" borderId="858" xfId="0" applyFont="1" applyFill="1" applyBorder="1" applyAlignment="1">
      <alignment horizontal="center" vertical="center" wrapText="1"/>
    </xf>
    <xf numFmtId="0" fontId="8" fillId="3" borderId="899" xfId="0" applyFont="1" applyFill="1" applyBorder="1" applyAlignment="1">
      <alignment horizontal="center" vertical="center"/>
    </xf>
    <xf numFmtId="0" fontId="8" fillId="3" borderId="896" xfId="0" applyFont="1" applyFill="1" applyBorder="1" applyAlignment="1">
      <alignment horizontal="center" vertical="center"/>
    </xf>
    <xf numFmtId="0" fontId="8" fillId="3" borderId="898" xfId="0" applyFont="1" applyFill="1" applyBorder="1" applyAlignment="1">
      <alignment horizontal="center" vertical="center"/>
    </xf>
    <xf numFmtId="0" fontId="8" fillId="3" borderId="894" xfId="0" applyFont="1" applyFill="1" applyBorder="1" applyAlignment="1">
      <alignment horizontal="center" vertical="center"/>
    </xf>
    <xf numFmtId="0" fontId="8" fillId="3" borderId="893" xfId="0" applyFont="1" applyFill="1" applyBorder="1" applyAlignment="1">
      <alignment horizontal="center" vertical="center"/>
    </xf>
    <xf numFmtId="0" fontId="17" fillId="0" borderId="892" xfId="0" applyFont="1" applyBorder="1" applyAlignment="1">
      <alignment horizontal="left" vertical="center" shrinkToFit="1"/>
    </xf>
    <xf numFmtId="0" fontId="17" fillId="0" borderId="891" xfId="0" applyFont="1" applyBorder="1" applyAlignment="1">
      <alignment horizontal="left" vertical="center" shrinkToFit="1"/>
    </xf>
    <xf numFmtId="0" fontId="17" fillId="0" borderId="890" xfId="0" applyFont="1" applyBorder="1" applyAlignment="1">
      <alignment horizontal="left" vertical="center" shrinkToFit="1"/>
    </xf>
    <xf numFmtId="0" fontId="15" fillId="0" borderId="897" xfId="0" applyFont="1" applyBorder="1" applyAlignment="1">
      <alignment horizontal="left" vertical="top" wrapText="1"/>
    </xf>
    <xf numFmtId="0" fontId="15" fillId="0" borderId="896" xfId="0" applyFont="1" applyBorder="1" applyAlignment="1">
      <alignment horizontal="left" vertical="top" wrapText="1"/>
    </xf>
    <xf numFmtId="0" fontId="15" fillId="0" borderId="895" xfId="0" applyFont="1" applyBorder="1" applyAlignment="1">
      <alignment horizontal="left" vertical="top" wrapText="1"/>
    </xf>
    <xf numFmtId="0" fontId="8" fillId="3" borderId="908" xfId="0" applyFont="1" applyFill="1" applyBorder="1" applyAlignment="1">
      <alignment horizontal="center" vertical="center"/>
    </xf>
    <xf numFmtId="0" fontId="8" fillId="3" borderId="907" xfId="0" applyFont="1" applyFill="1" applyBorder="1" applyAlignment="1">
      <alignment horizontal="center" vertical="center"/>
    </xf>
    <xf numFmtId="0" fontId="13" fillId="0" borderId="907" xfId="0" applyFont="1" applyBorder="1" applyAlignment="1">
      <alignment horizontal="left" vertical="center" wrapText="1"/>
    </xf>
    <xf numFmtId="0" fontId="13" fillId="0" borderId="906" xfId="0" applyFont="1" applyBorder="1" applyAlignment="1">
      <alignment horizontal="left" vertical="center" wrapText="1"/>
    </xf>
    <xf numFmtId="0" fontId="8" fillId="3" borderId="908" xfId="0" applyFont="1" applyFill="1" applyBorder="1" applyAlignment="1">
      <alignment horizontal="center" vertical="center" wrapText="1"/>
    </xf>
    <xf numFmtId="0" fontId="8" fillId="3" borderId="907" xfId="0" applyFont="1" applyFill="1" applyBorder="1" applyAlignment="1">
      <alignment horizontal="center" vertical="center" wrapText="1"/>
    </xf>
    <xf numFmtId="0" fontId="16" fillId="0" borderId="892" xfId="0" applyFont="1" applyBorder="1" applyAlignment="1">
      <alignment horizontal="left" vertical="center" shrinkToFit="1"/>
    </xf>
    <xf numFmtId="0" fontId="16" fillId="0" borderId="891" xfId="0" applyFont="1" applyBorder="1" applyAlignment="1">
      <alignment horizontal="left" vertical="center" shrinkToFit="1"/>
    </xf>
    <xf numFmtId="0" fontId="16" fillId="0" borderId="890" xfId="0" applyFont="1" applyBorder="1" applyAlignment="1">
      <alignment horizontal="left" vertical="center" shrinkToFit="1"/>
    </xf>
    <xf numFmtId="0" fontId="8" fillId="3" borderId="889" xfId="0" applyFont="1" applyFill="1" applyBorder="1" applyAlignment="1">
      <alignment horizontal="center" vertical="center"/>
    </xf>
    <xf numFmtId="0" fontId="8" fillId="3" borderId="888" xfId="0" applyFont="1" applyFill="1" applyBorder="1" applyAlignment="1">
      <alignment horizontal="center" vertical="center"/>
    </xf>
    <xf numFmtId="0" fontId="16" fillId="0" borderId="887" xfId="0" applyFont="1" applyBorder="1" applyAlignment="1">
      <alignment horizontal="left" vertical="center" shrinkToFit="1"/>
    </xf>
    <xf numFmtId="0" fontId="16" fillId="0" borderId="886" xfId="0" applyFont="1" applyBorder="1" applyAlignment="1">
      <alignment horizontal="left" vertical="center" shrinkToFit="1"/>
    </xf>
    <xf numFmtId="0" fontId="16" fillId="0" borderId="885" xfId="0" applyFont="1" applyBorder="1" applyAlignment="1">
      <alignment horizontal="left" vertical="center" shrinkToFit="1"/>
    </xf>
    <xf numFmtId="0" fontId="8" fillId="4" borderId="883" xfId="0" applyFont="1" applyFill="1" applyBorder="1" applyAlignment="1">
      <alignment horizontal="left" vertical="top" wrapText="1"/>
    </xf>
    <xf numFmtId="0" fontId="8" fillId="4" borderId="882" xfId="0" applyFont="1" applyFill="1" applyBorder="1" applyAlignment="1">
      <alignment horizontal="left" vertical="top" wrapText="1"/>
    </xf>
    <xf numFmtId="0" fontId="8" fillId="3" borderId="904" xfId="0" applyFont="1" applyFill="1" applyBorder="1" applyAlignment="1">
      <alignment horizontal="center" vertical="center"/>
    </xf>
    <xf numFmtId="0" fontId="8" fillId="3" borderId="903" xfId="0" applyFont="1" applyFill="1" applyBorder="1" applyAlignment="1">
      <alignment horizontal="center" vertical="center"/>
    </xf>
    <xf numFmtId="0" fontId="17" fillId="0" borderId="902" xfId="0" applyFont="1" applyBorder="1" applyAlignment="1">
      <alignment horizontal="left" vertical="center" shrinkToFit="1"/>
    </xf>
    <xf numFmtId="0" fontId="17" fillId="0" borderId="901" xfId="0" applyFont="1" applyBorder="1" applyAlignment="1">
      <alignment horizontal="left" vertical="center" shrinkToFit="1"/>
    </xf>
    <xf numFmtId="0" fontId="17" fillId="0" borderId="900" xfId="0" applyFont="1" applyBorder="1" applyAlignment="1">
      <alignment horizontal="left" vertical="center" shrinkToFit="1"/>
    </xf>
    <xf numFmtId="0" fontId="8" fillId="3" borderId="905" xfId="0" applyFont="1" applyFill="1" applyBorder="1" applyAlignment="1">
      <alignment horizontal="center" vertical="center" wrapText="1"/>
    </xf>
    <xf numFmtId="0" fontId="8" fillId="3" borderId="882" xfId="0" applyFont="1" applyFill="1" applyBorder="1" applyAlignment="1">
      <alignment horizontal="center" vertical="center" wrapText="1"/>
    </xf>
    <xf numFmtId="0" fontId="8" fillId="4" borderId="884" xfId="0" applyFont="1" applyFill="1" applyBorder="1" applyAlignment="1">
      <alignment horizontal="left" vertical="top" wrapText="1"/>
    </xf>
    <xf numFmtId="0" fontId="10" fillId="0" borderId="884" xfId="0" applyFont="1" applyBorder="1" applyAlignment="1">
      <alignment horizontal="left" vertical="center" wrapText="1"/>
    </xf>
    <xf numFmtId="0" fontId="10" fillId="0" borderId="883" xfId="0" applyFont="1" applyBorder="1" applyAlignment="1">
      <alignment horizontal="left" vertical="center" wrapText="1"/>
    </xf>
    <xf numFmtId="0" fontId="10" fillId="0" borderId="882" xfId="0" applyFont="1" applyBorder="1" applyAlignment="1">
      <alignment horizontal="left" vertical="center" wrapText="1"/>
    </xf>
    <xf numFmtId="0" fontId="11" fillId="4" borderId="884" xfId="0" applyFont="1" applyFill="1" applyBorder="1" applyAlignment="1">
      <alignment horizontal="center" vertical="center" wrapText="1"/>
    </xf>
    <xf numFmtId="0" fontId="11" fillId="4" borderId="882" xfId="0" applyFont="1" applyFill="1" applyBorder="1" applyAlignment="1">
      <alignment horizontal="center" vertical="center" wrapText="1"/>
    </xf>
    <xf numFmtId="0" fontId="8" fillId="3" borderId="923" xfId="0" applyFont="1" applyFill="1" applyBorder="1" applyAlignment="1">
      <alignment horizontal="center" vertical="center"/>
    </xf>
    <xf numFmtId="0" fontId="8" fillId="3" borderId="920" xfId="0" applyFont="1" applyFill="1" applyBorder="1" applyAlignment="1">
      <alignment horizontal="center" vertical="center"/>
    </xf>
    <xf numFmtId="0" fontId="8" fillId="3" borderId="922" xfId="0" applyFont="1" applyFill="1" applyBorder="1" applyAlignment="1">
      <alignment horizontal="center" vertical="center"/>
    </xf>
    <xf numFmtId="0" fontId="8" fillId="3" borderId="918" xfId="0" applyFont="1" applyFill="1" applyBorder="1" applyAlignment="1">
      <alignment horizontal="center" vertical="center"/>
    </xf>
    <xf numFmtId="0" fontId="8" fillId="3" borderId="917" xfId="0" applyFont="1" applyFill="1" applyBorder="1" applyAlignment="1">
      <alignment horizontal="center" vertical="center"/>
    </xf>
    <xf numFmtId="0" fontId="17" fillId="0" borderId="916" xfId="0" applyFont="1" applyBorder="1" applyAlignment="1">
      <alignment horizontal="left" vertical="center" shrinkToFit="1"/>
    </xf>
    <xf numFmtId="0" fontId="17" fillId="0" borderId="915" xfId="0" applyFont="1" applyBorder="1" applyAlignment="1">
      <alignment horizontal="left" vertical="center" shrinkToFit="1"/>
    </xf>
    <xf numFmtId="0" fontId="17" fillId="0" borderId="914" xfId="0" applyFont="1" applyBorder="1" applyAlignment="1">
      <alignment horizontal="left" vertical="center" shrinkToFit="1"/>
    </xf>
    <xf numFmtId="0" fontId="15" fillId="0" borderId="921" xfId="0" applyFont="1" applyBorder="1" applyAlignment="1">
      <alignment horizontal="left" vertical="top" wrapText="1"/>
    </xf>
    <xf numFmtId="0" fontId="15" fillId="0" borderId="920" xfId="0" applyFont="1" applyBorder="1" applyAlignment="1">
      <alignment horizontal="left" vertical="top" wrapText="1"/>
    </xf>
    <xf numFmtId="0" fontId="15" fillId="0" borderId="919" xfId="0" applyFont="1" applyBorder="1" applyAlignment="1">
      <alignment horizontal="left" vertical="top" wrapText="1"/>
    </xf>
    <xf numFmtId="0" fontId="8" fillId="3" borderId="932" xfId="0" applyFont="1" applyFill="1" applyBorder="1" applyAlignment="1">
      <alignment horizontal="center" vertical="center"/>
    </xf>
    <xf numFmtId="0" fontId="8" fillId="3" borderId="931" xfId="0" applyFont="1" applyFill="1" applyBorder="1" applyAlignment="1">
      <alignment horizontal="center" vertical="center"/>
    </xf>
    <xf numFmtId="0" fontId="13" fillId="0" borderId="931" xfId="0" applyFont="1" applyBorder="1" applyAlignment="1">
      <alignment horizontal="left" vertical="center" wrapText="1"/>
    </xf>
    <xf numFmtId="0" fontId="13" fillId="0" borderId="930" xfId="0" applyFont="1" applyBorder="1" applyAlignment="1">
      <alignment horizontal="left" vertical="center" wrapText="1"/>
    </xf>
    <xf numFmtId="0" fontId="8" fillId="3" borderId="932" xfId="0" applyFont="1" applyFill="1" applyBorder="1" applyAlignment="1">
      <alignment horizontal="center" vertical="center" wrapText="1"/>
    </xf>
    <xf numFmtId="0" fontId="8" fillId="3" borderId="931" xfId="0" applyFont="1" applyFill="1" applyBorder="1" applyAlignment="1">
      <alignment horizontal="center" vertical="center" wrapText="1"/>
    </xf>
    <xf numFmtId="0" fontId="16" fillId="0" borderId="916" xfId="0" applyFont="1" applyBorder="1" applyAlignment="1">
      <alignment horizontal="left" vertical="center" shrinkToFit="1"/>
    </xf>
    <xf numFmtId="0" fontId="16" fillId="0" borderId="915" xfId="0" applyFont="1" applyBorder="1" applyAlignment="1">
      <alignment horizontal="left" vertical="center" shrinkToFit="1"/>
    </xf>
    <xf numFmtId="0" fontId="16" fillId="0" borderId="914" xfId="0" applyFont="1" applyBorder="1" applyAlignment="1">
      <alignment horizontal="left" vertical="center" shrinkToFit="1"/>
    </xf>
    <xf numFmtId="0" fontId="8" fillId="3" borderId="913" xfId="0" applyFont="1" applyFill="1" applyBorder="1" applyAlignment="1">
      <alignment horizontal="center" vertical="center"/>
    </xf>
    <xf numFmtId="0" fontId="8" fillId="3" borderId="912" xfId="0" applyFont="1" applyFill="1" applyBorder="1" applyAlignment="1">
      <alignment horizontal="center" vertical="center"/>
    </xf>
    <xf numFmtId="0" fontId="16" fillId="0" borderId="911" xfId="0" applyFont="1" applyBorder="1" applyAlignment="1">
      <alignment horizontal="left" vertical="center" shrinkToFit="1"/>
    </xf>
    <xf numFmtId="0" fontId="16" fillId="0" borderId="910" xfId="0" applyFont="1" applyBorder="1" applyAlignment="1">
      <alignment horizontal="left" vertical="center" shrinkToFit="1"/>
    </xf>
    <xf numFmtId="0" fontId="16" fillId="0" borderId="909" xfId="0" applyFont="1" applyBorder="1" applyAlignment="1">
      <alignment horizontal="left" vertical="center" shrinkToFit="1"/>
    </xf>
    <xf numFmtId="0" fontId="8" fillId="4" borderId="907" xfId="0" applyFont="1" applyFill="1" applyBorder="1" applyAlignment="1">
      <alignment horizontal="left" vertical="top" wrapText="1"/>
    </xf>
    <xf numFmtId="0" fontId="8" fillId="4" borderId="906" xfId="0" applyFont="1" applyFill="1" applyBorder="1" applyAlignment="1">
      <alignment horizontal="left" vertical="top" wrapText="1"/>
    </xf>
    <xf numFmtId="0" fontId="8" fillId="3" borderId="928" xfId="0" applyFont="1" applyFill="1" applyBorder="1" applyAlignment="1">
      <alignment horizontal="center" vertical="center"/>
    </xf>
    <xf numFmtId="0" fontId="8" fillId="3" borderId="927" xfId="0" applyFont="1" applyFill="1" applyBorder="1" applyAlignment="1">
      <alignment horizontal="center" vertical="center"/>
    </xf>
    <xf numFmtId="0" fontId="17" fillId="0" borderId="926" xfId="0" applyFont="1" applyBorder="1" applyAlignment="1">
      <alignment horizontal="left" vertical="center" shrinkToFit="1"/>
    </xf>
    <xf numFmtId="0" fontId="17" fillId="0" borderId="925" xfId="0" applyFont="1" applyBorder="1" applyAlignment="1">
      <alignment horizontal="left" vertical="center" shrinkToFit="1"/>
    </xf>
    <xf numFmtId="0" fontId="17" fillId="0" borderId="924" xfId="0" applyFont="1" applyBorder="1" applyAlignment="1">
      <alignment horizontal="left" vertical="center" shrinkToFit="1"/>
    </xf>
    <xf numFmtId="0" fontId="8" fillId="3" borderId="929" xfId="0" applyFont="1" applyFill="1" applyBorder="1" applyAlignment="1">
      <alignment horizontal="center" vertical="center" wrapText="1"/>
    </xf>
    <xf numFmtId="0" fontId="8" fillId="3" borderId="906" xfId="0" applyFont="1" applyFill="1" applyBorder="1" applyAlignment="1">
      <alignment horizontal="center" vertical="center" wrapText="1"/>
    </xf>
    <xf numFmtId="0" fontId="8" fillId="4" borderId="908" xfId="0" applyFont="1" applyFill="1" applyBorder="1" applyAlignment="1">
      <alignment horizontal="left" vertical="top" wrapText="1"/>
    </xf>
    <xf numFmtId="0" fontId="10" fillId="0" borderId="908" xfId="0" applyFont="1" applyBorder="1" applyAlignment="1">
      <alignment horizontal="left" vertical="center" wrapText="1"/>
    </xf>
    <xf numFmtId="0" fontId="10" fillId="0" borderId="907" xfId="0" applyFont="1" applyBorder="1" applyAlignment="1">
      <alignment horizontal="left" vertical="center" wrapText="1"/>
    </xf>
    <xf numFmtId="0" fontId="10" fillId="0" borderId="906" xfId="0" applyFont="1" applyBorder="1" applyAlignment="1">
      <alignment horizontal="left" vertical="center" wrapText="1"/>
    </xf>
    <xf numFmtId="0" fontId="11" fillId="4" borderId="908" xfId="0" applyFont="1" applyFill="1" applyBorder="1" applyAlignment="1">
      <alignment horizontal="center" vertical="center" wrapText="1"/>
    </xf>
    <xf numFmtId="0" fontId="11" fillId="4" borderId="906" xfId="0" applyFont="1" applyFill="1" applyBorder="1" applyAlignment="1">
      <alignment horizontal="center" vertical="center" wrapText="1"/>
    </xf>
    <xf numFmtId="0" fontId="8" fillId="3" borderId="947" xfId="0" applyFont="1" applyFill="1" applyBorder="1" applyAlignment="1">
      <alignment horizontal="center" vertical="center"/>
    </xf>
    <xf numFmtId="0" fontId="8" fillId="3" borderId="944" xfId="0" applyFont="1" applyFill="1" applyBorder="1" applyAlignment="1">
      <alignment horizontal="center" vertical="center"/>
    </xf>
    <xf numFmtId="0" fontId="8" fillId="3" borderId="946" xfId="0" applyFont="1" applyFill="1" applyBorder="1" applyAlignment="1">
      <alignment horizontal="center" vertical="center"/>
    </xf>
    <xf numFmtId="0" fontId="8" fillId="3" borderId="942" xfId="0" applyFont="1" applyFill="1" applyBorder="1" applyAlignment="1">
      <alignment horizontal="center" vertical="center"/>
    </xf>
    <xf numFmtId="0" fontId="8" fillId="3" borderId="941" xfId="0" applyFont="1" applyFill="1" applyBorder="1" applyAlignment="1">
      <alignment horizontal="center" vertical="center"/>
    </xf>
    <xf numFmtId="0" fontId="17" fillId="0" borderId="940" xfId="0" applyFont="1" applyBorder="1" applyAlignment="1">
      <alignment horizontal="left" vertical="center" shrinkToFit="1"/>
    </xf>
    <xf numFmtId="0" fontId="17" fillId="0" borderId="939" xfId="0" applyFont="1" applyBorder="1" applyAlignment="1">
      <alignment horizontal="left" vertical="center" shrinkToFit="1"/>
    </xf>
    <xf numFmtId="0" fontId="17" fillId="0" borderId="938" xfId="0" applyFont="1" applyBorder="1" applyAlignment="1">
      <alignment horizontal="left" vertical="center" shrinkToFit="1"/>
    </xf>
    <xf numFmtId="0" fontId="15" fillId="0" borderId="945" xfId="0" applyFont="1" applyBorder="1" applyAlignment="1">
      <alignment horizontal="left" vertical="top" wrapText="1"/>
    </xf>
    <xf numFmtId="0" fontId="15" fillId="0" borderId="944" xfId="0" applyFont="1" applyBorder="1" applyAlignment="1">
      <alignment horizontal="left" vertical="top" wrapText="1"/>
    </xf>
    <xf numFmtId="0" fontId="15" fillId="0" borderId="943" xfId="0" applyFont="1" applyBorder="1" applyAlignment="1">
      <alignment horizontal="left" vertical="top" wrapText="1"/>
    </xf>
    <xf numFmtId="0" fontId="8" fillId="3" borderId="956" xfId="0" applyFont="1" applyFill="1" applyBorder="1" applyAlignment="1">
      <alignment horizontal="center" vertical="center"/>
    </xf>
    <xf numFmtId="0" fontId="8" fillId="3" borderId="955" xfId="0" applyFont="1" applyFill="1" applyBorder="1" applyAlignment="1">
      <alignment horizontal="center" vertical="center"/>
    </xf>
    <xf numFmtId="0" fontId="13" fillId="0" borderId="955" xfId="0" applyFont="1" applyBorder="1" applyAlignment="1">
      <alignment horizontal="left" vertical="center" wrapText="1"/>
    </xf>
    <xf numFmtId="0" fontId="13" fillId="0" borderId="954" xfId="0" applyFont="1" applyBorder="1" applyAlignment="1">
      <alignment horizontal="left" vertical="center" wrapText="1"/>
    </xf>
    <xf numFmtId="0" fontId="8" fillId="3" borderId="956" xfId="0" applyFont="1" applyFill="1" applyBorder="1" applyAlignment="1">
      <alignment horizontal="center" vertical="center" wrapText="1"/>
    </xf>
    <xf numFmtId="0" fontId="8" fillId="3" borderId="955" xfId="0" applyFont="1" applyFill="1" applyBorder="1" applyAlignment="1">
      <alignment horizontal="center" vertical="center" wrapText="1"/>
    </xf>
    <xf numFmtId="0" fontId="16" fillId="0" borderId="940" xfId="0" applyFont="1" applyBorder="1" applyAlignment="1">
      <alignment horizontal="left" vertical="center" shrinkToFit="1"/>
    </xf>
    <xf numFmtId="0" fontId="16" fillId="0" borderId="939" xfId="0" applyFont="1" applyBorder="1" applyAlignment="1">
      <alignment horizontal="left" vertical="center" shrinkToFit="1"/>
    </xf>
    <xf numFmtId="0" fontId="16" fillId="0" borderId="938" xfId="0" applyFont="1" applyBorder="1" applyAlignment="1">
      <alignment horizontal="left" vertical="center" shrinkToFit="1"/>
    </xf>
    <xf numFmtId="0" fontId="8" fillId="3" borderId="937" xfId="0" applyFont="1" applyFill="1" applyBorder="1" applyAlignment="1">
      <alignment horizontal="center" vertical="center"/>
    </xf>
    <xf numFmtId="0" fontId="8" fillId="3" borderId="936" xfId="0" applyFont="1" applyFill="1" applyBorder="1" applyAlignment="1">
      <alignment horizontal="center" vertical="center"/>
    </xf>
    <xf numFmtId="0" fontId="16" fillId="0" borderId="935" xfId="0" applyFont="1" applyBorder="1" applyAlignment="1">
      <alignment horizontal="left" vertical="center" shrinkToFit="1"/>
    </xf>
    <xf numFmtId="0" fontId="16" fillId="0" borderId="934" xfId="0" applyFont="1" applyBorder="1" applyAlignment="1">
      <alignment horizontal="left" vertical="center" shrinkToFit="1"/>
    </xf>
    <xf numFmtId="0" fontId="16" fillId="0" borderId="933" xfId="0" applyFont="1" applyBorder="1" applyAlignment="1">
      <alignment horizontal="left" vertical="center" shrinkToFit="1"/>
    </xf>
    <xf numFmtId="0" fontId="8" fillId="4" borderId="931" xfId="0" applyFont="1" applyFill="1" applyBorder="1" applyAlignment="1">
      <alignment horizontal="left" vertical="top" wrapText="1"/>
    </xf>
    <xf numFmtId="0" fontId="8" fillId="4" borderId="930" xfId="0" applyFont="1" applyFill="1" applyBorder="1" applyAlignment="1">
      <alignment horizontal="left" vertical="top" wrapText="1"/>
    </xf>
    <xf numFmtId="0" fontId="8" fillId="3" borderId="952" xfId="0" applyFont="1" applyFill="1" applyBorder="1" applyAlignment="1">
      <alignment horizontal="center" vertical="center"/>
    </xf>
    <xf numFmtId="0" fontId="8" fillId="3" borderId="951" xfId="0" applyFont="1" applyFill="1" applyBorder="1" applyAlignment="1">
      <alignment horizontal="center" vertical="center"/>
    </xf>
    <xf numFmtId="0" fontId="17" fillId="0" borderId="950" xfId="0" applyFont="1" applyBorder="1" applyAlignment="1">
      <alignment horizontal="left" vertical="center" shrinkToFit="1"/>
    </xf>
    <xf numFmtId="0" fontId="17" fillId="0" borderId="949" xfId="0" applyFont="1" applyBorder="1" applyAlignment="1">
      <alignment horizontal="left" vertical="center" shrinkToFit="1"/>
    </xf>
    <xf numFmtId="0" fontId="17" fillId="0" borderId="948" xfId="0" applyFont="1" applyBorder="1" applyAlignment="1">
      <alignment horizontal="left" vertical="center" shrinkToFit="1"/>
    </xf>
    <xf numFmtId="0" fontId="8" fillId="3" borderId="953" xfId="0" applyFont="1" applyFill="1" applyBorder="1" applyAlignment="1">
      <alignment horizontal="center" vertical="center" wrapText="1"/>
    </xf>
    <xf numFmtId="0" fontId="8" fillId="3" borderId="930" xfId="0" applyFont="1" applyFill="1" applyBorder="1" applyAlignment="1">
      <alignment horizontal="center" vertical="center" wrapText="1"/>
    </xf>
    <xf numFmtId="0" fontId="8" fillId="4" borderId="932" xfId="0" applyFont="1" applyFill="1" applyBorder="1" applyAlignment="1">
      <alignment horizontal="left" vertical="top" wrapText="1"/>
    </xf>
    <xf numFmtId="0" fontId="10" fillId="0" borderId="932" xfId="0" applyFont="1" applyBorder="1" applyAlignment="1">
      <alignment horizontal="left" vertical="center" wrapText="1"/>
    </xf>
    <xf numFmtId="0" fontId="10" fillId="0" borderId="931" xfId="0" applyFont="1" applyBorder="1" applyAlignment="1">
      <alignment horizontal="left" vertical="center" wrapText="1"/>
    </xf>
    <xf numFmtId="0" fontId="10" fillId="0" borderId="930" xfId="0" applyFont="1" applyBorder="1" applyAlignment="1">
      <alignment horizontal="left" vertical="center" wrapText="1"/>
    </xf>
    <xf numFmtId="0" fontId="11" fillId="4" borderId="932" xfId="0" applyFont="1" applyFill="1" applyBorder="1" applyAlignment="1">
      <alignment horizontal="center" vertical="center" wrapText="1"/>
    </xf>
    <xf numFmtId="0" fontId="11" fillId="4" borderId="930" xfId="0" applyFont="1" applyFill="1" applyBorder="1" applyAlignment="1">
      <alignment horizontal="center" vertical="center" wrapText="1"/>
    </xf>
    <xf numFmtId="0" fontId="8" fillId="3" borderId="971" xfId="0" applyFont="1" applyFill="1" applyBorder="1" applyAlignment="1">
      <alignment horizontal="center" vertical="center"/>
    </xf>
    <xf numFmtId="0" fontId="8" fillId="3" borderId="968" xfId="0" applyFont="1" applyFill="1" applyBorder="1" applyAlignment="1">
      <alignment horizontal="center" vertical="center"/>
    </xf>
    <xf numFmtId="0" fontId="8" fillId="3" borderId="970" xfId="0" applyFont="1" applyFill="1" applyBorder="1" applyAlignment="1">
      <alignment horizontal="center" vertical="center"/>
    </xf>
    <xf numFmtId="0" fontId="8" fillId="3" borderId="966" xfId="0" applyFont="1" applyFill="1" applyBorder="1" applyAlignment="1">
      <alignment horizontal="center" vertical="center"/>
    </xf>
    <xf numFmtId="0" fontId="8" fillId="3" borderId="965" xfId="0" applyFont="1" applyFill="1" applyBorder="1" applyAlignment="1">
      <alignment horizontal="center" vertical="center"/>
    </xf>
    <xf numFmtId="0" fontId="17" fillId="0" borderId="964" xfId="0" applyFont="1" applyBorder="1" applyAlignment="1">
      <alignment horizontal="left" vertical="center" shrinkToFit="1"/>
    </xf>
    <xf numFmtId="0" fontId="17" fillId="0" borderId="963" xfId="0" applyFont="1" applyBorder="1" applyAlignment="1">
      <alignment horizontal="left" vertical="center" shrinkToFit="1"/>
    </xf>
    <xf numFmtId="0" fontId="17" fillId="0" borderId="962" xfId="0" applyFont="1" applyBorder="1" applyAlignment="1">
      <alignment horizontal="left" vertical="center" shrinkToFit="1"/>
    </xf>
    <xf numFmtId="0" fontId="15" fillId="0" borderId="969" xfId="0" applyFont="1" applyBorder="1" applyAlignment="1">
      <alignment horizontal="left" vertical="top" wrapText="1"/>
    </xf>
    <xf numFmtId="0" fontId="15" fillId="0" borderId="968" xfId="0" applyFont="1" applyBorder="1" applyAlignment="1">
      <alignment horizontal="left" vertical="top" wrapText="1"/>
    </xf>
    <xf numFmtId="0" fontId="15" fillId="0" borderId="967" xfId="0" applyFont="1" applyBorder="1" applyAlignment="1">
      <alignment horizontal="left" vertical="top" wrapText="1"/>
    </xf>
    <xf numFmtId="0" fontId="8" fillId="3" borderId="980" xfId="0" applyFont="1" applyFill="1" applyBorder="1" applyAlignment="1">
      <alignment horizontal="center" vertical="center"/>
    </xf>
    <xf numFmtId="0" fontId="8" fillId="3" borderId="979" xfId="0" applyFont="1" applyFill="1" applyBorder="1" applyAlignment="1">
      <alignment horizontal="center" vertical="center"/>
    </xf>
    <xf numFmtId="0" fontId="13" fillId="0" borderId="979" xfId="0" applyFont="1" applyBorder="1" applyAlignment="1">
      <alignment horizontal="left" vertical="center" wrapText="1"/>
    </xf>
    <xf numFmtId="0" fontId="13" fillId="0" borderId="978" xfId="0" applyFont="1" applyBorder="1" applyAlignment="1">
      <alignment horizontal="left" vertical="center" wrapText="1"/>
    </xf>
    <xf numFmtId="0" fontId="8" fillId="3" borderId="980" xfId="0" applyFont="1" applyFill="1" applyBorder="1" applyAlignment="1">
      <alignment horizontal="center" vertical="center" wrapText="1"/>
    </xf>
    <xf numFmtId="0" fontId="8" fillId="3" borderId="979" xfId="0" applyFont="1" applyFill="1" applyBorder="1" applyAlignment="1">
      <alignment horizontal="center" vertical="center" wrapText="1"/>
    </xf>
    <xf numFmtId="0" fontId="16" fillId="0" borderId="964" xfId="0" applyFont="1" applyBorder="1" applyAlignment="1">
      <alignment horizontal="left" vertical="center" shrinkToFit="1"/>
    </xf>
    <xf numFmtId="0" fontId="16" fillId="0" borderId="963" xfId="0" applyFont="1" applyBorder="1" applyAlignment="1">
      <alignment horizontal="left" vertical="center" shrinkToFit="1"/>
    </xf>
    <xf numFmtId="0" fontId="16" fillId="0" borderId="962" xfId="0" applyFont="1" applyBorder="1" applyAlignment="1">
      <alignment horizontal="left" vertical="center" shrinkToFit="1"/>
    </xf>
    <xf numFmtId="0" fontId="8" fillId="3" borderId="961" xfId="0" applyFont="1" applyFill="1" applyBorder="1" applyAlignment="1">
      <alignment horizontal="center" vertical="center"/>
    </xf>
    <xf numFmtId="0" fontId="8" fillId="3" borderId="960" xfId="0" applyFont="1" applyFill="1" applyBorder="1" applyAlignment="1">
      <alignment horizontal="center" vertical="center"/>
    </xf>
    <xf numFmtId="0" fontId="16" fillId="0" borderId="959" xfId="0" applyFont="1" applyBorder="1" applyAlignment="1">
      <alignment horizontal="left" vertical="center" shrinkToFit="1"/>
    </xf>
    <xf numFmtId="0" fontId="16" fillId="0" borderId="958" xfId="0" applyFont="1" applyBorder="1" applyAlignment="1">
      <alignment horizontal="left" vertical="center" shrinkToFit="1"/>
    </xf>
    <xf numFmtId="0" fontId="16" fillId="0" borderId="957" xfId="0" applyFont="1" applyBorder="1" applyAlignment="1">
      <alignment horizontal="left" vertical="center" shrinkToFit="1"/>
    </xf>
    <xf numFmtId="0" fontId="8" fillId="4" borderId="955" xfId="0" applyFont="1" applyFill="1" applyBorder="1" applyAlignment="1">
      <alignment horizontal="left" vertical="top" wrapText="1"/>
    </xf>
    <xf numFmtId="0" fontId="8" fillId="4" borderId="954" xfId="0" applyFont="1" applyFill="1" applyBorder="1" applyAlignment="1">
      <alignment horizontal="left" vertical="top" wrapText="1"/>
    </xf>
    <xf numFmtId="0" fontId="8" fillId="3" borderId="976" xfId="0" applyFont="1" applyFill="1" applyBorder="1" applyAlignment="1">
      <alignment horizontal="center" vertical="center"/>
    </xf>
    <xf numFmtId="0" fontId="8" fillId="3" borderId="975" xfId="0" applyFont="1" applyFill="1" applyBorder="1" applyAlignment="1">
      <alignment horizontal="center" vertical="center"/>
    </xf>
    <xf numFmtId="0" fontId="17" fillId="0" borderId="974" xfId="0" applyFont="1" applyBorder="1" applyAlignment="1">
      <alignment horizontal="left" vertical="center" shrinkToFit="1"/>
    </xf>
    <xf numFmtId="0" fontId="17" fillId="0" borderId="973" xfId="0" applyFont="1" applyBorder="1" applyAlignment="1">
      <alignment horizontal="left" vertical="center" shrinkToFit="1"/>
    </xf>
    <xf numFmtId="0" fontId="17" fillId="0" borderId="972" xfId="0" applyFont="1" applyBorder="1" applyAlignment="1">
      <alignment horizontal="left" vertical="center" shrinkToFit="1"/>
    </xf>
    <xf numFmtId="0" fontId="8" fillId="3" borderId="977" xfId="0" applyFont="1" applyFill="1" applyBorder="1" applyAlignment="1">
      <alignment horizontal="center" vertical="center" wrapText="1"/>
    </xf>
    <xf numFmtId="0" fontId="8" fillId="3" borderId="954" xfId="0" applyFont="1" applyFill="1" applyBorder="1" applyAlignment="1">
      <alignment horizontal="center" vertical="center" wrapText="1"/>
    </xf>
    <xf numFmtId="0" fontId="8" fillId="4" borderId="956" xfId="0" applyFont="1" applyFill="1" applyBorder="1" applyAlignment="1">
      <alignment horizontal="left" vertical="top" wrapText="1"/>
    </xf>
    <xf numFmtId="0" fontId="10" fillId="0" borderId="956" xfId="0" applyFont="1" applyBorder="1" applyAlignment="1">
      <alignment horizontal="left" vertical="center" wrapText="1"/>
    </xf>
    <xf numFmtId="0" fontId="10" fillId="0" borderId="955" xfId="0" applyFont="1" applyBorder="1" applyAlignment="1">
      <alignment horizontal="left" vertical="center" wrapText="1"/>
    </xf>
    <xf numFmtId="0" fontId="10" fillId="0" borderId="954" xfId="0" applyFont="1" applyBorder="1" applyAlignment="1">
      <alignment horizontal="left" vertical="center" wrapText="1"/>
    </xf>
    <xf numFmtId="0" fontId="11" fillId="4" borderId="956" xfId="0" applyFont="1" applyFill="1" applyBorder="1" applyAlignment="1">
      <alignment horizontal="center" vertical="center" wrapText="1"/>
    </xf>
    <xf numFmtId="0" fontId="11" fillId="4" borderId="954" xfId="0" applyFont="1" applyFill="1" applyBorder="1" applyAlignment="1">
      <alignment horizontal="center" vertical="center" wrapText="1"/>
    </xf>
    <xf numFmtId="0" fontId="8" fillId="3" borderId="995" xfId="0" applyFont="1" applyFill="1" applyBorder="1" applyAlignment="1">
      <alignment horizontal="center" vertical="center"/>
    </xf>
    <xf numFmtId="0" fontId="8" fillId="3" borderId="992" xfId="0" applyFont="1" applyFill="1" applyBorder="1" applyAlignment="1">
      <alignment horizontal="center" vertical="center"/>
    </xf>
    <xf numFmtId="0" fontId="8" fillId="3" borderId="994" xfId="0" applyFont="1" applyFill="1" applyBorder="1" applyAlignment="1">
      <alignment horizontal="center" vertical="center"/>
    </xf>
    <xf numFmtId="0" fontId="8" fillId="3" borderId="990" xfId="0" applyFont="1" applyFill="1" applyBorder="1" applyAlignment="1">
      <alignment horizontal="center" vertical="center"/>
    </xf>
    <xf numFmtId="0" fontId="8" fillId="3" borderId="989" xfId="0" applyFont="1" applyFill="1" applyBorder="1" applyAlignment="1">
      <alignment horizontal="center" vertical="center"/>
    </xf>
    <xf numFmtId="0" fontId="17" fillId="0" borderId="988" xfId="0" applyFont="1" applyBorder="1" applyAlignment="1">
      <alignment horizontal="left" vertical="center" shrinkToFit="1"/>
    </xf>
    <xf numFmtId="0" fontId="17" fillId="0" borderId="987" xfId="0" applyFont="1" applyBorder="1" applyAlignment="1">
      <alignment horizontal="left" vertical="center" shrinkToFit="1"/>
    </xf>
    <xf numFmtId="0" fontId="17" fillId="0" borderId="986" xfId="0" applyFont="1" applyBorder="1" applyAlignment="1">
      <alignment horizontal="left" vertical="center" shrinkToFit="1"/>
    </xf>
    <xf numFmtId="0" fontId="15" fillId="0" borderId="993" xfId="0" applyFont="1" applyBorder="1" applyAlignment="1">
      <alignment horizontal="left" vertical="top" wrapText="1"/>
    </xf>
    <xf numFmtId="0" fontId="15" fillId="0" borderId="992" xfId="0" applyFont="1" applyBorder="1" applyAlignment="1">
      <alignment horizontal="left" vertical="top" wrapText="1"/>
    </xf>
    <xf numFmtId="0" fontId="15" fillId="0" borderId="991" xfId="0" applyFont="1" applyBorder="1" applyAlignment="1">
      <alignment horizontal="left" vertical="top" wrapText="1"/>
    </xf>
    <xf numFmtId="0" fontId="8" fillId="3" borderId="1004" xfId="0" applyFont="1" applyFill="1" applyBorder="1" applyAlignment="1">
      <alignment horizontal="center" vertical="center"/>
    </xf>
    <xf numFmtId="0" fontId="8" fillId="3" borderId="1003" xfId="0" applyFont="1" applyFill="1" applyBorder="1" applyAlignment="1">
      <alignment horizontal="center" vertical="center"/>
    </xf>
    <xf numFmtId="0" fontId="13" fillId="0" borderId="1003" xfId="0" applyFont="1" applyBorder="1" applyAlignment="1">
      <alignment horizontal="left" vertical="center" wrapText="1"/>
    </xf>
    <xf numFmtId="0" fontId="13" fillId="0" borderId="1002" xfId="0" applyFont="1" applyBorder="1" applyAlignment="1">
      <alignment horizontal="left" vertical="center" wrapText="1"/>
    </xf>
    <xf numFmtId="0" fontId="8" fillId="3" borderId="1004" xfId="0" applyFont="1" applyFill="1" applyBorder="1" applyAlignment="1">
      <alignment horizontal="center" vertical="center" wrapText="1"/>
    </xf>
    <xf numFmtId="0" fontId="8" fillId="3" borderId="1003" xfId="0" applyFont="1" applyFill="1" applyBorder="1" applyAlignment="1">
      <alignment horizontal="center" vertical="center" wrapText="1"/>
    </xf>
    <xf numFmtId="0" fontId="16" fillId="0" borderId="988" xfId="0" applyFont="1" applyBorder="1" applyAlignment="1">
      <alignment horizontal="left" vertical="center" shrinkToFit="1"/>
    </xf>
    <xf numFmtId="0" fontId="16" fillId="0" borderId="987" xfId="0" applyFont="1" applyBorder="1" applyAlignment="1">
      <alignment horizontal="left" vertical="center" shrinkToFit="1"/>
    </xf>
    <xf numFmtId="0" fontId="16" fillId="0" borderId="986" xfId="0" applyFont="1" applyBorder="1" applyAlignment="1">
      <alignment horizontal="left" vertical="center" shrinkToFit="1"/>
    </xf>
    <xf numFmtId="0" fontId="8" fillId="3" borderId="985" xfId="0" applyFont="1" applyFill="1" applyBorder="1" applyAlignment="1">
      <alignment horizontal="center" vertical="center"/>
    </xf>
    <xf numFmtId="0" fontId="8" fillId="3" borderId="984" xfId="0" applyFont="1" applyFill="1" applyBorder="1" applyAlignment="1">
      <alignment horizontal="center" vertical="center"/>
    </xf>
    <xf numFmtId="0" fontId="16" fillId="0" borderId="983" xfId="0" applyFont="1" applyBorder="1" applyAlignment="1">
      <alignment horizontal="left" vertical="center" shrinkToFit="1"/>
    </xf>
    <xf numFmtId="0" fontId="16" fillId="0" borderId="982" xfId="0" applyFont="1" applyBorder="1" applyAlignment="1">
      <alignment horizontal="left" vertical="center" shrinkToFit="1"/>
    </xf>
    <xf numFmtId="0" fontId="16" fillId="0" borderId="981" xfId="0" applyFont="1" applyBorder="1" applyAlignment="1">
      <alignment horizontal="left" vertical="center" shrinkToFit="1"/>
    </xf>
    <xf numFmtId="0" fontId="8" fillId="4" borderId="979" xfId="0" applyFont="1" applyFill="1" applyBorder="1" applyAlignment="1">
      <alignment horizontal="left" vertical="top" wrapText="1"/>
    </xf>
    <xf numFmtId="0" fontId="8" fillId="4" borderId="978" xfId="0" applyFont="1" applyFill="1" applyBorder="1" applyAlignment="1">
      <alignment horizontal="left" vertical="top" wrapText="1"/>
    </xf>
    <xf numFmtId="0" fontId="8" fillId="3" borderId="1000" xfId="0" applyFont="1" applyFill="1" applyBorder="1" applyAlignment="1">
      <alignment horizontal="center" vertical="center"/>
    </xf>
    <xf numFmtId="0" fontId="8" fillId="3" borderId="999" xfId="0" applyFont="1" applyFill="1" applyBorder="1" applyAlignment="1">
      <alignment horizontal="center" vertical="center"/>
    </xf>
    <xf numFmtId="0" fontId="17" fillId="0" borderId="998" xfId="0" applyFont="1" applyBorder="1" applyAlignment="1">
      <alignment horizontal="left" vertical="center" shrinkToFit="1"/>
    </xf>
    <xf numFmtId="0" fontId="17" fillId="0" borderId="997" xfId="0" applyFont="1" applyBorder="1" applyAlignment="1">
      <alignment horizontal="left" vertical="center" shrinkToFit="1"/>
    </xf>
    <xf numFmtId="0" fontId="17" fillId="0" borderId="996" xfId="0" applyFont="1" applyBorder="1" applyAlignment="1">
      <alignment horizontal="left" vertical="center" shrinkToFit="1"/>
    </xf>
    <xf numFmtId="0" fontId="8" fillId="3" borderId="1001" xfId="0" applyFont="1" applyFill="1" applyBorder="1" applyAlignment="1">
      <alignment horizontal="center" vertical="center" wrapText="1"/>
    </xf>
    <xf numFmtId="0" fontId="8" fillId="3" borderId="978" xfId="0" applyFont="1" applyFill="1" applyBorder="1" applyAlignment="1">
      <alignment horizontal="center" vertical="center" wrapText="1"/>
    </xf>
    <xf numFmtId="0" fontId="8" fillId="4" borderId="980" xfId="0" applyFont="1" applyFill="1" applyBorder="1" applyAlignment="1">
      <alignment horizontal="left" vertical="top" wrapText="1"/>
    </xf>
    <xf numFmtId="0" fontId="10" fillId="0" borderId="980" xfId="0" applyFont="1" applyBorder="1" applyAlignment="1">
      <alignment horizontal="left" vertical="center" wrapText="1"/>
    </xf>
    <xf numFmtId="0" fontId="10" fillId="0" borderId="979" xfId="0" applyFont="1" applyBorder="1" applyAlignment="1">
      <alignment horizontal="left" vertical="center" wrapText="1"/>
    </xf>
    <xf numFmtId="0" fontId="10" fillId="0" borderId="978" xfId="0" applyFont="1" applyBorder="1" applyAlignment="1">
      <alignment horizontal="left" vertical="center" wrapText="1"/>
    </xf>
    <xf numFmtId="0" fontId="11" fillId="4" borderId="980" xfId="0" applyFont="1" applyFill="1" applyBorder="1" applyAlignment="1">
      <alignment horizontal="center" vertical="center" wrapText="1"/>
    </xf>
    <xf numFmtId="0" fontId="11" fillId="4" borderId="978" xfId="0" applyFont="1" applyFill="1" applyBorder="1" applyAlignment="1">
      <alignment horizontal="center" vertical="center" wrapText="1"/>
    </xf>
    <xf numFmtId="0" fontId="8" fillId="3" borderId="1019" xfId="0" applyFont="1" applyFill="1" applyBorder="1" applyAlignment="1">
      <alignment horizontal="center" vertical="center"/>
    </xf>
    <xf numFmtId="0" fontId="8" fillId="3" borderId="1016" xfId="0" applyFont="1" applyFill="1" applyBorder="1" applyAlignment="1">
      <alignment horizontal="center" vertical="center"/>
    </xf>
    <xf numFmtId="0" fontId="8" fillId="3" borderId="1018" xfId="0" applyFont="1" applyFill="1" applyBorder="1" applyAlignment="1">
      <alignment horizontal="center" vertical="center"/>
    </xf>
    <xf numFmtId="0" fontId="8" fillId="3" borderId="1014" xfId="0" applyFont="1" applyFill="1" applyBorder="1" applyAlignment="1">
      <alignment horizontal="center" vertical="center"/>
    </xf>
    <xf numFmtId="0" fontId="8" fillId="3" borderId="1013" xfId="0" applyFont="1" applyFill="1" applyBorder="1" applyAlignment="1">
      <alignment horizontal="center" vertical="center"/>
    </xf>
    <xf numFmtId="0" fontId="17" fillId="0" borderId="1012" xfId="0" applyFont="1" applyBorder="1" applyAlignment="1">
      <alignment horizontal="left" vertical="center" shrinkToFit="1"/>
    </xf>
    <xf numFmtId="0" fontId="17" fillId="0" borderId="1011" xfId="0" applyFont="1" applyBorder="1" applyAlignment="1">
      <alignment horizontal="left" vertical="center" shrinkToFit="1"/>
    </xf>
    <xf numFmtId="0" fontId="17" fillId="0" borderId="1010" xfId="0" applyFont="1" applyBorder="1" applyAlignment="1">
      <alignment horizontal="left" vertical="center" shrinkToFit="1"/>
    </xf>
    <xf numFmtId="0" fontId="15" fillId="0" borderId="1017" xfId="0" applyFont="1" applyBorder="1" applyAlignment="1">
      <alignment horizontal="left" vertical="top" wrapText="1"/>
    </xf>
    <xf numFmtId="0" fontId="15" fillId="0" borderId="1016" xfId="0" applyFont="1" applyBorder="1" applyAlignment="1">
      <alignment horizontal="left" vertical="top" wrapText="1"/>
    </xf>
    <xf numFmtId="0" fontId="15" fillId="0" borderId="1015" xfId="0" applyFont="1" applyBorder="1" applyAlignment="1">
      <alignment horizontal="left" vertical="top" wrapText="1"/>
    </xf>
    <xf numFmtId="0" fontId="8" fillId="3" borderId="1028" xfId="0" applyFont="1" applyFill="1" applyBorder="1" applyAlignment="1">
      <alignment horizontal="center" vertical="center"/>
    </xf>
    <xf numFmtId="0" fontId="8" fillId="3" borderId="1027" xfId="0" applyFont="1" applyFill="1" applyBorder="1" applyAlignment="1">
      <alignment horizontal="center" vertical="center"/>
    </xf>
    <xf numFmtId="0" fontId="13" fillId="0" borderId="1027" xfId="0" applyFont="1" applyBorder="1" applyAlignment="1">
      <alignment horizontal="left" vertical="center" wrapText="1"/>
    </xf>
    <xf numFmtId="0" fontId="13" fillId="0" borderId="1026" xfId="0" applyFont="1" applyBorder="1" applyAlignment="1">
      <alignment horizontal="left" vertical="center" wrapText="1"/>
    </xf>
    <xf numFmtId="0" fontId="8" fillId="3" borderId="1028" xfId="0" applyFont="1" applyFill="1" applyBorder="1" applyAlignment="1">
      <alignment horizontal="center" vertical="center" wrapText="1"/>
    </xf>
    <xf numFmtId="0" fontId="8" fillId="3" borderId="1027" xfId="0" applyFont="1" applyFill="1" applyBorder="1" applyAlignment="1">
      <alignment horizontal="center" vertical="center" wrapText="1"/>
    </xf>
    <xf numFmtId="0" fontId="16" fillId="0" borderId="1012" xfId="0" applyFont="1" applyBorder="1" applyAlignment="1">
      <alignment horizontal="left" vertical="center" shrinkToFit="1"/>
    </xf>
    <xf numFmtId="0" fontId="16" fillId="0" borderId="1011" xfId="0" applyFont="1" applyBorder="1" applyAlignment="1">
      <alignment horizontal="left" vertical="center" shrinkToFit="1"/>
    </xf>
    <xf numFmtId="0" fontId="16" fillId="0" borderId="1010" xfId="0" applyFont="1" applyBorder="1" applyAlignment="1">
      <alignment horizontal="left" vertical="center" shrinkToFit="1"/>
    </xf>
    <xf numFmtId="0" fontId="8" fillId="3" borderId="1009" xfId="0" applyFont="1" applyFill="1" applyBorder="1" applyAlignment="1">
      <alignment horizontal="center" vertical="center"/>
    </xf>
    <xf numFmtId="0" fontId="8" fillId="3" borderId="1008" xfId="0" applyFont="1" applyFill="1" applyBorder="1" applyAlignment="1">
      <alignment horizontal="center" vertical="center"/>
    </xf>
    <xf numFmtId="0" fontId="16" fillId="0" borderId="1007" xfId="0" applyFont="1" applyBorder="1" applyAlignment="1">
      <alignment horizontal="left" vertical="center" shrinkToFit="1"/>
    </xf>
    <xf numFmtId="0" fontId="16" fillId="0" borderId="1006" xfId="0" applyFont="1" applyBorder="1" applyAlignment="1">
      <alignment horizontal="left" vertical="center" shrinkToFit="1"/>
    </xf>
    <xf numFmtId="0" fontId="16" fillId="0" borderId="1005" xfId="0" applyFont="1" applyBorder="1" applyAlignment="1">
      <alignment horizontal="left" vertical="center" shrinkToFit="1"/>
    </xf>
    <xf numFmtId="0" fontId="8" fillId="4" borderId="1003" xfId="0" applyFont="1" applyFill="1" applyBorder="1" applyAlignment="1">
      <alignment horizontal="left" vertical="top" wrapText="1"/>
    </xf>
    <xf numFmtId="0" fontId="8" fillId="4" borderId="1002" xfId="0" applyFont="1" applyFill="1" applyBorder="1" applyAlignment="1">
      <alignment horizontal="left" vertical="top" wrapText="1"/>
    </xf>
    <xf numFmtId="0" fontId="8" fillId="3" borderId="1024" xfId="0" applyFont="1" applyFill="1" applyBorder="1" applyAlignment="1">
      <alignment horizontal="center" vertical="center"/>
    </xf>
    <xf numFmtId="0" fontId="8" fillId="3" borderId="1023" xfId="0" applyFont="1" applyFill="1" applyBorder="1" applyAlignment="1">
      <alignment horizontal="center" vertical="center"/>
    </xf>
    <xf numFmtId="0" fontId="17" fillId="0" borderId="1022" xfId="0" applyFont="1" applyBorder="1" applyAlignment="1">
      <alignment horizontal="left" vertical="center" shrinkToFit="1"/>
    </xf>
    <xf numFmtId="0" fontId="17" fillId="0" borderId="1021" xfId="0" applyFont="1" applyBorder="1" applyAlignment="1">
      <alignment horizontal="left" vertical="center" shrinkToFit="1"/>
    </xf>
    <xf numFmtId="0" fontId="17" fillId="0" borderId="1020" xfId="0" applyFont="1" applyBorder="1" applyAlignment="1">
      <alignment horizontal="left" vertical="center" shrinkToFit="1"/>
    </xf>
    <xf numFmtId="0" fontId="8" fillId="3" borderId="1025" xfId="0" applyFont="1" applyFill="1" applyBorder="1" applyAlignment="1">
      <alignment horizontal="center" vertical="center" wrapText="1"/>
    </xf>
    <xf numFmtId="0" fontId="8" fillId="3" borderId="1002" xfId="0" applyFont="1" applyFill="1" applyBorder="1" applyAlignment="1">
      <alignment horizontal="center" vertical="center" wrapText="1"/>
    </xf>
    <xf numFmtId="0" fontId="8" fillId="4" borderId="1004" xfId="0" applyFont="1" applyFill="1" applyBorder="1" applyAlignment="1">
      <alignment horizontal="left" vertical="top" wrapText="1"/>
    </xf>
    <xf numFmtId="0" fontId="10" fillId="0" borderId="1004" xfId="0" applyFont="1" applyBorder="1" applyAlignment="1">
      <alignment horizontal="left" vertical="center" wrapText="1"/>
    </xf>
    <xf numFmtId="0" fontId="10" fillId="0" borderId="1003" xfId="0" applyFont="1" applyBorder="1" applyAlignment="1">
      <alignment horizontal="left" vertical="center" wrapText="1"/>
    </xf>
    <xf numFmtId="0" fontId="10" fillId="0" borderId="1002" xfId="0" applyFont="1" applyBorder="1" applyAlignment="1">
      <alignment horizontal="left" vertical="center" wrapText="1"/>
    </xf>
    <xf numFmtId="0" fontId="11" fillId="4" borderId="1004" xfId="0" applyFont="1" applyFill="1" applyBorder="1" applyAlignment="1">
      <alignment horizontal="center" vertical="center" wrapText="1"/>
    </xf>
    <xf numFmtId="0" fontId="11" fillId="4" borderId="1002" xfId="0" applyFont="1" applyFill="1" applyBorder="1" applyAlignment="1">
      <alignment horizontal="center" vertical="center" wrapText="1"/>
    </xf>
    <xf numFmtId="0" fontId="8" fillId="3" borderId="1043" xfId="0" applyFont="1" applyFill="1" applyBorder="1" applyAlignment="1">
      <alignment horizontal="center" vertical="center"/>
    </xf>
    <xf numFmtId="0" fontId="8" fillId="3" borderId="1040" xfId="0" applyFont="1" applyFill="1" applyBorder="1" applyAlignment="1">
      <alignment horizontal="center" vertical="center"/>
    </xf>
    <xf numFmtId="0" fontId="8" fillId="3" borderId="1042" xfId="0" applyFont="1" applyFill="1" applyBorder="1" applyAlignment="1">
      <alignment horizontal="center" vertical="center"/>
    </xf>
    <xf numFmtId="0" fontId="8" fillId="3" borderId="1038" xfId="0" applyFont="1" applyFill="1" applyBorder="1" applyAlignment="1">
      <alignment horizontal="center" vertical="center"/>
    </xf>
    <xf numFmtId="0" fontId="8" fillId="3" borderId="1037" xfId="0" applyFont="1" applyFill="1" applyBorder="1" applyAlignment="1">
      <alignment horizontal="center" vertical="center"/>
    </xf>
    <xf numFmtId="0" fontId="17" fillId="0" borderId="1036" xfId="0" applyFont="1" applyBorder="1" applyAlignment="1">
      <alignment horizontal="left" vertical="center" shrinkToFit="1"/>
    </xf>
    <xf numFmtId="0" fontId="17" fillId="0" borderId="1035" xfId="0" applyFont="1" applyBorder="1" applyAlignment="1">
      <alignment horizontal="left" vertical="center" shrinkToFit="1"/>
    </xf>
    <xf numFmtId="0" fontId="17" fillId="0" borderId="1034" xfId="0" applyFont="1" applyBorder="1" applyAlignment="1">
      <alignment horizontal="left" vertical="center" shrinkToFit="1"/>
    </xf>
    <xf numFmtId="0" fontId="15" fillId="0" borderId="1041" xfId="0" applyFont="1" applyBorder="1" applyAlignment="1">
      <alignment horizontal="left" vertical="top" wrapText="1"/>
    </xf>
    <xf numFmtId="0" fontId="15" fillId="0" borderId="1040" xfId="0" applyFont="1" applyBorder="1" applyAlignment="1">
      <alignment horizontal="left" vertical="top" wrapText="1"/>
    </xf>
    <xf numFmtId="0" fontId="15" fillId="0" borderId="1039" xfId="0" applyFont="1" applyBorder="1" applyAlignment="1">
      <alignment horizontal="left" vertical="top" wrapText="1"/>
    </xf>
    <xf numFmtId="0" fontId="8" fillId="3" borderId="1052" xfId="0" applyFont="1" applyFill="1" applyBorder="1" applyAlignment="1">
      <alignment horizontal="center" vertical="center"/>
    </xf>
    <xf numFmtId="0" fontId="8" fillId="3" borderId="1051" xfId="0" applyFont="1" applyFill="1" applyBorder="1" applyAlignment="1">
      <alignment horizontal="center" vertical="center"/>
    </xf>
    <xf numFmtId="0" fontId="13" fillId="0" borderId="1051" xfId="0" applyFont="1" applyBorder="1" applyAlignment="1">
      <alignment horizontal="left" vertical="center" wrapText="1"/>
    </xf>
    <xf numFmtId="0" fontId="13" fillId="0" borderId="1050" xfId="0" applyFont="1" applyBorder="1" applyAlignment="1">
      <alignment horizontal="left" vertical="center" wrapText="1"/>
    </xf>
    <xf numFmtId="0" fontId="8" fillId="3" borderId="1052" xfId="0" applyFont="1" applyFill="1" applyBorder="1" applyAlignment="1">
      <alignment horizontal="center" vertical="center" wrapText="1"/>
    </xf>
    <xf numFmtId="0" fontId="8" fillId="3" borderId="1051" xfId="0" applyFont="1" applyFill="1" applyBorder="1" applyAlignment="1">
      <alignment horizontal="center" vertical="center" wrapText="1"/>
    </xf>
    <xf numFmtId="0" fontId="16" fillId="0" borderId="1036" xfId="0" applyFont="1" applyBorder="1" applyAlignment="1">
      <alignment horizontal="left" vertical="center" shrinkToFit="1"/>
    </xf>
    <xf numFmtId="0" fontId="16" fillId="0" borderId="1035" xfId="0" applyFont="1" applyBorder="1" applyAlignment="1">
      <alignment horizontal="left" vertical="center" shrinkToFit="1"/>
    </xf>
    <xf numFmtId="0" fontId="16" fillId="0" borderId="1034" xfId="0" applyFont="1" applyBorder="1" applyAlignment="1">
      <alignment horizontal="left" vertical="center" shrinkToFit="1"/>
    </xf>
    <xf numFmtId="0" fontId="8" fillId="3" borderId="1033" xfId="0" applyFont="1" applyFill="1" applyBorder="1" applyAlignment="1">
      <alignment horizontal="center" vertical="center"/>
    </xf>
    <xf numFmtId="0" fontId="8" fillId="3" borderId="1032" xfId="0" applyFont="1" applyFill="1" applyBorder="1" applyAlignment="1">
      <alignment horizontal="center" vertical="center"/>
    </xf>
    <xf numFmtId="0" fontId="16" fillId="0" borderId="1031" xfId="0" applyFont="1" applyBorder="1" applyAlignment="1">
      <alignment horizontal="left" vertical="center" shrinkToFit="1"/>
    </xf>
    <xf numFmtId="0" fontId="16" fillId="0" borderId="1030" xfId="0" applyFont="1" applyBorder="1" applyAlignment="1">
      <alignment horizontal="left" vertical="center" shrinkToFit="1"/>
    </xf>
    <xf numFmtId="0" fontId="16" fillId="0" borderId="1029" xfId="0" applyFont="1" applyBorder="1" applyAlignment="1">
      <alignment horizontal="left" vertical="center" shrinkToFit="1"/>
    </xf>
    <xf numFmtId="0" fontId="8" fillId="4" borderId="1027" xfId="0" applyFont="1" applyFill="1" applyBorder="1" applyAlignment="1">
      <alignment horizontal="left" vertical="top" wrapText="1"/>
    </xf>
    <xf numFmtId="0" fontId="8" fillId="4" borderId="1026" xfId="0" applyFont="1" applyFill="1" applyBorder="1" applyAlignment="1">
      <alignment horizontal="left" vertical="top" wrapText="1"/>
    </xf>
    <xf numFmtId="0" fontId="8" fillId="3" borderId="1048" xfId="0" applyFont="1" applyFill="1" applyBorder="1" applyAlignment="1">
      <alignment horizontal="center" vertical="center"/>
    </xf>
    <xf numFmtId="0" fontId="8" fillId="3" borderId="1047" xfId="0" applyFont="1" applyFill="1" applyBorder="1" applyAlignment="1">
      <alignment horizontal="center" vertical="center"/>
    </xf>
    <xf numFmtId="0" fontId="17" fillId="0" borderId="1046" xfId="0" applyFont="1" applyBorder="1" applyAlignment="1">
      <alignment horizontal="left" vertical="center" shrinkToFit="1"/>
    </xf>
    <xf numFmtId="0" fontId="17" fillId="0" borderId="1045" xfId="0" applyFont="1" applyBorder="1" applyAlignment="1">
      <alignment horizontal="left" vertical="center" shrinkToFit="1"/>
    </xf>
    <xf numFmtId="0" fontId="17" fillId="0" borderId="1044" xfId="0" applyFont="1" applyBorder="1" applyAlignment="1">
      <alignment horizontal="left" vertical="center" shrinkToFit="1"/>
    </xf>
    <xf numFmtId="0" fontId="8" fillId="3" borderId="1049" xfId="0" applyFont="1" applyFill="1" applyBorder="1" applyAlignment="1">
      <alignment horizontal="center" vertical="center" wrapText="1"/>
    </xf>
    <xf numFmtId="0" fontId="8" fillId="3" borderId="1026" xfId="0" applyFont="1" applyFill="1" applyBorder="1" applyAlignment="1">
      <alignment horizontal="center" vertical="center" wrapText="1"/>
    </xf>
    <xf numFmtId="0" fontId="8" fillId="4" borderId="1028" xfId="0" applyFont="1" applyFill="1" applyBorder="1" applyAlignment="1">
      <alignment horizontal="left" vertical="top" wrapText="1"/>
    </xf>
    <xf numFmtId="0" fontId="10" fillId="0" borderId="1028" xfId="0" applyFont="1" applyBorder="1" applyAlignment="1">
      <alignment horizontal="left" vertical="center" wrapText="1"/>
    </xf>
    <xf numFmtId="0" fontId="10" fillId="0" borderId="1027" xfId="0" applyFont="1" applyBorder="1" applyAlignment="1">
      <alignment horizontal="left" vertical="center" wrapText="1"/>
    </xf>
    <xf numFmtId="0" fontId="10" fillId="0" borderId="1026" xfId="0" applyFont="1" applyBorder="1" applyAlignment="1">
      <alignment horizontal="left" vertical="center" wrapText="1"/>
    </xf>
    <xf numFmtId="0" fontId="11" fillId="4" borderId="1028" xfId="0" applyFont="1" applyFill="1" applyBorder="1" applyAlignment="1">
      <alignment horizontal="center" vertical="center" wrapText="1"/>
    </xf>
    <xf numFmtId="0" fontId="11" fillId="4" borderId="1026" xfId="0" applyFont="1" applyFill="1" applyBorder="1" applyAlignment="1">
      <alignment horizontal="center" vertical="center" wrapText="1"/>
    </xf>
    <xf numFmtId="0" fontId="8" fillId="3" borderId="1067" xfId="0" applyFont="1" applyFill="1" applyBorder="1" applyAlignment="1">
      <alignment horizontal="center" vertical="center"/>
    </xf>
    <xf numFmtId="0" fontId="8" fillId="3" borderId="1064" xfId="0" applyFont="1" applyFill="1" applyBorder="1" applyAlignment="1">
      <alignment horizontal="center" vertical="center"/>
    </xf>
    <xf numFmtId="0" fontId="8" fillId="3" borderId="1066" xfId="0" applyFont="1" applyFill="1" applyBorder="1" applyAlignment="1">
      <alignment horizontal="center" vertical="center"/>
    </xf>
    <xf numFmtId="0" fontId="8" fillId="3" borderId="1062" xfId="0" applyFont="1" applyFill="1" applyBorder="1" applyAlignment="1">
      <alignment horizontal="center" vertical="center"/>
    </xf>
    <xf numFmtId="0" fontId="8" fillId="3" borderId="1061" xfId="0" applyFont="1" applyFill="1" applyBorder="1" applyAlignment="1">
      <alignment horizontal="center" vertical="center"/>
    </xf>
    <xf numFmtId="0" fontId="17" fillId="0" borderId="1060" xfId="0" applyFont="1" applyBorder="1" applyAlignment="1">
      <alignment horizontal="left" vertical="center" shrinkToFit="1"/>
    </xf>
    <xf numFmtId="0" fontId="17" fillId="0" borderId="1059" xfId="0" applyFont="1" applyBorder="1" applyAlignment="1">
      <alignment horizontal="left" vertical="center" shrinkToFit="1"/>
    </xf>
    <xf numFmtId="0" fontId="17" fillId="0" borderId="1058" xfId="0" applyFont="1" applyBorder="1" applyAlignment="1">
      <alignment horizontal="left" vertical="center" shrinkToFit="1"/>
    </xf>
    <xf numFmtId="0" fontId="15" fillId="0" borderId="1065" xfId="0" applyFont="1" applyBorder="1" applyAlignment="1">
      <alignment horizontal="left" vertical="top" wrapText="1"/>
    </xf>
    <xf numFmtId="0" fontId="15" fillId="0" borderId="1064" xfId="0" applyFont="1" applyBorder="1" applyAlignment="1">
      <alignment horizontal="left" vertical="top" wrapText="1"/>
    </xf>
    <xf numFmtId="0" fontId="15" fillId="0" borderId="1063" xfId="0" applyFont="1" applyBorder="1" applyAlignment="1">
      <alignment horizontal="left" vertical="top" wrapText="1"/>
    </xf>
    <xf numFmtId="0" fontId="8" fillId="3" borderId="1076" xfId="0" applyFont="1" applyFill="1" applyBorder="1" applyAlignment="1">
      <alignment horizontal="center" vertical="center"/>
    </xf>
    <xf numFmtId="0" fontId="8" fillId="3" borderId="1075" xfId="0" applyFont="1" applyFill="1" applyBorder="1" applyAlignment="1">
      <alignment horizontal="center" vertical="center"/>
    </xf>
    <xf numFmtId="0" fontId="13" fillId="0" borderId="1075" xfId="0" applyFont="1" applyBorder="1" applyAlignment="1">
      <alignment horizontal="left" vertical="center" wrapText="1"/>
    </xf>
    <xf numFmtId="0" fontId="13" fillId="0" borderId="1074" xfId="0" applyFont="1" applyBorder="1" applyAlignment="1">
      <alignment horizontal="left" vertical="center" wrapText="1"/>
    </xf>
    <xf numFmtId="0" fontId="8" fillId="3" borderId="1076" xfId="0" applyFont="1" applyFill="1" applyBorder="1" applyAlignment="1">
      <alignment horizontal="center" vertical="center" wrapText="1"/>
    </xf>
    <xf numFmtId="0" fontId="8" fillId="3" borderId="1075" xfId="0" applyFont="1" applyFill="1" applyBorder="1" applyAlignment="1">
      <alignment horizontal="center" vertical="center" wrapText="1"/>
    </xf>
    <xf numFmtId="0" fontId="16" fillId="0" borderId="1060" xfId="0" applyFont="1" applyBorder="1" applyAlignment="1">
      <alignment horizontal="left" vertical="center" shrinkToFit="1"/>
    </xf>
    <xf numFmtId="0" fontId="16" fillId="0" borderId="1059" xfId="0" applyFont="1" applyBorder="1" applyAlignment="1">
      <alignment horizontal="left" vertical="center" shrinkToFit="1"/>
    </xf>
    <xf numFmtId="0" fontId="16" fillId="0" borderId="1058" xfId="0" applyFont="1" applyBorder="1" applyAlignment="1">
      <alignment horizontal="left" vertical="center" shrinkToFit="1"/>
    </xf>
    <xf numFmtId="0" fontId="8" fillId="3" borderId="1057" xfId="0" applyFont="1" applyFill="1" applyBorder="1" applyAlignment="1">
      <alignment horizontal="center" vertical="center"/>
    </xf>
    <xf numFmtId="0" fontId="8" fillId="3" borderId="1056" xfId="0" applyFont="1" applyFill="1" applyBorder="1" applyAlignment="1">
      <alignment horizontal="center" vertical="center"/>
    </xf>
    <xf numFmtId="0" fontId="16" fillId="0" borderId="1055" xfId="0" applyFont="1" applyBorder="1" applyAlignment="1">
      <alignment horizontal="left" vertical="center" shrinkToFit="1"/>
    </xf>
    <xf numFmtId="0" fontId="16" fillId="0" borderId="1054" xfId="0" applyFont="1" applyBorder="1" applyAlignment="1">
      <alignment horizontal="left" vertical="center" shrinkToFit="1"/>
    </xf>
    <xf numFmtId="0" fontId="16" fillId="0" borderId="1053" xfId="0" applyFont="1" applyBorder="1" applyAlignment="1">
      <alignment horizontal="left" vertical="center" shrinkToFit="1"/>
    </xf>
    <xf numFmtId="0" fontId="8" fillId="4" borderId="1051" xfId="0" applyFont="1" applyFill="1" applyBorder="1" applyAlignment="1">
      <alignment horizontal="left" vertical="top" wrapText="1"/>
    </xf>
    <xf numFmtId="0" fontId="8" fillId="4" borderId="1050" xfId="0" applyFont="1" applyFill="1" applyBorder="1" applyAlignment="1">
      <alignment horizontal="left" vertical="top" wrapText="1"/>
    </xf>
    <xf numFmtId="0" fontId="8" fillId="3" borderId="1072" xfId="0" applyFont="1" applyFill="1" applyBorder="1" applyAlignment="1">
      <alignment horizontal="center" vertical="center"/>
    </xf>
    <xf numFmtId="0" fontId="8" fillId="3" borderId="1071" xfId="0" applyFont="1" applyFill="1" applyBorder="1" applyAlignment="1">
      <alignment horizontal="center" vertical="center"/>
    </xf>
    <xf numFmtId="0" fontId="17" fillId="0" borderId="1070" xfId="0" applyFont="1" applyBorder="1" applyAlignment="1">
      <alignment horizontal="left" vertical="center" shrinkToFit="1"/>
    </xf>
    <xf numFmtId="0" fontId="17" fillId="0" borderId="1069" xfId="0" applyFont="1" applyBorder="1" applyAlignment="1">
      <alignment horizontal="left" vertical="center" shrinkToFit="1"/>
    </xf>
    <xf numFmtId="0" fontId="17" fillId="0" borderId="1068" xfId="0" applyFont="1" applyBorder="1" applyAlignment="1">
      <alignment horizontal="left" vertical="center" shrinkToFit="1"/>
    </xf>
    <xf numFmtId="0" fontId="8" fillId="3" borderId="1073" xfId="0" applyFont="1" applyFill="1" applyBorder="1" applyAlignment="1">
      <alignment horizontal="center" vertical="center" wrapText="1"/>
    </xf>
    <xf numFmtId="0" fontId="8" fillId="3" borderId="1050" xfId="0" applyFont="1" applyFill="1" applyBorder="1" applyAlignment="1">
      <alignment horizontal="center" vertical="center" wrapText="1"/>
    </xf>
    <xf numFmtId="0" fontId="8" fillId="4" borderId="1052" xfId="0" applyFont="1" applyFill="1" applyBorder="1" applyAlignment="1">
      <alignment horizontal="left" vertical="top" wrapText="1"/>
    </xf>
    <xf numFmtId="0" fontId="10" fillId="0" borderId="1052" xfId="0" applyFont="1" applyBorder="1" applyAlignment="1">
      <alignment horizontal="left" vertical="center" wrapText="1"/>
    </xf>
    <xf numFmtId="0" fontId="10" fillId="0" borderId="1051" xfId="0" applyFont="1" applyBorder="1" applyAlignment="1">
      <alignment horizontal="left" vertical="center" wrapText="1"/>
    </xf>
    <xf numFmtId="0" fontId="10" fillId="0" borderId="1050" xfId="0" applyFont="1" applyBorder="1" applyAlignment="1">
      <alignment horizontal="left" vertical="center" wrapText="1"/>
    </xf>
    <xf numFmtId="0" fontId="11" fillId="4" borderId="1052" xfId="0" applyFont="1" applyFill="1" applyBorder="1" applyAlignment="1">
      <alignment horizontal="center" vertical="center" wrapText="1"/>
    </xf>
    <xf numFmtId="0" fontId="11" fillId="4" borderId="1050" xfId="0" applyFont="1" applyFill="1" applyBorder="1" applyAlignment="1">
      <alignment horizontal="center" vertical="center" wrapText="1"/>
    </xf>
    <xf numFmtId="0" fontId="8" fillId="3" borderId="1091" xfId="0" applyFont="1" applyFill="1" applyBorder="1" applyAlignment="1">
      <alignment horizontal="center" vertical="center"/>
    </xf>
    <xf numFmtId="0" fontId="8" fillId="3" borderId="1088" xfId="0" applyFont="1" applyFill="1" applyBorder="1" applyAlignment="1">
      <alignment horizontal="center" vertical="center"/>
    </xf>
    <xf numFmtId="0" fontId="8" fillId="3" borderId="1090" xfId="0" applyFont="1" applyFill="1" applyBorder="1" applyAlignment="1">
      <alignment horizontal="center" vertical="center"/>
    </xf>
    <xf numFmtId="0" fontId="8" fillId="3" borderId="1086" xfId="0" applyFont="1" applyFill="1" applyBorder="1" applyAlignment="1">
      <alignment horizontal="center" vertical="center"/>
    </xf>
    <xf numFmtId="0" fontId="8" fillId="3" borderId="1085" xfId="0" applyFont="1" applyFill="1" applyBorder="1" applyAlignment="1">
      <alignment horizontal="center" vertical="center"/>
    </xf>
    <xf numFmtId="0" fontId="17" fillId="0" borderId="1084" xfId="0" applyFont="1" applyBorder="1" applyAlignment="1">
      <alignment horizontal="left" vertical="center" shrinkToFit="1"/>
    </xf>
    <xf numFmtId="0" fontId="17" fillId="0" borderId="1083" xfId="0" applyFont="1" applyBorder="1" applyAlignment="1">
      <alignment horizontal="left" vertical="center" shrinkToFit="1"/>
    </xf>
    <xf numFmtId="0" fontId="17" fillId="0" borderId="1082" xfId="0" applyFont="1" applyBorder="1" applyAlignment="1">
      <alignment horizontal="left" vertical="center" shrinkToFit="1"/>
    </xf>
    <xf numFmtId="0" fontId="15" fillId="0" borderId="1089" xfId="0" applyFont="1" applyBorder="1" applyAlignment="1">
      <alignment horizontal="left" vertical="top" wrapText="1"/>
    </xf>
    <xf numFmtId="0" fontId="15" fillId="0" borderId="1088" xfId="0" applyFont="1" applyBorder="1" applyAlignment="1">
      <alignment horizontal="left" vertical="top" wrapText="1"/>
    </xf>
    <xf numFmtId="0" fontId="15" fillId="0" borderId="1087" xfId="0" applyFont="1" applyBorder="1" applyAlignment="1">
      <alignment horizontal="left" vertical="top" wrapText="1"/>
    </xf>
    <xf numFmtId="0" fontId="8" fillId="3" borderId="1100" xfId="0" applyFont="1" applyFill="1" applyBorder="1" applyAlignment="1">
      <alignment horizontal="center" vertical="center"/>
    </xf>
    <xf numFmtId="0" fontId="8" fillId="3" borderId="1099" xfId="0" applyFont="1" applyFill="1" applyBorder="1" applyAlignment="1">
      <alignment horizontal="center" vertical="center"/>
    </xf>
    <xf numFmtId="0" fontId="13" fillId="0" borderId="1099" xfId="0" applyFont="1" applyBorder="1" applyAlignment="1">
      <alignment horizontal="left" vertical="center" wrapText="1"/>
    </xf>
    <xf numFmtId="0" fontId="13" fillId="0" borderId="1098" xfId="0" applyFont="1" applyBorder="1" applyAlignment="1">
      <alignment horizontal="left" vertical="center" wrapText="1"/>
    </xf>
    <xf numFmtId="0" fontId="8" fillId="3" borderId="1100" xfId="0" applyFont="1" applyFill="1" applyBorder="1" applyAlignment="1">
      <alignment horizontal="center" vertical="center" wrapText="1"/>
    </xf>
    <xf numFmtId="0" fontId="8" fillId="3" borderId="1099" xfId="0" applyFont="1" applyFill="1" applyBorder="1" applyAlignment="1">
      <alignment horizontal="center" vertical="center" wrapText="1"/>
    </xf>
    <xf numFmtId="0" fontId="16" fillId="0" borderId="1084" xfId="0" applyFont="1" applyBorder="1" applyAlignment="1">
      <alignment horizontal="left" vertical="center" shrinkToFit="1"/>
    </xf>
    <xf numFmtId="0" fontId="16" fillId="0" borderId="1083" xfId="0" applyFont="1" applyBorder="1" applyAlignment="1">
      <alignment horizontal="left" vertical="center" shrinkToFit="1"/>
    </xf>
    <xf numFmtId="0" fontId="16" fillId="0" borderId="1082" xfId="0" applyFont="1" applyBorder="1" applyAlignment="1">
      <alignment horizontal="left" vertical="center" shrinkToFit="1"/>
    </xf>
    <xf numFmtId="0" fontId="8" fillId="3" borderId="1081" xfId="0" applyFont="1" applyFill="1" applyBorder="1" applyAlignment="1">
      <alignment horizontal="center" vertical="center"/>
    </xf>
    <xf numFmtId="0" fontId="8" fillId="3" borderId="1080" xfId="0" applyFont="1" applyFill="1" applyBorder="1" applyAlignment="1">
      <alignment horizontal="center" vertical="center"/>
    </xf>
    <xf numFmtId="0" fontId="16" fillId="0" borderId="1079" xfId="0" applyFont="1" applyBorder="1" applyAlignment="1">
      <alignment horizontal="left" vertical="center" shrinkToFit="1"/>
    </xf>
    <xf numFmtId="0" fontId="16" fillId="0" borderId="1078" xfId="0" applyFont="1" applyBorder="1" applyAlignment="1">
      <alignment horizontal="left" vertical="center" shrinkToFit="1"/>
    </xf>
    <xf numFmtId="0" fontId="16" fillId="0" borderId="1077" xfId="0" applyFont="1" applyBorder="1" applyAlignment="1">
      <alignment horizontal="left" vertical="center" shrinkToFit="1"/>
    </xf>
    <xf numFmtId="0" fontId="8" fillId="4" borderId="1075" xfId="0" applyFont="1" applyFill="1" applyBorder="1" applyAlignment="1">
      <alignment horizontal="left" vertical="top" wrapText="1"/>
    </xf>
    <xf numFmtId="0" fontId="8" fillId="4" borderId="1074" xfId="0" applyFont="1" applyFill="1" applyBorder="1" applyAlignment="1">
      <alignment horizontal="left" vertical="top" wrapText="1"/>
    </xf>
    <xf numFmtId="0" fontId="8" fillId="3" borderId="1096" xfId="0" applyFont="1" applyFill="1" applyBorder="1" applyAlignment="1">
      <alignment horizontal="center" vertical="center"/>
    </xf>
    <xf numFmtId="0" fontId="8" fillId="3" borderId="1095" xfId="0" applyFont="1" applyFill="1" applyBorder="1" applyAlignment="1">
      <alignment horizontal="center" vertical="center"/>
    </xf>
    <xf numFmtId="0" fontId="17" fillId="0" borderId="1094" xfId="0" applyFont="1" applyBorder="1" applyAlignment="1">
      <alignment horizontal="left" vertical="center" shrinkToFit="1"/>
    </xf>
    <xf numFmtId="0" fontId="17" fillId="0" borderId="1093" xfId="0" applyFont="1" applyBorder="1" applyAlignment="1">
      <alignment horizontal="left" vertical="center" shrinkToFit="1"/>
    </xf>
    <xf numFmtId="0" fontId="17" fillId="0" borderId="1092" xfId="0" applyFont="1" applyBorder="1" applyAlignment="1">
      <alignment horizontal="left" vertical="center" shrinkToFit="1"/>
    </xf>
    <xf numFmtId="0" fontId="8" fillId="3" borderId="1097" xfId="0" applyFont="1" applyFill="1" applyBorder="1" applyAlignment="1">
      <alignment horizontal="center" vertical="center" wrapText="1"/>
    </xf>
    <xf numFmtId="0" fontId="8" fillId="3" borderId="1074" xfId="0" applyFont="1" applyFill="1" applyBorder="1" applyAlignment="1">
      <alignment horizontal="center" vertical="center" wrapText="1"/>
    </xf>
    <xf numFmtId="0" fontId="8" fillId="4" borderId="1076" xfId="0" applyFont="1" applyFill="1" applyBorder="1" applyAlignment="1">
      <alignment horizontal="left" vertical="top" wrapText="1"/>
    </xf>
    <xf numFmtId="0" fontId="10" fillId="0" borderId="1076" xfId="0" applyFont="1" applyBorder="1" applyAlignment="1">
      <alignment horizontal="left" vertical="center" wrapText="1"/>
    </xf>
    <xf numFmtId="0" fontId="10" fillId="0" borderId="1075" xfId="0" applyFont="1" applyBorder="1" applyAlignment="1">
      <alignment horizontal="left" vertical="center" wrapText="1"/>
    </xf>
    <xf numFmtId="0" fontId="10" fillId="0" borderId="1074" xfId="0" applyFont="1" applyBorder="1" applyAlignment="1">
      <alignment horizontal="left" vertical="center" wrapText="1"/>
    </xf>
    <xf numFmtId="0" fontId="11" fillId="4" borderId="1076" xfId="0" applyFont="1" applyFill="1" applyBorder="1" applyAlignment="1">
      <alignment horizontal="center" vertical="center" wrapText="1"/>
    </xf>
    <xf numFmtId="0" fontId="11" fillId="4" borderId="1074" xfId="0" applyFont="1" applyFill="1" applyBorder="1" applyAlignment="1">
      <alignment horizontal="center" vertical="center" wrapText="1"/>
    </xf>
    <xf numFmtId="0" fontId="8" fillId="3" borderId="1115" xfId="0" applyFont="1" applyFill="1" applyBorder="1" applyAlignment="1">
      <alignment horizontal="center" vertical="center"/>
    </xf>
    <xf numFmtId="0" fontId="8" fillId="3" borderId="1112" xfId="0" applyFont="1" applyFill="1" applyBorder="1" applyAlignment="1">
      <alignment horizontal="center" vertical="center"/>
    </xf>
    <xf numFmtId="0" fontId="8" fillId="3" borderId="1114" xfId="0" applyFont="1" applyFill="1" applyBorder="1" applyAlignment="1">
      <alignment horizontal="center" vertical="center"/>
    </xf>
    <xf numFmtId="0" fontId="8" fillId="3" borderId="1110" xfId="0" applyFont="1" applyFill="1" applyBorder="1" applyAlignment="1">
      <alignment horizontal="center" vertical="center"/>
    </xf>
    <xf numFmtId="0" fontId="8" fillId="3" borderId="1109" xfId="0" applyFont="1" applyFill="1" applyBorder="1" applyAlignment="1">
      <alignment horizontal="center" vertical="center"/>
    </xf>
    <xf numFmtId="0" fontId="17" fillId="0" borderId="1108" xfId="0" applyFont="1" applyBorder="1" applyAlignment="1">
      <alignment horizontal="left" vertical="center" shrinkToFit="1"/>
    </xf>
    <xf numFmtId="0" fontId="17" fillId="0" borderId="1107" xfId="0" applyFont="1" applyBorder="1" applyAlignment="1">
      <alignment horizontal="left" vertical="center" shrinkToFit="1"/>
    </xf>
    <xf numFmtId="0" fontId="17" fillId="0" borderId="1106" xfId="0" applyFont="1" applyBorder="1" applyAlignment="1">
      <alignment horizontal="left" vertical="center" shrinkToFit="1"/>
    </xf>
    <xf numFmtId="0" fontId="15" fillId="0" borderId="1113" xfId="0" applyFont="1" applyBorder="1" applyAlignment="1">
      <alignment horizontal="left" vertical="top" wrapText="1"/>
    </xf>
    <xf numFmtId="0" fontId="15" fillId="0" borderId="1112" xfId="0" applyFont="1" applyBorder="1" applyAlignment="1">
      <alignment horizontal="left" vertical="top" wrapText="1"/>
    </xf>
    <xf numFmtId="0" fontId="15" fillId="0" borderId="1111" xfId="0" applyFont="1" applyBorder="1" applyAlignment="1">
      <alignment horizontal="left" vertical="top" wrapText="1"/>
    </xf>
    <xf numFmtId="0" fontId="8" fillId="3" borderId="1124" xfId="0" applyFont="1" applyFill="1" applyBorder="1" applyAlignment="1">
      <alignment horizontal="center" vertical="center"/>
    </xf>
    <xf numFmtId="0" fontId="8" fillId="3" borderId="1123" xfId="0" applyFont="1" applyFill="1" applyBorder="1" applyAlignment="1">
      <alignment horizontal="center" vertical="center"/>
    </xf>
    <xf numFmtId="0" fontId="13" fillId="0" borderId="1123" xfId="0" applyFont="1" applyBorder="1" applyAlignment="1">
      <alignment horizontal="left" vertical="center" wrapText="1"/>
    </xf>
    <xf numFmtId="0" fontId="13" fillId="0" borderId="1122" xfId="0" applyFont="1" applyBorder="1" applyAlignment="1">
      <alignment horizontal="left" vertical="center" wrapText="1"/>
    </xf>
    <xf numFmtId="0" fontId="8" fillId="3" borderId="1124" xfId="0" applyFont="1" applyFill="1" applyBorder="1" applyAlignment="1">
      <alignment horizontal="center" vertical="center" wrapText="1"/>
    </xf>
    <xf numFmtId="0" fontId="8" fillId="3" borderId="1123" xfId="0" applyFont="1" applyFill="1" applyBorder="1" applyAlignment="1">
      <alignment horizontal="center" vertical="center" wrapText="1"/>
    </xf>
    <xf numFmtId="0" fontId="16" fillId="0" borderId="1108" xfId="0" applyFont="1" applyBorder="1" applyAlignment="1">
      <alignment horizontal="left" vertical="center" shrinkToFit="1"/>
    </xf>
    <xf numFmtId="0" fontId="16" fillId="0" borderId="1107" xfId="0" applyFont="1" applyBorder="1" applyAlignment="1">
      <alignment horizontal="left" vertical="center" shrinkToFit="1"/>
    </xf>
    <xf numFmtId="0" fontId="16" fillId="0" borderId="1106" xfId="0" applyFont="1" applyBorder="1" applyAlignment="1">
      <alignment horizontal="left" vertical="center" shrinkToFit="1"/>
    </xf>
    <xf numFmtId="0" fontId="8" fillId="3" borderId="1105" xfId="0" applyFont="1" applyFill="1" applyBorder="1" applyAlignment="1">
      <alignment horizontal="center" vertical="center"/>
    </xf>
    <xf numFmtId="0" fontId="8" fillId="3" borderId="1104" xfId="0" applyFont="1" applyFill="1" applyBorder="1" applyAlignment="1">
      <alignment horizontal="center" vertical="center"/>
    </xf>
    <xf numFmtId="0" fontId="16" fillId="0" borderId="1103" xfId="0" applyFont="1" applyBorder="1" applyAlignment="1">
      <alignment horizontal="left" vertical="center" shrinkToFit="1"/>
    </xf>
    <xf numFmtId="0" fontId="16" fillId="0" borderId="1102" xfId="0" applyFont="1" applyBorder="1" applyAlignment="1">
      <alignment horizontal="left" vertical="center" shrinkToFit="1"/>
    </xf>
    <xf numFmtId="0" fontId="16" fillId="0" borderId="1101" xfId="0" applyFont="1" applyBorder="1" applyAlignment="1">
      <alignment horizontal="left" vertical="center" shrinkToFit="1"/>
    </xf>
    <xf numFmtId="0" fontId="8" fillId="4" borderId="1099" xfId="0" applyFont="1" applyFill="1" applyBorder="1" applyAlignment="1">
      <alignment horizontal="left" vertical="top" wrapText="1"/>
    </xf>
    <xf numFmtId="0" fontId="8" fillId="4" borderId="1098" xfId="0" applyFont="1" applyFill="1" applyBorder="1" applyAlignment="1">
      <alignment horizontal="left" vertical="top" wrapText="1"/>
    </xf>
    <xf numFmtId="0" fontId="8" fillId="3" borderId="1120" xfId="0" applyFont="1" applyFill="1" applyBorder="1" applyAlignment="1">
      <alignment horizontal="center" vertical="center"/>
    </xf>
    <xf numFmtId="0" fontId="8" fillId="3" borderId="1119" xfId="0" applyFont="1" applyFill="1" applyBorder="1" applyAlignment="1">
      <alignment horizontal="center" vertical="center"/>
    </xf>
    <xf numFmtId="0" fontId="17" fillId="0" borderId="1118" xfId="0" applyFont="1" applyBorder="1" applyAlignment="1">
      <alignment horizontal="left" vertical="center" shrinkToFit="1"/>
    </xf>
    <xf numFmtId="0" fontId="17" fillId="0" borderId="1117" xfId="0" applyFont="1" applyBorder="1" applyAlignment="1">
      <alignment horizontal="left" vertical="center" shrinkToFit="1"/>
    </xf>
    <xf numFmtId="0" fontId="17" fillId="0" borderId="1116" xfId="0" applyFont="1" applyBorder="1" applyAlignment="1">
      <alignment horizontal="left" vertical="center" shrinkToFit="1"/>
    </xf>
    <xf numFmtId="0" fontId="8" fillId="3" borderId="1121" xfId="0" applyFont="1" applyFill="1" applyBorder="1" applyAlignment="1">
      <alignment horizontal="center" vertical="center" wrapText="1"/>
    </xf>
    <xf numFmtId="0" fontId="8" fillId="3" borderId="1098" xfId="0" applyFont="1" applyFill="1" applyBorder="1" applyAlignment="1">
      <alignment horizontal="center" vertical="center" wrapText="1"/>
    </xf>
    <xf numFmtId="0" fontId="8" fillId="4" borderId="1100" xfId="0" applyFont="1" applyFill="1" applyBorder="1" applyAlignment="1">
      <alignment horizontal="left" vertical="top" wrapText="1"/>
    </xf>
    <xf numFmtId="0" fontId="10" fillId="0" borderId="1100" xfId="0" applyFont="1" applyBorder="1" applyAlignment="1">
      <alignment horizontal="left" vertical="center" wrapText="1"/>
    </xf>
    <xf numFmtId="0" fontId="10" fillId="0" borderId="1099" xfId="0" applyFont="1" applyBorder="1" applyAlignment="1">
      <alignment horizontal="left" vertical="center" wrapText="1"/>
    </xf>
    <xf numFmtId="0" fontId="10" fillId="0" borderId="1098" xfId="0" applyFont="1" applyBorder="1" applyAlignment="1">
      <alignment horizontal="left" vertical="center" wrapText="1"/>
    </xf>
    <xf numFmtId="0" fontId="11" fillId="4" borderId="1100" xfId="0" applyFont="1" applyFill="1" applyBorder="1" applyAlignment="1">
      <alignment horizontal="center" vertical="center" wrapText="1"/>
    </xf>
    <xf numFmtId="0" fontId="11" fillId="4" borderId="1098" xfId="0" applyFont="1" applyFill="1" applyBorder="1" applyAlignment="1">
      <alignment horizontal="center" vertical="center" wrapText="1"/>
    </xf>
    <xf numFmtId="0" fontId="8" fillId="3" borderId="1139" xfId="0" applyFont="1" applyFill="1" applyBorder="1" applyAlignment="1">
      <alignment horizontal="center" vertical="center"/>
    </xf>
    <xf numFmtId="0" fontId="8" fillId="3" borderId="1136" xfId="0" applyFont="1" applyFill="1" applyBorder="1" applyAlignment="1">
      <alignment horizontal="center" vertical="center"/>
    </xf>
    <xf numFmtId="0" fontId="8" fillId="3" borderId="1138" xfId="0" applyFont="1" applyFill="1" applyBorder="1" applyAlignment="1">
      <alignment horizontal="center" vertical="center"/>
    </xf>
    <xf numFmtId="0" fontId="8" fillId="3" borderId="1134" xfId="0" applyFont="1" applyFill="1" applyBorder="1" applyAlignment="1">
      <alignment horizontal="center" vertical="center"/>
    </xf>
    <xf numFmtId="0" fontId="8" fillId="3" borderId="1133" xfId="0" applyFont="1" applyFill="1" applyBorder="1" applyAlignment="1">
      <alignment horizontal="center" vertical="center"/>
    </xf>
    <xf numFmtId="0" fontId="17" fillId="0" borderId="1132" xfId="0" applyFont="1" applyBorder="1" applyAlignment="1">
      <alignment horizontal="left" vertical="center" shrinkToFit="1"/>
    </xf>
    <xf numFmtId="0" fontId="17" fillId="0" borderId="1131" xfId="0" applyFont="1" applyBorder="1" applyAlignment="1">
      <alignment horizontal="left" vertical="center" shrinkToFit="1"/>
    </xf>
    <xf numFmtId="0" fontId="17" fillId="0" borderId="1130" xfId="0" applyFont="1" applyBorder="1" applyAlignment="1">
      <alignment horizontal="left" vertical="center" shrinkToFit="1"/>
    </xf>
    <xf numFmtId="0" fontId="15" fillId="0" borderId="1137" xfId="0" applyFont="1" applyBorder="1" applyAlignment="1">
      <alignment horizontal="left" vertical="top" wrapText="1"/>
    </xf>
    <xf numFmtId="0" fontId="15" fillId="0" borderId="1136" xfId="0" applyFont="1" applyBorder="1" applyAlignment="1">
      <alignment horizontal="left" vertical="top" wrapText="1"/>
    </xf>
    <xf numFmtId="0" fontId="15" fillId="0" borderId="1135" xfId="0" applyFont="1" applyBorder="1" applyAlignment="1">
      <alignment horizontal="left" vertical="top" wrapText="1"/>
    </xf>
    <xf numFmtId="0" fontId="8" fillId="3" borderId="1148" xfId="0" applyFont="1" applyFill="1" applyBorder="1" applyAlignment="1">
      <alignment horizontal="center" vertical="center"/>
    </xf>
    <xf numFmtId="0" fontId="8" fillId="3" borderId="1147" xfId="0" applyFont="1" applyFill="1" applyBorder="1" applyAlignment="1">
      <alignment horizontal="center" vertical="center"/>
    </xf>
    <xf numFmtId="0" fontId="13" fillId="0" borderId="1147" xfId="0" applyFont="1" applyBorder="1" applyAlignment="1">
      <alignment horizontal="left" vertical="center" wrapText="1"/>
    </xf>
    <xf numFmtId="0" fontId="13" fillId="0" borderId="1146" xfId="0" applyFont="1" applyBorder="1" applyAlignment="1">
      <alignment horizontal="left" vertical="center" wrapText="1"/>
    </xf>
    <xf numFmtId="0" fontId="8" fillId="3" borderId="1148" xfId="0" applyFont="1" applyFill="1" applyBorder="1" applyAlignment="1">
      <alignment horizontal="center" vertical="center" wrapText="1"/>
    </xf>
    <xf numFmtId="0" fontId="8" fillId="3" borderId="1147" xfId="0" applyFont="1" applyFill="1" applyBorder="1" applyAlignment="1">
      <alignment horizontal="center" vertical="center" wrapText="1"/>
    </xf>
    <xf numFmtId="0" fontId="16" fillId="0" borderId="1132" xfId="0" applyFont="1" applyBorder="1" applyAlignment="1">
      <alignment horizontal="left" vertical="center" shrinkToFit="1"/>
    </xf>
    <xf numFmtId="0" fontId="16" fillId="0" borderId="1131" xfId="0" applyFont="1" applyBorder="1" applyAlignment="1">
      <alignment horizontal="left" vertical="center" shrinkToFit="1"/>
    </xf>
    <xf numFmtId="0" fontId="16" fillId="0" borderId="1130" xfId="0" applyFont="1" applyBorder="1" applyAlignment="1">
      <alignment horizontal="left" vertical="center" shrinkToFit="1"/>
    </xf>
    <xf numFmtId="0" fontId="8" fillId="3" borderId="1129" xfId="0" applyFont="1" applyFill="1" applyBorder="1" applyAlignment="1">
      <alignment horizontal="center" vertical="center"/>
    </xf>
    <xf numFmtId="0" fontId="8" fillId="3" borderId="1128" xfId="0" applyFont="1" applyFill="1" applyBorder="1" applyAlignment="1">
      <alignment horizontal="center" vertical="center"/>
    </xf>
    <xf numFmtId="0" fontId="16" fillId="0" borderId="1127" xfId="0" applyFont="1" applyBorder="1" applyAlignment="1">
      <alignment horizontal="left" vertical="center" shrinkToFit="1"/>
    </xf>
    <xf numFmtId="0" fontId="16" fillId="0" borderId="1126" xfId="0" applyFont="1" applyBorder="1" applyAlignment="1">
      <alignment horizontal="left" vertical="center" shrinkToFit="1"/>
    </xf>
    <xf numFmtId="0" fontId="16" fillId="0" borderId="1125" xfId="0" applyFont="1" applyBorder="1" applyAlignment="1">
      <alignment horizontal="left" vertical="center" shrinkToFit="1"/>
    </xf>
    <xf numFmtId="0" fontId="8" fillId="4" borderId="1123" xfId="0" applyFont="1" applyFill="1" applyBorder="1" applyAlignment="1">
      <alignment horizontal="left" vertical="top" wrapText="1"/>
    </xf>
    <xf numFmtId="0" fontId="8" fillId="4" borderId="1122" xfId="0" applyFont="1" applyFill="1" applyBorder="1" applyAlignment="1">
      <alignment horizontal="left" vertical="top" wrapText="1"/>
    </xf>
    <xf numFmtId="0" fontId="8" fillId="3" borderId="1144" xfId="0" applyFont="1" applyFill="1" applyBorder="1" applyAlignment="1">
      <alignment horizontal="center" vertical="center"/>
    </xf>
    <xf numFmtId="0" fontId="8" fillId="3" borderId="1143" xfId="0" applyFont="1" applyFill="1" applyBorder="1" applyAlignment="1">
      <alignment horizontal="center" vertical="center"/>
    </xf>
    <xf numFmtId="0" fontId="17" fillId="0" borderId="1142" xfId="0" applyFont="1" applyBorder="1" applyAlignment="1">
      <alignment horizontal="left" vertical="center" shrinkToFit="1"/>
    </xf>
    <xf numFmtId="0" fontId="17" fillId="0" borderId="1141" xfId="0" applyFont="1" applyBorder="1" applyAlignment="1">
      <alignment horizontal="left" vertical="center" shrinkToFit="1"/>
    </xf>
    <xf numFmtId="0" fontId="17" fillId="0" borderId="1140" xfId="0" applyFont="1" applyBorder="1" applyAlignment="1">
      <alignment horizontal="left" vertical="center" shrinkToFit="1"/>
    </xf>
    <xf numFmtId="0" fontId="8" fillId="3" borderId="1145" xfId="0" applyFont="1" applyFill="1" applyBorder="1" applyAlignment="1">
      <alignment horizontal="center" vertical="center" wrapText="1"/>
    </xf>
    <xf numFmtId="0" fontId="8" fillId="3" borderId="1122" xfId="0" applyFont="1" applyFill="1" applyBorder="1" applyAlignment="1">
      <alignment horizontal="center" vertical="center" wrapText="1"/>
    </xf>
    <xf numFmtId="0" fontId="8" fillId="4" borderId="1124" xfId="0" applyFont="1" applyFill="1" applyBorder="1" applyAlignment="1">
      <alignment horizontal="left" vertical="top" wrapText="1"/>
    </xf>
    <xf numFmtId="0" fontId="10" fillId="0" borderId="1124" xfId="0" applyFont="1" applyBorder="1" applyAlignment="1">
      <alignment horizontal="left" vertical="center" wrapText="1"/>
    </xf>
    <xf numFmtId="0" fontId="10" fillId="0" borderId="1123" xfId="0" applyFont="1" applyBorder="1" applyAlignment="1">
      <alignment horizontal="left" vertical="center" wrapText="1"/>
    </xf>
    <xf numFmtId="0" fontId="10" fillId="0" borderId="1122" xfId="0" applyFont="1" applyBorder="1" applyAlignment="1">
      <alignment horizontal="left" vertical="center" wrapText="1"/>
    </xf>
    <xf numFmtId="0" fontId="11" fillId="4" borderId="1124" xfId="0" applyFont="1" applyFill="1" applyBorder="1" applyAlignment="1">
      <alignment horizontal="center" vertical="center" wrapText="1"/>
    </xf>
    <xf numFmtId="0" fontId="11" fillId="4" borderId="1122" xfId="0" applyFont="1" applyFill="1" applyBorder="1" applyAlignment="1">
      <alignment horizontal="center" vertical="center" wrapText="1"/>
    </xf>
    <xf numFmtId="0" fontId="8" fillId="3" borderId="1163" xfId="0" applyFont="1" applyFill="1" applyBorder="1" applyAlignment="1">
      <alignment horizontal="center" vertical="center"/>
    </xf>
    <xf numFmtId="0" fontId="8" fillId="3" borderId="1160" xfId="0" applyFont="1" applyFill="1" applyBorder="1" applyAlignment="1">
      <alignment horizontal="center" vertical="center"/>
    </xf>
    <xf numFmtId="0" fontId="8" fillId="3" borderId="1162" xfId="0" applyFont="1" applyFill="1" applyBorder="1" applyAlignment="1">
      <alignment horizontal="center" vertical="center"/>
    </xf>
    <xf numFmtId="0" fontId="8" fillId="3" borderId="1158" xfId="0" applyFont="1" applyFill="1" applyBorder="1" applyAlignment="1">
      <alignment horizontal="center" vertical="center"/>
    </xf>
    <xf numFmtId="0" fontId="8" fillId="3" borderId="1157" xfId="0" applyFont="1" applyFill="1" applyBorder="1" applyAlignment="1">
      <alignment horizontal="center" vertical="center"/>
    </xf>
    <xf numFmtId="0" fontId="17" fillId="0" borderId="1156" xfId="0" applyFont="1" applyBorder="1" applyAlignment="1">
      <alignment horizontal="left" vertical="center" shrinkToFit="1"/>
    </xf>
    <xf numFmtId="0" fontId="17" fillId="0" borderId="1155" xfId="0" applyFont="1" applyBorder="1" applyAlignment="1">
      <alignment horizontal="left" vertical="center" shrinkToFit="1"/>
    </xf>
    <xf numFmtId="0" fontId="17" fillId="0" borderId="1154" xfId="0" applyFont="1" applyBorder="1" applyAlignment="1">
      <alignment horizontal="left" vertical="center" shrinkToFit="1"/>
    </xf>
    <xf numFmtId="0" fontId="15" fillId="0" borderId="1161" xfId="0" applyFont="1" applyBorder="1" applyAlignment="1">
      <alignment horizontal="left" vertical="top" wrapText="1"/>
    </xf>
    <xf numFmtId="0" fontId="15" fillId="0" borderId="1160" xfId="0" applyFont="1" applyBorder="1" applyAlignment="1">
      <alignment horizontal="left" vertical="top" wrapText="1"/>
    </xf>
    <xf numFmtId="0" fontId="15" fillId="0" borderId="1159" xfId="0" applyFont="1" applyBorder="1" applyAlignment="1">
      <alignment horizontal="left" vertical="top" wrapText="1"/>
    </xf>
    <xf numFmtId="0" fontId="8" fillId="3" borderId="1172" xfId="0" applyFont="1" applyFill="1" applyBorder="1" applyAlignment="1">
      <alignment horizontal="center" vertical="center"/>
    </xf>
    <xf numFmtId="0" fontId="8" fillId="3" borderId="1171" xfId="0" applyFont="1" applyFill="1" applyBorder="1" applyAlignment="1">
      <alignment horizontal="center" vertical="center"/>
    </xf>
    <xf numFmtId="0" fontId="13" fillId="0" borderId="1171" xfId="0" applyFont="1" applyBorder="1" applyAlignment="1">
      <alignment horizontal="left" vertical="center" wrapText="1"/>
    </xf>
    <xf numFmtId="0" fontId="13" fillId="0" borderId="1170" xfId="0" applyFont="1" applyBorder="1" applyAlignment="1">
      <alignment horizontal="left" vertical="center" wrapText="1"/>
    </xf>
    <xf numFmtId="0" fontId="8" fillId="3" borderId="1172" xfId="0" applyFont="1" applyFill="1" applyBorder="1" applyAlignment="1">
      <alignment horizontal="center" vertical="center" wrapText="1"/>
    </xf>
    <xf numFmtId="0" fontId="8" fillId="3" borderId="1171" xfId="0" applyFont="1" applyFill="1" applyBorder="1" applyAlignment="1">
      <alignment horizontal="center" vertical="center" wrapText="1"/>
    </xf>
    <xf numFmtId="0" fontId="16" fillId="0" borderId="1156" xfId="0" applyFont="1" applyBorder="1" applyAlignment="1">
      <alignment horizontal="left" vertical="center" shrinkToFit="1"/>
    </xf>
    <xf numFmtId="0" fontId="16" fillId="0" borderId="1155" xfId="0" applyFont="1" applyBorder="1" applyAlignment="1">
      <alignment horizontal="left" vertical="center" shrinkToFit="1"/>
    </xf>
    <xf numFmtId="0" fontId="16" fillId="0" borderId="1154" xfId="0" applyFont="1" applyBorder="1" applyAlignment="1">
      <alignment horizontal="left" vertical="center" shrinkToFit="1"/>
    </xf>
    <xf numFmtId="0" fontId="8" fillId="3" borderId="1153" xfId="0" applyFont="1" applyFill="1" applyBorder="1" applyAlignment="1">
      <alignment horizontal="center" vertical="center"/>
    </xf>
    <xf numFmtId="0" fontId="8" fillId="3" borderId="1152" xfId="0" applyFont="1" applyFill="1" applyBorder="1" applyAlignment="1">
      <alignment horizontal="center" vertical="center"/>
    </xf>
    <xf numFmtId="0" fontId="16" fillId="0" borderId="1151" xfId="0" applyFont="1" applyBorder="1" applyAlignment="1">
      <alignment horizontal="left" vertical="center" shrinkToFit="1"/>
    </xf>
    <xf numFmtId="0" fontId="16" fillId="0" borderId="1150" xfId="0" applyFont="1" applyBorder="1" applyAlignment="1">
      <alignment horizontal="left" vertical="center" shrinkToFit="1"/>
    </xf>
    <xf numFmtId="0" fontId="16" fillId="0" borderId="1149" xfId="0" applyFont="1" applyBorder="1" applyAlignment="1">
      <alignment horizontal="left" vertical="center" shrinkToFit="1"/>
    </xf>
    <xf numFmtId="0" fontId="8" fillId="4" borderId="1147" xfId="0" applyFont="1" applyFill="1" applyBorder="1" applyAlignment="1">
      <alignment horizontal="left" vertical="top" wrapText="1"/>
    </xf>
    <xf numFmtId="0" fontId="8" fillId="4" borderId="1146" xfId="0" applyFont="1" applyFill="1" applyBorder="1" applyAlignment="1">
      <alignment horizontal="left" vertical="top" wrapText="1"/>
    </xf>
    <xf numFmtId="0" fontId="8" fillId="3" borderId="1168" xfId="0" applyFont="1" applyFill="1" applyBorder="1" applyAlignment="1">
      <alignment horizontal="center" vertical="center"/>
    </xf>
    <xf numFmtId="0" fontId="8" fillId="3" borderId="1167" xfId="0" applyFont="1" applyFill="1" applyBorder="1" applyAlignment="1">
      <alignment horizontal="center" vertical="center"/>
    </xf>
    <xf numFmtId="0" fontId="17" fillId="0" borderId="1166" xfId="0" applyFont="1" applyBorder="1" applyAlignment="1">
      <alignment horizontal="left" vertical="center" shrinkToFit="1"/>
    </xf>
    <xf numFmtId="0" fontId="17" fillId="0" borderId="1165" xfId="0" applyFont="1" applyBorder="1" applyAlignment="1">
      <alignment horizontal="left" vertical="center" shrinkToFit="1"/>
    </xf>
    <xf numFmtId="0" fontId="17" fillId="0" borderId="1164" xfId="0" applyFont="1" applyBorder="1" applyAlignment="1">
      <alignment horizontal="left" vertical="center" shrinkToFit="1"/>
    </xf>
    <xf numFmtId="0" fontId="8" fillId="3" borderId="1169" xfId="0" applyFont="1" applyFill="1" applyBorder="1" applyAlignment="1">
      <alignment horizontal="center" vertical="center" wrapText="1"/>
    </xf>
    <xf numFmtId="0" fontId="8" fillId="3" borderId="1146" xfId="0" applyFont="1" applyFill="1" applyBorder="1" applyAlignment="1">
      <alignment horizontal="center" vertical="center" wrapText="1"/>
    </xf>
    <xf numFmtId="0" fontId="8" fillId="4" borderId="1148" xfId="0" applyFont="1" applyFill="1" applyBorder="1" applyAlignment="1">
      <alignment horizontal="left" vertical="top" wrapText="1"/>
    </xf>
    <xf numFmtId="0" fontId="10" fillId="0" borderId="1148" xfId="0" applyFont="1" applyBorder="1" applyAlignment="1">
      <alignment horizontal="left" vertical="center" wrapText="1"/>
    </xf>
    <xf numFmtId="0" fontId="10" fillId="0" borderId="1147" xfId="0" applyFont="1" applyBorder="1" applyAlignment="1">
      <alignment horizontal="left" vertical="center" wrapText="1"/>
    </xf>
    <xf numFmtId="0" fontId="10" fillId="0" borderId="1146" xfId="0" applyFont="1" applyBorder="1" applyAlignment="1">
      <alignment horizontal="left" vertical="center" wrapText="1"/>
    </xf>
    <xf numFmtId="0" fontId="11" fillId="4" borderId="1148" xfId="0" applyFont="1" applyFill="1" applyBorder="1" applyAlignment="1">
      <alignment horizontal="center" vertical="center" wrapText="1"/>
    </xf>
    <xf numFmtId="0" fontId="11" fillId="4" borderId="1146" xfId="0" applyFont="1" applyFill="1" applyBorder="1" applyAlignment="1">
      <alignment horizontal="center" vertical="center" wrapText="1"/>
    </xf>
    <xf numFmtId="0" fontId="8" fillId="3" borderId="1187" xfId="0" applyFont="1" applyFill="1" applyBorder="1" applyAlignment="1">
      <alignment horizontal="center" vertical="center"/>
    </xf>
    <xf numFmtId="0" fontId="8" fillId="3" borderId="1184" xfId="0" applyFont="1" applyFill="1" applyBorder="1" applyAlignment="1">
      <alignment horizontal="center" vertical="center"/>
    </xf>
    <xf numFmtId="0" fontId="8" fillId="3" borderId="1186" xfId="0" applyFont="1" applyFill="1" applyBorder="1" applyAlignment="1">
      <alignment horizontal="center" vertical="center"/>
    </xf>
    <xf numFmtId="0" fontId="8" fillId="3" borderId="1182" xfId="0" applyFont="1" applyFill="1" applyBorder="1" applyAlignment="1">
      <alignment horizontal="center" vertical="center"/>
    </xf>
    <xf numFmtId="0" fontId="8" fillId="3" borderId="1181" xfId="0" applyFont="1" applyFill="1" applyBorder="1" applyAlignment="1">
      <alignment horizontal="center" vertical="center"/>
    </xf>
    <xf numFmtId="0" fontId="17" fillId="0" borderId="1180" xfId="0" applyFont="1" applyBorder="1" applyAlignment="1">
      <alignment horizontal="left" vertical="center" shrinkToFit="1"/>
    </xf>
    <xf numFmtId="0" fontId="17" fillId="0" borderId="1179" xfId="0" applyFont="1" applyBorder="1" applyAlignment="1">
      <alignment horizontal="left" vertical="center" shrinkToFit="1"/>
    </xf>
    <xf numFmtId="0" fontId="17" fillId="0" borderId="1178" xfId="0" applyFont="1" applyBorder="1" applyAlignment="1">
      <alignment horizontal="left" vertical="center" shrinkToFit="1"/>
    </xf>
    <xf numFmtId="0" fontId="15" fillId="0" borderId="1185" xfId="0" applyFont="1" applyBorder="1" applyAlignment="1">
      <alignment horizontal="left" vertical="top" wrapText="1"/>
    </xf>
    <xf numFmtId="0" fontId="15" fillId="0" borderId="1184" xfId="0" applyFont="1" applyBorder="1" applyAlignment="1">
      <alignment horizontal="left" vertical="top" wrapText="1"/>
    </xf>
    <xf numFmtId="0" fontId="15" fillId="0" borderId="1183" xfId="0" applyFont="1" applyBorder="1" applyAlignment="1">
      <alignment horizontal="left" vertical="top" wrapText="1"/>
    </xf>
    <xf numFmtId="0" fontId="8" fillId="3" borderId="1196" xfId="0" applyFont="1" applyFill="1" applyBorder="1" applyAlignment="1">
      <alignment horizontal="center" vertical="center"/>
    </xf>
    <xf numFmtId="0" fontId="8" fillId="3" borderId="1195" xfId="0" applyFont="1" applyFill="1" applyBorder="1" applyAlignment="1">
      <alignment horizontal="center" vertical="center"/>
    </xf>
    <xf numFmtId="0" fontId="13" fillId="0" borderId="1195" xfId="0" applyFont="1" applyBorder="1" applyAlignment="1">
      <alignment horizontal="left" vertical="center" wrapText="1"/>
    </xf>
    <xf numFmtId="0" fontId="13" fillId="0" borderId="1194" xfId="0" applyFont="1" applyBorder="1" applyAlignment="1">
      <alignment horizontal="left" vertical="center" wrapText="1"/>
    </xf>
    <xf numFmtId="0" fontId="8" fillId="3" borderId="1196" xfId="0" applyFont="1" applyFill="1" applyBorder="1" applyAlignment="1">
      <alignment horizontal="center" vertical="center" wrapText="1"/>
    </xf>
    <xf numFmtId="0" fontId="8" fillId="3" borderId="1195" xfId="0" applyFont="1" applyFill="1" applyBorder="1" applyAlignment="1">
      <alignment horizontal="center" vertical="center" wrapText="1"/>
    </xf>
    <xf numFmtId="0" fontId="16" fillId="0" borderId="1180" xfId="0" applyFont="1" applyBorder="1" applyAlignment="1">
      <alignment horizontal="left" vertical="center" shrinkToFit="1"/>
    </xf>
    <xf numFmtId="0" fontId="16" fillId="0" borderId="1179" xfId="0" applyFont="1" applyBorder="1" applyAlignment="1">
      <alignment horizontal="left" vertical="center" shrinkToFit="1"/>
    </xf>
    <xf numFmtId="0" fontId="16" fillId="0" borderId="1178" xfId="0" applyFont="1" applyBorder="1" applyAlignment="1">
      <alignment horizontal="left" vertical="center" shrinkToFit="1"/>
    </xf>
    <xf numFmtId="0" fontId="8" fillId="3" borderId="1177" xfId="0" applyFont="1" applyFill="1" applyBorder="1" applyAlignment="1">
      <alignment horizontal="center" vertical="center"/>
    </xf>
    <xf numFmtId="0" fontId="8" fillId="3" borderId="1176" xfId="0" applyFont="1" applyFill="1" applyBorder="1" applyAlignment="1">
      <alignment horizontal="center" vertical="center"/>
    </xf>
    <xf numFmtId="0" fontId="16" fillId="0" borderId="1175" xfId="0" applyFont="1" applyBorder="1" applyAlignment="1">
      <alignment horizontal="left" vertical="center" shrinkToFit="1"/>
    </xf>
    <xf numFmtId="0" fontId="16" fillId="0" borderId="1174" xfId="0" applyFont="1" applyBorder="1" applyAlignment="1">
      <alignment horizontal="left" vertical="center" shrinkToFit="1"/>
    </xf>
    <xf numFmtId="0" fontId="16" fillId="0" borderId="1173" xfId="0" applyFont="1" applyBorder="1" applyAlignment="1">
      <alignment horizontal="left" vertical="center" shrinkToFit="1"/>
    </xf>
    <xf numFmtId="0" fontId="8" fillId="4" borderId="1171" xfId="0" applyFont="1" applyFill="1" applyBorder="1" applyAlignment="1">
      <alignment horizontal="left" vertical="top" wrapText="1"/>
    </xf>
    <xf numFmtId="0" fontId="8" fillId="4" borderId="1170" xfId="0" applyFont="1" applyFill="1" applyBorder="1" applyAlignment="1">
      <alignment horizontal="left" vertical="top" wrapText="1"/>
    </xf>
    <xf numFmtId="0" fontId="8" fillId="3" borderId="1192" xfId="0" applyFont="1" applyFill="1" applyBorder="1" applyAlignment="1">
      <alignment horizontal="center" vertical="center"/>
    </xf>
    <xf numFmtId="0" fontId="8" fillId="3" borderId="1191" xfId="0" applyFont="1" applyFill="1" applyBorder="1" applyAlignment="1">
      <alignment horizontal="center" vertical="center"/>
    </xf>
    <xf numFmtId="0" fontId="17" fillId="0" borderId="1190" xfId="0" applyFont="1" applyBorder="1" applyAlignment="1">
      <alignment horizontal="left" vertical="center" shrinkToFit="1"/>
    </xf>
    <xf numFmtId="0" fontId="17" fillId="0" borderId="1189" xfId="0" applyFont="1" applyBorder="1" applyAlignment="1">
      <alignment horizontal="left" vertical="center" shrinkToFit="1"/>
    </xf>
    <xf numFmtId="0" fontId="17" fillId="0" borderId="1188" xfId="0" applyFont="1" applyBorder="1" applyAlignment="1">
      <alignment horizontal="left" vertical="center" shrinkToFit="1"/>
    </xf>
    <xf numFmtId="0" fontId="8" fillId="3" borderId="1193" xfId="0" applyFont="1" applyFill="1" applyBorder="1" applyAlignment="1">
      <alignment horizontal="center" vertical="center" wrapText="1"/>
    </xf>
    <xf numFmtId="0" fontId="8" fillId="3" borderId="1170" xfId="0" applyFont="1" applyFill="1" applyBorder="1" applyAlignment="1">
      <alignment horizontal="center" vertical="center" wrapText="1"/>
    </xf>
    <xf numFmtId="0" fontId="8" fillId="4" borderId="1172" xfId="0" applyFont="1" applyFill="1" applyBorder="1" applyAlignment="1">
      <alignment horizontal="left" vertical="top" wrapText="1"/>
    </xf>
    <xf numFmtId="0" fontId="10" fillId="0" borderId="1172" xfId="0" applyFont="1" applyBorder="1" applyAlignment="1">
      <alignment horizontal="left" vertical="center" wrapText="1"/>
    </xf>
    <xf numFmtId="0" fontId="10" fillId="0" borderId="1171" xfId="0" applyFont="1" applyBorder="1" applyAlignment="1">
      <alignment horizontal="left" vertical="center" wrapText="1"/>
    </xf>
    <xf numFmtId="0" fontId="10" fillId="0" borderId="1170" xfId="0" applyFont="1" applyBorder="1" applyAlignment="1">
      <alignment horizontal="left" vertical="center" wrapText="1"/>
    </xf>
    <xf numFmtId="0" fontId="11" fillId="4" borderId="1172" xfId="0" applyFont="1" applyFill="1" applyBorder="1" applyAlignment="1">
      <alignment horizontal="center" vertical="center" wrapText="1"/>
    </xf>
    <xf numFmtId="0" fontId="11" fillId="4" borderId="1170" xfId="0" applyFont="1" applyFill="1" applyBorder="1" applyAlignment="1">
      <alignment horizontal="center" vertical="center" wrapText="1"/>
    </xf>
    <xf numFmtId="0" fontId="8" fillId="3" borderId="1211" xfId="0" applyFont="1" applyFill="1" applyBorder="1" applyAlignment="1">
      <alignment horizontal="center" vertical="center"/>
    </xf>
    <xf numFmtId="0" fontId="8" fillId="3" borderId="1208" xfId="0" applyFont="1" applyFill="1" applyBorder="1" applyAlignment="1">
      <alignment horizontal="center" vertical="center"/>
    </xf>
    <xf numFmtId="0" fontId="8" fillId="3" borderId="1210" xfId="0" applyFont="1" applyFill="1" applyBorder="1" applyAlignment="1">
      <alignment horizontal="center" vertical="center"/>
    </xf>
    <xf numFmtId="0" fontId="8" fillId="3" borderId="1206" xfId="0" applyFont="1" applyFill="1" applyBorder="1" applyAlignment="1">
      <alignment horizontal="center" vertical="center"/>
    </xf>
    <xf numFmtId="0" fontId="8" fillId="3" borderId="1205" xfId="0" applyFont="1" applyFill="1" applyBorder="1" applyAlignment="1">
      <alignment horizontal="center" vertical="center"/>
    </xf>
    <xf numFmtId="0" fontId="17" fillId="0" borderId="1204" xfId="0" applyFont="1" applyBorder="1" applyAlignment="1">
      <alignment horizontal="left" vertical="center" shrinkToFit="1"/>
    </xf>
    <xf numFmtId="0" fontId="17" fillId="0" borderId="1203" xfId="0" applyFont="1" applyBorder="1" applyAlignment="1">
      <alignment horizontal="left" vertical="center" shrinkToFit="1"/>
    </xf>
    <xf numFmtId="0" fontId="17" fillId="0" borderId="1202" xfId="0" applyFont="1" applyBorder="1" applyAlignment="1">
      <alignment horizontal="left" vertical="center" shrinkToFit="1"/>
    </xf>
    <xf numFmtId="0" fontId="15" fillId="0" borderId="1209" xfId="0" applyFont="1" applyBorder="1" applyAlignment="1">
      <alignment horizontal="left" vertical="top" wrapText="1"/>
    </xf>
    <xf numFmtId="0" fontId="15" fillId="0" borderId="1208" xfId="0" applyFont="1" applyBorder="1" applyAlignment="1">
      <alignment horizontal="left" vertical="top" wrapText="1"/>
    </xf>
    <xf numFmtId="0" fontId="15" fillId="0" borderId="1207" xfId="0" applyFont="1" applyBorder="1" applyAlignment="1">
      <alignment horizontal="left" vertical="top" wrapText="1"/>
    </xf>
    <xf numFmtId="0" fontId="8" fillId="3" borderId="1220" xfId="0" applyFont="1" applyFill="1" applyBorder="1" applyAlignment="1">
      <alignment horizontal="center" vertical="center"/>
    </xf>
    <xf numFmtId="0" fontId="8" fillId="3" borderId="1219" xfId="0" applyFont="1" applyFill="1" applyBorder="1" applyAlignment="1">
      <alignment horizontal="center" vertical="center"/>
    </xf>
    <xf numFmtId="0" fontId="13" fillId="0" borderId="1219" xfId="0" applyFont="1" applyBorder="1" applyAlignment="1">
      <alignment horizontal="left" vertical="center" wrapText="1"/>
    </xf>
    <xf numFmtId="0" fontId="13" fillId="0" borderId="1218" xfId="0" applyFont="1" applyBorder="1" applyAlignment="1">
      <alignment horizontal="left" vertical="center" wrapText="1"/>
    </xf>
    <xf numFmtId="0" fontId="8" fillId="3" borderId="1220" xfId="0" applyFont="1" applyFill="1" applyBorder="1" applyAlignment="1">
      <alignment horizontal="center" vertical="center" wrapText="1"/>
    </xf>
    <xf numFmtId="0" fontId="8" fillId="3" borderId="1219" xfId="0" applyFont="1" applyFill="1" applyBorder="1" applyAlignment="1">
      <alignment horizontal="center" vertical="center" wrapText="1"/>
    </xf>
    <xf numFmtId="0" fontId="16" fillId="0" borderId="1204" xfId="0" applyFont="1" applyBorder="1" applyAlignment="1">
      <alignment horizontal="left" vertical="center" shrinkToFit="1"/>
    </xf>
    <xf numFmtId="0" fontId="16" fillId="0" borderId="1203" xfId="0" applyFont="1" applyBorder="1" applyAlignment="1">
      <alignment horizontal="left" vertical="center" shrinkToFit="1"/>
    </xf>
    <xf numFmtId="0" fontId="16" fillId="0" borderId="1202" xfId="0" applyFont="1" applyBorder="1" applyAlignment="1">
      <alignment horizontal="left" vertical="center" shrinkToFit="1"/>
    </xf>
    <xf numFmtId="0" fontId="8" fillId="3" borderId="1201" xfId="0" applyFont="1" applyFill="1" applyBorder="1" applyAlignment="1">
      <alignment horizontal="center" vertical="center"/>
    </xf>
    <xf numFmtId="0" fontId="8" fillId="3" borderId="1200" xfId="0" applyFont="1" applyFill="1" applyBorder="1" applyAlignment="1">
      <alignment horizontal="center" vertical="center"/>
    </xf>
    <xf numFmtId="0" fontId="16" fillId="0" borderId="1199" xfId="0" applyFont="1" applyBorder="1" applyAlignment="1">
      <alignment horizontal="left" vertical="center" shrinkToFit="1"/>
    </xf>
    <xf numFmtId="0" fontId="16" fillId="0" borderId="1198" xfId="0" applyFont="1" applyBorder="1" applyAlignment="1">
      <alignment horizontal="left" vertical="center" shrinkToFit="1"/>
    </xf>
    <xf numFmtId="0" fontId="16" fillId="0" borderId="1197" xfId="0" applyFont="1" applyBorder="1" applyAlignment="1">
      <alignment horizontal="left" vertical="center" shrinkToFit="1"/>
    </xf>
    <xf numFmtId="0" fontId="8" fillId="4" borderId="1195" xfId="0" applyFont="1" applyFill="1" applyBorder="1" applyAlignment="1">
      <alignment horizontal="left" vertical="top" wrapText="1"/>
    </xf>
    <xf numFmtId="0" fontId="8" fillId="4" borderId="1194" xfId="0" applyFont="1" applyFill="1" applyBorder="1" applyAlignment="1">
      <alignment horizontal="left" vertical="top" wrapText="1"/>
    </xf>
    <xf numFmtId="0" fontId="8" fillId="3" borderId="1216" xfId="0" applyFont="1" applyFill="1" applyBorder="1" applyAlignment="1">
      <alignment horizontal="center" vertical="center"/>
    </xf>
    <xf numFmtId="0" fontId="8" fillId="3" borderId="1215" xfId="0" applyFont="1" applyFill="1" applyBorder="1" applyAlignment="1">
      <alignment horizontal="center" vertical="center"/>
    </xf>
    <xf numFmtId="0" fontId="17" fillId="0" borderId="1214" xfId="0" applyFont="1" applyBorder="1" applyAlignment="1">
      <alignment horizontal="left" vertical="center" shrinkToFit="1"/>
    </xf>
    <xf numFmtId="0" fontId="17" fillId="0" borderId="1213" xfId="0" applyFont="1" applyBorder="1" applyAlignment="1">
      <alignment horizontal="left" vertical="center" shrinkToFit="1"/>
    </xf>
    <xf numFmtId="0" fontId="17" fillId="0" borderId="1212" xfId="0" applyFont="1" applyBorder="1" applyAlignment="1">
      <alignment horizontal="left" vertical="center" shrinkToFit="1"/>
    </xf>
    <xf numFmtId="0" fontId="8" fillId="3" borderId="1217" xfId="0" applyFont="1" applyFill="1" applyBorder="1" applyAlignment="1">
      <alignment horizontal="center" vertical="center" wrapText="1"/>
    </xf>
    <xf numFmtId="0" fontId="8" fillId="3" borderId="1194" xfId="0" applyFont="1" applyFill="1" applyBorder="1" applyAlignment="1">
      <alignment horizontal="center" vertical="center" wrapText="1"/>
    </xf>
    <xf numFmtId="0" fontId="8" fillId="4" borderId="1196" xfId="0" applyFont="1" applyFill="1" applyBorder="1" applyAlignment="1">
      <alignment horizontal="left" vertical="top" wrapText="1"/>
    </xf>
    <xf numFmtId="0" fontId="10" fillId="0" borderId="1196" xfId="0" applyFont="1" applyBorder="1" applyAlignment="1">
      <alignment horizontal="left" vertical="center" wrapText="1"/>
    </xf>
    <xf numFmtId="0" fontId="10" fillId="0" borderId="1195" xfId="0" applyFont="1" applyBorder="1" applyAlignment="1">
      <alignment horizontal="left" vertical="center" wrapText="1"/>
    </xf>
    <xf numFmtId="0" fontId="10" fillId="0" borderId="1194" xfId="0" applyFont="1" applyBorder="1" applyAlignment="1">
      <alignment horizontal="left" vertical="center" wrapText="1"/>
    </xf>
    <xf numFmtId="0" fontId="11" fillId="4" borderId="1196" xfId="0" applyFont="1" applyFill="1" applyBorder="1" applyAlignment="1">
      <alignment horizontal="center" vertical="center" wrapText="1"/>
    </xf>
    <xf numFmtId="0" fontId="11" fillId="4" borderId="1194" xfId="0" applyFont="1" applyFill="1" applyBorder="1" applyAlignment="1">
      <alignment horizontal="center" vertical="center" wrapText="1"/>
    </xf>
    <xf numFmtId="0" fontId="8" fillId="3" borderId="1235" xfId="0" applyFont="1" applyFill="1" applyBorder="1" applyAlignment="1">
      <alignment horizontal="center" vertical="center"/>
    </xf>
    <xf numFmtId="0" fontId="8" fillId="3" borderId="1232" xfId="0" applyFont="1" applyFill="1" applyBorder="1" applyAlignment="1">
      <alignment horizontal="center" vertical="center"/>
    </xf>
    <xf numFmtId="0" fontId="8" fillId="3" borderId="1234" xfId="0" applyFont="1" applyFill="1" applyBorder="1" applyAlignment="1">
      <alignment horizontal="center" vertical="center"/>
    </xf>
    <xf numFmtId="0" fontId="8" fillId="3" borderId="1230" xfId="0" applyFont="1" applyFill="1" applyBorder="1" applyAlignment="1">
      <alignment horizontal="center" vertical="center"/>
    </xf>
    <xf numFmtId="0" fontId="8" fillId="3" borderId="1229" xfId="0" applyFont="1" applyFill="1" applyBorder="1" applyAlignment="1">
      <alignment horizontal="center" vertical="center"/>
    </xf>
    <xf numFmtId="0" fontId="17" fillId="0" borderId="1228" xfId="0" applyFont="1" applyBorder="1" applyAlignment="1">
      <alignment horizontal="left" vertical="center" shrinkToFit="1"/>
    </xf>
    <xf numFmtId="0" fontId="17" fillId="0" borderId="1227" xfId="0" applyFont="1" applyBorder="1" applyAlignment="1">
      <alignment horizontal="left" vertical="center" shrinkToFit="1"/>
    </xf>
    <xf numFmtId="0" fontId="17" fillId="0" borderId="1226" xfId="0" applyFont="1" applyBorder="1" applyAlignment="1">
      <alignment horizontal="left" vertical="center" shrinkToFit="1"/>
    </xf>
    <xf numFmtId="0" fontId="15" fillId="0" borderId="1233" xfId="0" applyFont="1" applyBorder="1" applyAlignment="1">
      <alignment horizontal="left" vertical="top" wrapText="1"/>
    </xf>
    <xf numFmtId="0" fontId="15" fillId="0" borderId="1232" xfId="0" applyFont="1" applyBorder="1" applyAlignment="1">
      <alignment horizontal="left" vertical="top" wrapText="1"/>
    </xf>
    <xf numFmtId="0" fontId="15" fillId="0" borderId="1231" xfId="0" applyFont="1" applyBorder="1" applyAlignment="1">
      <alignment horizontal="left" vertical="top" wrapText="1"/>
    </xf>
    <xf numFmtId="0" fontId="8" fillId="3" borderId="1244" xfId="0" applyFont="1" applyFill="1" applyBorder="1" applyAlignment="1">
      <alignment horizontal="center" vertical="center"/>
    </xf>
    <xf numFmtId="0" fontId="8" fillId="3" borderId="1243" xfId="0" applyFont="1" applyFill="1" applyBorder="1" applyAlignment="1">
      <alignment horizontal="center" vertical="center"/>
    </xf>
    <xf numFmtId="0" fontId="13" fillId="0" borderId="1243" xfId="0" applyFont="1" applyBorder="1" applyAlignment="1">
      <alignment horizontal="left" vertical="center" wrapText="1"/>
    </xf>
    <xf numFmtId="0" fontId="13" fillId="0" borderId="1242" xfId="0" applyFont="1" applyBorder="1" applyAlignment="1">
      <alignment horizontal="left" vertical="center" wrapText="1"/>
    </xf>
    <xf numFmtId="0" fontId="8" fillId="3" borderId="1244" xfId="0" applyFont="1" applyFill="1" applyBorder="1" applyAlignment="1">
      <alignment horizontal="center" vertical="center" wrapText="1"/>
    </xf>
    <xf numFmtId="0" fontId="8" fillId="3" borderId="1243" xfId="0" applyFont="1" applyFill="1" applyBorder="1" applyAlignment="1">
      <alignment horizontal="center" vertical="center" wrapText="1"/>
    </xf>
    <xf numFmtId="0" fontId="16" fillId="0" borderId="1228" xfId="0" applyFont="1" applyBorder="1" applyAlignment="1">
      <alignment horizontal="left" vertical="center" shrinkToFit="1"/>
    </xf>
    <xf numFmtId="0" fontId="16" fillId="0" borderId="1227" xfId="0" applyFont="1" applyBorder="1" applyAlignment="1">
      <alignment horizontal="left" vertical="center" shrinkToFit="1"/>
    </xf>
    <xf numFmtId="0" fontId="16" fillId="0" borderId="1226" xfId="0" applyFont="1" applyBorder="1" applyAlignment="1">
      <alignment horizontal="left" vertical="center" shrinkToFit="1"/>
    </xf>
    <xf numFmtId="0" fontId="8" fillId="3" borderId="1225" xfId="0" applyFont="1" applyFill="1" applyBorder="1" applyAlignment="1">
      <alignment horizontal="center" vertical="center"/>
    </xf>
    <xf numFmtId="0" fontId="8" fillId="3" borderId="1224" xfId="0" applyFont="1" applyFill="1" applyBorder="1" applyAlignment="1">
      <alignment horizontal="center" vertical="center"/>
    </xf>
    <xf numFmtId="0" fontId="16" fillId="0" borderId="1223" xfId="0" applyFont="1" applyBorder="1" applyAlignment="1">
      <alignment horizontal="left" vertical="center" shrinkToFit="1"/>
    </xf>
    <xf numFmtId="0" fontId="16" fillId="0" borderId="1222" xfId="0" applyFont="1" applyBorder="1" applyAlignment="1">
      <alignment horizontal="left" vertical="center" shrinkToFit="1"/>
    </xf>
    <xf numFmtId="0" fontId="16" fillId="0" borderId="1221" xfId="0" applyFont="1" applyBorder="1" applyAlignment="1">
      <alignment horizontal="left" vertical="center" shrinkToFit="1"/>
    </xf>
    <xf numFmtId="0" fontId="8" fillId="4" borderId="1219" xfId="0" applyFont="1" applyFill="1" applyBorder="1" applyAlignment="1">
      <alignment horizontal="left" vertical="top" wrapText="1"/>
    </xf>
    <xf numFmtId="0" fontId="8" fillId="4" borderId="1218" xfId="0" applyFont="1" applyFill="1" applyBorder="1" applyAlignment="1">
      <alignment horizontal="left" vertical="top" wrapText="1"/>
    </xf>
    <xf numFmtId="0" fontId="8" fillId="3" borderId="1240" xfId="0" applyFont="1" applyFill="1" applyBorder="1" applyAlignment="1">
      <alignment horizontal="center" vertical="center"/>
    </xf>
    <xf numFmtId="0" fontId="8" fillId="3" borderId="1239" xfId="0" applyFont="1" applyFill="1" applyBorder="1" applyAlignment="1">
      <alignment horizontal="center" vertical="center"/>
    </xf>
    <xf numFmtId="0" fontId="17" fillId="0" borderId="1238" xfId="0" applyFont="1" applyBorder="1" applyAlignment="1">
      <alignment horizontal="left" vertical="center" shrinkToFit="1"/>
    </xf>
    <xf numFmtId="0" fontId="17" fillId="0" borderId="1237" xfId="0" applyFont="1" applyBorder="1" applyAlignment="1">
      <alignment horizontal="left" vertical="center" shrinkToFit="1"/>
    </xf>
    <xf numFmtId="0" fontId="17" fillId="0" borderId="1236" xfId="0" applyFont="1" applyBorder="1" applyAlignment="1">
      <alignment horizontal="left" vertical="center" shrinkToFit="1"/>
    </xf>
    <xf numFmtId="0" fontId="8" fillId="3" borderId="1241" xfId="0" applyFont="1" applyFill="1" applyBorder="1" applyAlignment="1">
      <alignment horizontal="center" vertical="center" wrapText="1"/>
    </xf>
    <xf numFmtId="0" fontId="8" fillId="3" borderId="1218" xfId="0" applyFont="1" applyFill="1" applyBorder="1" applyAlignment="1">
      <alignment horizontal="center" vertical="center" wrapText="1"/>
    </xf>
    <xf numFmtId="0" fontId="8" fillId="4" borderId="1220" xfId="0" applyFont="1" applyFill="1" applyBorder="1" applyAlignment="1">
      <alignment horizontal="left" vertical="top" wrapText="1"/>
    </xf>
    <xf numFmtId="0" fontId="10" fillId="0" borderId="1220" xfId="0" applyFont="1" applyBorder="1" applyAlignment="1">
      <alignment horizontal="left" vertical="center" wrapText="1"/>
    </xf>
    <xf numFmtId="0" fontId="10" fillId="0" borderId="1219" xfId="0" applyFont="1" applyBorder="1" applyAlignment="1">
      <alignment horizontal="left" vertical="center" wrapText="1"/>
    </xf>
    <xf numFmtId="0" fontId="10" fillId="0" borderId="1218" xfId="0" applyFont="1" applyBorder="1" applyAlignment="1">
      <alignment horizontal="left" vertical="center" wrapText="1"/>
    </xf>
    <xf numFmtId="0" fontId="11" fillId="4" borderId="1220" xfId="0" applyFont="1" applyFill="1" applyBorder="1" applyAlignment="1">
      <alignment horizontal="center" vertical="center" wrapText="1"/>
    </xf>
    <xf numFmtId="0" fontId="11" fillId="4" borderId="1218" xfId="0" applyFont="1" applyFill="1" applyBorder="1" applyAlignment="1">
      <alignment horizontal="center" vertical="center" wrapText="1"/>
    </xf>
    <xf numFmtId="0" fontId="8" fillId="3" borderId="1259" xfId="0" applyFont="1" applyFill="1" applyBorder="1" applyAlignment="1">
      <alignment horizontal="center" vertical="center"/>
    </xf>
    <xf numFmtId="0" fontId="8" fillId="3" borderId="1256" xfId="0" applyFont="1" applyFill="1" applyBorder="1" applyAlignment="1">
      <alignment horizontal="center" vertical="center"/>
    </xf>
    <xf numFmtId="0" fontId="8" fillId="3" borderId="1258" xfId="0" applyFont="1" applyFill="1" applyBorder="1" applyAlignment="1">
      <alignment horizontal="center" vertical="center"/>
    </xf>
    <xf numFmtId="0" fontId="8" fillId="3" borderId="1254" xfId="0" applyFont="1" applyFill="1" applyBorder="1" applyAlignment="1">
      <alignment horizontal="center" vertical="center"/>
    </xf>
    <xf numFmtId="0" fontId="8" fillId="3" borderId="1253" xfId="0" applyFont="1" applyFill="1" applyBorder="1" applyAlignment="1">
      <alignment horizontal="center" vertical="center"/>
    </xf>
    <xf numFmtId="0" fontId="17" fillId="0" borderId="1252" xfId="0" applyFont="1" applyBorder="1" applyAlignment="1">
      <alignment horizontal="left" vertical="center" shrinkToFit="1"/>
    </xf>
    <xf numFmtId="0" fontId="17" fillId="0" borderId="1251" xfId="0" applyFont="1" applyBorder="1" applyAlignment="1">
      <alignment horizontal="left" vertical="center" shrinkToFit="1"/>
    </xf>
    <xf numFmtId="0" fontId="17" fillId="0" borderId="1250" xfId="0" applyFont="1" applyBorder="1" applyAlignment="1">
      <alignment horizontal="left" vertical="center" shrinkToFit="1"/>
    </xf>
    <xf numFmtId="0" fontId="15" fillId="0" borderId="1257" xfId="0" applyFont="1" applyBorder="1" applyAlignment="1">
      <alignment horizontal="left" vertical="top" wrapText="1"/>
    </xf>
    <xf numFmtId="0" fontId="15" fillId="0" borderId="1256" xfId="0" applyFont="1" applyBorder="1" applyAlignment="1">
      <alignment horizontal="left" vertical="top" wrapText="1"/>
    </xf>
    <xf numFmtId="0" fontId="15" fillId="0" borderId="1255" xfId="0" applyFont="1" applyBorder="1" applyAlignment="1">
      <alignment horizontal="left" vertical="top" wrapText="1"/>
    </xf>
    <xf numFmtId="0" fontId="8" fillId="3" borderId="1268" xfId="0" applyFont="1" applyFill="1" applyBorder="1" applyAlignment="1">
      <alignment horizontal="center" vertical="center"/>
    </xf>
    <xf numFmtId="0" fontId="8" fillId="3" borderId="1267" xfId="0" applyFont="1" applyFill="1" applyBorder="1" applyAlignment="1">
      <alignment horizontal="center" vertical="center"/>
    </xf>
    <xf numFmtId="0" fontId="13" fillId="0" borderId="1267" xfId="0" applyFont="1" applyBorder="1" applyAlignment="1">
      <alignment horizontal="left" vertical="center" wrapText="1"/>
    </xf>
    <xf numFmtId="0" fontId="13" fillId="0" borderId="1266" xfId="0" applyFont="1" applyBorder="1" applyAlignment="1">
      <alignment horizontal="left" vertical="center" wrapText="1"/>
    </xf>
    <xf numFmtId="0" fontId="8" fillId="3" borderId="1268" xfId="0" applyFont="1" applyFill="1" applyBorder="1" applyAlignment="1">
      <alignment horizontal="center" vertical="center" wrapText="1"/>
    </xf>
    <xf numFmtId="0" fontId="8" fillId="3" borderId="1267" xfId="0" applyFont="1" applyFill="1" applyBorder="1" applyAlignment="1">
      <alignment horizontal="center" vertical="center" wrapText="1"/>
    </xf>
    <xf numFmtId="0" fontId="16" fillId="0" borderId="1252" xfId="0" applyFont="1" applyBorder="1" applyAlignment="1">
      <alignment horizontal="left" vertical="center" shrinkToFit="1"/>
    </xf>
    <xf numFmtId="0" fontId="16" fillId="0" borderId="1251" xfId="0" applyFont="1" applyBorder="1" applyAlignment="1">
      <alignment horizontal="left" vertical="center" shrinkToFit="1"/>
    </xf>
    <xf numFmtId="0" fontId="16" fillId="0" borderId="1250" xfId="0" applyFont="1" applyBorder="1" applyAlignment="1">
      <alignment horizontal="left" vertical="center" shrinkToFit="1"/>
    </xf>
    <xf numFmtId="0" fontId="8" fillId="3" borderId="1249" xfId="0" applyFont="1" applyFill="1" applyBorder="1" applyAlignment="1">
      <alignment horizontal="center" vertical="center"/>
    </xf>
    <xf numFmtId="0" fontId="8" fillId="3" borderId="1248" xfId="0" applyFont="1" applyFill="1" applyBorder="1" applyAlignment="1">
      <alignment horizontal="center" vertical="center"/>
    </xf>
    <xf numFmtId="0" fontId="16" fillId="0" borderId="1247" xfId="0" applyFont="1" applyBorder="1" applyAlignment="1">
      <alignment horizontal="left" vertical="center" shrinkToFit="1"/>
    </xf>
    <xf numFmtId="0" fontId="16" fillId="0" borderId="1246" xfId="0" applyFont="1" applyBorder="1" applyAlignment="1">
      <alignment horizontal="left" vertical="center" shrinkToFit="1"/>
    </xf>
    <xf numFmtId="0" fontId="16" fillId="0" borderId="1245" xfId="0" applyFont="1" applyBorder="1" applyAlignment="1">
      <alignment horizontal="left" vertical="center" shrinkToFit="1"/>
    </xf>
    <xf numFmtId="0" fontId="8" fillId="4" borderId="1243" xfId="0" applyFont="1" applyFill="1" applyBorder="1" applyAlignment="1">
      <alignment horizontal="left" vertical="top" wrapText="1"/>
    </xf>
    <xf numFmtId="0" fontId="8" fillId="4" borderId="1242" xfId="0" applyFont="1" applyFill="1" applyBorder="1" applyAlignment="1">
      <alignment horizontal="left" vertical="top" wrapText="1"/>
    </xf>
    <xf numFmtId="0" fontId="8" fillId="3" borderId="1264" xfId="0" applyFont="1" applyFill="1" applyBorder="1" applyAlignment="1">
      <alignment horizontal="center" vertical="center"/>
    </xf>
    <xf numFmtId="0" fontId="8" fillId="3" borderId="1263" xfId="0" applyFont="1" applyFill="1" applyBorder="1" applyAlignment="1">
      <alignment horizontal="center" vertical="center"/>
    </xf>
    <xf numFmtId="0" fontId="17" fillId="0" borderId="1262" xfId="0" applyFont="1" applyBorder="1" applyAlignment="1">
      <alignment horizontal="left" vertical="center" shrinkToFit="1"/>
    </xf>
    <xf numFmtId="0" fontId="17" fillId="0" borderId="1261" xfId="0" applyFont="1" applyBorder="1" applyAlignment="1">
      <alignment horizontal="left" vertical="center" shrinkToFit="1"/>
    </xf>
    <xf numFmtId="0" fontId="17" fillId="0" borderId="1260" xfId="0" applyFont="1" applyBorder="1" applyAlignment="1">
      <alignment horizontal="left" vertical="center" shrinkToFit="1"/>
    </xf>
    <xf numFmtId="0" fontId="8" fillId="3" borderId="1265" xfId="0" applyFont="1" applyFill="1" applyBorder="1" applyAlignment="1">
      <alignment horizontal="center" vertical="center" wrapText="1"/>
    </xf>
    <xf numFmtId="0" fontId="8" fillId="3" borderId="1242" xfId="0" applyFont="1" applyFill="1" applyBorder="1" applyAlignment="1">
      <alignment horizontal="center" vertical="center" wrapText="1"/>
    </xf>
    <xf numFmtId="0" fontId="8" fillId="4" borderId="1244" xfId="0" applyFont="1" applyFill="1" applyBorder="1" applyAlignment="1">
      <alignment horizontal="left" vertical="top" wrapText="1"/>
    </xf>
    <xf numFmtId="0" fontId="10" fillId="0" borderId="1244" xfId="0" applyFont="1" applyBorder="1" applyAlignment="1">
      <alignment horizontal="left" vertical="center" wrapText="1"/>
    </xf>
    <xf numFmtId="0" fontId="10" fillId="0" borderId="1243" xfId="0" applyFont="1" applyBorder="1" applyAlignment="1">
      <alignment horizontal="left" vertical="center" wrapText="1"/>
    </xf>
    <xf numFmtId="0" fontId="10" fillId="0" borderId="1242" xfId="0" applyFont="1" applyBorder="1" applyAlignment="1">
      <alignment horizontal="left" vertical="center" wrapText="1"/>
    </xf>
    <xf numFmtId="0" fontId="11" fillId="4" borderId="1244" xfId="0" applyFont="1" applyFill="1" applyBorder="1" applyAlignment="1">
      <alignment horizontal="center" vertical="center" wrapText="1"/>
    </xf>
    <xf numFmtId="0" fontId="11" fillId="4" borderId="1242" xfId="0" applyFont="1" applyFill="1" applyBorder="1" applyAlignment="1">
      <alignment horizontal="center" vertical="center" wrapText="1"/>
    </xf>
    <xf numFmtId="0" fontId="8" fillId="3" borderId="1283" xfId="0" applyFont="1" applyFill="1" applyBorder="1" applyAlignment="1">
      <alignment horizontal="center" vertical="center"/>
    </xf>
    <xf numFmtId="0" fontId="8" fillId="3" borderId="1280" xfId="0" applyFont="1" applyFill="1" applyBorder="1" applyAlignment="1">
      <alignment horizontal="center" vertical="center"/>
    </xf>
    <xf numFmtId="0" fontId="8" fillId="3" borderId="1282" xfId="0" applyFont="1" applyFill="1" applyBorder="1" applyAlignment="1">
      <alignment horizontal="center" vertical="center"/>
    </xf>
    <xf numFmtId="0" fontId="8" fillId="3" borderId="1278" xfId="0" applyFont="1" applyFill="1" applyBorder="1" applyAlignment="1">
      <alignment horizontal="center" vertical="center"/>
    </xf>
    <xf numFmtId="0" fontId="8" fillId="3" borderId="1277" xfId="0" applyFont="1" applyFill="1" applyBorder="1" applyAlignment="1">
      <alignment horizontal="center" vertical="center"/>
    </xf>
    <xf numFmtId="0" fontId="17" fillId="0" borderId="1276" xfId="0" applyFont="1" applyBorder="1" applyAlignment="1">
      <alignment horizontal="left" vertical="center" shrinkToFit="1"/>
    </xf>
    <xf numFmtId="0" fontId="17" fillId="0" borderId="1275" xfId="0" applyFont="1" applyBorder="1" applyAlignment="1">
      <alignment horizontal="left" vertical="center" shrinkToFit="1"/>
    </xf>
    <xf numFmtId="0" fontId="17" fillId="0" borderId="1274" xfId="0" applyFont="1" applyBorder="1" applyAlignment="1">
      <alignment horizontal="left" vertical="center" shrinkToFit="1"/>
    </xf>
    <xf numFmtId="0" fontId="15" fillId="0" borderId="1281" xfId="0" applyFont="1" applyBorder="1" applyAlignment="1">
      <alignment horizontal="left" vertical="top" wrapText="1"/>
    </xf>
    <xf numFmtId="0" fontId="15" fillId="0" borderId="1280" xfId="0" applyFont="1" applyBorder="1" applyAlignment="1">
      <alignment horizontal="left" vertical="top" wrapText="1"/>
    </xf>
    <xf numFmtId="0" fontId="15" fillId="0" borderId="1279" xfId="0" applyFont="1" applyBorder="1" applyAlignment="1">
      <alignment horizontal="left" vertical="top" wrapText="1"/>
    </xf>
    <xf numFmtId="0" fontId="8" fillId="3" borderId="1292" xfId="0" applyFont="1" applyFill="1" applyBorder="1" applyAlignment="1">
      <alignment horizontal="center" vertical="center"/>
    </xf>
    <xf numFmtId="0" fontId="8" fillId="3" borderId="1291" xfId="0" applyFont="1" applyFill="1" applyBorder="1" applyAlignment="1">
      <alignment horizontal="center" vertical="center"/>
    </xf>
    <xf numFmtId="0" fontId="13" fillId="0" borderId="1291" xfId="0" applyFont="1" applyBorder="1" applyAlignment="1">
      <alignment horizontal="left" vertical="center" wrapText="1"/>
    </xf>
    <xf numFmtId="0" fontId="13" fillId="0" borderId="1290" xfId="0" applyFont="1" applyBorder="1" applyAlignment="1">
      <alignment horizontal="left" vertical="center" wrapText="1"/>
    </xf>
    <xf numFmtId="0" fontId="8" fillId="3" borderId="1292" xfId="0" applyFont="1" applyFill="1" applyBorder="1" applyAlignment="1">
      <alignment horizontal="center" vertical="center" wrapText="1"/>
    </xf>
    <xf numFmtId="0" fontId="8" fillId="3" borderId="1291" xfId="0" applyFont="1" applyFill="1" applyBorder="1" applyAlignment="1">
      <alignment horizontal="center" vertical="center" wrapText="1"/>
    </xf>
    <xf numFmtId="0" fontId="16" fillId="0" borderId="1276" xfId="0" applyFont="1" applyBorder="1" applyAlignment="1">
      <alignment horizontal="left" vertical="center" shrinkToFit="1"/>
    </xf>
    <xf numFmtId="0" fontId="16" fillId="0" borderId="1275" xfId="0" applyFont="1" applyBorder="1" applyAlignment="1">
      <alignment horizontal="left" vertical="center" shrinkToFit="1"/>
    </xf>
    <xf numFmtId="0" fontId="16" fillId="0" borderId="1274" xfId="0" applyFont="1" applyBorder="1" applyAlignment="1">
      <alignment horizontal="left" vertical="center" shrinkToFit="1"/>
    </xf>
    <xf numFmtId="0" fontId="8" fillId="3" borderId="1273" xfId="0" applyFont="1" applyFill="1" applyBorder="1" applyAlignment="1">
      <alignment horizontal="center" vertical="center"/>
    </xf>
    <xf numFmtId="0" fontId="8" fillId="3" borderId="1272" xfId="0" applyFont="1" applyFill="1" applyBorder="1" applyAlignment="1">
      <alignment horizontal="center" vertical="center"/>
    </xf>
    <xf numFmtId="0" fontId="16" fillId="0" borderId="1271" xfId="0" applyFont="1" applyBorder="1" applyAlignment="1">
      <alignment horizontal="left" vertical="center" shrinkToFit="1"/>
    </xf>
    <xf numFmtId="0" fontId="16" fillId="0" borderId="1270" xfId="0" applyFont="1" applyBorder="1" applyAlignment="1">
      <alignment horizontal="left" vertical="center" shrinkToFit="1"/>
    </xf>
    <xf numFmtId="0" fontId="16" fillId="0" borderId="1269" xfId="0" applyFont="1" applyBorder="1" applyAlignment="1">
      <alignment horizontal="left" vertical="center" shrinkToFit="1"/>
    </xf>
    <xf numFmtId="0" fontId="8" fillId="4" borderId="1267" xfId="0" applyFont="1" applyFill="1" applyBorder="1" applyAlignment="1">
      <alignment horizontal="left" vertical="top" wrapText="1"/>
    </xf>
    <xf numFmtId="0" fontId="8" fillId="4" borderId="1266" xfId="0" applyFont="1" applyFill="1" applyBorder="1" applyAlignment="1">
      <alignment horizontal="left" vertical="top" wrapText="1"/>
    </xf>
    <xf numFmtId="0" fontId="8" fillId="3" borderId="1288" xfId="0" applyFont="1" applyFill="1" applyBorder="1" applyAlignment="1">
      <alignment horizontal="center" vertical="center"/>
    </xf>
    <xf numFmtId="0" fontId="8" fillId="3" borderId="1287" xfId="0" applyFont="1" applyFill="1" applyBorder="1" applyAlignment="1">
      <alignment horizontal="center" vertical="center"/>
    </xf>
    <xf numFmtId="0" fontId="17" fillId="0" borderId="1286" xfId="0" applyFont="1" applyBorder="1" applyAlignment="1">
      <alignment horizontal="left" vertical="center" shrinkToFit="1"/>
    </xf>
    <xf numFmtId="0" fontId="17" fillId="0" borderId="1285" xfId="0" applyFont="1" applyBorder="1" applyAlignment="1">
      <alignment horizontal="left" vertical="center" shrinkToFit="1"/>
    </xf>
    <xf numFmtId="0" fontId="17" fillId="0" borderId="1284" xfId="0" applyFont="1" applyBorder="1" applyAlignment="1">
      <alignment horizontal="left" vertical="center" shrinkToFit="1"/>
    </xf>
    <xf numFmtId="0" fontId="8" fillId="3" borderId="1289" xfId="0" applyFont="1" applyFill="1" applyBorder="1" applyAlignment="1">
      <alignment horizontal="center" vertical="center" wrapText="1"/>
    </xf>
    <xf numFmtId="0" fontId="8" fillId="3" borderId="1266" xfId="0" applyFont="1" applyFill="1" applyBorder="1" applyAlignment="1">
      <alignment horizontal="center" vertical="center" wrapText="1"/>
    </xf>
    <xf numFmtId="0" fontId="8" fillId="4" borderId="1268" xfId="0" applyFont="1" applyFill="1" applyBorder="1" applyAlignment="1">
      <alignment horizontal="left" vertical="top" wrapText="1"/>
    </xf>
    <xf numFmtId="0" fontId="10" fillId="0" borderId="1268" xfId="0" applyFont="1" applyBorder="1" applyAlignment="1">
      <alignment horizontal="left" vertical="center" wrapText="1"/>
    </xf>
    <xf numFmtId="0" fontId="10" fillId="0" borderId="1267" xfId="0" applyFont="1" applyBorder="1" applyAlignment="1">
      <alignment horizontal="left" vertical="center" wrapText="1"/>
    </xf>
    <xf numFmtId="0" fontId="10" fillId="0" borderId="1266" xfId="0" applyFont="1" applyBorder="1" applyAlignment="1">
      <alignment horizontal="left" vertical="center" wrapText="1"/>
    </xf>
    <xf numFmtId="0" fontId="11" fillId="4" borderId="1268" xfId="0" applyFont="1" applyFill="1" applyBorder="1" applyAlignment="1">
      <alignment horizontal="center" vertical="center" wrapText="1"/>
    </xf>
    <xf numFmtId="0" fontId="11" fillId="4" borderId="1266" xfId="0" applyFont="1" applyFill="1" applyBorder="1" applyAlignment="1">
      <alignment horizontal="center" vertical="center" wrapText="1"/>
    </xf>
    <xf numFmtId="0" fontId="8" fillId="3" borderId="1307" xfId="0" applyFont="1" applyFill="1" applyBorder="1" applyAlignment="1">
      <alignment horizontal="center" vertical="center"/>
    </xf>
    <xf numFmtId="0" fontId="8" fillId="3" borderId="1304" xfId="0" applyFont="1" applyFill="1" applyBorder="1" applyAlignment="1">
      <alignment horizontal="center" vertical="center"/>
    </xf>
    <xf numFmtId="0" fontId="8" fillId="3" borderId="1306" xfId="0" applyFont="1" applyFill="1" applyBorder="1" applyAlignment="1">
      <alignment horizontal="center" vertical="center"/>
    </xf>
    <xf numFmtId="0" fontId="8" fillId="3" borderId="1302" xfId="0" applyFont="1" applyFill="1" applyBorder="1" applyAlignment="1">
      <alignment horizontal="center" vertical="center"/>
    </xf>
    <xf numFmtId="0" fontId="8" fillId="3" borderId="1301" xfId="0" applyFont="1" applyFill="1" applyBorder="1" applyAlignment="1">
      <alignment horizontal="center" vertical="center"/>
    </xf>
    <xf numFmtId="0" fontId="17" fillId="0" borderId="1300" xfId="0" applyFont="1" applyBorder="1" applyAlignment="1">
      <alignment horizontal="left" vertical="center" shrinkToFit="1"/>
    </xf>
    <xf numFmtId="0" fontId="17" fillId="0" borderId="1299" xfId="0" applyFont="1" applyBorder="1" applyAlignment="1">
      <alignment horizontal="left" vertical="center" shrinkToFit="1"/>
    </xf>
    <xf numFmtId="0" fontId="17" fillId="0" borderId="1298" xfId="0" applyFont="1" applyBorder="1" applyAlignment="1">
      <alignment horizontal="left" vertical="center" shrinkToFit="1"/>
    </xf>
    <xf numFmtId="0" fontId="15" fillId="0" borderId="1305" xfId="0" applyFont="1" applyBorder="1" applyAlignment="1">
      <alignment horizontal="left" vertical="top" wrapText="1"/>
    </xf>
    <xf numFmtId="0" fontId="15" fillId="0" borderId="1304" xfId="0" applyFont="1" applyBorder="1" applyAlignment="1">
      <alignment horizontal="left" vertical="top" wrapText="1"/>
    </xf>
    <xf numFmtId="0" fontId="15" fillId="0" borderId="1303" xfId="0" applyFont="1" applyBorder="1" applyAlignment="1">
      <alignment horizontal="left" vertical="top" wrapText="1"/>
    </xf>
    <xf numFmtId="0" fontId="8" fillId="3" borderId="1316" xfId="0" applyFont="1" applyFill="1" applyBorder="1" applyAlignment="1">
      <alignment horizontal="center" vertical="center"/>
    </xf>
    <xf numFmtId="0" fontId="8" fillId="3" borderId="1315" xfId="0" applyFont="1" applyFill="1" applyBorder="1" applyAlignment="1">
      <alignment horizontal="center" vertical="center"/>
    </xf>
    <xf numFmtId="0" fontId="13" fillId="0" borderId="1315" xfId="0" applyFont="1" applyBorder="1" applyAlignment="1">
      <alignment horizontal="left" vertical="center" wrapText="1"/>
    </xf>
    <xf numFmtId="0" fontId="13" fillId="0" borderId="1314" xfId="0" applyFont="1" applyBorder="1" applyAlignment="1">
      <alignment horizontal="left" vertical="center" wrapText="1"/>
    </xf>
    <xf numFmtId="0" fontId="8" fillId="3" borderId="1316" xfId="0" applyFont="1" applyFill="1" applyBorder="1" applyAlignment="1">
      <alignment horizontal="center" vertical="center" wrapText="1"/>
    </xf>
    <xf numFmtId="0" fontId="8" fillId="3" borderId="1315" xfId="0" applyFont="1" applyFill="1" applyBorder="1" applyAlignment="1">
      <alignment horizontal="center" vertical="center" wrapText="1"/>
    </xf>
    <xf numFmtId="0" fontId="16" fillId="0" borderId="1300" xfId="0" applyFont="1" applyBorder="1" applyAlignment="1">
      <alignment horizontal="left" vertical="center" shrinkToFit="1"/>
    </xf>
    <xf numFmtId="0" fontId="16" fillId="0" borderId="1299" xfId="0" applyFont="1" applyBorder="1" applyAlignment="1">
      <alignment horizontal="left" vertical="center" shrinkToFit="1"/>
    </xf>
    <xf numFmtId="0" fontId="16" fillId="0" borderId="1298" xfId="0" applyFont="1" applyBorder="1" applyAlignment="1">
      <alignment horizontal="left" vertical="center" shrinkToFit="1"/>
    </xf>
    <xf numFmtId="0" fontId="8" fillId="3" borderId="1297" xfId="0" applyFont="1" applyFill="1" applyBorder="1" applyAlignment="1">
      <alignment horizontal="center" vertical="center"/>
    </xf>
    <xf numFmtId="0" fontId="8" fillId="3" borderId="1296" xfId="0" applyFont="1" applyFill="1" applyBorder="1" applyAlignment="1">
      <alignment horizontal="center" vertical="center"/>
    </xf>
    <xf numFmtId="0" fontId="16" fillId="0" borderId="1295" xfId="0" applyFont="1" applyBorder="1" applyAlignment="1">
      <alignment horizontal="left" vertical="center" shrinkToFit="1"/>
    </xf>
    <xf numFmtId="0" fontId="16" fillId="0" borderId="1294" xfId="0" applyFont="1" applyBorder="1" applyAlignment="1">
      <alignment horizontal="left" vertical="center" shrinkToFit="1"/>
    </xf>
    <xf numFmtId="0" fontId="16" fillId="0" borderId="1293" xfId="0" applyFont="1" applyBorder="1" applyAlignment="1">
      <alignment horizontal="left" vertical="center" shrinkToFit="1"/>
    </xf>
    <xf numFmtId="0" fontId="8" fillId="4" borderId="1291" xfId="0" applyFont="1" applyFill="1" applyBorder="1" applyAlignment="1">
      <alignment horizontal="left" vertical="top" wrapText="1"/>
    </xf>
    <xf numFmtId="0" fontId="8" fillId="4" borderId="1290" xfId="0" applyFont="1" applyFill="1" applyBorder="1" applyAlignment="1">
      <alignment horizontal="left" vertical="top" wrapText="1"/>
    </xf>
    <xf numFmtId="0" fontId="8" fillId="3" borderId="1312" xfId="0" applyFont="1" applyFill="1" applyBorder="1" applyAlignment="1">
      <alignment horizontal="center" vertical="center"/>
    </xf>
    <xf numFmtId="0" fontId="8" fillId="3" borderId="1311" xfId="0" applyFont="1" applyFill="1" applyBorder="1" applyAlignment="1">
      <alignment horizontal="center" vertical="center"/>
    </xf>
    <xf numFmtId="0" fontId="17" fillId="0" borderId="1310" xfId="0" applyFont="1" applyBorder="1" applyAlignment="1">
      <alignment horizontal="left" vertical="center" shrinkToFit="1"/>
    </xf>
    <xf numFmtId="0" fontId="17" fillId="0" borderId="1309" xfId="0" applyFont="1" applyBorder="1" applyAlignment="1">
      <alignment horizontal="left" vertical="center" shrinkToFit="1"/>
    </xf>
    <xf numFmtId="0" fontId="17" fillId="0" borderId="1308" xfId="0" applyFont="1" applyBorder="1" applyAlignment="1">
      <alignment horizontal="left" vertical="center" shrinkToFit="1"/>
    </xf>
    <xf numFmtId="0" fontId="8" fillId="3" borderId="1313" xfId="0" applyFont="1" applyFill="1" applyBorder="1" applyAlignment="1">
      <alignment horizontal="center" vertical="center" wrapText="1"/>
    </xf>
    <xf numFmtId="0" fontId="8" fillId="3" borderId="1290" xfId="0" applyFont="1" applyFill="1" applyBorder="1" applyAlignment="1">
      <alignment horizontal="center" vertical="center" wrapText="1"/>
    </xf>
    <xf numFmtId="0" fontId="8" fillId="4" borderId="1292" xfId="0" applyFont="1" applyFill="1" applyBorder="1" applyAlignment="1">
      <alignment horizontal="left" vertical="top" wrapText="1"/>
    </xf>
    <xf numFmtId="0" fontId="10" fillId="0" borderId="1292" xfId="0" applyFont="1" applyBorder="1" applyAlignment="1">
      <alignment horizontal="left" vertical="center" wrapText="1"/>
    </xf>
    <xf numFmtId="0" fontId="10" fillId="0" borderId="1291" xfId="0" applyFont="1" applyBorder="1" applyAlignment="1">
      <alignment horizontal="left" vertical="center" wrapText="1"/>
    </xf>
    <xf numFmtId="0" fontId="10" fillId="0" borderId="1290" xfId="0" applyFont="1" applyBorder="1" applyAlignment="1">
      <alignment horizontal="left" vertical="center" wrapText="1"/>
    </xf>
    <xf numFmtId="0" fontId="11" fillId="4" borderId="1292" xfId="0" applyFont="1" applyFill="1" applyBorder="1" applyAlignment="1">
      <alignment horizontal="center" vertical="center" wrapText="1"/>
    </xf>
    <xf numFmtId="0" fontId="11" fillId="4" borderId="1290" xfId="0" applyFont="1" applyFill="1" applyBorder="1" applyAlignment="1">
      <alignment horizontal="center" vertical="center" wrapText="1"/>
    </xf>
    <xf numFmtId="0" fontId="8" fillId="3" borderId="1331" xfId="0" applyFont="1" applyFill="1" applyBorder="1" applyAlignment="1">
      <alignment horizontal="center" vertical="center"/>
    </xf>
    <xf numFmtId="0" fontId="8" fillId="3" borderId="1328" xfId="0" applyFont="1" applyFill="1" applyBorder="1" applyAlignment="1">
      <alignment horizontal="center" vertical="center"/>
    </xf>
    <xf numFmtId="0" fontId="8" fillId="3" borderId="1330" xfId="0" applyFont="1" applyFill="1" applyBorder="1" applyAlignment="1">
      <alignment horizontal="center" vertical="center"/>
    </xf>
    <xf numFmtId="0" fontId="8" fillId="3" borderId="1326" xfId="0" applyFont="1" applyFill="1" applyBorder="1" applyAlignment="1">
      <alignment horizontal="center" vertical="center"/>
    </xf>
    <xf numFmtId="0" fontId="8" fillId="3" borderId="1325" xfId="0" applyFont="1" applyFill="1" applyBorder="1" applyAlignment="1">
      <alignment horizontal="center" vertical="center"/>
    </xf>
    <xf numFmtId="0" fontId="17" fillId="0" borderId="1324" xfId="0" applyFont="1" applyBorder="1" applyAlignment="1">
      <alignment horizontal="left" vertical="center" shrinkToFit="1"/>
    </xf>
    <xf numFmtId="0" fontId="17" fillId="0" borderId="1323" xfId="0" applyFont="1" applyBorder="1" applyAlignment="1">
      <alignment horizontal="left" vertical="center" shrinkToFit="1"/>
    </xf>
    <xf numFmtId="0" fontId="17" fillId="0" borderId="1322" xfId="0" applyFont="1" applyBorder="1" applyAlignment="1">
      <alignment horizontal="left" vertical="center" shrinkToFit="1"/>
    </xf>
    <xf numFmtId="0" fontId="15" fillId="0" borderId="1329" xfId="0" applyFont="1" applyBorder="1" applyAlignment="1">
      <alignment horizontal="left" vertical="top" wrapText="1"/>
    </xf>
    <xf numFmtId="0" fontId="15" fillId="0" borderId="1328" xfId="0" applyFont="1" applyBorder="1" applyAlignment="1">
      <alignment horizontal="left" vertical="top" wrapText="1"/>
    </xf>
    <xf numFmtId="0" fontId="15" fillId="0" borderId="1327" xfId="0" applyFont="1" applyBorder="1" applyAlignment="1">
      <alignment horizontal="left" vertical="top" wrapText="1"/>
    </xf>
    <xf numFmtId="0" fontId="8" fillId="3" borderId="1340" xfId="0" applyFont="1" applyFill="1" applyBorder="1" applyAlignment="1">
      <alignment horizontal="center" vertical="center"/>
    </xf>
    <xf numFmtId="0" fontId="8" fillId="3" borderId="1339" xfId="0" applyFont="1" applyFill="1" applyBorder="1" applyAlignment="1">
      <alignment horizontal="center" vertical="center"/>
    </xf>
    <xf numFmtId="0" fontId="13" fillId="0" borderId="1339" xfId="0" applyFont="1" applyBorder="1" applyAlignment="1">
      <alignment horizontal="left" vertical="center" wrapText="1"/>
    </xf>
    <xf numFmtId="0" fontId="13" fillId="0" borderId="1338" xfId="0" applyFont="1" applyBorder="1" applyAlignment="1">
      <alignment horizontal="left" vertical="center" wrapText="1"/>
    </xf>
    <xf numFmtId="0" fontId="8" fillId="3" borderId="1340" xfId="0" applyFont="1" applyFill="1" applyBorder="1" applyAlignment="1">
      <alignment horizontal="center" vertical="center" wrapText="1"/>
    </xf>
    <xf numFmtId="0" fontId="8" fillId="3" borderId="1339" xfId="0" applyFont="1" applyFill="1" applyBorder="1" applyAlignment="1">
      <alignment horizontal="center" vertical="center" wrapText="1"/>
    </xf>
    <xf numFmtId="0" fontId="16" fillId="0" borderId="1324" xfId="0" applyFont="1" applyBorder="1" applyAlignment="1">
      <alignment horizontal="left" vertical="center" shrinkToFit="1"/>
    </xf>
    <xf numFmtId="0" fontId="16" fillId="0" borderId="1323" xfId="0" applyFont="1" applyBorder="1" applyAlignment="1">
      <alignment horizontal="left" vertical="center" shrinkToFit="1"/>
    </xf>
    <xf numFmtId="0" fontId="16" fillId="0" borderId="1322" xfId="0" applyFont="1" applyBorder="1" applyAlignment="1">
      <alignment horizontal="left" vertical="center" shrinkToFit="1"/>
    </xf>
    <xf numFmtId="0" fontId="8" fillId="3" borderId="1321" xfId="0" applyFont="1" applyFill="1" applyBorder="1" applyAlignment="1">
      <alignment horizontal="center" vertical="center"/>
    </xf>
    <xf numFmtId="0" fontId="8" fillId="3" borderId="1320" xfId="0" applyFont="1" applyFill="1" applyBorder="1" applyAlignment="1">
      <alignment horizontal="center" vertical="center"/>
    </xf>
    <xf numFmtId="0" fontId="16" fillId="0" borderId="1319" xfId="0" applyFont="1" applyBorder="1" applyAlignment="1">
      <alignment horizontal="left" vertical="center" shrinkToFit="1"/>
    </xf>
    <xf numFmtId="0" fontId="16" fillId="0" borderId="1318" xfId="0" applyFont="1" applyBorder="1" applyAlignment="1">
      <alignment horizontal="left" vertical="center" shrinkToFit="1"/>
    </xf>
    <xf numFmtId="0" fontId="16" fillId="0" borderId="1317" xfId="0" applyFont="1" applyBorder="1" applyAlignment="1">
      <alignment horizontal="left" vertical="center" shrinkToFit="1"/>
    </xf>
    <xf numFmtId="0" fontId="8" fillId="4" borderId="1315" xfId="0" applyFont="1" applyFill="1" applyBorder="1" applyAlignment="1">
      <alignment horizontal="left" vertical="top" wrapText="1"/>
    </xf>
    <xf numFmtId="0" fontId="8" fillId="4" borderId="1314" xfId="0" applyFont="1" applyFill="1" applyBorder="1" applyAlignment="1">
      <alignment horizontal="left" vertical="top" wrapText="1"/>
    </xf>
    <xf numFmtId="0" fontId="8" fillId="3" borderId="1336" xfId="0" applyFont="1" applyFill="1" applyBorder="1" applyAlignment="1">
      <alignment horizontal="center" vertical="center"/>
    </xf>
    <xf numFmtId="0" fontId="8" fillId="3" borderId="1335" xfId="0" applyFont="1" applyFill="1" applyBorder="1" applyAlignment="1">
      <alignment horizontal="center" vertical="center"/>
    </xf>
    <xf numFmtId="0" fontId="17" fillId="0" borderId="1334" xfId="0" applyFont="1" applyBorder="1" applyAlignment="1">
      <alignment horizontal="left" vertical="center" shrinkToFit="1"/>
    </xf>
    <xf numFmtId="0" fontId="17" fillId="0" borderId="1333" xfId="0" applyFont="1" applyBorder="1" applyAlignment="1">
      <alignment horizontal="left" vertical="center" shrinkToFit="1"/>
    </xf>
    <xf numFmtId="0" fontId="17" fillId="0" borderId="1332" xfId="0" applyFont="1" applyBorder="1" applyAlignment="1">
      <alignment horizontal="left" vertical="center" shrinkToFit="1"/>
    </xf>
    <xf numFmtId="0" fontId="8" fillId="3" borderId="1337" xfId="0" applyFont="1" applyFill="1" applyBorder="1" applyAlignment="1">
      <alignment horizontal="center" vertical="center" wrapText="1"/>
    </xf>
    <xf numFmtId="0" fontId="8" fillId="3" borderId="1314" xfId="0" applyFont="1" applyFill="1" applyBorder="1" applyAlignment="1">
      <alignment horizontal="center" vertical="center" wrapText="1"/>
    </xf>
    <xf numFmtId="0" fontId="8" fillId="4" borderId="1316" xfId="0" applyFont="1" applyFill="1" applyBorder="1" applyAlignment="1">
      <alignment horizontal="left" vertical="top" wrapText="1"/>
    </xf>
    <xf numFmtId="0" fontId="10" fillId="0" borderId="1316" xfId="0" applyFont="1" applyBorder="1" applyAlignment="1">
      <alignment horizontal="left" vertical="center" wrapText="1"/>
    </xf>
    <xf numFmtId="0" fontId="10" fillId="0" borderId="1315" xfId="0" applyFont="1" applyBorder="1" applyAlignment="1">
      <alignment horizontal="left" vertical="center" wrapText="1"/>
    </xf>
    <xf numFmtId="0" fontId="10" fillId="0" borderId="1314" xfId="0" applyFont="1" applyBorder="1" applyAlignment="1">
      <alignment horizontal="left" vertical="center" wrapText="1"/>
    </xf>
    <xf numFmtId="0" fontId="11" fillId="4" borderId="1316" xfId="0" applyFont="1" applyFill="1" applyBorder="1" applyAlignment="1">
      <alignment horizontal="center" vertical="center" wrapText="1"/>
    </xf>
    <xf numFmtId="0" fontId="11" fillId="4" borderId="1314" xfId="0" applyFont="1" applyFill="1" applyBorder="1" applyAlignment="1">
      <alignment horizontal="center" vertical="center" wrapText="1"/>
    </xf>
    <xf numFmtId="0" fontId="8" fillId="3" borderId="1355" xfId="0" applyFont="1" applyFill="1" applyBorder="1" applyAlignment="1">
      <alignment horizontal="center" vertical="center"/>
    </xf>
    <xf numFmtId="0" fontId="8" fillId="3" borderId="1352" xfId="0" applyFont="1" applyFill="1" applyBorder="1" applyAlignment="1">
      <alignment horizontal="center" vertical="center"/>
    </xf>
    <xf numFmtId="0" fontId="8" fillId="3" borderId="1354" xfId="0" applyFont="1" applyFill="1" applyBorder="1" applyAlignment="1">
      <alignment horizontal="center" vertical="center"/>
    </xf>
    <xf numFmtId="0" fontId="8" fillId="3" borderId="1350" xfId="0" applyFont="1" applyFill="1" applyBorder="1" applyAlignment="1">
      <alignment horizontal="center" vertical="center"/>
    </xf>
    <xf numFmtId="0" fontId="8" fillId="3" borderId="1349" xfId="0" applyFont="1" applyFill="1" applyBorder="1" applyAlignment="1">
      <alignment horizontal="center" vertical="center"/>
    </xf>
    <xf numFmtId="0" fontId="17" fillId="0" borderId="1348" xfId="0" applyFont="1" applyBorder="1" applyAlignment="1">
      <alignment horizontal="left" vertical="center" shrinkToFit="1"/>
    </xf>
    <xf numFmtId="0" fontId="17" fillId="0" borderId="1347" xfId="0" applyFont="1" applyBorder="1" applyAlignment="1">
      <alignment horizontal="left" vertical="center" shrinkToFit="1"/>
    </xf>
    <xf numFmtId="0" fontId="17" fillId="0" borderId="1346" xfId="0" applyFont="1" applyBorder="1" applyAlignment="1">
      <alignment horizontal="left" vertical="center" shrinkToFit="1"/>
    </xf>
    <xf numFmtId="0" fontId="15" fillId="0" borderId="1353" xfId="0" applyFont="1" applyBorder="1" applyAlignment="1">
      <alignment horizontal="left" vertical="top" wrapText="1"/>
    </xf>
    <xf numFmtId="0" fontId="15" fillId="0" borderId="1352" xfId="0" applyFont="1" applyBorder="1" applyAlignment="1">
      <alignment horizontal="left" vertical="top" wrapText="1"/>
    </xf>
    <xf numFmtId="0" fontId="15" fillId="0" borderId="1351" xfId="0" applyFont="1" applyBorder="1" applyAlignment="1">
      <alignment horizontal="left" vertical="top" wrapText="1"/>
    </xf>
    <xf numFmtId="0" fontId="8" fillId="3" borderId="1364" xfId="0" applyFont="1" applyFill="1" applyBorder="1" applyAlignment="1">
      <alignment horizontal="center" vertical="center"/>
    </xf>
    <xf numFmtId="0" fontId="8" fillId="3" borderId="1363" xfId="0" applyFont="1" applyFill="1" applyBorder="1" applyAlignment="1">
      <alignment horizontal="center" vertical="center"/>
    </xf>
    <xf numFmtId="0" fontId="13" fillId="0" borderId="1363" xfId="0" applyFont="1" applyBorder="1" applyAlignment="1">
      <alignment horizontal="left" vertical="center" wrapText="1"/>
    </xf>
    <xf numFmtId="0" fontId="13" fillId="0" borderId="1362" xfId="0" applyFont="1" applyBorder="1" applyAlignment="1">
      <alignment horizontal="left" vertical="center" wrapText="1"/>
    </xf>
    <xf numFmtId="0" fontId="8" fillId="3" borderId="1364" xfId="0" applyFont="1" applyFill="1" applyBorder="1" applyAlignment="1">
      <alignment horizontal="center" vertical="center" wrapText="1"/>
    </xf>
    <xf numFmtId="0" fontId="8" fillId="3" borderId="1363" xfId="0" applyFont="1" applyFill="1" applyBorder="1" applyAlignment="1">
      <alignment horizontal="center" vertical="center" wrapText="1"/>
    </xf>
    <xf numFmtId="0" fontId="16" fillId="0" borderId="1348" xfId="0" applyFont="1" applyBorder="1" applyAlignment="1">
      <alignment horizontal="left" vertical="center" shrinkToFit="1"/>
    </xf>
    <xf numFmtId="0" fontId="16" fillId="0" borderId="1347" xfId="0" applyFont="1" applyBorder="1" applyAlignment="1">
      <alignment horizontal="left" vertical="center" shrinkToFit="1"/>
    </xf>
    <xf numFmtId="0" fontId="16" fillId="0" borderId="1346" xfId="0" applyFont="1" applyBorder="1" applyAlignment="1">
      <alignment horizontal="left" vertical="center" shrinkToFit="1"/>
    </xf>
    <xf numFmtId="0" fontId="8" fillId="3" borderId="1345" xfId="0" applyFont="1" applyFill="1" applyBorder="1" applyAlignment="1">
      <alignment horizontal="center" vertical="center"/>
    </xf>
    <xf numFmtId="0" fontId="8" fillId="3" borderId="1344" xfId="0" applyFont="1" applyFill="1" applyBorder="1" applyAlignment="1">
      <alignment horizontal="center" vertical="center"/>
    </xf>
    <xf numFmtId="0" fontId="16" fillId="0" borderId="1343" xfId="0" applyFont="1" applyBorder="1" applyAlignment="1">
      <alignment horizontal="left" vertical="center" shrinkToFit="1"/>
    </xf>
    <xf numFmtId="0" fontId="16" fillId="0" borderId="1342" xfId="0" applyFont="1" applyBorder="1" applyAlignment="1">
      <alignment horizontal="left" vertical="center" shrinkToFit="1"/>
    </xf>
    <xf numFmtId="0" fontId="16" fillId="0" borderId="1341" xfId="0" applyFont="1" applyBorder="1" applyAlignment="1">
      <alignment horizontal="left" vertical="center" shrinkToFit="1"/>
    </xf>
    <xf numFmtId="0" fontId="8" fillId="4" borderId="1339" xfId="0" applyFont="1" applyFill="1" applyBorder="1" applyAlignment="1">
      <alignment horizontal="left" vertical="top" wrapText="1"/>
    </xf>
    <xf numFmtId="0" fontId="8" fillId="4" borderId="1338" xfId="0" applyFont="1" applyFill="1" applyBorder="1" applyAlignment="1">
      <alignment horizontal="left" vertical="top" wrapText="1"/>
    </xf>
    <xf numFmtId="0" fontId="8" fillId="3" borderId="1360" xfId="0" applyFont="1" applyFill="1" applyBorder="1" applyAlignment="1">
      <alignment horizontal="center" vertical="center"/>
    </xf>
    <xf numFmtId="0" fontId="8" fillId="3" borderId="1359" xfId="0" applyFont="1" applyFill="1" applyBorder="1" applyAlignment="1">
      <alignment horizontal="center" vertical="center"/>
    </xf>
    <xf numFmtId="0" fontId="17" fillId="0" borderId="1358" xfId="0" applyFont="1" applyBorder="1" applyAlignment="1">
      <alignment horizontal="left" vertical="center" shrinkToFit="1"/>
    </xf>
    <xf numFmtId="0" fontId="17" fillId="0" borderId="1357" xfId="0" applyFont="1" applyBorder="1" applyAlignment="1">
      <alignment horizontal="left" vertical="center" shrinkToFit="1"/>
    </xf>
    <xf numFmtId="0" fontId="17" fillId="0" borderId="1356" xfId="0" applyFont="1" applyBorder="1" applyAlignment="1">
      <alignment horizontal="left" vertical="center" shrinkToFit="1"/>
    </xf>
    <xf numFmtId="0" fontId="8" fillId="3" borderId="1361" xfId="0" applyFont="1" applyFill="1" applyBorder="1" applyAlignment="1">
      <alignment horizontal="center" vertical="center" wrapText="1"/>
    </xf>
    <xf numFmtId="0" fontId="8" fillId="3" borderId="1338" xfId="0" applyFont="1" applyFill="1" applyBorder="1" applyAlignment="1">
      <alignment horizontal="center" vertical="center" wrapText="1"/>
    </xf>
    <xf numFmtId="0" fontId="8" fillId="4" borderId="1340" xfId="0" applyFont="1" applyFill="1" applyBorder="1" applyAlignment="1">
      <alignment horizontal="left" vertical="top" wrapText="1"/>
    </xf>
    <xf numFmtId="0" fontId="10" fillId="0" borderId="1340" xfId="0" applyFont="1" applyBorder="1" applyAlignment="1">
      <alignment horizontal="left" vertical="center" wrapText="1"/>
    </xf>
    <xf numFmtId="0" fontId="10" fillId="0" borderId="1339" xfId="0" applyFont="1" applyBorder="1" applyAlignment="1">
      <alignment horizontal="left" vertical="center" wrapText="1"/>
    </xf>
    <xf numFmtId="0" fontId="10" fillId="0" borderId="1338" xfId="0" applyFont="1" applyBorder="1" applyAlignment="1">
      <alignment horizontal="left" vertical="center" wrapText="1"/>
    </xf>
    <xf numFmtId="0" fontId="11" fillId="4" borderId="1340" xfId="0" applyFont="1" applyFill="1" applyBorder="1" applyAlignment="1">
      <alignment horizontal="center" vertical="center" wrapText="1"/>
    </xf>
    <xf numFmtId="0" fontId="11" fillId="4" borderId="1338" xfId="0" applyFont="1" applyFill="1" applyBorder="1" applyAlignment="1">
      <alignment horizontal="center" vertical="center" wrapText="1"/>
    </xf>
    <xf numFmtId="0" fontId="8" fillId="3" borderId="1379" xfId="0" applyFont="1" applyFill="1" applyBorder="1" applyAlignment="1">
      <alignment horizontal="center" vertical="center"/>
    </xf>
    <xf numFmtId="0" fontId="8" fillId="3" borderId="1376" xfId="0" applyFont="1" applyFill="1" applyBorder="1" applyAlignment="1">
      <alignment horizontal="center" vertical="center"/>
    </xf>
    <xf numFmtId="0" fontId="8" fillId="3" borderId="1378" xfId="0" applyFont="1" applyFill="1" applyBorder="1" applyAlignment="1">
      <alignment horizontal="center" vertical="center"/>
    </xf>
    <xf numFmtId="0" fontId="8" fillId="3" borderId="1374" xfId="0" applyFont="1" applyFill="1" applyBorder="1" applyAlignment="1">
      <alignment horizontal="center" vertical="center"/>
    </xf>
    <xf numFmtId="0" fontId="8" fillId="3" borderId="1373" xfId="0" applyFont="1" applyFill="1" applyBorder="1" applyAlignment="1">
      <alignment horizontal="center" vertical="center"/>
    </xf>
    <xf numFmtId="0" fontId="17" fillId="0" borderId="1372" xfId="0" applyFont="1" applyBorder="1" applyAlignment="1">
      <alignment horizontal="left" vertical="center" shrinkToFit="1"/>
    </xf>
    <xf numFmtId="0" fontId="17" fillId="0" borderId="1371" xfId="0" applyFont="1" applyBorder="1" applyAlignment="1">
      <alignment horizontal="left" vertical="center" shrinkToFit="1"/>
    </xf>
    <xf numFmtId="0" fontId="17" fillId="0" borderId="1370" xfId="0" applyFont="1" applyBorder="1" applyAlignment="1">
      <alignment horizontal="left" vertical="center" shrinkToFit="1"/>
    </xf>
    <xf numFmtId="0" fontId="15" fillId="0" borderId="1377" xfId="0" applyFont="1" applyBorder="1" applyAlignment="1">
      <alignment horizontal="left" vertical="top" wrapText="1"/>
    </xf>
    <xf numFmtId="0" fontId="15" fillId="0" borderId="1376" xfId="0" applyFont="1" applyBorder="1" applyAlignment="1">
      <alignment horizontal="left" vertical="top" wrapText="1"/>
    </xf>
    <xf numFmtId="0" fontId="15" fillId="0" borderId="1375" xfId="0" applyFont="1" applyBorder="1" applyAlignment="1">
      <alignment horizontal="left" vertical="top" wrapText="1"/>
    </xf>
    <xf numFmtId="0" fontId="8" fillId="3" borderId="1388" xfId="0" applyFont="1" applyFill="1" applyBorder="1" applyAlignment="1">
      <alignment horizontal="center" vertical="center"/>
    </xf>
    <xf numFmtId="0" fontId="8" fillId="3" borderId="1387" xfId="0" applyFont="1" applyFill="1" applyBorder="1" applyAlignment="1">
      <alignment horizontal="center" vertical="center"/>
    </xf>
    <xf numFmtId="0" fontId="13" fillId="0" borderId="1387" xfId="0" applyFont="1" applyBorder="1" applyAlignment="1">
      <alignment horizontal="left" vertical="center" wrapText="1"/>
    </xf>
    <xf numFmtId="0" fontId="13" fillId="0" borderId="1386" xfId="0" applyFont="1" applyBorder="1" applyAlignment="1">
      <alignment horizontal="left" vertical="center" wrapText="1"/>
    </xf>
    <xf numFmtId="0" fontId="8" fillId="3" borderId="1388" xfId="0" applyFont="1" applyFill="1" applyBorder="1" applyAlignment="1">
      <alignment horizontal="center" vertical="center" wrapText="1"/>
    </xf>
    <xf numFmtId="0" fontId="8" fillId="3" borderId="1387" xfId="0" applyFont="1" applyFill="1" applyBorder="1" applyAlignment="1">
      <alignment horizontal="center" vertical="center" wrapText="1"/>
    </xf>
    <xf numFmtId="0" fontId="16" fillId="0" borderId="1372" xfId="0" applyFont="1" applyBorder="1" applyAlignment="1">
      <alignment horizontal="left" vertical="center" shrinkToFit="1"/>
    </xf>
    <xf numFmtId="0" fontId="16" fillId="0" borderId="1371" xfId="0" applyFont="1" applyBorder="1" applyAlignment="1">
      <alignment horizontal="left" vertical="center" shrinkToFit="1"/>
    </xf>
    <xf numFmtId="0" fontId="16" fillId="0" borderId="1370" xfId="0" applyFont="1" applyBorder="1" applyAlignment="1">
      <alignment horizontal="left" vertical="center" shrinkToFit="1"/>
    </xf>
    <xf numFmtId="0" fontId="8" fillId="3" borderId="1369" xfId="0" applyFont="1" applyFill="1" applyBorder="1" applyAlignment="1">
      <alignment horizontal="center" vertical="center"/>
    </xf>
    <xf numFmtId="0" fontId="8" fillId="3" borderId="1368" xfId="0" applyFont="1" applyFill="1" applyBorder="1" applyAlignment="1">
      <alignment horizontal="center" vertical="center"/>
    </xf>
    <xf numFmtId="0" fontId="16" fillId="0" borderId="1367" xfId="0" applyFont="1" applyBorder="1" applyAlignment="1">
      <alignment horizontal="left" vertical="center" shrinkToFit="1"/>
    </xf>
    <xf numFmtId="0" fontId="16" fillId="0" borderId="1366" xfId="0" applyFont="1" applyBorder="1" applyAlignment="1">
      <alignment horizontal="left" vertical="center" shrinkToFit="1"/>
    </xf>
    <xf numFmtId="0" fontId="16" fillId="0" borderId="1365" xfId="0" applyFont="1" applyBorder="1" applyAlignment="1">
      <alignment horizontal="left" vertical="center" shrinkToFit="1"/>
    </xf>
    <xf numFmtId="0" fontId="8" fillId="4" borderId="1363" xfId="0" applyFont="1" applyFill="1" applyBorder="1" applyAlignment="1">
      <alignment horizontal="left" vertical="top" wrapText="1"/>
    </xf>
    <xf numFmtId="0" fontId="8" fillId="4" borderId="1362" xfId="0" applyFont="1" applyFill="1" applyBorder="1" applyAlignment="1">
      <alignment horizontal="left" vertical="top" wrapText="1"/>
    </xf>
    <xf numFmtId="0" fontId="8" fillId="3" borderId="1384" xfId="0" applyFont="1" applyFill="1" applyBorder="1" applyAlignment="1">
      <alignment horizontal="center" vertical="center"/>
    </xf>
    <xf numFmtId="0" fontId="8" fillId="3" borderId="1383" xfId="0" applyFont="1" applyFill="1" applyBorder="1" applyAlignment="1">
      <alignment horizontal="center" vertical="center"/>
    </xf>
    <xf numFmtId="0" fontId="17" fillId="0" borderId="1382" xfId="0" applyFont="1" applyBorder="1" applyAlignment="1">
      <alignment horizontal="left" vertical="center" shrinkToFit="1"/>
    </xf>
    <xf numFmtId="0" fontId="17" fillId="0" borderId="1381" xfId="0" applyFont="1" applyBorder="1" applyAlignment="1">
      <alignment horizontal="left" vertical="center" shrinkToFit="1"/>
    </xf>
    <xf numFmtId="0" fontId="17" fillId="0" borderId="1380" xfId="0" applyFont="1" applyBorder="1" applyAlignment="1">
      <alignment horizontal="left" vertical="center" shrinkToFit="1"/>
    </xf>
    <xf numFmtId="0" fontId="8" fillId="3" borderId="1385" xfId="0" applyFont="1" applyFill="1" applyBorder="1" applyAlignment="1">
      <alignment horizontal="center" vertical="center" wrapText="1"/>
    </xf>
    <xf numFmtId="0" fontId="8" fillId="3" borderId="1362" xfId="0" applyFont="1" applyFill="1" applyBorder="1" applyAlignment="1">
      <alignment horizontal="center" vertical="center" wrapText="1"/>
    </xf>
    <xf numFmtId="0" fontId="8" fillId="4" borderId="1364" xfId="0" applyFont="1" applyFill="1" applyBorder="1" applyAlignment="1">
      <alignment horizontal="left" vertical="top" wrapText="1"/>
    </xf>
    <xf numFmtId="0" fontId="10" fillId="0" borderId="1364" xfId="0" applyFont="1" applyBorder="1" applyAlignment="1">
      <alignment horizontal="left" vertical="center" wrapText="1"/>
    </xf>
    <xf numFmtId="0" fontId="10" fillId="0" borderId="1363" xfId="0" applyFont="1" applyBorder="1" applyAlignment="1">
      <alignment horizontal="left" vertical="center" wrapText="1"/>
    </xf>
    <xf numFmtId="0" fontId="10" fillId="0" borderId="1362" xfId="0" applyFont="1" applyBorder="1" applyAlignment="1">
      <alignment horizontal="left" vertical="center" wrapText="1"/>
    </xf>
    <xf numFmtId="0" fontId="11" fillId="4" borderId="1364" xfId="0" applyFont="1" applyFill="1" applyBorder="1" applyAlignment="1">
      <alignment horizontal="center" vertical="center" wrapText="1"/>
    </xf>
    <xf numFmtId="0" fontId="11" fillId="4" borderId="1362" xfId="0" applyFont="1" applyFill="1" applyBorder="1" applyAlignment="1">
      <alignment horizontal="center" vertical="center" wrapText="1"/>
    </xf>
    <xf numFmtId="0" fontId="8" fillId="3" borderId="1403" xfId="0" applyFont="1" applyFill="1" applyBorder="1" applyAlignment="1">
      <alignment horizontal="center" vertical="center"/>
    </xf>
    <xf numFmtId="0" fontId="8" fillId="3" borderId="1400" xfId="0" applyFont="1" applyFill="1" applyBorder="1" applyAlignment="1">
      <alignment horizontal="center" vertical="center"/>
    </xf>
    <xf numFmtId="0" fontId="8" fillId="3" borderId="1402" xfId="0" applyFont="1" applyFill="1" applyBorder="1" applyAlignment="1">
      <alignment horizontal="center" vertical="center"/>
    </xf>
    <xf numFmtId="0" fontId="8" fillId="3" borderId="1398" xfId="0" applyFont="1" applyFill="1" applyBorder="1" applyAlignment="1">
      <alignment horizontal="center" vertical="center"/>
    </xf>
    <xf numFmtId="0" fontId="8" fillId="3" borderId="1397" xfId="0" applyFont="1" applyFill="1" applyBorder="1" applyAlignment="1">
      <alignment horizontal="center" vertical="center"/>
    </xf>
    <xf numFmtId="0" fontId="17" fillId="0" borderId="1396" xfId="0" applyFont="1" applyBorder="1" applyAlignment="1">
      <alignment horizontal="left" vertical="center" shrinkToFit="1"/>
    </xf>
    <xf numFmtId="0" fontId="17" fillId="0" borderId="1395" xfId="0" applyFont="1" applyBorder="1" applyAlignment="1">
      <alignment horizontal="left" vertical="center" shrinkToFit="1"/>
    </xf>
    <xf numFmtId="0" fontId="17" fillId="0" borderId="1394" xfId="0" applyFont="1" applyBorder="1" applyAlignment="1">
      <alignment horizontal="left" vertical="center" shrinkToFit="1"/>
    </xf>
    <xf numFmtId="0" fontId="15" fillId="0" borderId="1401" xfId="0" applyFont="1" applyBorder="1" applyAlignment="1">
      <alignment horizontal="left" vertical="top" wrapText="1"/>
    </xf>
    <xf numFmtId="0" fontId="15" fillId="0" borderId="1400" xfId="0" applyFont="1" applyBorder="1" applyAlignment="1">
      <alignment horizontal="left" vertical="top" wrapText="1"/>
    </xf>
    <xf numFmtId="0" fontId="15" fillId="0" borderId="1399" xfId="0" applyFont="1" applyBorder="1" applyAlignment="1">
      <alignment horizontal="left" vertical="top" wrapText="1"/>
    </xf>
    <xf numFmtId="0" fontId="8" fillId="3" borderId="1412" xfId="0" applyFont="1" applyFill="1" applyBorder="1" applyAlignment="1">
      <alignment horizontal="center" vertical="center"/>
    </xf>
    <xf numFmtId="0" fontId="8" fillId="3" borderId="1411" xfId="0" applyFont="1" applyFill="1" applyBorder="1" applyAlignment="1">
      <alignment horizontal="center" vertical="center"/>
    </xf>
    <xf numFmtId="0" fontId="13" fillId="0" borderId="1411" xfId="0" applyFont="1" applyBorder="1" applyAlignment="1">
      <alignment horizontal="left" vertical="center" wrapText="1"/>
    </xf>
    <xf numFmtId="0" fontId="13" fillId="0" borderId="1410" xfId="0" applyFont="1" applyBorder="1" applyAlignment="1">
      <alignment horizontal="left" vertical="center" wrapText="1"/>
    </xf>
    <xf numFmtId="0" fontId="8" fillId="3" borderId="1412" xfId="0" applyFont="1" applyFill="1" applyBorder="1" applyAlignment="1">
      <alignment horizontal="center" vertical="center" wrapText="1"/>
    </xf>
    <xf numFmtId="0" fontId="8" fillId="3" borderId="1411" xfId="0" applyFont="1" applyFill="1" applyBorder="1" applyAlignment="1">
      <alignment horizontal="center" vertical="center" wrapText="1"/>
    </xf>
    <xf numFmtId="0" fontId="16" fillId="0" borderId="1396" xfId="0" applyFont="1" applyBorder="1" applyAlignment="1">
      <alignment horizontal="left" vertical="center" shrinkToFit="1"/>
    </xf>
    <xf numFmtId="0" fontId="16" fillId="0" borderId="1395" xfId="0" applyFont="1" applyBorder="1" applyAlignment="1">
      <alignment horizontal="left" vertical="center" shrinkToFit="1"/>
    </xf>
    <xf numFmtId="0" fontId="16" fillId="0" borderId="1394" xfId="0" applyFont="1" applyBorder="1" applyAlignment="1">
      <alignment horizontal="left" vertical="center" shrinkToFit="1"/>
    </xf>
    <xf numFmtId="0" fontId="8" fillId="3" borderId="1393" xfId="0" applyFont="1" applyFill="1" applyBorder="1" applyAlignment="1">
      <alignment horizontal="center" vertical="center"/>
    </xf>
    <xf numFmtId="0" fontId="8" fillId="3" borderId="1392" xfId="0" applyFont="1" applyFill="1" applyBorder="1" applyAlignment="1">
      <alignment horizontal="center" vertical="center"/>
    </xf>
    <xf numFmtId="0" fontId="16" fillId="0" borderId="1391" xfId="0" applyFont="1" applyBorder="1" applyAlignment="1">
      <alignment horizontal="left" vertical="center" shrinkToFit="1"/>
    </xf>
    <xf numFmtId="0" fontId="16" fillId="0" borderId="1390" xfId="0" applyFont="1" applyBorder="1" applyAlignment="1">
      <alignment horizontal="left" vertical="center" shrinkToFit="1"/>
    </xf>
    <xf numFmtId="0" fontId="16" fillId="0" borderId="1389" xfId="0" applyFont="1" applyBorder="1" applyAlignment="1">
      <alignment horizontal="left" vertical="center" shrinkToFit="1"/>
    </xf>
    <xf numFmtId="0" fontId="8" fillId="4" borderId="1387" xfId="0" applyFont="1" applyFill="1" applyBorder="1" applyAlignment="1">
      <alignment horizontal="left" vertical="top" wrapText="1"/>
    </xf>
    <xf numFmtId="0" fontId="8" fillId="4" borderId="1386" xfId="0" applyFont="1" applyFill="1" applyBorder="1" applyAlignment="1">
      <alignment horizontal="left" vertical="top" wrapText="1"/>
    </xf>
    <xf numFmtId="0" fontId="8" fillId="3" borderId="1408" xfId="0" applyFont="1" applyFill="1" applyBorder="1" applyAlignment="1">
      <alignment horizontal="center" vertical="center"/>
    </xf>
    <xf numFmtId="0" fontId="8" fillId="3" borderId="1407" xfId="0" applyFont="1" applyFill="1" applyBorder="1" applyAlignment="1">
      <alignment horizontal="center" vertical="center"/>
    </xf>
    <xf numFmtId="0" fontId="17" fillId="0" borderId="1406" xfId="0" applyFont="1" applyBorder="1" applyAlignment="1">
      <alignment horizontal="left" vertical="center" shrinkToFit="1"/>
    </xf>
    <xf numFmtId="0" fontId="17" fillId="0" borderId="1405" xfId="0" applyFont="1" applyBorder="1" applyAlignment="1">
      <alignment horizontal="left" vertical="center" shrinkToFit="1"/>
    </xf>
    <xf numFmtId="0" fontId="17" fillId="0" borderId="1404" xfId="0" applyFont="1" applyBorder="1" applyAlignment="1">
      <alignment horizontal="left" vertical="center" shrinkToFit="1"/>
    </xf>
    <xf numFmtId="0" fontId="8" fillId="3" borderId="1409" xfId="0" applyFont="1" applyFill="1" applyBorder="1" applyAlignment="1">
      <alignment horizontal="center" vertical="center" wrapText="1"/>
    </xf>
    <xf numFmtId="0" fontId="8" fillId="3" borderId="1386" xfId="0" applyFont="1" applyFill="1" applyBorder="1" applyAlignment="1">
      <alignment horizontal="center" vertical="center" wrapText="1"/>
    </xf>
    <xf numFmtId="0" fontId="8" fillId="4" borderId="1388" xfId="0" applyFont="1" applyFill="1" applyBorder="1" applyAlignment="1">
      <alignment horizontal="left" vertical="top" wrapText="1"/>
    </xf>
    <xf numFmtId="0" fontId="10" fillId="0" borderId="1388" xfId="0" applyFont="1" applyBorder="1" applyAlignment="1">
      <alignment horizontal="left" vertical="center" wrapText="1"/>
    </xf>
    <xf numFmtId="0" fontId="10" fillId="0" borderId="1387" xfId="0" applyFont="1" applyBorder="1" applyAlignment="1">
      <alignment horizontal="left" vertical="center" wrapText="1"/>
    </xf>
    <xf numFmtId="0" fontId="10" fillId="0" borderId="1386" xfId="0" applyFont="1" applyBorder="1" applyAlignment="1">
      <alignment horizontal="left" vertical="center" wrapText="1"/>
    </xf>
    <xf numFmtId="0" fontId="11" fillId="4" borderId="1388" xfId="0" applyFont="1" applyFill="1" applyBorder="1" applyAlignment="1">
      <alignment horizontal="center" vertical="center" wrapText="1"/>
    </xf>
    <xf numFmtId="0" fontId="11" fillId="4" borderId="1386" xfId="0" applyFont="1" applyFill="1" applyBorder="1" applyAlignment="1">
      <alignment horizontal="center" vertical="center" wrapText="1"/>
    </xf>
    <xf numFmtId="0" fontId="8" fillId="3" borderId="1427" xfId="0" applyFont="1" applyFill="1" applyBorder="1" applyAlignment="1">
      <alignment horizontal="center" vertical="center"/>
    </xf>
    <xf numFmtId="0" fontId="8" fillId="3" borderId="1424" xfId="0" applyFont="1" applyFill="1" applyBorder="1" applyAlignment="1">
      <alignment horizontal="center" vertical="center"/>
    </xf>
    <xf numFmtId="0" fontId="8" fillId="3" borderId="1426" xfId="0" applyFont="1" applyFill="1" applyBorder="1" applyAlignment="1">
      <alignment horizontal="center" vertical="center"/>
    </xf>
    <xf numFmtId="0" fontId="8" fillId="3" borderId="1422" xfId="0" applyFont="1" applyFill="1" applyBorder="1" applyAlignment="1">
      <alignment horizontal="center" vertical="center"/>
    </xf>
    <xf numFmtId="0" fontId="8" fillId="3" borderId="1421" xfId="0" applyFont="1" applyFill="1" applyBorder="1" applyAlignment="1">
      <alignment horizontal="center" vertical="center"/>
    </xf>
    <xf numFmtId="0" fontId="17" fillId="0" borderId="1420" xfId="0" applyFont="1" applyBorder="1" applyAlignment="1">
      <alignment horizontal="left" vertical="center" shrinkToFit="1"/>
    </xf>
    <xf numFmtId="0" fontId="17" fillId="0" borderId="1419" xfId="0" applyFont="1" applyBorder="1" applyAlignment="1">
      <alignment horizontal="left" vertical="center" shrinkToFit="1"/>
    </xf>
    <xf numFmtId="0" fontId="17" fillId="0" borderId="1418" xfId="0" applyFont="1" applyBorder="1" applyAlignment="1">
      <alignment horizontal="left" vertical="center" shrinkToFit="1"/>
    </xf>
    <xf numFmtId="0" fontId="15" fillId="0" borderId="1425" xfId="0" applyFont="1" applyBorder="1" applyAlignment="1">
      <alignment horizontal="left" vertical="top" wrapText="1"/>
    </xf>
    <xf numFmtId="0" fontId="15" fillId="0" borderId="1424" xfId="0" applyFont="1" applyBorder="1" applyAlignment="1">
      <alignment horizontal="left" vertical="top" wrapText="1"/>
    </xf>
    <xf numFmtId="0" fontId="15" fillId="0" borderId="1423" xfId="0" applyFont="1" applyBorder="1" applyAlignment="1">
      <alignment horizontal="left" vertical="top" wrapText="1"/>
    </xf>
    <xf numFmtId="0" fontId="8" fillId="3" borderId="1436" xfId="0" applyFont="1" applyFill="1" applyBorder="1" applyAlignment="1">
      <alignment horizontal="center" vertical="center"/>
    </xf>
    <xf numFmtId="0" fontId="8" fillId="3" borderId="1435" xfId="0" applyFont="1" applyFill="1" applyBorder="1" applyAlignment="1">
      <alignment horizontal="center" vertical="center"/>
    </xf>
    <xf numFmtId="0" fontId="13" fillId="0" borderId="1435" xfId="0" applyFont="1" applyBorder="1" applyAlignment="1">
      <alignment horizontal="left" vertical="center" wrapText="1"/>
    </xf>
    <xf numFmtId="0" fontId="13" fillId="0" borderId="1434" xfId="0" applyFont="1" applyBorder="1" applyAlignment="1">
      <alignment horizontal="left" vertical="center" wrapText="1"/>
    </xf>
    <xf numFmtId="0" fontId="8" fillId="3" borderId="1436" xfId="0" applyFont="1" applyFill="1" applyBorder="1" applyAlignment="1">
      <alignment horizontal="center" vertical="center" wrapText="1"/>
    </xf>
    <xf numFmtId="0" fontId="8" fillId="3" borderId="1435" xfId="0" applyFont="1" applyFill="1" applyBorder="1" applyAlignment="1">
      <alignment horizontal="center" vertical="center" wrapText="1"/>
    </xf>
    <xf numFmtId="0" fontId="16" fillId="0" borderId="1420" xfId="0" applyFont="1" applyBorder="1" applyAlignment="1">
      <alignment horizontal="left" vertical="center" shrinkToFit="1"/>
    </xf>
    <xf numFmtId="0" fontId="16" fillId="0" borderId="1419" xfId="0" applyFont="1" applyBorder="1" applyAlignment="1">
      <alignment horizontal="left" vertical="center" shrinkToFit="1"/>
    </xf>
    <xf numFmtId="0" fontId="16" fillId="0" borderId="1418" xfId="0" applyFont="1" applyBorder="1" applyAlignment="1">
      <alignment horizontal="left" vertical="center" shrinkToFit="1"/>
    </xf>
    <xf numFmtId="0" fontId="8" fillId="3" borderId="1417" xfId="0" applyFont="1" applyFill="1" applyBorder="1" applyAlignment="1">
      <alignment horizontal="center" vertical="center"/>
    </xf>
    <xf numFmtId="0" fontId="8" fillId="3" borderId="1416" xfId="0" applyFont="1" applyFill="1" applyBorder="1" applyAlignment="1">
      <alignment horizontal="center" vertical="center"/>
    </xf>
    <xf numFmtId="0" fontId="16" fillId="0" borderId="1415" xfId="0" applyFont="1" applyBorder="1" applyAlignment="1">
      <alignment horizontal="left" vertical="center" shrinkToFit="1"/>
    </xf>
    <xf numFmtId="0" fontId="16" fillId="0" borderId="1414" xfId="0" applyFont="1" applyBorder="1" applyAlignment="1">
      <alignment horizontal="left" vertical="center" shrinkToFit="1"/>
    </xf>
    <xf numFmtId="0" fontId="16" fillId="0" borderId="1413" xfId="0" applyFont="1" applyBorder="1" applyAlignment="1">
      <alignment horizontal="left" vertical="center" shrinkToFit="1"/>
    </xf>
    <xf numFmtId="0" fontId="8" fillId="4" borderId="1411" xfId="0" applyFont="1" applyFill="1" applyBorder="1" applyAlignment="1">
      <alignment horizontal="left" vertical="top" wrapText="1"/>
    </xf>
    <xf numFmtId="0" fontId="8" fillId="4" borderId="1410" xfId="0" applyFont="1" applyFill="1" applyBorder="1" applyAlignment="1">
      <alignment horizontal="left" vertical="top" wrapText="1"/>
    </xf>
    <xf numFmtId="0" fontId="8" fillId="3" borderId="1432" xfId="0" applyFont="1" applyFill="1" applyBorder="1" applyAlignment="1">
      <alignment horizontal="center" vertical="center"/>
    </xf>
    <xf numFmtId="0" fontId="8" fillId="3" borderId="1431" xfId="0" applyFont="1" applyFill="1" applyBorder="1" applyAlignment="1">
      <alignment horizontal="center" vertical="center"/>
    </xf>
    <xf numFmtId="0" fontId="17" fillId="0" borderId="1430" xfId="0" applyFont="1" applyBorder="1" applyAlignment="1">
      <alignment horizontal="left" vertical="center" shrinkToFit="1"/>
    </xf>
    <xf numFmtId="0" fontId="17" fillId="0" borderId="1429" xfId="0" applyFont="1" applyBorder="1" applyAlignment="1">
      <alignment horizontal="left" vertical="center" shrinkToFit="1"/>
    </xf>
    <xf numFmtId="0" fontId="17" fillId="0" borderId="1428" xfId="0" applyFont="1" applyBorder="1" applyAlignment="1">
      <alignment horizontal="left" vertical="center" shrinkToFit="1"/>
    </xf>
    <xf numFmtId="0" fontId="8" fillId="3" borderId="1433" xfId="0" applyFont="1" applyFill="1" applyBorder="1" applyAlignment="1">
      <alignment horizontal="center" vertical="center" wrapText="1"/>
    </xf>
    <xf numFmtId="0" fontId="8" fillId="3" borderId="1410" xfId="0" applyFont="1" applyFill="1" applyBorder="1" applyAlignment="1">
      <alignment horizontal="center" vertical="center" wrapText="1"/>
    </xf>
    <xf numFmtId="0" fontId="8" fillId="4" borderId="1412" xfId="0" applyFont="1" applyFill="1" applyBorder="1" applyAlignment="1">
      <alignment horizontal="left" vertical="top" wrapText="1"/>
    </xf>
    <xf numFmtId="0" fontId="10" fillId="0" borderId="1412" xfId="0" applyFont="1" applyBorder="1" applyAlignment="1">
      <alignment horizontal="left" vertical="center" wrapText="1"/>
    </xf>
    <xf numFmtId="0" fontId="10" fillId="0" borderId="1411" xfId="0" applyFont="1" applyBorder="1" applyAlignment="1">
      <alignment horizontal="left" vertical="center" wrapText="1"/>
    </xf>
    <xf numFmtId="0" fontId="10" fillId="0" borderId="1410" xfId="0" applyFont="1" applyBorder="1" applyAlignment="1">
      <alignment horizontal="left" vertical="center" wrapText="1"/>
    </xf>
    <xf numFmtId="0" fontId="11" fillId="4" borderId="1412" xfId="0" applyFont="1" applyFill="1" applyBorder="1" applyAlignment="1">
      <alignment horizontal="center" vertical="center" wrapText="1"/>
    </xf>
    <xf numFmtId="0" fontId="11" fillId="4" borderId="1410" xfId="0" applyFont="1" applyFill="1" applyBorder="1" applyAlignment="1">
      <alignment horizontal="center" vertical="center" wrapText="1"/>
    </xf>
    <xf numFmtId="0" fontId="8" fillId="3" borderId="1451" xfId="0" applyFont="1" applyFill="1" applyBorder="1" applyAlignment="1">
      <alignment horizontal="center" vertical="center"/>
    </xf>
    <xf numFmtId="0" fontId="8" fillId="3" borderId="1448" xfId="0" applyFont="1" applyFill="1" applyBorder="1" applyAlignment="1">
      <alignment horizontal="center" vertical="center"/>
    </xf>
    <xf numFmtId="0" fontId="8" fillId="3" borderId="1450" xfId="0" applyFont="1" applyFill="1" applyBorder="1" applyAlignment="1">
      <alignment horizontal="center" vertical="center"/>
    </xf>
    <xf numFmtId="0" fontId="8" fillId="3" borderId="1446" xfId="0" applyFont="1" applyFill="1" applyBorder="1" applyAlignment="1">
      <alignment horizontal="center" vertical="center"/>
    </xf>
    <xf numFmtId="0" fontId="8" fillId="3" borderId="1445" xfId="0" applyFont="1" applyFill="1" applyBorder="1" applyAlignment="1">
      <alignment horizontal="center" vertical="center"/>
    </xf>
    <xf numFmtId="0" fontId="17" fillId="0" borderId="1444" xfId="0" applyFont="1" applyBorder="1" applyAlignment="1">
      <alignment horizontal="left" vertical="center" shrinkToFit="1"/>
    </xf>
    <xf numFmtId="0" fontId="17" fillId="0" borderId="1443" xfId="0" applyFont="1" applyBorder="1" applyAlignment="1">
      <alignment horizontal="left" vertical="center" shrinkToFit="1"/>
    </xf>
    <xf numFmtId="0" fontId="17" fillId="0" borderId="1442" xfId="0" applyFont="1" applyBorder="1" applyAlignment="1">
      <alignment horizontal="left" vertical="center" shrinkToFit="1"/>
    </xf>
    <xf numFmtId="0" fontId="15" fillId="0" borderId="1449" xfId="0" applyFont="1" applyBorder="1" applyAlignment="1">
      <alignment horizontal="left" vertical="top" wrapText="1"/>
    </xf>
    <xf numFmtId="0" fontId="15" fillId="0" borderId="1448" xfId="0" applyFont="1" applyBorder="1" applyAlignment="1">
      <alignment horizontal="left" vertical="top" wrapText="1"/>
    </xf>
    <xf numFmtId="0" fontId="15" fillId="0" borderId="1447" xfId="0" applyFont="1" applyBorder="1" applyAlignment="1">
      <alignment horizontal="left" vertical="top" wrapText="1"/>
    </xf>
    <xf numFmtId="0" fontId="8" fillId="3" borderId="1460" xfId="0" applyFont="1" applyFill="1" applyBorder="1" applyAlignment="1">
      <alignment horizontal="center" vertical="center"/>
    </xf>
    <xf numFmtId="0" fontId="8" fillId="3" borderId="1459" xfId="0" applyFont="1" applyFill="1" applyBorder="1" applyAlignment="1">
      <alignment horizontal="center" vertical="center"/>
    </xf>
    <xf numFmtId="0" fontId="13" fillId="0" borderId="1459" xfId="0" applyFont="1" applyBorder="1" applyAlignment="1">
      <alignment horizontal="left" vertical="center" wrapText="1"/>
    </xf>
    <xf numFmtId="0" fontId="13" fillId="0" borderId="1458" xfId="0" applyFont="1" applyBorder="1" applyAlignment="1">
      <alignment horizontal="left" vertical="center" wrapText="1"/>
    </xf>
    <xf numFmtId="0" fontId="8" fillId="3" borderId="1460" xfId="0" applyFont="1" applyFill="1" applyBorder="1" applyAlignment="1">
      <alignment horizontal="center" vertical="center" wrapText="1"/>
    </xf>
    <xf numFmtId="0" fontId="8" fillId="3" borderId="1459" xfId="0" applyFont="1" applyFill="1" applyBorder="1" applyAlignment="1">
      <alignment horizontal="center" vertical="center" wrapText="1"/>
    </xf>
    <xf numFmtId="0" fontId="16" fillId="0" borderId="1444" xfId="0" applyFont="1" applyBorder="1" applyAlignment="1">
      <alignment horizontal="left" vertical="center" shrinkToFit="1"/>
    </xf>
    <xf numFmtId="0" fontId="16" fillId="0" borderId="1443" xfId="0" applyFont="1" applyBorder="1" applyAlignment="1">
      <alignment horizontal="left" vertical="center" shrinkToFit="1"/>
    </xf>
    <xf numFmtId="0" fontId="16" fillId="0" borderId="1442" xfId="0" applyFont="1" applyBorder="1" applyAlignment="1">
      <alignment horizontal="left" vertical="center" shrinkToFit="1"/>
    </xf>
    <xf numFmtId="0" fontId="8" fillId="3" borderId="1441" xfId="0" applyFont="1" applyFill="1" applyBorder="1" applyAlignment="1">
      <alignment horizontal="center" vertical="center"/>
    </xf>
    <xf numFmtId="0" fontId="8" fillId="3" borderId="1440" xfId="0" applyFont="1" applyFill="1" applyBorder="1" applyAlignment="1">
      <alignment horizontal="center" vertical="center"/>
    </xf>
    <xf numFmtId="0" fontId="16" fillId="0" borderId="1439" xfId="0" applyFont="1" applyBorder="1" applyAlignment="1">
      <alignment horizontal="left" vertical="center" shrinkToFit="1"/>
    </xf>
    <xf numFmtId="0" fontId="16" fillId="0" borderId="1438" xfId="0" applyFont="1" applyBorder="1" applyAlignment="1">
      <alignment horizontal="left" vertical="center" shrinkToFit="1"/>
    </xf>
    <xf numFmtId="0" fontId="16" fillId="0" borderId="1437" xfId="0" applyFont="1" applyBorder="1" applyAlignment="1">
      <alignment horizontal="left" vertical="center" shrinkToFit="1"/>
    </xf>
    <xf numFmtId="0" fontId="8" fillId="4" borderId="1435" xfId="0" applyFont="1" applyFill="1" applyBorder="1" applyAlignment="1">
      <alignment horizontal="left" vertical="top" wrapText="1"/>
    </xf>
    <xf numFmtId="0" fontId="8" fillId="4" borderId="1434" xfId="0" applyFont="1" applyFill="1" applyBorder="1" applyAlignment="1">
      <alignment horizontal="left" vertical="top" wrapText="1"/>
    </xf>
    <xf numFmtId="0" fontId="8" fillId="3" borderId="1456" xfId="0" applyFont="1" applyFill="1" applyBorder="1" applyAlignment="1">
      <alignment horizontal="center" vertical="center"/>
    </xf>
    <xf numFmtId="0" fontId="8" fillId="3" borderId="1455" xfId="0" applyFont="1" applyFill="1" applyBorder="1" applyAlignment="1">
      <alignment horizontal="center" vertical="center"/>
    </xf>
    <xf numFmtId="0" fontId="17" fillId="0" borderId="1454" xfId="0" applyFont="1" applyBorder="1" applyAlignment="1">
      <alignment horizontal="left" vertical="center" shrinkToFit="1"/>
    </xf>
    <xf numFmtId="0" fontId="17" fillId="0" borderId="1453" xfId="0" applyFont="1" applyBorder="1" applyAlignment="1">
      <alignment horizontal="left" vertical="center" shrinkToFit="1"/>
    </xf>
    <xf numFmtId="0" fontId="17" fillId="0" borderId="1452" xfId="0" applyFont="1" applyBorder="1" applyAlignment="1">
      <alignment horizontal="left" vertical="center" shrinkToFit="1"/>
    </xf>
    <xf numFmtId="0" fontId="8" fillId="3" borderId="1457" xfId="0" applyFont="1" applyFill="1" applyBorder="1" applyAlignment="1">
      <alignment horizontal="center" vertical="center" wrapText="1"/>
    </xf>
    <xf numFmtId="0" fontId="8" fillId="3" borderId="1434" xfId="0" applyFont="1" applyFill="1" applyBorder="1" applyAlignment="1">
      <alignment horizontal="center" vertical="center" wrapText="1"/>
    </xf>
    <xf numFmtId="0" fontId="8" fillId="4" borderId="1436" xfId="0" applyFont="1" applyFill="1" applyBorder="1" applyAlignment="1">
      <alignment horizontal="left" vertical="top" wrapText="1"/>
    </xf>
    <xf numFmtId="0" fontId="10" fillId="0" borderId="1436" xfId="0" applyFont="1" applyBorder="1" applyAlignment="1">
      <alignment horizontal="left" vertical="center" wrapText="1"/>
    </xf>
    <xf numFmtId="0" fontId="10" fillId="0" borderId="1435" xfId="0" applyFont="1" applyBorder="1" applyAlignment="1">
      <alignment horizontal="left" vertical="center" wrapText="1"/>
    </xf>
    <xf numFmtId="0" fontId="10" fillId="0" borderId="1434" xfId="0" applyFont="1" applyBorder="1" applyAlignment="1">
      <alignment horizontal="left" vertical="center" wrapText="1"/>
    </xf>
    <xf numFmtId="0" fontId="11" fillId="4" borderId="1436" xfId="0" applyFont="1" applyFill="1" applyBorder="1" applyAlignment="1">
      <alignment horizontal="center" vertical="center" wrapText="1"/>
    </xf>
    <xf numFmtId="0" fontId="11" fillId="4" borderId="1434" xfId="0" applyFont="1" applyFill="1" applyBorder="1" applyAlignment="1">
      <alignment horizontal="center" vertical="center" wrapText="1"/>
    </xf>
    <xf numFmtId="0" fontId="8" fillId="3" borderId="1475" xfId="0" applyFont="1" applyFill="1" applyBorder="1" applyAlignment="1">
      <alignment horizontal="center" vertical="center"/>
    </xf>
    <xf numFmtId="0" fontId="8" fillId="3" borderId="1472" xfId="0" applyFont="1" applyFill="1" applyBorder="1" applyAlignment="1">
      <alignment horizontal="center" vertical="center"/>
    </xf>
    <xf numFmtId="0" fontId="8" fillId="3" borderId="1474" xfId="0" applyFont="1" applyFill="1" applyBorder="1" applyAlignment="1">
      <alignment horizontal="center" vertical="center"/>
    </xf>
    <xf numFmtId="0" fontId="8" fillId="3" borderId="1470" xfId="0" applyFont="1" applyFill="1" applyBorder="1" applyAlignment="1">
      <alignment horizontal="center" vertical="center"/>
    </xf>
    <xf numFmtId="0" fontId="8" fillId="3" borderId="1469" xfId="0" applyFont="1" applyFill="1" applyBorder="1" applyAlignment="1">
      <alignment horizontal="center" vertical="center"/>
    </xf>
    <xf numFmtId="0" fontId="17" fillId="0" borderId="1468" xfId="0" applyFont="1" applyBorder="1" applyAlignment="1">
      <alignment horizontal="left" vertical="center" shrinkToFit="1"/>
    </xf>
    <xf numFmtId="0" fontId="17" fillId="0" borderId="1467" xfId="0" applyFont="1" applyBorder="1" applyAlignment="1">
      <alignment horizontal="left" vertical="center" shrinkToFit="1"/>
    </xf>
    <xf numFmtId="0" fontId="17" fillId="0" borderId="1466" xfId="0" applyFont="1" applyBorder="1" applyAlignment="1">
      <alignment horizontal="left" vertical="center" shrinkToFit="1"/>
    </xf>
    <xf numFmtId="0" fontId="15" fillId="0" borderId="1473" xfId="0" applyFont="1" applyBorder="1" applyAlignment="1">
      <alignment horizontal="left" vertical="top" wrapText="1"/>
    </xf>
    <xf numFmtId="0" fontId="15" fillId="0" borderId="1472" xfId="0" applyFont="1" applyBorder="1" applyAlignment="1">
      <alignment horizontal="left" vertical="top" wrapText="1"/>
    </xf>
    <xf numFmtId="0" fontId="15" fillId="0" borderId="1471" xfId="0" applyFont="1" applyBorder="1" applyAlignment="1">
      <alignment horizontal="left" vertical="top" wrapText="1"/>
    </xf>
    <xf numFmtId="0" fontId="8" fillId="3" borderId="1484" xfId="0" applyFont="1" applyFill="1" applyBorder="1" applyAlignment="1">
      <alignment horizontal="center" vertical="center"/>
    </xf>
    <xf numFmtId="0" fontId="8" fillId="3" borderId="1483" xfId="0" applyFont="1" applyFill="1" applyBorder="1" applyAlignment="1">
      <alignment horizontal="center" vertical="center"/>
    </xf>
    <xf numFmtId="0" fontId="13" fillId="0" borderId="1483" xfId="0" applyFont="1" applyBorder="1" applyAlignment="1">
      <alignment horizontal="left" vertical="center" wrapText="1"/>
    </xf>
    <xf numFmtId="0" fontId="13" fillId="0" borderId="1482" xfId="0" applyFont="1" applyBorder="1" applyAlignment="1">
      <alignment horizontal="left" vertical="center" wrapText="1"/>
    </xf>
    <xf numFmtId="0" fontId="8" fillId="3" borderId="1484" xfId="0" applyFont="1" applyFill="1" applyBorder="1" applyAlignment="1">
      <alignment horizontal="center" vertical="center" wrapText="1"/>
    </xf>
    <xf numFmtId="0" fontId="8" fillId="3" borderId="1483" xfId="0" applyFont="1" applyFill="1" applyBorder="1" applyAlignment="1">
      <alignment horizontal="center" vertical="center" wrapText="1"/>
    </xf>
    <xf numFmtId="0" fontId="16" fillId="0" borderId="1468" xfId="0" applyFont="1" applyBorder="1" applyAlignment="1">
      <alignment horizontal="left" vertical="center" shrinkToFit="1"/>
    </xf>
    <xf numFmtId="0" fontId="16" fillId="0" borderId="1467" xfId="0" applyFont="1" applyBorder="1" applyAlignment="1">
      <alignment horizontal="left" vertical="center" shrinkToFit="1"/>
    </xf>
    <xf numFmtId="0" fontId="16" fillId="0" borderId="1466" xfId="0" applyFont="1" applyBorder="1" applyAlignment="1">
      <alignment horizontal="left" vertical="center" shrinkToFit="1"/>
    </xf>
    <xf numFmtId="0" fontId="8" fillId="3" borderId="1465" xfId="0" applyFont="1" applyFill="1" applyBorder="1" applyAlignment="1">
      <alignment horizontal="center" vertical="center"/>
    </xf>
    <xf numFmtId="0" fontId="8" fillId="3" borderId="1464" xfId="0" applyFont="1" applyFill="1" applyBorder="1" applyAlignment="1">
      <alignment horizontal="center" vertical="center"/>
    </xf>
    <xf numFmtId="0" fontId="16" fillId="0" borderId="1463" xfId="0" applyFont="1" applyBorder="1" applyAlignment="1">
      <alignment horizontal="left" vertical="center" shrinkToFit="1"/>
    </xf>
    <xf numFmtId="0" fontId="16" fillId="0" borderId="1462" xfId="0" applyFont="1" applyBorder="1" applyAlignment="1">
      <alignment horizontal="left" vertical="center" shrinkToFit="1"/>
    </xf>
    <xf numFmtId="0" fontId="16" fillId="0" borderId="1461" xfId="0" applyFont="1" applyBorder="1" applyAlignment="1">
      <alignment horizontal="left" vertical="center" shrinkToFit="1"/>
    </xf>
    <xf numFmtId="0" fontId="8" fillId="4" borderId="1459" xfId="0" applyFont="1" applyFill="1" applyBorder="1" applyAlignment="1">
      <alignment horizontal="left" vertical="top" wrapText="1"/>
    </xf>
    <xf numFmtId="0" fontId="8" fillId="4" borderId="1458" xfId="0" applyFont="1" applyFill="1" applyBorder="1" applyAlignment="1">
      <alignment horizontal="left" vertical="top" wrapText="1"/>
    </xf>
    <xf numFmtId="0" fontId="8" fillId="3" borderId="1480" xfId="0" applyFont="1" applyFill="1" applyBorder="1" applyAlignment="1">
      <alignment horizontal="center" vertical="center"/>
    </xf>
    <xf numFmtId="0" fontId="8" fillId="3" borderId="1479" xfId="0" applyFont="1" applyFill="1" applyBorder="1" applyAlignment="1">
      <alignment horizontal="center" vertical="center"/>
    </xf>
    <xf numFmtId="0" fontId="17" fillId="0" borderId="1478" xfId="0" applyFont="1" applyBorder="1" applyAlignment="1">
      <alignment horizontal="left" vertical="center" shrinkToFit="1"/>
    </xf>
    <xf numFmtId="0" fontId="17" fillId="0" borderId="1477" xfId="0" applyFont="1" applyBorder="1" applyAlignment="1">
      <alignment horizontal="left" vertical="center" shrinkToFit="1"/>
    </xf>
    <xf numFmtId="0" fontId="17" fillId="0" borderId="1476" xfId="0" applyFont="1" applyBorder="1" applyAlignment="1">
      <alignment horizontal="left" vertical="center" shrinkToFit="1"/>
    </xf>
    <xf numFmtId="0" fontId="8" fillId="3" borderId="1481" xfId="0" applyFont="1" applyFill="1" applyBorder="1" applyAlignment="1">
      <alignment horizontal="center" vertical="center" wrapText="1"/>
    </xf>
    <xf numFmtId="0" fontId="8" fillId="3" borderId="1458" xfId="0" applyFont="1" applyFill="1" applyBorder="1" applyAlignment="1">
      <alignment horizontal="center" vertical="center" wrapText="1"/>
    </xf>
    <xf numFmtId="0" fontId="8" fillId="4" borderId="1460" xfId="0" applyFont="1" applyFill="1" applyBorder="1" applyAlignment="1">
      <alignment horizontal="left" vertical="top" wrapText="1"/>
    </xf>
    <xf numFmtId="0" fontId="10" fillId="0" borderId="1460" xfId="0" applyFont="1" applyBorder="1" applyAlignment="1">
      <alignment horizontal="left" vertical="center" wrapText="1"/>
    </xf>
    <xf numFmtId="0" fontId="10" fillId="0" borderId="1459" xfId="0" applyFont="1" applyBorder="1" applyAlignment="1">
      <alignment horizontal="left" vertical="center" wrapText="1"/>
    </xf>
    <xf numFmtId="0" fontId="10" fillId="0" borderId="1458" xfId="0" applyFont="1" applyBorder="1" applyAlignment="1">
      <alignment horizontal="left" vertical="center" wrapText="1"/>
    </xf>
    <xf numFmtId="0" fontId="11" fillId="4" borderId="1460" xfId="0" applyFont="1" applyFill="1" applyBorder="1" applyAlignment="1">
      <alignment horizontal="center" vertical="center" wrapText="1"/>
    </xf>
    <xf numFmtId="0" fontId="11" fillId="4" borderId="1458" xfId="0" applyFont="1" applyFill="1" applyBorder="1" applyAlignment="1">
      <alignment horizontal="center" vertical="center" wrapText="1"/>
    </xf>
    <xf numFmtId="0" fontId="8" fillId="3" borderId="1499" xfId="0" applyFont="1" applyFill="1" applyBorder="1" applyAlignment="1">
      <alignment horizontal="center" vertical="center"/>
    </xf>
    <xf numFmtId="0" fontId="8" fillId="3" borderId="1496" xfId="0" applyFont="1" applyFill="1" applyBorder="1" applyAlignment="1">
      <alignment horizontal="center" vertical="center"/>
    </xf>
    <xf numFmtId="0" fontId="8" fillId="3" borderId="1498" xfId="0" applyFont="1" applyFill="1" applyBorder="1" applyAlignment="1">
      <alignment horizontal="center" vertical="center"/>
    </xf>
    <xf numFmtId="0" fontId="8" fillId="3" borderId="1494" xfId="0" applyFont="1" applyFill="1" applyBorder="1" applyAlignment="1">
      <alignment horizontal="center" vertical="center"/>
    </xf>
    <xf numFmtId="0" fontId="8" fillId="3" borderId="1493" xfId="0" applyFont="1" applyFill="1" applyBorder="1" applyAlignment="1">
      <alignment horizontal="center" vertical="center"/>
    </xf>
    <xf numFmtId="0" fontId="17" fillId="0" borderId="1492" xfId="0" applyFont="1" applyBorder="1" applyAlignment="1">
      <alignment horizontal="left" vertical="center" shrinkToFit="1"/>
    </xf>
    <xf numFmtId="0" fontId="17" fillId="0" borderId="1491" xfId="0" applyFont="1" applyBorder="1" applyAlignment="1">
      <alignment horizontal="left" vertical="center" shrinkToFit="1"/>
    </xf>
    <xf numFmtId="0" fontId="17" fillId="0" borderId="1490" xfId="0" applyFont="1" applyBorder="1" applyAlignment="1">
      <alignment horizontal="left" vertical="center" shrinkToFit="1"/>
    </xf>
    <xf numFmtId="0" fontId="15" fillId="0" borderId="1497" xfId="0" applyFont="1" applyBorder="1" applyAlignment="1">
      <alignment horizontal="left" vertical="top" wrapText="1"/>
    </xf>
    <xf numFmtId="0" fontId="15" fillId="0" borderId="1496" xfId="0" applyFont="1" applyBorder="1" applyAlignment="1">
      <alignment horizontal="left" vertical="top" wrapText="1"/>
    </xf>
    <xf numFmtId="0" fontId="15" fillId="0" borderId="1495" xfId="0" applyFont="1" applyBorder="1" applyAlignment="1">
      <alignment horizontal="left" vertical="top" wrapText="1"/>
    </xf>
    <xf numFmtId="0" fontId="8" fillId="3" borderId="1508" xfId="0" applyFont="1" applyFill="1" applyBorder="1" applyAlignment="1">
      <alignment horizontal="center" vertical="center"/>
    </xf>
    <xf numFmtId="0" fontId="8" fillId="3" borderId="1507" xfId="0" applyFont="1" applyFill="1" applyBorder="1" applyAlignment="1">
      <alignment horizontal="center" vertical="center"/>
    </xf>
    <xf numFmtId="0" fontId="13" fillId="0" borderId="1507" xfId="0" applyFont="1" applyBorder="1" applyAlignment="1">
      <alignment horizontal="left" vertical="center" wrapText="1"/>
    </xf>
    <xf numFmtId="0" fontId="13" fillId="0" borderId="1506" xfId="0" applyFont="1" applyBorder="1" applyAlignment="1">
      <alignment horizontal="left" vertical="center" wrapText="1"/>
    </xf>
    <xf numFmtId="0" fontId="8" fillId="3" borderId="1508" xfId="0" applyFont="1" applyFill="1" applyBorder="1" applyAlignment="1">
      <alignment horizontal="center" vertical="center" wrapText="1"/>
    </xf>
    <xf numFmtId="0" fontId="8" fillId="3" borderId="1507" xfId="0" applyFont="1" applyFill="1" applyBorder="1" applyAlignment="1">
      <alignment horizontal="center" vertical="center" wrapText="1"/>
    </xf>
    <xf numFmtId="0" fontId="16" fillId="0" borderId="1492" xfId="0" applyFont="1" applyBorder="1" applyAlignment="1">
      <alignment horizontal="left" vertical="center" shrinkToFit="1"/>
    </xf>
    <xf numFmtId="0" fontId="16" fillId="0" borderId="1491" xfId="0" applyFont="1" applyBorder="1" applyAlignment="1">
      <alignment horizontal="left" vertical="center" shrinkToFit="1"/>
    </xf>
    <xf numFmtId="0" fontId="16" fillId="0" borderId="1490" xfId="0" applyFont="1" applyBorder="1" applyAlignment="1">
      <alignment horizontal="left" vertical="center" shrinkToFit="1"/>
    </xf>
    <xf numFmtId="0" fontId="8" fillId="3" borderId="1489" xfId="0" applyFont="1" applyFill="1" applyBorder="1" applyAlignment="1">
      <alignment horizontal="center" vertical="center"/>
    </xf>
    <xf numFmtId="0" fontId="8" fillId="3" borderId="1488" xfId="0" applyFont="1" applyFill="1" applyBorder="1" applyAlignment="1">
      <alignment horizontal="center" vertical="center"/>
    </xf>
    <xf numFmtId="0" fontId="16" fillId="0" borderId="1487" xfId="0" applyFont="1" applyBorder="1" applyAlignment="1">
      <alignment horizontal="left" vertical="center" shrinkToFit="1"/>
    </xf>
    <xf numFmtId="0" fontId="16" fillId="0" borderId="1486" xfId="0" applyFont="1" applyBorder="1" applyAlignment="1">
      <alignment horizontal="left" vertical="center" shrinkToFit="1"/>
    </xf>
    <xf numFmtId="0" fontId="16" fillId="0" borderId="1485" xfId="0" applyFont="1" applyBorder="1" applyAlignment="1">
      <alignment horizontal="left" vertical="center" shrinkToFit="1"/>
    </xf>
    <xf numFmtId="0" fontId="8" fillId="4" borderId="1483" xfId="0" applyFont="1" applyFill="1" applyBorder="1" applyAlignment="1">
      <alignment horizontal="left" vertical="top" wrapText="1"/>
    </xf>
    <xf numFmtId="0" fontId="8" fillId="4" borderId="1482" xfId="0" applyFont="1" applyFill="1" applyBorder="1" applyAlignment="1">
      <alignment horizontal="left" vertical="top" wrapText="1"/>
    </xf>
    <xf numFmtId="0" fontId="8" fillId="3" borderId="1504" xfId="0" applyFont="1" applyFill="1" applyBorder="1" applyAlignment="1">
      <alignment horizontal="center" vertical="center"/>
    </xf>
    <xf numFmtId="0" fontId="8" fillId="3" borderId="1503" xfId="0" applyFont="1" applyFill="1" applyBorder="1" applyAlignment="1">
      <alignment horizontal="center" vertical="center"/>
    </xf>
    <xf numFmtId="0" fontId="17" fillId="0" borderId="1502" xfId="0" applyFont="1" applyBorder="1" applyAlignment="1">
      <alignment horizontal="left" vertical="center" shrinkToFit="1"/>
    </xf>
    <xf numFmtId="0" fontId="17" fillId="0" borderId="1501" xfId="0" applyFont="1" applyBorder="1" applyAlignment="1">
      <alignment horizontal="left" vertical="center" shrinkToFit="1"/>
    </xf>
    <xf numFmtId="0" fontId="17" fillId="0" borderId="1500" xfId="0" applyFont="1" applyBorder="1" applyAlignment="1">
      <alignment horizontal="left" vertical="center" shrinkToFit="1"/>
    </xf>
    <xf numFmtId="0" fontId="8" fillId="3" borderId="1505" xfId="0" applyFont="1" applyFill="1" applyBorder="1" applyAlignment="1">
      <alignment horizontal="center" vertical="center" wrapText="1"/>
    </xf>
    <xf numFmtId="0" fontId="8" fillId="3" borderId="1482" xfId="0" applyFont="1" applyFill="1" applyBorder="1" applyAlignment="1">
      <alignment horizontal="center" vertical="center" wrapText="1"/>
    </xf>
    <xf numFmtId="0" fontId="8" fillId="4" borderId="1484" xfId="0" applyFont="1" applyFill="1" applyBorder="1" applyAlignment="1">
      <alignment horizontal="left" vertical="top" wrapText="1"/>
    </xf>
    <xf numFmtId="0" fontId="10" fillId="0" borderId="1484" xfId="0" applyFont="1" applyBorder="1" applyAlignment="1">
      <alignment horizontal="left" vertical="center" wrapText="1"/>
    </xf>
    <xf numFmtId="0" fontId="10" fillId="0" borderId="1483" xfId="0" applyFont="1" applyBorder="1" applyAlignment="1">
      <alignment horizontal="left" vertical="center" wrapText="1"/>
    </xf>
    <xf numFmtId="0" fontId="10" fillId="0" borderId="1482" xfId="0" applyFont="1" applyBorder="1" applyAlignment="1">
      <alignment horizontal="left" vertical="center" wrapText="1"/>
    </xf>
    <xf numFmtId="0" fontId="11" fillId="4" borderId="1484" xfId="0" applyFont="1" applyFill="1" applyBorder="1" applyAlignment="1">
      <alignment horizontal="center" vertical="center" wrapText="1"/>
    </xf>
    <xf numFmtId="0" fontId="11" fillId="4" borderId="1482" xfId="0" applyFont="1" applyFill="1" applyBorder="1" applyAlignment="1">
      <alignment horizontal="center" vertical="center" wrapText="1"/>
    </xf>
    <xf numFmtId="0" fontId="8" fillId="3" borderId="1523" xfId="0" applyFont="1" applyFill="1" applyBorder="1" applyAlignment="1">
      <alignment horizontal="center" vertical="center"/>
    </xf>
    <xf numFmtId="0" fontId="8" fillId="3" borderId="1520" xfId="0" applyFont="1" applyFill="1" applyBorder="1" applyAlignment="1">
      <alignment horizontal="center" vertical="center"/>
    </xf>
    <xf numFmtId="0" fontId="8" fillId="3" borderId="1522" xfId="0" applyFont="1" applyFill="1" applyBorder="1" applyAlignment="1">
      <alignment horizontal="center" vertical="center"/>
    </xf>
    <xf numFmtId="0" fontId="8" fillId="3" borderId="1518" xfId="0" applyFont="1" applyFill="1" applyBorder="1" applyAlignment="1">
      <alignment horizontal="center" vertical="center"/>
    </xf>
    <xf numFmtId="0" fontId="8" fillId="3" borderId="1517" xfId="0" applyFont="1" applyFill="1" applyBorder="1" applyAlignment="1">
      <alignment horizontal="center" vertical="center"/>
    </xf>
    <xf numFmtId="0" fontId="17" fillId="0" borderId="1516" xfId="0" applyFont="1" applyBorder="1" applyAlignment="1">
      <alignment horizontal="left" vertical="center" shrinkToFit="1"/>
    </xf>
    <xf numFmtId="0" fontId="17" fillId="0" borderId="1515" xfId="0" applyFont="1" applyBorder="1" applyAlignment="1">
      <alignment horizontal="left" vertical="center" shrinkToFit="1"/>
    </xf>
    <xf numFmtId="0" fontId="17" fillId="0" borderId="1514" xfId="0" applyFont="1" applyBorder="1" applyAlignment="1">
      <alignment horizontal="left" vertical="center" shrinkToFit="1"/>
    </xf>
    <xf numFmtId="0" fontId="15" fillId="0" borderId="1521" xfId="0" applyFont="1" applyBorder="1" applyAlignment="1">
      <alignment horizontal="left" vertical="top" wrapText="1"/>
    </xf>
    <xf numFmtId="0" fontId="15" fillId="0" borderId="1520" xfId="0" applyFont="1" applyBorder="1" applyAlignment="1">
      <alignment horizontal="left" vertical="top" wrapText="1"/>
    </xf>
    <xf numFmtId="0" fontId="15" fillId="0" borderId="1519" xfId="0" applyFont="1" applyBorder="1" applyAlignment="1">
      <alignment horizontal="left" vertical="top" wrapText="1"/>
    </xf>
    <xf numFmtId="0" fontId="8" fillId="3" borderId="1532" xfId="0" applyFont="1" applyFill="1" applyBorder="1" applyAlignment="1">
      <alignment horizontal="center" vertical="center"/>
    </xf>
    <xf numFmtId="0" fontId="8" fillId="3" borderId="1531" xfId="0" applyFont="1" applyFill="1" applyBorder="1" applyAlignment="1">
      <alignment horizontal="center" vertical="center"/>
    </xf>
    <xf numFmtId="0" fontId="13" fillId="0" borderId="1531" xfId="0" applyFont="1" applyBorder="1" applyAlignment="1">
      <alignment horizontal="left" vertical="center" wrapText="1"/>
    </xf>
    <xf numFmtId="0" fontId="13" fillId="0" borderId="1530" xfId="0" applyFont="1" applyBorder="1" applyAlignment="1">
      <alignment horizontal="left" vertical="center" wrapText="1"/>
    </xf>
    <xf numFmtId="0" fontId="8" fillId="3" borderId="1532" xfId="0" applyFont="1" applyFill="1" applyBorder="1" applyAlignment="1">
      <alignment horizontal="center" vertical="center" wrapText="1"/>
    </xf>
    <xf numFmtId="0" fontId="8" fillId="3" borderId="1531" xfId="0" applyFont="1" applyFill="1" applyBorder="1" applyAlignment="1">
      <alignment horizontal="center" vertical="center" wrapText="1"/>
    </xf>
    <xf numFmtId="0" fontId="16" fillId="0" borderId="1516" xfId="0" applyFont="1" applyBorder="1" applyAlignment="1">
      <alignment horizontal="left" vertical="center" shrinkToFit="1"/>
    </xf>
    <xf numFmtId="0" fontId="16" fillId="0" borderId="1515" xfId="0" applyFont="1" applyBorder="1" applyAlignment="1">
      <alignment horizontal="left" vertical="center" shrinkToFit="1"/>
    </xf>
    <xf numFmtId="0" fontId="16" fillId="0" borderId="1514" xfId="0" applyFont="1" applyBorder="1" applyAlignment="1">
      <alignment horizontal="left" vertical="center" shrinkToFit="1"/>
    </xf>
    <xf numFmtId="0" fontId="8" fillId="3" borderId="1513" xfId="0" applyFont="1" applyFill="1" applyBorder="1" applyAlignment="1">
      <alignment horizontal="center" vertical="center"/>
    </xf>
    <xf numFmtId="0" fontId="8" fillId="3" borderId="1512" xfId="0" applyFont="1" applyFill="1" applyBorder="1" applyAlignment="1">
      <alignment horizontal="center" vertical="center"/>
    </xf>
    <xf numFmtId="0" fontId="16" fillId="0" borderId="1511" xfId="0" applyFont="1" applyBorder="1" applyAlignment="1">
      <alignment horizontal="left" vertical="center" shrinkToFit="1"/>
    </xf>
    <xf numFmtId="0" fontId="16" fillId="0" borderId="1510" xfId="0" applyFont="1" applyBorder="1" applyAlignment="1">
      <alignment horizontal="left" vertical="center" shrinkToFit="1"/>
    </xf>
    <xf numFmtId="0" fontId="16" fillId="0" borderId="1509" xfId="0" applyFont="1" applyBorder="1" applyAlignment="1">
      <alignment horizontal="left" vertical="center" shrinkToFit="1"/>
    </xf>
    <xf numFmtId="0" fontId="8" fillId="4" borderId="1507" xfId="0" applyFont="1" applyFill="1" applyBorder="1" applyAlignment="1">
      <alignment horizontal="left" vertical="top" wrapText="1"/>
    </xf>
    <xf numFmtId="0" fontId="8" fillId="4" borderId="1506" xfId="0" applyFont="1" applyFill="1" applyBorder="1" applyAlignment="1">
      <alignment horizontal="left" vertical="top" wrapText="1"/>
    </xf>
    <xf numFmtId="0" fontId="8" fillId="3" borderId="1528" xfId="0" applyFont="1" applyFill="1" applyBorder="1" applyAlignment="1">
      <alignment horizontal="center" vertical="center"/>
    </xf>
    <xf numFmtId="0" fontId="8" fillId="3" borderId="1527" xfId="0" applyFont="1" applyFill="1" applyBorder="1" applyAlignment="1">
      <alignment horizontal="center" vertical="center"/>
    </xf>
    <xf numFmtId="0" fontId="17" fillId="0" borderId="1526" xfId="0" applyFont="1" applyBorder="1" applyAlignment="1">
      <alignment horizontal="left" vertical="center" shrinkToFit="1"/>
    </xf>
    <xf numFmtId="0" fontId="17" fillId="0" borderId="1525" xfId="0" applyFont="1" applyBorder="1" applyAlignment="1">
      <alignment horizontal="left" vertical="center" shrinkToFit="1"/>
    </xf>
    <xf numFmtId="0" fontId="17" fillId="0" borderId="1524" xfId="0" applyFont="1" applyBorder="1" applyAlignment="1">
      <alignment horizontal="left" vertical="center" shrinkToFit="1"/>
    </xf>
    <xf numFmtId="0" fontId="8" fillId="3" borderId="1529" xfId="0" applyFont="1" applyFill="1" applyBorder="1" applyAlignment="1">
      <alignment horizontal="center" vertical="center" wrapText="1"/>
    </xf>
    <xf numFmtId="0" fontId="8" fillId="3" borderId="1506" xfId="0" applyFont="1" applyFill="1" applyBorder="1" applyAlignment="1">
      <alignment horizontal="center" vertical="center" wrapText="1"/>
    </xf>
    <xf numFmtId="0" fontId="8" fillId="4" borderId="1508" xfId="0" applyFont="1" applyFill="1" applyBorder="1" applyAlignment="1">
      <alignment horizontal="left" vertical="top" wrapText="1"/>
    </xf>
    <xf numFmtId="0" fontId="10" fillId="0" borderId="1508" xfId="0" applyFont="1" applyBorder="1" applyAlignment="1">
      <alignment horizontal="left" vertical="center" wrapText="1"/>
    </xf>
    <xf numFmtId="0" fontId="10" fillId="0" borderId="1507" xfId="0" applyFont="1" applyBorder="1" applyAlignment="1">
      <alignment horizontal="left" vertical="center" wrapText="1"/>
    </xf>
    <xf numFmtId="0" fontId="10" fillId="0" borderId="1506" xfId="0" applyFont="1" applyBorder="1" applyAlignment="1">
      <alignment horizontal="left" vertical="center" wrapText="1"/>
    </xf>
    <xf numFmtId="0" fontId="11" fillId="4" borderId="1508" xfId="0" applyFont="1" applyFill="1" applyBorder="1" applyAlignment="1">
      <alignment horizontal="center" vertical="center" wrapText="1"/>
    </xf>
    <xf numFmtId="0" fontId="11" fillId="4" borderId="1506" xfId="0" applyFont="1" applyFill="1" applyBorder="1" applyAlignment="1">
      <alignment horizontal="center" vertical="center" wrapText="1"/>
    </xf>
    <xf numFmtId="0" fontId="8" fillId="3" borderId="1547" xfId="0" applyFont="1" applyFill="1" applyBorder="1" applyAlignment="1">
      <alignment horizontal="center" vertical="center"/>
    </xf>
    <xf numFmtId="0" fontId="8" fillId="3" borderId="1544" xfId="0" applyFont="1" applyFill="1" applyBorder="1" applyAlignment="1">
      <alignment horizontal="center" vertical="center"/>
    </xf>
    <xf numFmtId="0" fontId="8" fillId="3" borderId="1546" xfId="0" applyFont="1" applyFill="1" applyBorder="1" applyAlignment="1">
      <alignment horizontal="center" vertical="center"/>
    </xf>
    <xf numFmtId="0" fontId="8" fillId="3" borderId="1542" xfId="0" applyFont="1" applyFill="1" applyBorder="1" applyAlignment="1">
      <alignment horizontal="center" vertical="center"/>
    </xf>
    <xf numFmtId="0" fontId="8" fillId="3" borderId="1541" xfId="0" applyFont="1" applyFill="1" applyBorder="1" applyAlignment="1">
      <alignment horizontal="center" vertical="center"/>
    </xf>
    <xf numFmtId="0" fontId="17" fillId="0" borderId="1540" xfId="0" applyFont="1" applyBorder="1" applyAlignment="1">
      <alignment horizontal="left" vertical="center" shrinkToFit="1"/>
    </xf>
    <xf numFmtId="0" fontId="17" fillId="0" borderId="1539" xfId="0" applyFont="1" applyBorder="1" applyAlignment="1">
      <alignment horizontal="left" vertical="center" shrinkToFit="1"/>
    </xf>
    <xf numFmtId="0" fontId="17" fillId="0" borderId="1538" xfId="0" applyFont="1" applyBorder="1" applyAlignment="1">
      <alignment horizontal="left" vertical="center" shrinkToFit="1"/>
    </xf>
    <xf numFmtId="0" fontId="15" fillId="0" borderId="1545" xfId="0" applyFont="1" applyBorder="1" applyAlignment="1">
      <alignment horizontal="left" vertical="top" wrapText="1"/>
    </xf>
    <xf numFmtId="0" fontId="15" fillId="0" borderId="1544" xfId="0" applyFont="1" applyBorder="1" applyAlignment="1">
      <alignment horizontal="left" vertical="top" wrapText="1"/>
    </xf>
    <xf numFmtId="0" fontId="15" fillId="0" borderId="1543" xfId="0" applyFont="1" applyBorder="1" applyAlignment="1">
      <alignment horizontal="left" vertical="top" wrapText="1"/>
    </xf>
    <xf numFmtId="0" fontId="8" fillId="3" borderId="1556" xfId="0" applyFont="1" applyFill="1" applyBorder="1" applyAlignment="1">
      <alignment horizontal="center" vertical="center"/>
    </xf>
    <xf numFmtId="0" fontId="8" fillId="3" borderId="1555" xfId="0" applyFont="1" applyFill="1" applyBorder="1" applyAlignment="1">
      <alignment horizontal="center" vertical="center"/>
    </xf>
    <xf numFmtId="0" fontId="13" fillId="0" borderId="1555" xfId="0" applyFont="1" applyBorder="1" applyAlignment="1">
      <alignment horizontal="left" vertical="center" wrapText="1"/>
    </xf>
    <xf numFmtId="0" fontId="13" fillId="0" borderId="1554" xfId="0" applyFont="1" applyBorder="1" applyAlignment="1">
      <alignment horizontal="left" vertical="center" wrapText="1"/>
    </xf>
    <xf numFmtId="0" fontId="8" fillId="3" borderId="1556" xfId="0" applyFont="1" applyFill="1" applyBorder="1" applyAlignment="1">
      <alignment horizontal="center" vertical="center" wrapText="1"/>
    </xf>
    <xf numFmtId="0" fontId="8" fillId="3" borderId="1555" xfId="0" applyFont="1" applyFill="1" applyBorder="1" applyAlignment="1">
      <alignment horizontal="center" vertical="center" wrapText="1"/>
    </xf>
    <xf numFmtId="0" fontId="16" fillId="0" borderId="1540" xfId="0" applyFont="1" applyBorder="1" applyAlignment="1">
      <alignment horizontal="left" vertical="center" shrinkToFit="1"/>
    </xf>
    <xf numFmtId="0" fontId="16" fillId="0" borderId="1539" xfId="0" applyFont="1" applyBorder="1" applyAlignment="1">
      <alignment horizontal="left" vertical="center" shrinkToFit="1"/>
    </xf>
    <xf numFmtId="0" fontId="16" fillId="0" borderId="1538" xfId="0" applyFont="1" applyBorder="1" applyAlignment="1">
      <alignment horizontal="left" vertical="center" shrinkToFit="1"/>
    </xf>
    <xf numFmtId="0" fontId="8" fillId="3" borderId="1537" xfId="0" applyFont="1" applyFill="1" applyBorder="1" applyAlignment="1">
      <alignment horizontal="center" vertical="center"/>
    </xf>
    <xf numFmtId="0" fontId="8" fillId="3" borderId="1536" xfId="0" applyFont="1" applyFill="1" applyBorder="1" applyAlignment="1">
      <alignment horizontal="center" vertical="center"/>
    </xf>
    <xf numFmtId="0" fontId="16" fillId="0" borderId="1535" xfId="0" applyFont="1" applyBorder="1" applyAlignment="1">
      <alignment horizontal="left" vertical="center" shrinkToFit="1"/>
    </xf>
    <xf numFmtId="0" fontId="16" fillId="0" borderId="1534" xfId="0" applyFont="1" applyBorder="1" applyAlignment="1">
      <alignment horizontal="left" vertical="center" shrinkToFit="1"/>
    </xf>
    <xf numFmtId="0" fontId="16" fillId="0" borderId="1533" xfId="0" applyFont="1" applyBorder="1" applyAlignment="1">
      <alignment horizontal="left" vertical="center" shrinkToFit="1"/>
    </xf>
    <xf numFmtId="0" fontId="8" fillId="4" borderId="1531" xfId="0" applyFont="1" applyFill="1" applyBorder="1" applyAlignment="1">
      <alignment horizontal="left" vertical="top" wrapText="1"/>
    </xf>
    <xf numFmtId="0" fontId="8" fillId="4" borderId="1530" xfId="0" applyFont="1" applyFill="1" applyBorder="1" applyAlignment="1">
      <alignment horizontal="left" vertical="top" wrapText="1"/>
    </xf>
    <xf numFmtId="0" fontId="8" fillId="3" borderId="1552" xfId="0" applyFont="1" applyFill="1" applyBorder="1" applyAlignment="1">
      <alignment horizontal="center" vertical="center"/>
    </xf>
    <xf numFmtId="0" fontId="8" fillId="3" borderId="1551" xfId="0" applyFont="1" applyFill="1" applyBorder="1" applyAlignment="1">
      <alignment horizontal="center" vertical="center"/>
    </xf>
    <xf numFmtId="0" fontId="17" fillId="0" borderId="1550" xfId="0" applyFont="1" applyBorder="1" applyAlignment="1">
      <alignment horizontal="left" vertical="center" shrinkToFit="1"/>
    </xf>
    <xf numFmtId="0" fontId="17" fillId="0" borderId="1549" xfId="0" applyFont="1" applyBorder="1" applyAlignment="1">
      <alignment horizontal="left" vertical="center" shrinkToFit="1"/>
    </xf>
    <xf numFmtId="0" fontId="17" fillId="0" borderId="1548" xfId="0" applyFont="1" applyBorder="1" applyAlignment="1">
      <alignment horizontal="left" vertical="center" shrinkToFit="1"/>
    </xf>
    <xf numFmtId="0" fontId="8" fillId="3" borderId="1553" xfId="0" applyFont="1" applyFill="1" applyBorder="1" applyAlignment="1">
      <alignment horizontal="center" vertical="center" wrapText="1"/>
    </xf>
    <xf numFmtId="0" fontId="8" fillId="3" borderId="1530" xfId="0" applyFont="1" applyFill="1" applyBorder="1" applyAlignment="1">
      <alignment horizontal="center" vertical="center" wrapText="1"/>
    </xf>
    <xf numFmtId="0" fontId="8" fillId="4" borderId="1532" xfId="0" applyFont="1" applyFill="1" applyBorder="1" applyAlignment="1">
      <alignment horizontal="left" vertical="top" wrapText="1"/>
    </xf>
    <xf numFmtId="0" fontId="10" fillId="0" borderId="1532" xfId="0" applyFont="1" applyBorder="1" applyAlignment="1">
      <alignment horizontal="left" vertical="center" wrapText="1"/>
    </xf>
    <xf numFmtId="0" fontId="10" fillId="0" borderId="1531" xfId="0" applyFont="1" applyBorder="1" applyAlignment="1">
      <alignment horizontal="left" vertical="center" wrapText="1"/>
    </xf>
    <xf numFmtId="0" fontId="10" fillId="0" borderId="1530" xfId="0" applyFont="1" applyBorder="1" applyAlignment="1">
      <alignment horizontal="left" vertical="center" wrapText="1"/>
    </xf>
    <xf numFmtId="0" fontId="11" fillId="4" borderId="1532" xfId="0" applyFont="1" applyFill="1" applyBorder="1" applyAlignment="1">
      <alignment horizontal="center" vertical="center" wrapText="1"/>
    </xf>
    <xf numFmtId="0" fontId="11" fillId="4" borderId="1530" xfId="0" applyFont="1" applyFill="1" applyBorder="1" applyAlignment="1">
      <alignment horizontal="center" vertical="center" wrapText="1"/>
    </xf>
    <xf numFmtId="0" fontId="8" fillId="3" borderId="1571" xfId="0" applyFont="1" applyFill="1" applyBorder="1" applyAlignment="1">
      <alignment horizontal="center" vertical="center"/>
    </xf>
    <xf numFmtId="0" fontId="8" fillId="3" borderId="1568" xfId="0" applyFont="1" applyFill="1" applyBorder="1" applyAlignment="1">
      <alignment horizontal="center" vertical="center"/>
    </xf>
    <xf numFmtId="0" fontId="8" fillId="3" borderId="1570" xfId="0" applyFont="1" applyFill="1" applyBorder="1" applyAlignment="1">
      <alignment horizontal="center" vertical="center"/>
    </xf>
    <xf numFmtId="0" fontId="8" fillId="3" borderId="1566" xfId="0" applyFont="1" applyFill="1" applyBorder="1" applyAlignment="1">
      <alignment horizontal="center" vertical="center"/>
    </xf>
    <xf numFmtId="0" fontId="8" fillId="3" borderId="1565" xfId="0" applyFont="1" applyFill="1" applyBorder="1" applyAlignment="1">
      <alignment horizontal="center" vertical="center"/>
    </xf>
    <xf numFmtId="0" fontId="17" fillId="0" borderId="1564" xfId="0" applyFont="1" applyBorder="1" applyAlignment="1">
      <alignment horizontal="left" vertical="center" shrinkToFit="1"/>
    </xf>
    <xf numFmtId="0" fontId="17" fillId="0" borderId="1563" xfId="0" applyFont="1" applyBorder="1" applyAlignment="1">
      <alignment horizontal="left" vertical="center" shrinkToFit="1"/>
    </xf>
    <xf numFmtId="0" fontId="17" fillId="0" borderId="1562" xfId="0" applyFont="1" applyBorder="1" applyAlignment="1">
      <alignment horizontal="left" vertical="center" shrinkToFit="1"/>
    </xf>
    <xf numFmtId="0" fontId="15" fillId="0" borderId="1569" xfId="0" applyFont="1" applyBorder="1" applyAlignment="1">
      <alignment horizontal="left" vertical="top" wrapText="1"/>
    </xf>
    <xf numFmtId="0" fontId="15" fillId="0" borderId="1568" xfId="0" applyFont="1" applyBorder="1" applyAlignment="1">
      <alignment horizontal="left" vertical="top" wrapText="1"/>
    </xf>
    <xf numFmtId="0" fontId="15" fillId="0" borderId="1567" xfId="0" applyFont="1" applyBorder="1" applyAlignment="1">
      <alignment horizontal="left" vertical="top" wrapText="1"/>
    </xf>
    <xf numFmtId="0" fontId="8" fillId="3" borderId="1580" xfId="0" applyFont="1" applyFill="1" applyBorder="1" applyAlignment="1">
      <alignment horizontal="center" vertical="center"/>
    </xf>
    <xf numFmtId="0" fontId="8" fillId="3" borderId="1579" xfId="0" applyFont="1" applyFill="1" applyBorder="1" applyAlignment="1">
      <alignment horizontal="center" vertical="center"/>
    </xf>
    <xf numFmtId="0" fontId="13" fillId="0" borderId="1579" xfId="0" applyFont="1" applyBorder="1" applyAlignment="1">
      <alignment horizontal="left" vertical="center" wrapText="1"/>
    </xf>
    <xf numFmtId="0" fontId="13" fillId="0" borderId="1578" xfId="0" applyFont="1" applyBorder="1" applyAlignment="1">
      <alignment horizontal="left" vertical="center" wrapText="1"/>
    </xf>
    <xf numFmtId="0" fontId="8" fillId="3" borderId="1580" xfId="0" applyFont="1" applyFill="1" applyBorder="1" applyAlignment="1">
      <alignment horizontal="center" vertical="center" wrapText="1"/>
    </xf>
    <xf numFmtId="0" fontId="8" fillId="3" borderId="1579" xfId="0" applyFont="1" applyFill="1" applyBorder="1" applyAlignment="1">
      <alignment horizontal="center" vertical="center" wrapText="1"/>
    </xf>
    <xf numFmtId="0" fontId="16" fillId="0" borderId="1564" xfId="0" applyFont="1" applyBorder="1" applyAlignment="1">
      <alignment horizontal="left" vertical="center" shrinkToFit="1"/>
    </xf>
    <xf numFmtId="0" fontId="16" fillId="0" borderId="1563" xfId="0" applyFont="1" applyBorder="1" applyAlignment="1">
      <alignment horizontal="left" vertical="center" shrinkToFit="1"/>
    </xf>
    <xf numFmtId="0" fontId="16" fillId="0" borderId="1562" xfId="0" applyFont="1" applyBorder="1" applyAlignment="1">
      <alignment horizontal="left" vertical="center" shrinkToFit="1"/>
    </xf>
    <xf numFmtId="0" fontId="8" fillId="3" borderId="1561" xfId="0" applyFont="1" applyFill="1" applyBorder="1" applyAlignment="1">
      <alignment horizontal="center" vertical="center"/>
    </xf>
    <xf numFmtId="0" fontId="8" fillId="3" borderId="1560" xfId="0" applyFont="1" applyFill="1" applyBorder="1" applyAlignment="1">
      <alignment horizontal="center" vertical="center"/>
    </xf>
    <xf numFmtId="0" fontId="16" fillId="0" borderId="1559" xfId="0" applyFont="1" applyBorder="1" applyAlignment="1">
      <alignment horizontal="left" vertical="center" shrinkToFit="1"/>
    </xf>
    <xf numFmtId="0" fontId="16" fillId="0" borderId="1558" xfId="0" applyFont="1" applyBorder="1" applyAlignment="1">
      <alignment horizontal="left" vertical="center" shrinkToFit="1"/>
    </xf>
    <xf numFmtId="0" fontId="16" fillId="0" borderId="1557" xfId="0" applyFont="1" applyBorder="1" applyAlignment="1">
      <alignment horizontal="left" vertical="center" shrinkToFit="1"/>
    </xf>
    <xf numFmtId="0" fontId="8" fillId="4" borderId="1555" xfId="0" applyFont="1" applyFill="1" applyBorder="1" applyAlignment="1">
      <alignment horizontal="left" vertical="top" wrapText="1"/>
    </xf>
    <xf numFmtId="0" fontId="8" fillId="4" borderId="1554" xfId="0" applyFont="1" applyFill="1" applyBorder="1" applyAlignment="1">
      <alignment horizontal="left" vertical="top" wrapText="1"/>
    </xf>
    <xf numFmtId="0" fontId="8" fillId="3" borderId="1576" xfId="0" applyFont="1" applyFill="1" applyBorder="1" applyAlignment="1">
      <alignment horizontal="center" vertical="center"/>
    </xf>
    <xf numFmtId="0" fontId="8" fillId="3" borderId="1575" xfId="0" applyFont="1" applyFill="1" applyBorder="1" applyAlignment="1">
      <alignment horizontal="center" vertical="center"/>
    </xf>
    <xf numFmtId="0" fontId="17" fillId="0" borderId="1574" xfId="0" applyFont="1" applyBorder="1" applyAlignment="1">
      <alignment horizontal="left" vertical="center" shrinkToFit="1"/>
    </xf>
    <xf numFmtId="0" fontId="17" fillId="0" borderId="1573" xfId="0" applyFont="1" applyBorder="1" applyAlignment="1">
      <alignment horizontal="left" vertical="center" shrinkToFit="1"/>
    </xf>
    <xf numFmtId="0" fontId="17" fillId="0" borderId="1572" xfId="0" applyFont="1" applyBorder="1" applyAlignment="1">
      <alignment horizontal="left" vertical="center" shrinkToFit="1"/>
    </xf>
    <xf numFmtId="0" fontId="8" fillId="3" borderId="1577" xfId="0" applyFont="1" applyFill="1" applyBorder="1" applyAlignment="1">
      <alignment horizontal="center" vertical="center" wrapText="1"/>
    </xf>
    <xf numFmtId="0" fontId="8" fillId="3" borderId="1554" xfId="0" applyFont="1" applyFill="1" applyBorder="1" applyAlignment="1">
      <alignment horizontal="center" vertical="center" wrapText="1"/>
    </xf>
    <xf numFmtId="0" fontId="8" fillId="4" borderId="1556" xfId="0" applyFont="1" applyFill="1" applyBorder="1" applyAlignment="1">
      <alignment horizontal="left" vertical="top" wrapText="1"/>
    </xf>
    <xf numFmtId="0" fontId="10" fillId="0" borderId="1556" xfId="0" applyFont="1" applyBorder="1" applyAlignment="1">
      <alignment horizontal="left" vertical="center" wrapText="1"/>
    </xf>
    <xf numFmtId="0" fontId="10" fillId="0" borderId="1555" xfId="0" applyFont="1" applyBorder="1" applyAlignment="1">
      <alignment horizontal="left" vertical="center" wrapText="1"/>
    </xf>
    <xf numFmtId="0" fontId="10" fillId="0" borderId="1554" xfId="0" applyFont="1" applyBorder="1" applyAlignment="1">
      <alignment horizontal="left" vertical="center" wrapText="1"/>
    </xf>
    <xf numFmtId="0" fontId="11" fillId="4" borderId="1556" xfId="0" applyFont="1" applyFill="1" applyBorder="1" applyAlignment="1">
      <alignment horizontal="center" vertical="center" wrapText="1"/>
    </xf>
    <xf numFmtId="0" fontId="11" fillId="4" borderId="1554" xfId="0" applyFont="1" applyFill="1" applyBorder="1" applyAlignment="1">
      <alignment horizontal="center" vertical="center" wrapText="1"/>
    </xf>
    <xf numFmtId="0" fontId="8" fillId="3" borderId="1595" xfId="0" applyFont="1" applyFill="1" applyBorder="1" applyAlignment="1">
      <alignment horizontal="center" vertical="center"/>
    </xf>
    <xf numFmtId="0" fontId="8" fillId="3" borderId="1592" xfId="0" applyFont="1" applyFill="1" applyBorder="1" applyAlignment="1">
      <alignment horizontal="center" vertical="center"/>
    </xf>
    <xf numFmtId="0" fontId="8" fillId="3" borderId="1594" xfId="0" applyFont="1" applyFill="1" applyBorder="1" applyAlignment="1">
      <alignment horizontal="center" vertical="center"/>
    </xf>
    <xf numFmtId="0" fontId="8" fillId="3" borderId="1590" xfId="0" applyFont="1" applyFill="1" applyBorder="1" applyAlignment="1">
      <alignment horizontal="center" vertical="center"/>
    </xf>
    <xf numFmtId="0" fontId="8" fillId="3" borderId="1589" xfId="0" applyFont="1" applyFill="1" applyBorder="1" applyAlignment="1">
      <alignment horizontal="center" vertical="center"/>
    </xf>
    <xf numFmtId="0" fontId="17" fillId="0" borderId="1588" xfId="0" applyFont="1" applyBorder="1" applyAlignment="1">
      <alignment horizontal="left" vertical="center" shrinkToFit="1"/>
    </xf>
    <xf numFmtId="0" fontId="17" fillId="0" borderId="1587" xfId="0" applyFont="1" applyBorder="1" applyAlignment="1">
      <alignment horizontal="left" vertical="center" shrinkToFit="1"/>
    </xf>
    <xf numFmtId="0" fontId="17" fillId="0" borderId="1586" xfId="0" applyFont="1" applyBorder="1" applyAlignment="1">
      <alignment horizontal="left" vertical="center" shrinkToFit="1"/>
    </xf>
    <xf numFmtId="0" fontId="15" fillId="0" borderId="1593" xfId="0" applyFont="1" applyBorder="1" applyAlignment="1">
      <alignment horizontal="left" vertical="top" wrapText="1"/>
    </xf>
    <xf numFmtId="0" fontId="15" fillId="0" borderId="1592" xfId="0" applyFont="1" applyBorder="1" applyAlignment="1">
      <alignment horizontal="left" vertical="top" wrapText="1"/>
    </xf>
    <xf numFmtId="0" fontId="15" fillId="0" borderId="1591" xfId="0" applyFont="1" applyBorder="1" applyAlignment="1">
      <alignment horizontal="left" vertical="top" wrapText="1"/>
    </xf>
    <xf numFmtId="0" fontId="8" fillId="3" borderId="1604" xfId="0" applyFont="1" applyFill="1" applyBorder="1" applyAlignment="1">
      <alignment horizontal="center" vertical="center"/>
    </xf>
    <xf numFmtId="0" fontId="8" fillId="3" borderId="1603" xfId="0" applyFont="1" applyFill="1" applyBorder="1" applyAlignment="1">
      <alignment horizontal="center" vertical="center"/>
    </xf>
    <xf numFmtId="0" fontId="13" fillId="0" borderId="1603" xfId="0" applyFont="1" applyBorder="1" applyAlignment="1">
      <alignment horizontal="left" vertical="center" wrapText="1"/>
    </xf>
    <xf numFmtId="0" fontId="13" fillId="0" borderId="1602" xfId="0" applyFont="1" applyBorder="1" applyAlignment="1">
      <alignment horizontal="left" vertical="center" wrapText="1"/>
    </xf>
    <xf numFmtId="0" fontId="8" fillId="3" borderId="1604" xfId="0" applyFont="1" applyFill="1" applyBorder="1" applyAlignment="1">
      <alignment horizontal="center" vertical="center" wrapText="1"/>
    </xf>
    <xf numFmtId="0" fontId="8" fillId="3" borderId="1603" xfId="0" applyFont="1" applyFill="1" applyBorder="1" applyAlignment="1">
      <alignment horizontal="center" vertical="center" wrapText="1"/>
    </xf>
    <xf numFmtId="0" fontId="16" fillId="0" borderId="1588" xfId="0" applyFont="1" applyBorder="1" applyAlignment="1">
      <alignment horizontal="left" vertical="center" shrinkToFit="1"/>
    </xf>
    <xf numFmtId="0" fontId="16" fillId="0" borderId="1587" xfId="0" applyFont="1" applyBorder="1" applyAlignment="1">
      <alignment horizontal="left" vertical="center" shrinkToFit="1"/>
    </xf>
    <xf numFmtId="0" fontId="16" fillId="0" borderId="1586" xfId="0" applyFont="1" applyBorder="1" applyAlignment="1">
      <alignment horizontal="left" vertical="center" shrinkToFit="1"/>
    </xf>
    <xf numFmtId="0" fontId="8" fillId="3" borderId="1585" xfId="0" applyFont="1" applyFill="1" applyBorder="1" applyAlignment="1">
      <alignment horizontal="center" vertical="center"/>
    </xf>
    <xf numFmtId="0" fontId="8" fillId="3" borderId="1584" xfId="0" applyFont="1" applyFill="1" applyBorder="1" applyAlignment="1">
      <alignment horizontal="center" vertical="center"/>
    </xf>
    <xf numFmtId="0" fontId="16" fillId="0" borderId="1583" xfId="0" applyFont="1" applyBorder="1" applyAlignment="1">
      <alignment horizontal="left" vertical="center" shrinkToFit="1"/>
    </xf>
    <xf numFmtId="0" fontId="16" fillId="0" borderId="1582" xfId="0" applyFont="1" applyBorder="1" applyAlignment="1">
      <alignment horizontal="left" vertical="center" shrinkToFit="1"/>
    </xf>
    <xf numFmtId="0" fontId="16" fillId="0" borderId="1581" xfId="0" applyFont="1" applyBorder="1" applyAlignment="1">
      <alignment horizontal="left" vertical="center" shrinkToFit="1"/>
    </xf>
    <xf numFmtId="0" fontId="8" fillId="4" borderId="1579" xfId="0" applyFont="1" applyFill="1" applyBorder="1" applyAlignment="1">
      <alignment horizontal="left" vertical="top" wrapText="1"/>
    </xf>
    <xf numFmtId="0" fontId="8" fillId="4" borderId="1578" xfId="0" applyFont="1" applyFill="1" applyBorder="1" applyAlignment="1">
      <alignment horizontal="left" vertical="top" wrapText="1"/>
    </xf>
    <xf numFmtId="0" fontId="8" fillId="3" borderId="1600" xfId="0" applyFont="1" applyFill="1" applyBorder="1" applyAlignment="1">
      <alignment horizontal="center" vertical="center"/>
    </xf>
    <xf numFmtId="0" fontId="8" fillId="3" borderId="1599" xfId="0" applyFont="1" applyFill="1" applyBorder="1" applyAlignment="1">
      <alignment horizontal="center" vertical="center"/>
    </xf>
    <xf numFmtId="0" fontId="17" fillId="0" borderId="1598" xfId="0" applyFont="1" applyBorder="1" applyAlignment="1">
      <alignment horizontal="left" vertical="center" shrinkToFit="1"/>
    </xf>
    <xf numFmtId="0" fontId="17" fillId="0" borderId="1597" xfId="0" applyFont="1" applyBorder="1" applyAlignment="1">
      <alignment horizontal="left" vertical="center" shrinkToFit="1"/>
    </xf>
    <xf numFmtId="0" fontId="17" fillId="0" borderId="1596" xfId="0" applyFont="1" applyBorder="1" applyAlignment="1">
      <alignment horizontal="left" vertical="center" shrinkToFit="1"/>
    </xf>
    <xf numFmtId="0" fontId="8" fillId="3" borderId="1601" xfId="0" applyFont="1" applyFill="1" applyBorder="1" applyAlignment="1">
      <alignment horizontal="center" vertical="center" wrapText="1"/>
    </xf>
    <xf numFmtId="0" fontId="8" fillId="3" borderId="1578" xfId="0" applyFont="1" applyFill="1" applyBorder="1" applyAlignment="1">
      <alignment horizontal="center" vertical="center" wrapText="1"/>
    </xf>
    <xf numFmtId="0" fontId="8" fillId="4" borderId="1580" xfId="0" applyFont="1" applyFill="1" applyBorder="1" applyAlignment="1">
      <alignment horizontal="left" vertical="top" wrapText="1"/>
    </xf>
    <xf numFmtId="0" fontId="10" fillId="0" borderId="1580" xfId="0" applyFont="1" applyBorder="1" applyAlignment="1">
      <alignment horizontal="left" vertical="center" wrapText="1"/>
    </xf>
    <xf numFmtId="0" fontId="10" fillId="0" borderId="1579" xfId="0" applyFont="1" applyBorder="1" applyAlignment="1">
      <alignment horizontal="left" vertical="center" wrapText="1"/>
    </xf>
    <xf numFmtId="0" fontId="10" fillId="0" borderId="1578" xfId="0" applyFont="1" applyBorder="1" applyAlignment="1">
      <alignment horizontal="left" vertical="center" wrapText="1"/>
    </xf>
    <xf numFmtId="0" fontId="11" fillId="4" borderId="1580" xfId="0" applyFont="1" applyFill="1" applyBorder="1" applyAlignment="1">
      <alignment horizontal="center" vertical="center" wrapText="1"/>
    </xf>
    <xf numFmtId="0" fontId="11" fillId="4" borderId="1578" xfId="0" applyFont="1" applyFill="1" applyBorder="1" applyAlignment="1">
      <alignment horizontal="center" vertical="center" wrapText="1"/>
    </xf>
    <xf numFmtId="0" fontId="8" fillId="3" borderId="1619" xfId="0" applyFont="1" applyFill="1" applyBorder="1" applyAlignment="1">
      <alignment horizontal="center" vertical="center"/>
    </xf>
    <xf numFmtId="0" fontId="8" fillId="3" borderId="1616" xfId="0" applyFont="1" applyFill="1" applyBorder="1" applyAlignment="1">
      <alignment horizontal="center" vertical="center"/>
    </xf>
    <xf numFmtId="0" fontId="8" fillId="3" borderId="1618" xfId="0" applyFont="1" applyFill="1" applyBorder="1" applyAlignment="1">
      <alignment horizontal="center" vertical="center"/>
    </xf>
    <xf numFmtId="0" fontId="8" fillId="3" borderId="1614" xfId="0" applyFont="1" applyFill="1" applyBorder="1" applyAlignment="1">
      <alignment horizontal="center" vertical="center"/>
    </xf>
    <xf numFmtId="0" fontId="8" fillId="3" borderId="1613" xfId="0" applyFont="1" applyFill="1" applyBorder="1" applyAlignment="1">
      <alignment horizontal="center" vertical="center"/>
    </xf>
    <xf numFmtId="0" fontId="17" fillId="0" borderId="1612" xfId="0" applyFont="1" applyBorder="1" applyAlignment="1">
      <alignment horizontal="left" vertical="center" shrinkToFit="1"/>
    </xf>
    <xf numFmtId="0" fontId="17" fillId="0" borderId="1611" xfId="0" applyFont="1" applyBorder="1" applyAlignment="1">
      <alignment horizontal="left" vertical="center" shrinkToFit="1"/>
    </xf>
    <xf numFmtId="0" fontId="17" fillId="0" borderId="1610" xfId="0" applyFont="1" applyBorder="1" applyAlignment="1">
      <alignment horizontal="left" vertical="center" shrinkToFit="1"/>
    </xf>
    <xf numFmtId="0" fontId="15" fillId="0" borderId="1617" xfId="0" applyFont="1" applyBorder="1" applyAlignment="1">
      <alignment horizontal="left" vertical="top" wrapText="1"/>
    </xf>
    <xf numFmtId="0" fontId="15" fillId="0" borderId="1616" xfId="0" applyFont="1" applyBorder="1" applyAlignment="1">
      <alignment horizontal="left" vertical="top" wrapText="1"/>
    </xf>
    <xf numFmtId="0" fontId="15" fillId="0" borderId="1615" xfId="0" applyFont="1" applyBorder="1" applyAlignment="1">
      <alignment horizontal="left" vertical="top" wrapText="1"/>
    </xf>
    <xf numFmtId="0" fontId="8" fillId="3" borderId="1628" xfId="0" applyFont="1" applyFill="1" applyBorder="1" applyAlignment="1">
      <alignment horizontal="center" vertical="center"/>
    </xf>
    <xf numFmtId="0" fontId="8" fillId="3" borderId="1627" xfId="0" applyFont="1" applyFill="1" applyBorder="1" applyAlignment="1">
      <alignment horizontal="center" vertical="center"/>
    </xf>
    <xf numFmtId="0" fontId="13" fillId="0" borderId="1627" xfId="0" applyFont="1" applyBorder="1" applyAlignment="1">
      <alignment horizontal="left" vertical="center" wrapText="1"/>
    </xf>
    <xf numFmtId="0" fontId="13" fillId="0" borderId="1626" xfId="0" applyFont="1" applyBorder="1" applyAlignment="1">
      <alignment horizontal="left" vertical="center" wrapText="1"/>
    </xf>
    <xf numFmtId="0" fontId="8" fillId="3" borderId="1628" xfId="0" applyFont="1" applyFill="1" applyBorder="1" applyAlignment="1">
      <alignment horizontal="center" vertical="center" wrapText="1"/>
    </xf>
    <xf numFmtId="0" fontId="8" fillId="3" borderId="1627" xfId="0" applyFont="1" applyFill="1" applyBorder="1" applyAlignment="1">
      <alignment horizontal="center" vertical="center" wrapText="1"/>
    </xf>
    <xf numFmtId="0" fontId="16" fillId="0" borderId="1612" xfId="0" applyFont="1" applyBorder="1" applyAlignment="1">
      <alignment horizontal="left" vertical="center" shrinkToFit="1"/>
    </xf>
    <xf numFmtId="0" fontId="16" fillId="0" borderId="1611" xfId="0" applyFont="1" applyBorder="1" applyAlignment="1">
      <alignment horizontal="left" vertical="center" shrinkToFit="1"/>
    </xf>
    <xf numFmtId="0" fontId="16" fillId="0" borderId="1610" xfId="0" applyFont="1" applyBorder="1" applyAlignment="1">
      <alignment horizontal="left" vertical="center" shrinkToFit="1"/>
    </xf>
    <xf numFmtId="0" fontId="8" fillId="3" borderId="1609" xfId="0" applyFont="1" applyFill="1" applyBorder="1" applyAlignment="1">
      <alignment horizontal="center" vertical="center"/>
    </xf>
    <xf numFmtId="0" fontId="8" fillId="3" borderId="1608" xfId="0" applyFont="1" applyFill="1" applyBorder="1" applyAlignment="1">
      <alignment horizontal="center" vertical="center"/>
    </xf>
    <xf numFmtId="0" fontId="16" fillId="0" borderId="1607" xfId="0" applyFont="1" applyBorder="1" applyAlignment="1">
      <alignment horizontal="left" vertical="center" shrinkToFit="1"/>
    </xf>
    <xf numFmtId="0" fontId="16" fillId="0" borderId="1606" xfId="0" applyFont="1" applyBorder="1" applyAlignment="1">
      <alignment horizontal="left" vertical="center" shrinkToFit="1"/>
    </xf>
    <xf numFmtId="0" fontId="16" fillId="0" borderId="1605" xfId="0" applyFont="1" applyBorder="1" applyAlignment="1">
      <alignment horizontal="left" vertical="center" shrinkToFit="1"/>
    </xf>
    <xf numFmtId="0" fontId="8" fillId="4" borderId="1603" xfId="0" applyFont="1" applyFill="1" applyBorder="1" applyAlignment="1">
      <alignment horizontal="left" vertical="top" wrapText="1"/>
    </xf>
    <xf numFmtId="0" fontId="8" fillId="4" borderId="1602" xfId="0" applyFont="1" applyFill="1" applyBorder="1" applyAlignment="1">
      <alignment horizontal="left" vertical="top" wrapText="1"/>
    </xf>
    <xf numFmtId="0" fontId="8" fillId="3" borderId="1624" xfId="0" applyFont="1" applyFill="1" applyBorder="1" applyAlignment="1">
      <alignment horizontal="center" vertical="center"/>
    </xf>
    <xf numFmtId="0" fontId="8" fillId="3" borderId="1623" xfId="0" applyFont="1" applyFill="1" applyBorder="1" applyAlignment="1">
      <alignment horizontal="center" vertical="center"/>
    </xf>
    <xf numFmtId="0" fontId="17" fillId="0" borderId="1622" xfId="0" applyFont="1" applyBorder="1" applyAlignment="1">
      <alignment horizontal="left" vertical="center" shrinkToFit="1"/>
    </xf>
    <xf numFmtId="0" fontId="17" fillId="0" borderId="1621" xfId="0" applyFont="1" applyBorder="1" applyAlignment="1">
      <alignment horizontal="left" vertical="center" shrinkToFit="1"/>
    </xf>
    <xf numFmtId="0" fontId="17" fillId="0" borderId="1620" xfId="0" applyFont="1" applyBorder="1" applyAlignment="1">
      <alignment horizontal="left" vertical="center" shrinkToFit="1"/>
    </xf>
    <xf numFmtId="0" fontId="8" fillId="3" borderId="1625" xfId="0" applyFont="1" applyFill="1" applyBorder="1" applyAlignment="1">
      <alignment horizontal="center" vertical="center" wrapText="1"/>
    </xf>
    <xf numFmtId="0" fontId="8" fillId="3" borderId="1602" xfId="0" applyFont="1" applyFill="1" applyBorder="1" applyAlignment="1">
      <alignment horizontal="center" vertical="center" wrapText="1"/>
    </xf>
    <xf numFmtId="0" fontId="8" fillId="4" borderId="1604" xfId="0" applyFont="1" applyFill="1" applyBorder="1" applyAlignment="1">
      <alignment horizontal="left" vertical="top" wrapText="1"/>
    </xf>
    <xf numFmtId="0" fontId="10" fillId="0" borderId="1604" xfId="0" applyFont="1" applyBorder="1" applyAlignment="1">
      <alignment horizontal="left" vertical="center" wrapText="1"/>
    </xf>
    <xf numFmtId="0" fontId="10" fillId="0" borderId="1603" xfId="0" applyFont="1" applyBorder="1" applyAlignment="1">
      <alignment horizontal="left" vertical="center" wrapText="1"/>
    </xf>
    <xf numFmtId="0" fontId="10" fillId="0" borderId="1602" xfId="0" applyFont="1" applyBorder="1" applyAlignment="1">
      <alignment horizontal="left" vertical="center" wrapText="1"/>
    </xf>
    <xf numFmtId="0" fontId="11" fillId="4" borderId="1604" xfId="0" applyFont="1" applyFill="1" applyBorder="1" applyAlignment="1">
      <alignment horizontal="center" vertical="center" wrapText="1"/>
    </xf>
    <xf numFmtId="0" fontId="11" fillId="4" borderId="1602" xfId="0" applyFont="1" applyFill="1" applyBorder="1" applyAlignment="1">
      <alignment horizontal="center" vertical="center" wrapText="1"/>
    </xf>
    <xf numFmtId="0" fontId="8" fillId="3" borderId="1643" xfId="0" applyFont="1" applyFill="1" applyBorder="1" applyAlignment="1">
      <alignment horizontal="center" vertical="center"/>
    </xf>
    <xf numFmtId="0" fontId="8" fillId="3" borderId="1640" xfId="0" applyFont="1" applyFill="1" applyBorder="1" applyAlignment="1">
      <alignment horizontal="center" vertical="center"/>
    </xf>
    <xf numFmtId="0" fontId="8" fillId="3" borderId="1642" xfId="0" applyFont="1" applyFill="1" applyBorder="1" applyAlignment="1">
      <alignment horizontal="center" vertical="center"/>
    </xf>
    <xf numFmtId="0" fontId="8" fillId="3" borderId="1638" xfId="0" applyFont="1" applyFill="1" applyBorder="1" applyAlignment="1">
      <alignment horizontal="center" vertical="center"/>
    </xf>
    <xf numFmtId="0" fontId="8" fillId="3" borderId="1637" xfId="0" applyFont="1" applyFill="1" applyBorder="1" applyAlignment="1">
      <alignment horizontal="center" vertical="center"/>
    </xf>
    <xf numFmtId="0" fontId="17" fillId="0" borderId="1636" xfId="0" applyFont="1" applyBorder="1" applyAlignment="1">
      <alignment horizontal="left" vertical="center" shrinkToFit="1"/>
    </xf>
    <xf numFmtId="0" fontId="17" fillId="0" borderId="1635" xfId="0" applyFont="1" applyBorder="1" applyAlignment="1">
      <alignment horizontal="left" vertical="center" shrinkToFit="1"/>
    </xf>
    <xf numFmtId="0" fontId="17" fillId="0" borderId="1634" xfId="0" applyFont="1" applyBorder="1" applyAlignment="1">
      <alignment horizontal="left" vertical="center" shrinkToFit="1"/>
    </xf>
    <xf numFmtId="0" fontId="15" fillId="0" borderId="1641" xfId="0" applyFont="1" applyBorder="1" applyAlignment="1">
      <alignment horizontal="left" vertical="top" wrapText="1"/>
    </xf>
    <xf numFmtId="0" fontId="15" fillId="0" borderId="1640" xfId="0" applyFont="1" applyBorder="1" applyAlignment="1">
      <alignment horizontal="left" vertical="top" wrapText="1"/>
    </xf>
    <xf numFmtId="0" fontId="15" fillId="0" borderId="1639" xfId="0" applyFont="1" applyBorder="1" applyAlignment="1">
      <alignment horizontal="left" vertical="top" wrapText="1"/>
    </xf>
    <xf numFmtId="0" fontId="8" fillId="3" borderId="1652" xfId="0" applyFont="1" applyFill="1" applyBorder="1" applyAlignment="1">
      <alignment horizontal="center" vertical="center"/>
    </xf>
    <xf numFmtId="0" fontId="8" fillId="3" borderId="1651" xfId="0" applyFont="1" applyFill="1" applyBorder="1" applyAlignment="1">
      <alignment horizontal="center" vertical="center"/>
    </xf>
    <xf numFmtId="0" fontId="13" fillId="0" borderId="1651" xfId="0" applyFont="1" applyBorder="1" applyAlignment="1">
      <alignment horizontal="left" vertical="center" wrapText="1"/>
    </xf>
    <xf numFmtId="0" fontId="13" fillId="0" borderId="1650" xfId="0" applyFont="1" applyBorder="1" applyAlignment="1">
      <alignment horizontal="left" vertical="center" wrapText="1"/>
    </xf>
    <xf numFmtId="0" fontId="8" fillId="3" borderId="1652" xfId="0" applyFont="1" applyFill="1" applyBorder="1" applyAlignment="1">
      <alignment horizontal="center" vertical="center" wrapText="1"/>
    </xf>
    <xf numFmtId="0" fontId="8" fillId="3" borderId="1651" xfId="0" applyFont="1" applyFill="1" applyBorder="1" applyAlignment="1">
      <alignment horizontal="center" vertical="center" wrapText="1"/>
    </xf>
    <xf numFmtId="0" fontId="16" fillId="0" borderId="1636" xfId="0" applyFont="1" applyBorder="1" applyAlignment="1">
      <alignment horizontal="left" vertical="center" shrinkToFit="1"/>
    </xf>
    <xf numFmtId="0" fontId="16" fillId="0" borderId="1635" xfId="0" applyFont="1" applyBorder="1" applyAlignment="1">
      <alignment horizontal="left" vertical="center" shrinkToFit="1"/>
    </xf>
    <xf numFmtId="0" fontId="16" fillId="0" borderId="1634" xfId="0" applyFont="1" applyBorder="1" applyAlignment="1">
      <alignment horizontal="left" vertical="center" shrinkToFit="1"/>
    </xf>
    <xf numFmtId="0" fontId="8" fillId="3" borderId="1633" xfId="0" applyFont="1" applyFill="1" applyBorder="1" applyAlignment="1">
      <alignment horizontal="center" vertical="center"/>
    </xf>
    <xf numFmtId="0" fontId="8" fillId="3" borderId="1632" xfId="0" applyFont="1" applyFill="1" applyBorder="1" applyAlignment="1">
      <alignment horizontal="center" vertical="center"/>
    </xf>
    <xf numFmtId="0" fontId="16" fillId="0" borderId="1631" xfId="0" applyFont="1" applyBorder="1" applyAlignment="1">
      <alignment horizontal="left" vertical="center" shrinkToFit="1"/>
    </xf>
    <xf numFmtId="0" fontId="16" fillId="0" borderId="1630" xfId="0" applyFont="1" applyBorder="1" applyAlignment="1">
      <alignment horizontal="left" vertical="center" shrinkToFit="1"/>
    </xf>
    <xf numFmtId="0" fontId="16" fillId="0" borderId="1629" xfId="0" applyFont="1" applyBorder="1" applyAlignment="1">
      <alignment horizontal="left" vertical="center" shrinkToFit="1"/>
    </xf>
    <xf numFmtId="0" fontId="8" fillId="4" borderId="1627" xfId="0" applyFont="1" applyFill="1" applyBorder="1" applyAlignment="1">
      <alignment horizontal="left" vertical="top" wrapText="1"/>
    </xf>
    <xf numFmtId="0" fontId="8" fillId="4" borderId="1626" xfId="0" applyFont="1" applyFill="1" applyBorder="1" applyAlignment="1">
      <alignment horizontal="left" vertical="top" wrapText="1"/>
    </xf>
    <xf numFmtId="0" fontId="8" fillId="3" borderId="1648" xfId="0" applyFont="1" applyFill="1" applyBorder="1" applyAlignment="1">
      <alignment horizontal="center" vertical="center"/>
    </xf>
    <xf numFmtId="0" fontId="8" fillId="3" borderId="1647" xfId="0" applyFont="1" applyFill="1" applyBorder="1" applyAlignment="1">
      <alignment horizontal="center" vertical="center"/>
    </xf>
    <xf numFmtId="0" fontId="17" fillId="0" borderId="1646" xfId="0" applyFont="1" applyBorder="1" applyAlignment="1">
      <alignment horizontal="left" vertical="center" shrinkToFit="1"/>
    </xf>
    <xf numFmtId="0" fontId="17" fillId="0" borderId="1645" xfId="0" applyFont="1" applyBorder="1" applyAlignment="1">
      <alignment horizontal="left" vertical="center" shrinkToFit="1"/>
    </xf>
    <xf numFmtId="0" fontId="17" fillId="0" borderId="1644" xfId="0" applyFont="1" applyBorder="1" applyAlignment="1">
      <alignment horizontal="left" vertical="center" shrinkToFit="1"/>
    </xf>
    <xf numFmtId="0" fontId="8" fillId="3" borderId="1649" xfId="0" applyFont="1" applyFill="1" applyBorder="1" applyAlignment="1">
      <alignment horizontal="center" vertical="center" wrapText="1"/>
    </xf>
    <xf numFmtId="0" fontId="8" fillId="3" borderId="1626" xfId="0" applyFont="1" applyFill="1" applyBorder="1" applyAlignment="1">
      <alignment horizontal="center" vertical="center" wrapText="1"/>
    </xf>
    <xf numFmtId="0" fontId="8" fillId="4" borderId="1628" xfId="0" applyFont="1" applyFill="1" applyBorder="1" applyAlignment="1">
      <alignment horizontal="left" vertical="top" wrapText="1"/>
    </xf>
    <xf numFmtId="0" fontId="10" fillId="0" borderId="1628" xfId="0" applyFont="1" applyBorder="1" applyAlignment="1">
      <alignment horizontal="left" vertical="center" wrapText="1"/>
    </xf>
    <xf numFmtId="0" fontId="10" fillId="0" borderId="1627" xfId="0" applyFont="1" applyBorder="1" applyAlignment="1">
      <alignment horizontal="left" vertical="center" wrapText="1"/>
    </xf>
    <xf numFmtId="0" fontId="10" fillId="0" borderId="1626" xfId="0" applyFont="1" applyBorder="1" applyAlignment="1">
      <alignment horizontal="left" vertical="center" wrapText="1"/>
    </xf>
    <xf numFmtId="0" fontId="11" fillId="4" borderId="1628" xfId="0" applyFont="1" applyFill="1" applyBorder="1" applyAlignment="1">
      <alignment horizontal="center" vertical="center" wrapText="1"/>
    </xf>
    <xf numFmtId="0" fontId="11" fillId="4" borderId="1626" xfId="0" applyFont="1" applyFill="1" applyBorder="1" applyAlignment="1">
      <alignment horizontal="center" vertical="center" wrapText="1"/>
    </xf>
    <xf numFmtId="0" fontId="8" fillId="3" borderId="1667" xfId="0" applyFont="1" applyFill="1" applyBorder="1" applyAlignment="1">
      <alignment horizontal="center" vertical="center"/>
    </xf>
    <xf numFmtId="0" fontId="8" fillId="3" borderId="1664" xfId="0" applyFont="1" applyFill="1" applyBorder="1" applyAlignment="1">
      <alignment horizontal="center" vertical="center"/>
    </xf>
    <xf numFmtId="0" fontId="8" fillId="3" borderId="1666" xfId="0" applyFont="1" applyFill="1" applyBorder="1" applyAlignment="1">
      <alignment horizontal="center" vertical="center"/>
    </xf>
    <xf numFmtId="0" fontId="8" fillId="3" borderId="1662" xfId="0" applyFont="1" applyFill="1" applyBorder="1" applyAlignment="1">
      <alignment horizontal="center" vertical="center"/>
    </xf>
    <xf numFmtId="0" fontId="8" fillId="3" borderId="1661" xfId="0" applyFont="1" applyFill="1" applyBorder="1" applyAlignment="1">
      <alignment horizontal="center" vertical="center"/>
    </xf>
    <xf numFmtId="0" fontId="17" fillId="0" borderId="1660" xfId="0" applyFont="1" applyBorder="1" applyAlignment="1">
      <alignment horizontal="left" vertical="center" shrinkToFit="1"/>
    </xf>
    <xf numFmtId="0" fontId="17" fillId="0" borderId="1659" xfId="0" applyFont="1" applyBorder="1" applyAlignment="1">
      <alignment horizontal="left" vertical="center" shrinkToFit="1"/>
    </xf>
    <xf numFmtId="0" fontId="17" fillId="0" borderId="1658" xfId="0" applyFont="1" applyBorder="1" applyAlignment="1">
      <alignment horizontal="left" vertical="center" shrinkToFit="1"/>
    </xf>
    <xf numFmtId="0" fontId="15" fillId="0" borderId="1665" xfId="0" applyFont="1" applyBorder="1" applyAlignment="1">
      <alignment horizontal="left" vertical="top" wrapText="1"/>
    </xf>
    <xf numFmtId="0" fontId="15" fillId="0" borderId="1664" xfId="0" applyFont="1" applyBorder="1" applyAlignment="1">
      <alignment horizontal="left" vertical="top" wrapText="1"/>
    </xf>
    <xf numFmtId="0" fontId="15" fillId="0" borderId="1663" xfId="0" applyFont="1" applyBorder="1" applyAlignment="1">
      <alignment horizontal="left" vertical="top" wrapText="1"/>
    </xf>
    <xf numFmtId="0" fontId="8" fillId="3" borderId="1676" xfId="0" applyFont="1" applyFill="1" applyBorder="1" applyAlignment="1">
      <alignment horizontal="center" vertical="center"/>
    </xf>
    <xf numFmtId="0" fontId="8" fillId="3" borderId="1675" xfId="0" applyFont="1" applyFill="1" applyBorder="1" applyAlignment="1">
      <alignment horizontal="center" vertical="center"/>
    </xf>
    <xf numFmtId="0" fontId="13" fillId="0" borderId="1675" xfId="0" applyFont="1" applyBorder="1" applyAlignment="1">
      <alignment horizontal="left" vertical="center" wrapText="1"/>
    </xf>
    <xf numFmtId="0" fontId="13" fillId="0" borderId="1674" xfId="0" applyFont="1" applyBorder="1" applyAlignment="1">
      <alignment horizontal="left" vertical="center" wrapText="1"/>
    </xf>
    <xf numFmtId="0" fontId="8" fillId="3" borderId="1676" xfId="0" applyFont="1" applyFill="1" applyBorder="1" applyAlignment="1">
      <alignment horizontal="center" vertical="center" wrapText="1"/>
    </xf>
    <xf numFmtId="0" fontId="8" fillId="3" borderId="1675" xfId="0" applyFont="1" applyFill="1" applyBorder="1" applyAlignment="1">
      <alignment horizontal="center" vertical="center" wrapText="1"/>
    </xf>
    <xf numFmtId="0" fontId="16" fillId="0" borderId="1660" xfId="0" applyFont="1" applyBorder="1" applyAlignment="1">
      <alignment horizontal="left" vertical="center" shrinkToFit="1"/>
    </xf>
    <xf numFmtId="0" fontId="16" fillId="0" borderId="1659" xfId="0" applyFont="1" applyBorder="1" applyAlignment="1">
      <alignment horizontal="left" vertical="center" shrinkToFit="1"/>
    </xf>
    <xf numFmtId="0" fontId="16" fillId="0" borderId="1658" xfId="0" applyFont="1" applyBorder="1" applyAlignment="1">
      <alignment horizontal="left" vertical="center" shrinkToFit="1"/>
    </xf>
    <xf numFmtId="0" fontId="8" fillId="3" borderId="1657" xfId="0" applyFont="1" applyFill="1" applyBorder="1" applyAlignment="1">
      <alignment horizontal="center" vertical="center"/>
    </xf>
    <xf numFmtId="0" fontId="8" fillId="3" borderId="1656" xfId="0" applyFont="1" applyFill="1" applyBorder="1" applyAlignment="1">
      <alignment horizontal="center" vertical="center"/>
    </xf>
    <xf numFmtId="0" fontId="16" fillId="0" borderId="1655" xfId="0" applyFont="1" applyBorder="1" applyAlignment="1">
      <alignment horizontal="left" vertical="center" shrinkToFit="1"/>
    </xf>
    <xf numFmtId="0" fontId="16" fillId="0" borderId="1654" xfId="0" applyFont="1" applyBorder="1" applyAlignment="1">
      <alignment horizontal="left" vertical="center" shrinkToFit="1"/>
    </xf>
    <xf numFmtId="0" fontId="16" fillId="0" borderId="1653" xfId="0" applyFont="1" applyBorder="1" applyAlignment="1">
      <alignment horizontal="left" vertical="center" shrinkToFit="1"/>
    </xf>
    <xf numFmtId="0" fontId="8" fillId="4" borderId="1651" xfId="0" applyFont="1" applyFill="1" applyBorder="1" applyAlignment="1">
      <alignment horizontal="left" vertical="top" wrapText="1"/>
    </xf>
    <xf numFmtId="0" fontId="8" fillId="4" borderId="1650" xfId="0" applyFont="1" applyFill="1" applyBorder="1" applyAlignment="1">
      <alignment horizontal="left" vertical="top" wrapText="1"/>
    </xf>
    <xf numFmtId="0" fontId="8" fillId="3" borderId="1672" xfId="0" applyFont="1" applyFill="1" applyBorder="1" applyAlignment="1">
      <alignment horizontal="center" vertical="center"/>
    </xf>
    <xf numFmtId="0" fontId="8" fillId="3" borderId="1671" xfId="0" applyFont="1" applyFill="1" applyBorder="1" applyAlignment="1">
      <alignment horizontal="center" vertical="center"/>
    </xf>
    <xf numFmtId="0" fontId="17" fillId="0" borderId="1670" xfId="0" applyFont="1" applyBorder="1" applyAlignment="1">
      <alignment horizontal="left" vertical="center" shrinkToFit="1"/>
    </xf>
    <xf numFmtId="0" fontId="17" fillId="0" borderId="1669" xfId="0" applyFont="1" applyBorder="1" applyAlignment="1">
      <alignment horizontal="left" vertical="center" shrinkToFit="1"/>
    </xf>
    <xf numFmtId="0" fontId="17" fillId="0" borderId="1668" xfId="0" applyFont="1" applyBorder="1" applyAlignment="1">
      <alignment horizontal="left" vertical="center" shrinkToFit="1"/>
    </xf>
    <xf numFmtId="0" fontId="8" fillId="3" borderId="1673" xfId="0" applyFont="1" applyFill="1" applyBorder="1" applyAlignment="1">
      <alignment horizontal="center" vertical="center" wrapText="1"/>
    </xf>
    <xf numFmtId="0" fontId="8" fillId="3" borderId="1650" xfId="0" applyFont="1" applyFill="1" applyBorder="1" applyAlignment="1">
      <alignment horizontal="center" vertical="center" wrapText="1"/>
    </xf>
    <xf numFmtId="0" fontId="8" fillId="4" borderId="1652" xfId="0" applyFont="1" applyFill="1" applyBorder="1" applyAlignment="1">
      <alignment horizontal="left" vertical="top" wrapText="1"/>
    </xf>
    <xf numFmtId="0" fontId="10" fillId="0" borderId="1652" xfId="0" applyFont="1" applyBorder="1" applyAlignment="1">
      <alignment horizontal="left" vertical="center" wrapText="1"/>
    </xf>
    <xf numFmtId="0" fontId="10" fillId="0" borderId="1651" xfId="0" applyFont="1" applyBorder="1" applyAlignment="1">
      <alignment horizontal="left" vertical="center" wrapText="1"/>
    </xf>
    <xf numFmtId="0" fontId="10" fillId="0" borderId="1650" xfId="0" applyFont="1" applyBorder="1" applyAlignment="1">
      <alignment horizontal="left" vertical="center" wrapText="1"/>
    </xf>
    <xf numFmtId="0" fontId="11" fillId="4" borderId="1652" xfId="0" applyFont="1" applyFill="1" applyBorder="1" applyAlignment="1">
      <alignment horizontal="center" vertical="center" wrapText="1"/>
    </xf>
    <xf numFmtId="0" fontId="11" fillId="4" borderId="1650" xfId="0" applyFont="1" applyFill="1" applyBorder="1" applyAlignment="1">
      <alignment horizontal="center" vertical="center" wrapText="1"/>
    </xf>
    <xf numFmtId="0" fontId="8" fillId="3" borderId="1691" xfId="0" applyFont="1" applyFill="1" applyBorder="1" applyAlignment="1">
      <alignment horizontal="center" vertical="center"/>
    </xf>
    <xf numFmtId="0" fontId="8" fillId="3" borderId="1688" xfId="0" applyFont="1" applyFill="1" applyBorder="1" applyAlignment="1">
      <alignment horizontal="center" vertical="center"/>
    </xf>
    <xf numFmtId="0" fontId="8" fillId="3" borderId="1690" xfId="0" applyFont="1" applyFill="1" applyBorder="1" applyAlignment="1">
      <alignment horizontal="center" vertical="center"/>
    </xf>
    <xf numFmtId="0" fontId="8" fillId="3" borderId="1686" xfId="0" applyFont="1" applyFill="1" applyBorder="1" applyAlignment="1">
      <alignment horizontal="center" vertical="center"/>
    </xf>
    <xf numFmtId="0" fontId="8" fillId="3" borderId="1685" xfId="0" applyFont="1" applyFill="1" applyBorder="1" applyAlignment="1">
      <alignment horizontal="center" vertical="center"/>
    </xf>
    <xf numFmtId="0" fontId="17" fillId="0" borderId="1684" xfId="0" applyFont="1" applyBorder="1" applyAlignment="1">
      <alignment horizontal="left" vertical="center" shrinkToFit="1"/>
    </xf>
    <xf numFmtId="0" fontId="17" fillId="0" borderId="1683" xfId="0" applyFont="1" applyBorder="1" applyAlignment="1">
      <alignment horizontal="left" vertical="center" shrinkToFit="1"/>
    </xf>
    <xf numFmtId="0" fontId="17" fillId="0" borderId="1682" xfId="0" applyFont="1" applyBorder="1" applyAlignment="1">
      <alignment horizontal="left" vertical="center" shrinkToFit="1"/>
    </xf>
    <xf numFmtId="0" fontId="15" fillId="0" borderId="1689" xfId="0" applyFont="1" applyBorder="1" applyAlignment="1">
      <alignment horizontal="left" vertical="top" wrapText="1"/>
    </xf>
    <xf numFmtId="0" fontId="15" fillId="0" borderId="1688" xfId="0" applyFont="1" applyBorder="1" applyAlignment="1">
      <alignment horizontal="left" vertical="top" wrapText="1"/>
    </xf>
    <xf numFmtId="0" fontId="15" fillId="0" borderId="1687" xfId="0" applyFont="1" applyBorder="1" applyAlignment="1">
      <alignment horizontal="left" vertical="top" wrapText="1"/>
    </xf>
    <xf numFmtId="0" fontId="8" fillId="3" borderId="1700" xfId="0" applyFont="1" applyFill="1" applyBorder="1" applyAlignment="1">
      <alignment horizontal="center" vertical="center"/>
    </xf>
    <xf numFmtId="0" fontId="8" fillId="3" borderId="1699" xfId="0" applyFont="1" applyFill="1" applyBorder="1" applyAlignment="1">
      <alignment horizontal="center" vertical="center"/>
    </xf>
    <xf numFmtId="0" fontId="13" fillId="0" borderId="1699" xfId="0" applyFont="1" applyBorder="1" applyAlignment="1">
      <alignment horizontal="left" vertical="center" wrapText="1"/>
    </xf>
    <xf numFmtId="0" fontId="13" fillId="0" borderId="1698" xfId="0" applyFont="1" applyBorder="1" applyAlignment="1">
      <alignment horizontal="left" vertical="center" wrapText="1"/>
    </xf>
    <xf numFmtId="0" fontId="8" fillId="3" borderId="1700" xfId="0" applyFont="1" applyFill="1" applyBorder="1" applyAlignment="1">
      <alignment horizontal="center" vertical="center" wrapText="1"/>
    </xf>
    <xf numFmtId="0" fontId="8" fillId="3" borderId="1699" xfId="0" applyFont="1" applyFill="1" applyBorder="1" applyAlignment="1">
      <alignment horizontal="center" vertical="center" wrapText="1"/>
    </xf>
    <xf numFmtId="0" fontId="16" fillId="0" borderId="1684" xfId="0" applyFont="1" applyBorder="1" applyAlignment="1">
      <alignment horizontal="left" vertical="center" shrinkToFit="1"/>
    </xf>
    <xf numFmtId="0" fontId="16" fillId="0" borderId="1683" xfId="0" applyFont="1" applyBorder="1" applyAlignment="1">
      <alignment horizontal="left" vertical="center" shrinkToFit="1"/>
    </xf>
    <xf numFmtId="0" fontId="16" fillId="0" borderId="1682" xfId="0" applyFont="1" applyBorder="1" applyAlignment="1">
      <alignment horizontal="left" vertical="center" shrinkToFit="1"/>
    </xf>
    <xf numFmtId="0" fontId="8" fillId="3" borderId="1681" xfId="0" applyFont="1" applyFill="1" applyBorder="1" applyAlignment="1">
      <alignment horizontal="center" vertical="center"/>
    </xf>
    <xf numFmtId="0" fontId="8" fillId="3" borderId="1680" xfId="0" applyFont="1" applyFill="1" applyBorder="1" applyAlignment="1">
      <alignment horizontal="center" vertical="center"/>
    </xf>
    <xf numFmtId="0" fontId="16" fillId="0" borderId="1679" xfId="0" applyFont="1" applyBorder="1" applyAlignment="1">
      <alignment horizontal="left" vertical="center" shrinkToFit="1"/>
    </xf>
    <xf numFmtId="0" fontId="16" fillId="0" borderId="1678" xfId="0" applyFont="1" applyBorder="1" applyAlignment="1">
      <alignment horizontal="left" vertical="center" shrinkToFit="1"/>
    </xf>
    <xf numFmtId="0" fontId="16" fillId="0" borderId="1677" xfId="0" applyFont="1" applyBorder="1" applyAlignment="1">
      <alignment horizontal="left" vertical="center" shrinkToFit="1"/>
    </xf>
    <xf numFmtId="0" fontId="8" fillId="4" borderId="1675" xfId="0" applyFont="1" applyFill="1" applyBorder="1" applyAlignment="1">
      <alignment horizontal="left" vertical="top" wrapText="1"/>
    </xf>
    <xf numFmtId="0" fontId="8" fillId="4" borderId="1674" xfId="0" applyFont="1" applyFill="1" applyBorder="1" applyAlignment="1">
      <alignment horizontal="left" vertical="top" wrapText="1"/>
    </xf>
    <xf numFmtId="0" fontId="8" fillId="3" borderId="1696" xfId="0" applyFont="1" applyFill="1" applyBorder="1" applyAlignment="1">
      <alignment horizontal="center" vertical="center"/>
    </xf>
    <xf numFmtId="0" fontId="8" fillId="3" borderId="1695" xfId="0" applyFont="1" applyFill="1" applyBorder="1" applyAlignment="1">
      <alignment horizontal="center" vertical="center"/>
    </xf>
    <xf numFmtId="0" fontId="17" fillId="0" borderId="1694" xfId="0" applyFont="1" applyBorder="1" applyAlignment="1">
      <alignment horizontal="left" vertical="center" shrinkToFit="1"/>
    </xf>
    <xf numFmtId="0" fontId="17" fillId="0" borderId="1693" xfId="0" applyFont="1" applyBorder="1" applyAlignment="1">
      <alignment horizontal="left" vertical="center" shrinkToFit="1"/>
    </xf>
    <xf numFmtId="0" fontId="17" fillId="0" borderId="1692" xfId="0" applyFont="1" applyBorder="1" applyAlignment="1">
      <alignment horizontal="left" vertical="center" shrinkToFit="1"/>
    </xf>
    <xf numFmtId="0" fontId="8" fillId="3" borderId="1697" xfId="0" applyFont="1" applyFill="1" applyBorder="1" applyAlignment="1">
      <alignment horizontal="center" vertical="center" wrapText="1"/>
    </xf>
    <xf numFmtId="0" fontId="8" fillId="3" borderId="1674" xfId="0" applyFont="1" applyFill="1" applyBorder="1" applyAlignment="1">
      <alignment horizontal="center" vertical="center" wrapText="1"/>
    </xf>
    <xf numFmtId="0" fontId="8" fillId="4" borderId="1676" xfId="0" applyFont="1" applyFill="1" applyBorder="1" applyAlignment="1">
      <alignment horizontal="left" vertical="top" wrapText="1"/>
    </xf>
    <xf numFmtId="0" fontId="10" fillId="0" borderId="1676" xfId="0" applyFont="1" applyBorder="1" applyAlignment="1">
      <alignment horizontal="left" vertical="center" wrapText="1"/>
    </xf>
    <xf numFmtId="0" fontId="10" fillId="0" borderId="1675" xfId="0" applyFont="1" applyBorder="1" applyAlignment="1">
      <alignment horizontal="left" vertical="center" wrapText="1"/>
    </xf>
    <xf numFmtId="0" fontId="10" fillId="0" borderId="1674" xfId="0" applyFont="1" applyBorder="1" applyAlignment="1">
      <alignment horizontal="left" vertical="center" wrapText="1"/>
    </xf>
    <xf numFmtId="0" fontId="11" fillId="4" borderId="1676" xfId="0" applyFont="1" applyFill="1" applyBorder="1" applyAlignment="1">
      <alignment horizontal="center" vertical="center" wrapText="1"/>
    </xf>
    <xf numFmtId="0" fontId="11" fillId="4" borderId="1674" xfId="0" applyFont="1" applyFill="1" applyBorder="1" applyAlignment="1">
      <alignment horizontal="center" vertical="center" wrapText="1"/>
    </xf>
    <xf numFmtId="0" fontId="8" fillId="3" borderId="1715" xfId="0" applyFont="1" applyFill="1" applyBorder="1" applyAlignment="1">
      <alignment horizontal="center" vertical="center"/>
    </xf>
    <xf numFmtId="0" fontId="8" fillId="3" borderId="1712" xfId="0" applyFont="1" applyFill="1" applyBorder="1" applyAlignment="1">
      <alignment horizontal="center" vertical="center"/>
    </xf>
    <xf numFmtId="0" fontId="8" fillId="3" borderId="1714" xfId="0" applyFont="1" applyFill="1" applyBorder="1" applyAlignment="1">
      <alignment horizontal="center" vertical="center"/>
    </xf>
    <xf numFmtId="0" fontId="8" fillId="3" borderId="1710" xfId="0" applyFont="1" applyFill="1" applyBorder="1" applyAlignment="1">
      <alignment horizontal="center" vertical="center"/>
    </xf>
    <xf numFmtId="0" fontId="8" fillId="3" borderId="1709" xfId="0" applyFont="1" applyFill="1" applyBorder="1" applyAlignment="1">
      <alignment horizontal="center" vertical="center"/>
    </xf>
    <xf numFmtId="0" fontId="17" fillId="0" borderId="1708" xfId="0" applyFont="1" applyBorder="1" applyAlignment="1">
      <alignment horizontal="left" vertical="center" shrinkToFit="1"/>
    </xf>
    <xf numFmtId="0" fontId="17" fillId="0" borderId="1707" xfId="0" applyFont="1" applyBorder="1" applyAlignment="1">
      <alignment horizontal="left" vertical="center" shrinkToFit="1"/>
    </xf>
    <xf numFmtId="0" fontId="17" fillId="0" borderId="1706" xfId="0" applyFont="1" applyBorder="1" applyAlignment="1">
      <alignment horizontal="left" vertical="center" shrinkToFit="1"/>
    </xf>
    <xf numFmtId="0" fontId="15" fillId="0" borderId="1713" xfId="0" applyFont="1" applyBorder="1" applyAlignment="1">
      <alignment horizontal="left" vertical="top" wrapText="1"/>
    </xf>
    <xf numFmtId="0" fontId="15" fillId="0" borderId="1712" xfId="0" applyFont="1" applyBorder="1" applyAlignment="1">
      <alignment horizontal="left" vertical="top" wrapText="1"/>
    </xf>
    <xf numFmtId="0" fontId="15" fillId="0" borderId="1711" xfId="0" applyFont="1" applyBorder="1" applyAlignment="1">
      <alignment horizontal="left" vertical="top" wrapText="1"/>
    </xf>
    <xf numFmtId="0" fontId="8" fillId="3" borderId="1724" xfId="0" applyFont="1" applyFill="1" applyBorder="1" applyAlignment="1">
      <alignment horizontal="center" vertical="center"/>
    </xf>
    <xf numFmtId="0" fontId="8" fillId="3" borderId="1723" xfId="0" applyFont="1" applyFill="1" applyBorder="1" applyAlignment="1">
      <alignment horizontal="center" vertical="center"/>
    </xf>
    <xf numFmtId="0" fontId="13" fillId="0" borderId="1723" xfId="0" applyFont="1" applyBorder="1" applyAlignment="1">
      <alignment horizontal="left" vertical="center" wrapText="1"/>
    </xf>
    <xf numFmtId="0" fontId="13" fillId="0" borderId="1722" xfId="0" applyFont="1" applyBorder="1" applyAlignment="1">
      <alignment horizontal="left" vertical="center" wrapText="1"/>
    </xf>
    <xf numFmtId="0" fontId="8" fillId="3" borderId="1724" xfId="0" applyFont="1" applyFill="1" applyBorder="1" applyAlignment="1">
      <alignment horizontal="center" vertical="center" wrapText="1"/>
    </xf>
    <xf numFmtId="0" fontId="8" fillId="3" borderId="1723" xfId="0" applyFont="1" applyFill="1" applyBorder="1" applyAlignment="1">
      <alignment horizontal="center" vertical="center" wrapText="1"/>
    </xf>
    <xf numFmtId="0" fontId="16" fillId="0" borderId="1708" xfId="0" applyFont="1" applyBorder="1" applyAlignment="1">
      <alignment horizontal="left" vertical="center" shrinkToFit="1"/>
    </xf>
    <xf numFmtId="0" fontId="16" fillId="0" borderId="1707" xfId="0" applyFont="1" applyBorder="1" applyAlignment="1">
      <alignment horizontal="left" vertical="center" shrinkToFit="1"/>
    </xf>
    <xf numFmtId="0" fontId="16" fillId="0" borderId="1706" xfId="0" applyFont="1" applyBorder="1" applyAlignment="1">
      <alignment horizontal="left" vertical="center" shrinkToFit="1"/>
    </xf>
    <xf numFmtId="0" fontId="8" fillId="3" borderId="1705" xfId="0" applyFont="1" applyFill="1" applyBorder="1" applyAlignment="1">
      <alignment horizontal="center" vertical="center"/>
    </xf>
    <xf numFmtId="0" fontId="8" fillId="3" borderId="1704" xfId="0" applyFont="1" applyFill="1" applyBorder="1" applyAlignment="1">
      <alignment horizontal="center" vertical="center"/>
    </xf>
    <xf numFmtId="0" fontId="16" fillId="0" borderId="1703" xfId="0" applyFont="1" applyBorder="1" applyAlignment="1">
      <alignment horizontal="left" vertical="center" shrinkToFit="1"/>
    </xf>
    <xf numFmtId="0" fontId="16" fillId="0" borderId="1702" xfId="0" applyFont="1" applyBorder="1" applyAlignment="1">
      <alignment horizontal="left" vertical="center" shrinkToFit="1"/>
    </xf>
    <xf numFmtId="0" fontId="16" fillId="0" borderId="1701" xfId="0" applyFont="1" applyBorder="1" applyAlignment="1">
      <alignment horizontal="left" vertical="center" shrinkToFit="1"/>
    </xf>
    <xf numFmtId="0" fontId="8" fillId="4" borderId="1699" xfId="0" applyFont="1" applyFill="1" applyBorder="1" applyAlignment="1">
      <alignment horizontal="left" vertical="top" wrapText="1"/>
    </xf>
    <xf numFmtId="0" fontId="8" fillId="4" borderId="1698" xfId="0" applyFont="1" applyFill="1" applyBorder="1" applyAlignment="1">
      <alignment horizontal="left" vertical="top" wrapText="1"/>
    </xf>
    <xf numFmtId="0" fontId="8" fillId="3" borderId="1720" xfId="0" applyFont="1" applyFill="1" applyBorder="1" applyAlignment="1">
      <alignment horizontal="center" vertical="center"/>
    </xf>
    <xf numFmtId="0" fontId="8" fillId="3" borderId="1719" xfId="0" applyFont="1" applyFill="1" applyBorder="1" applyAlignment="1">
      <alignment horizontal="center" vertical="center"/>
    </xf>
    <xf numFmtId="0" fontId="17" fillId="0" borderId="1718" xfId="0" applyFont="1" applyBorder="1" applyAlignment="1">
      <alignment horizontal="left" vertical="center" shrinkToFit="1"/>
    </xf>
    <xf numFmtId="0" fontId="17" fillId="0" borderId="1717" xfId="0" applyFont="1" applyBorder="1" applyAlignment="1">
      <alignment horizontal="left" vertical="center" shrinkToFit="1"/>
    </xf>
    <xf numFmtId="0" fontId="17" fillId="0" borderId="1716" xfId="0" applyFont="1" applyBorder="1" applyAlignment="1">
      <alignment horizontal="left" vertical="center" shrinkToFit="1"/>
    </xf>
    <xf numFmtId="0" fontId="8" fillId="3" borderId="1721" xfId="0" applyFont="1" applyFill="1" applyBorder="1" applyAlignment="1">
      <alignment horizontal="center" vertical="center" wrapText="1"/>
    </xf>
    <xf numFmtId="0" fontId="8" fillId="3" borderId="1698" xfId="0" applyFont="1" applyFill="1" applyBorder="1" applyAlignment="1">
      <alignment horizontal="center" vertical="center" wrapText="1"/>
    </xf>
    <xf numFmtId="0" fontId="8" fillId="4" borderId="1700" xfId="0" applyFont="1" applyFill="1" applyBorder="1" applyAlignment="1">
      <alignment horizontal="left" vertical="top" wrapText="1"/>
    </xf>
    <xf numFmtId="0" fontId="10" fillId="0" borderId="1700" xfId="0" applyFont="1" applyBorder="1" applyAlignment="1">
      <alignment horizontal="left" vertical="center" wrapText="1"/>
    </xf>
    <xf numFmtId="0" fontId="10" fillId="0" borderId="1699" xfId="0" applyFont="1" applyBorder="1" applyAlignment="1">
      <alignment horizontal="left" vertical="center" wrapText="1"/>
    </xf>
    <xf numFmtId="0" fontId="10" fillId="0" borderId="1698" xfId="0" applyFont="1" applyBorder="1" applyAlignment="1">
      <alignment horizontal="left" vertical="center" wrapText="1"/>
    </xf>
    <xf numFmtId="0" fontId="11" fillId="4" borderId="1700" xfId="0" applyFont="1" applyFill="1" applyBorder="1" applyAlignment="1">
      <alignment horizontal="center" vertical="center" wrapText="1"/>
    </xf>
    <xf numFmtId="0" fontId="11" fillId="4" borderId="1698" xfId="0" applyFont="1" applyFill="1" applyBorder="1" applyAlignment="1">
      <alignment horizontal="center" vertical="center" wrapText="1"/>
    </xf>
    <xf numFmtId="0" fontId="8" fillId="3" borderId="1739" xfId="0" applyFont="1" applyFill="1" applyBorder="1" applyAlignment="1">
      <alignment horizontal="center" vertical="center"/>
    </xf>
    <xf numFmtId="0" fontId="8" fillId="3" borderId="1736" xfId="0" applyFont="1" applyFill="1" applyBorder="1" applyAlignment="1">
      <alignment horizontal="center" vertical="center"/>
    </xf>
    <xf numFmtId="0" fontId="8" fillId="3" borderId="1738" xfId="0" applyFont="1" applyFill="1" applyBorder="1" applyAlignment="1">
      <alignment horizontal="center" vertical="center"/>
    </xf>
    <xf numFmtId="0" fontId="8" fillId="3" borderId="1734" xfId="0" applyFont="1" applyFill="1" applyBorder="1" applyAlignment="1">
      <alignment horizontal="center" vertical="center"/>
    </xf>
    <xf numFmtId="0" fontId="8" fillId="3" borderId="1733" xfId="0" applyFont="1" applyFill="1" applyBorder="1" applyAlignment="1">
      <alignment horizontal="center" vertical="center"/>
    </xf>
    <xf numFmtId="0" fontId="17" fillId="0" borderId="1732" xfId="0" applyFont="1" applyBorder="1" applyAlignment="1">
      <alignment horizontal="left" vertical="center" shrinkToFit="1"/>
    </xf>
    <xf numFmtId="0" fontId="17" fillId="0" borderId="1731" xfId="0" applyFont="1" applyBorder="1" applyAlignment="1">
      <alignment horizontal="left" vertical="center" shrinkToFit="1"/>
    </xf>
    <xf numFmtId="0" fontId="17" fillId="0" borderId="1730" xfId="0" applyFont="1" applyBorder="1" applyAlignment="1">
      <alignment horizontal="left" vertical="center" shrinkToFit="1"/>
    </xf>
    <xf numFmtId="0" fontId="15" fillId="0" borderId="1737" xfId="0" applyFont="1" applyBorder="1" applyAlignment="1">
      <alignment horizontal="left" vertical="top" wrapText="1"/>
    </xf>
    <xf numFmtId="0" fontId="15" fillId="0" borderId="1736" xfId="0" applyFont="1" applyBorder="1" applyAlignment="1">
      <alignment horizontal="left" vertical="top" wrapText="1"/>
    </xf>
    <xf numFmtId="0" fontId="15" fillId="0" borderId="1735" xfId="0" applyFont="1" applyBorder="1" applyAlignment="1">
      <alignment horizontal="left" vertical="top" wrapText="1"/>
    </xf>
    <xf numFmtId="0" fontId="8" fillId="3" borderId="1748" xfId="0" applyFont="1" applyFill="1" applyBorder="1" applyAlignment="1">
      <alignment horizontal="center" vertical="center"/>
    </xf>
    <xf numFmtId="0" fontId="8" fillId="3" borderId="1747" xfId="0" applyFont="1" applyFill="1" applyBorder="1" applyAlignment="1">
      <alignment horizontal="center" vertical="center"/>
    </xf>
    <xf numFmtId="0" fontId="13" fillId="0" borderId="1747" xfId="0" applyFont="1" applyBorder="1" applyAlignment="1">
      <alignment horizontal="left" vertical="center" wrapText="1"/>
    </xf>
    <xf numFmtId="0" fontId="13" fillId="0" borderId="1746" xfId="0" applyFont="1" applyBorder="1" applyAlignment="1">
      <alignment horizontal="left" vertical="center" wrapText="1"/>
    </xf>
    <xf numFmtId="0" fontId="8" fillId="3" borderId="1748" xfId="0" applyFont="1" applyFill="1" applyBorder="1" applyAlignment="1">
      <alignment horizontal="center" vertical="center" wrapText="1"/>
    </xf>
    <xf numFmtId="0" fontId="8" fillId="3" borderId="1747" xfId="0" applyFont="1" applyFill="1" applyBorder="1" applyAlignment="1">
      <alignment horizontal="center" vertical="center" wrapText="1"/>
    </xf>
    <xf numFmtId="0" fontId="16" fillId="0" borderId="1732" xfId="0" applyFont="1" applyBorder="1" applyAlignment="1">
      <alignment horizontal="left" vertical="center" shrinkToFit="1"/>
    </xf>
    <xf numFmtId="0" fontId="16" fillId="0" borderId="1731" xfId="0" applyFont="1" applyBorder="1" applyAlignment="1">
      <alignment horizontal="left" vertical="center" shrinkToFit="1"/>
    </xf>
    <xf numFmtId="0" fontId="16" fillId="0" borderId="1730" xfId="0" applyFont="1" applyBorder="1" applyAlignment="1">
      <alignment horizontal="left" vertical="center" shrinkToFit="1"/>
    </xf>
    <xf numFmtId="0" fontId="8" fillId="3" borderId="1729" xfId="0" applyFont="1" applyFill="1" applyBorder="1" applyAlignment="1">
      <alignment horizontal="center" vertical="center"/>
    </xf>
    <xf numFmtId="0" fontId="8" fillId="3" borderId="1728" xfId="0" applyFont="1" applyFill="1" applyBorder="1" applyAlignment="1">
      <alignment horizontal="center" vertical="center"/>
    </xf>
    <xf numFmtId="0" fontId="16" fillId="0" borderId="1727" xfId="0" applyFont="1" applyBorder="1" applyAlignment="1">
      <alignment horizontal="left" vertical="center" shrinkToFit="1"/>
    </xf>
    <xf numFmtId="0" fontId="16" fillId="0" borderId="1726" xfId="0" applyFont="1" applyBorder="1" applyAlignment="1">
      <alignment horizontal="left" vertical="center" shrinkToFit="1"/>
    </xf>
    <xf numFmtId="0" fontId="16" fillId="0" borderId="1725" xfId="0" applyFont="1" applyBorder="1" applyAlignment="1">
      <alignment horizontal="left" vertical="center" shrinkToFit="1"/>
    </xf>
    <xf numFmtId="0" fontId="8" fillId="4" borderId="1723" xfId="0" applyFont="1" applyFill="1" applyBorder="1" applyAlignment="1">
      <alignment horizontal="left" vertical="top" wrapText="1"/>
    </xf>
    <xf numFmtId="0" fontId="8" fillId="4" borderId="1722" xfId="0" applyFont="1" applyFill="1" applyBorder="1" applyAlignment="1">
      <alignment horizontal="left" vertical="top" wrapText="1"/>
    </xf>
    <xf numFmtId="0" fontId="8" fillId="3" borderId="1744" xfId="0" applyFont="1" applyFill="1" applyBorder="1" applyAlignment="1">
      <alignment horizontal="center" vertical="center"/>
    </xf>
    <xf numFmtId="0" fontId="8" fillId="3" borderId="1743" xfId="0" applyFont="1" applyFill="1" applyBorder="1" applyAlignment="1">
      <alignment horizontal="center" vertical="center"/>
    </xf>
    <xf numFmtId="0" fontId="17" fillId="0" borderId="1742" xfId="0" applyFont="1" applyBorder="1" applyAlignment="1">
      <alignment horizontal="left" vertical="center" shrinkToFit="1"/>
    </xf>
    <xf numFmtId="0" fontId="17" fillId="0" borderId="1741" xfId="0" applyFont="1" applyBorder="1" applyAlignment="1">
      <alignment horizontal="left" vertical="center" shrinkToFit="1"/>
    </xf>
    <xf numFmtId="0" fontId="17" fillId="0" borderId="1740" xfId="0" applyFont="1" applyBorder="1" applyAlignment="1">
      <alignment horizontal="left" vertical="center" shrinkToFit="1"/>
    </xf>
    <xf numFmtId="0" fontId="8" fillId="3" borderId="1745" xfId="0" applyFont="1" applyFill="1" applyBorder="1" applyAlignment="1">
      <alignment horizontal="center" vertical="center" wrapText="1"/>
    </xf>
    <xf numFmtId="0" fontId="8" fillId="3" borderId="1722" xfId="0" applyFont="1" applyFill="1" applyBorder="1" applyAlignment="1">
      <alignment horizontal="center" vertical="center" wrapText="1"/>
    </xf>
    <xf numFmtId="0" fontId="8" fillId="4" borderId="1724" xfId="0" applyFont="1" applyFill="1" applyBorder="1" applyAlignment="1">
      <alignment horizontal="left" vertical="top" wrapText="1"/>
    </xf>
    <xf numFmtId="0" fontId="10" fillId="0" borderId="1724" xfId="0" applyFont="1" applyBorder="1" applyAlignment="1">
      <alignment horizontal="left" vertical="center" wrapText="1"/>
    </xf>
    <xf numFmtId="0" fontId="10" fillId="0" borderId="1723" xfId="0" applyFont="1" applyBorder="1" applyAlignment="1">
      <alignment horizontal="left" vertical="center" wrapText="1"/>
    </xf>
    <xf numFmtId="0" fontId="10" fillId="0" borderId="1722" xfId="0" applyFont="1" applyBorder="1" applyAlignment="1">
      <alignment horizontal="left" vertical="center" wrapText="1"/>
    </xf>
    <xf numFmtId="0" fontId="11" fillId="4" borderId="1724" xfId="0" applyFont="1" applyFill="1" applyBorder="1" applyAlignment="1">
      <alignment horizontal="center" vertical="center" wrapText="1"/>
    </xf>
    <xf numFmtId="0" fontId="11" fillId="4" borderId="1722" xfId="0" applyFont="1" applyFill="1" applyBorder="1" applyAlignment="1">
      <alignment horizontal="center" vertical="center" wrapText="1"/>
    </xf>
    <xf numFmtId="0" fontId="8" fillId="3" borderId="1763" xfId="0" applyFont="1" applyFill="1" applyBorder="1" applyAlignment="1">
      <alignment horizontal="center" vertical="center"/>
    </xf>
    <xf numFmtId="0" fontId="8" fillId="3" borderId="1760" xfId="0" applyFont="1" applyFill="1" applyBorder="1" applyAlignment="1">
      <alignment horizontal="center" vertical="center"/>
    </xf>
    <xf numFmtId="0" fontId="8" fillId="3" borderId="1762" xfId="0" applyFont="1" applyFill="1" applyBorder="1" applyAlignment="1">
      <alignment horizontal="center" vertical="center"/>
    </xf>
    <xf numFmtId="0" fontId="8" fillId="3" borderId="1758" xfId="0" applyFont="1" applyFill="1" applyBorder="1" applyAlignment="1">
      <alignment horizontal="center" vertical="center"/>
    </xf>
    <xf numFmtId="0" fontId="8" fillId="3" borderId="1757" xfId="0" applyFont="1" applyFill="1" applyBorder="1" applyAlignment="1">
      <alignment horizontal="center" vertical="center"/>
    </xf>
    <xf numFmtId="0" fontId="17" fillId="0" borderId="1756" xfId="0" applyFont="1" applyBorder="1" applyAlignment="1">
      <alignment horizontal="left" vertical="center" shrinkToFit="1"/>
    </xf>
    <xf numFmtId="0" fontId="17" fillId="0" borderId="1755" xfId="0" applyFont="1" applyBorder="1" applyAlignment="1">
      <alignment horizontal="left" vertical="center" shrinkToFit="1"/>
    </xf>
    <xf numFmtId="0" fontId="17" fillId="0" borderId="1754" xfId="0" applyFont="1" applyBorder="1" applyAlignment="1">
      <alignment horizontal="left" vertical="center" shrinkToFit="1"/>
    </xf>
    <xf numFmtId="0" fontId="15" fillId="0" borderId="1761" xfId="0" applyFont="1" applyBorder="1" applyAlignment="1">
      <alignment horizontal="left" vertical="top" wrapText="1"/>
    </xf>
    <xf numFmtId="0" fontId="15" fillId="0" borderId="1760" xfId="0" applyFont="1" applyBorder="1" applyAlignment="1">
      <alignment horizontal="left" vertical="top" wrapText="1"/>
    </xf>
    <xf numFmtId="0" fontId="15" fillId="0" borderId="1759" xfId="0" applyFont="1" applyBorder="1" applyAlignment="1">
      <alignment horizontal="left" vertical="top" wrapText="1"/>
    </xf>
    <xf numFmtId="0" fontId="8" fillId="3" borderId="1772" xfId="0" applyFont="1" applyFill="1" applyBorder="1" applyAlignment="1">
      <alignment horizontal="center" vertical="center"/>
    </xf>
    <xf numFmtId="0" fontId="8" fillId="3" borderId="1771" xfId="0" applyFont="1" applyFill="1" applyBorder="1" applyAlignment="1">
      <alignment horizontal="center" vertical="center"/>
    </xf>
    <xf numFmtId="0" fontId="13" fillId="0" borderId="1771" xfId="0" applyFont="1" applyBorder="1" applyAlignment="1">
      <alignment horizontal="left" vertical="center" wrapText="1"/>
    </xf>
    <xf numFmtId="0" fontId="13" fillId="0" borderId="1770" xfId="0" applyFont="1" applyBorder="1" applyAlignment="1">
      <alignment horizontal="left" vertical="center" wrapText="1"/>
    </xf>
    <xf numFmtId="0" fontId="8" fillId="3" borderId="1772" xfId="0" applyFont="1" applyFill="1" applyBorder="1" applyAlignment="1">
      <alignment horizontal="center" vertical="center" wrapText="1"/>
    </xf>
    <xf numFmtId="0" fontId="8" fillId="3" borderId="1771" xfId="0" applyFont="1" applyFill="1" applyBorder="1" applyAlignment="1">
      <alignment horizontal="center" vertical="center" wrapText="1"/>
    </xf>
    <xf numFmtId="0" fontId="16" fillId="0" borderId="1756" xfId="0" applyFont="1" applyBorder="1" applyAlignment="1">
      <alignment horizontal="left" vertical="center" shrinkToFit="1"/>
    </xf>
    <xf numFmtId="0" fontId="16" fillId="0" borderId="1755" xfId="0" applyFont="1" applyBorder="1" applyAlignment="1">
      <alignment horizontal="left" vertical="center" shrinkToFit="1"/>
    </xf>
    <xf numFmtId="0" fontId="16" fillId="0" borderId="1754" xfId="0" applyFont="1" applyBorder="1" applyAlignment="1">
      <alignment horizontal="left" vertical="center" shrinkToFit="1"/>
    </xf>
    <xf numFmtId="0" fontId="8" fillId="3" borderId="1753" xfId="0" applyFont="1" applyFill="1" applyBorder="1" applyAlignment="1">
      <alignment horizontal="center" vertical="center"/>
    </xf>
    <xf numFmtId="0" fontId="8" fillId="3" borderId="1752" xfId="0" applyFont="1" applyFill="1" applyBorder="1" applyAlignment="1">
      <alignment horizontal="center" vertical="center"/>
    </xf>
    <xf numFmtId="0" fontId="16" fillId="0" borderId="1751" xfId="0" applyFont="1" applyBorder="1" applyAlignment="1">
      <alignment horizontal="left" vertical="center" shrinkToFit="1"/>
    </xf>
    <xf numFmtId="0" fontId="16" fillId="0" borderId="1750" xfId="0" applyFont="1" applyBorder="1" applyAlignment="1">
      <alignment horizontal="left" vertical="center" shrinkToFit="1"/>
    </xf>
    <xf numFmtId="0" fontId="16" fillId="0" borderId="1749" xfId="0" applyFont="1" applyBorder="1" applyAlignment="1">
      <alignment horizontal="left" vertical="center" shrinkToFit="1"/>
    </xf>
    <xf numFmtId="0" fontId="8" fillId="4" borderId="1747" xfId="0" applyFont="1" applyFill="1" applyBorder="1" applyAlignment="1">
      <alignment horizontal="left" vertical="top" wrapText="1"/>
    </xf>
    <xf numFmtId="0" fontId="8" fillId="4" borderId="1746" xfId="0" applyFont="1" applyFill="1" applyBorder="1" applyAlignment="1">
      <alignment horizontal="left" vertical="top" wrapText="1"/>
    </xf>
    <xf numFmtId="0" fontId="8" fillId="3" borderId="1768" xfId="0" applyFont="1" applyFill="1" applyBorder="1" applyAlignment="1">
      <alignment horizontal="center" vertical="center"/>
    </xf>
    <xf numFmtId="0" fontId="8" fillId="3" borderId="1767" xfId="0" applyFont="1" applyFill="1" applyBorder="1" applyAlignment="1">
      <alignment horizontal="center" vertical="center"/>
    </xf>
    <xf numFmtId="0" fontId="17" fillId="0" borderId="1766" xfId="0" applyFont="1" applyBorder="1" applyAlignment="1">
      <alignment horizontal="left" vertical="center" shrinkToFit="1"/>
    </xf>
    <xf numFmtId="0" fontId="17" fillId="0" borderId="1765" xfId="0" applyFont="1" applyBorder="1" applyAlignment="1">
      <alignment horizontal="left" vertical="center" shrinkToFit="1"/>
    </xf>
    <xf numFmtId="0" fontId="17" fillId="0" borderId="1764" xfId="0" applyFont="1" applyBorder="1" applyAlignment="1">
      <alignment horizontal="left" vertical="center" shrinkToFit="1"/>
    </xf>
    <xf numFmtId="0" fontId="8" fillId="3" borderId="1769" xfId="0" applyFont="1" applyFill="1" applyBorder="1" applyAlignment="1">
      <alignment horizontal="center" vertical="center" wrapText="1"/>
    </xf>
    <xf numFmtId="0" fontId="8" fillId="3" borderId="1746" xfId="0" applyFont="1" applyFill="1" applyBorder="1" applyAlignment="1">
      <alignment horizontal="center" vertical="center" wrapText="1"/>
    </xf>
    <xf numFmtId="0" fontId="8" fillId="4" borderId="1748" xfId="0" applyFont="1" applyFill="1" applyBorder="1" applyAlignment="1">
      <alignment horizontal="left" vertical="top" wrapText="1"/>
    </xf>
    <xf numFmtId="0" fontId="10" fillId="0" borderId="1748" xfId="0" applyFont="1" applyBorder="1" applyAlignment="1">
      <alignment horizontal="left" vertical="center" wrapText="1"/>
    </xf>
    <xf numFmtId="0" fontId="10" fillId="0" borderId="1747" xfId="0" applyFont="1" applyBorder="1" applyAlignment="1">
      <alignment horizontal="left" vertical="center" wrapText="1"/>
    </xf>
    <xf numFmtId="0" fontId="10" fillId="0" borderId="1746" xfId="0" applyFont="1" applyBorder="1" applyAlignment="1">
      <alignment horizontal="left" vertical="center" wrapText="1"/>
    </xf>
    <xf numFmtId="0" fontId="11" fillId="4" borderId="1748" xfId="0" applyFont="1" applyFill="1" applyBorder="1" applyAlignment="1">
      <alignment horizontal="center" vertical="center" wrapText="1"/>
    </xf>
    <xf numFmtId="0" fontId="11" fillId="4" borderId="1746" xfId="0" applyFont="1" applyFill="1" applyBorder="1" applyAlignment="1">
      <alignment horizontal="center" vertical="center" wrapText="1"/>
    </xf>
    <xf numFmtId="0" fontId="8" fillId="3" borderId="1787" xfId="0" applyFont="1" applyFill="1" applyBorder="1" applyAlignment="1">
      <alignment horizontal="center" vertical="center"/>
    </xf>
    <xf numFmtId="0" fontId="8" fillId="3" borderId="1784" xfId="0" applyFont="1" applyFill="1" applyBorder="1" applyAlignment="1">
      <alignment horizontal="center" vertical="center"/>
    </xf>
    <xf numFmtId="0" fontId="8" fillId="3" borderId="1786" xfId="0" applyFont="1" applyFill="1" applyBorder="1" applyAlignment="1">
      <alignment horizontal="center" vertical="center"/>
    </xf>
    <xf numFmtId="0" fontId="8" fillId="3" borderId="1782" xfId="0" applyFont="1" applyFill="1" applyBorder="1" applyAlignment="1">
      <alignment horizontal="center" vertical="center"/>
    </xf>
    <xf numFmtId="0" fontId="8" fillId="3" borderId="1781" xfId="0" applyFont="1" applyFill="1" applyBorder="1" applyAlignment="1">
      <alignment horizontal="center" vertical="center"/>
    </xf>
    <xf numFmtId="0" fontId="17" fillId="0" borderId="1780" xfId="0" applyFont="1" applyBorder="1" applyAlignment="1">
      <alignment horizontal="left" vertical="center" shrinkToFit="1"/>
    </xf>
    <xf numFmtId="0" fontId="17" fillId="0" borderId="1779" xfId="0" applyFont="1" applyBorder="1" applyAlignment="1">
      <alignment horizontal="left" vertical="center" shrinkToFit="1"/>
    </xf>
    <xf numFmtId="0" fontId="17" fillId="0" borderId="1778" xfId="0" applyFont="1" applyBorder="1" applyAlignment="1">
      <alignment horizontal="left" vertical="center" shrinkToFit="1"/>
    </xf>
    <xf numFmtId="0" fontId="15" fillId="0" borderId="1785" xfId="0" applyFont="1" applyBorder="1" applyAlignment="1">
      <alignment horizontal="left" vertical="top" wrapText="1"/>
    </xf>
    <xf numFmtId="0" fontId="15" fillId="0" borderId="1784" xfId="0" applyFont="1" applyBorder="1" applyAlignment="1">
      <alignment horizontal="left" vertical="top" wrapText="1"/>
    </xf>
    <xf numFmtId="0" fontId="15" fillId="0" borderId="1783" xfId="0" applyFont="1" applyBorder="1" applyAlignment="1">
      <alignment horizontal="left" vertical="top" wrapText="1"/>
    </xf>
    <xf numFmtId="0" fontId="8" fillId="3" borderId="1796" xfId="0" applyFont="1" applyFill="1" applyBorder="1" applyAlignment="1">
      <alignment horizontal="center" vertical="center"/>
    </xf>
    <xf numFmtId="0" fontId="8" fillId="3" borderId="1795" xfId="0" applyFont="1" applyFill="1" applyBorder="1" applyAlignment="1">
      <alignment horizontal="center" vertical="center"/>
    </xf>
    <xf numFmtId="0" fontId="13" fillId="0" borderId="1795" xfId="0" applyFont="1" applyBorder="1" applyAlignment="1">
      <alignment horizontal="left" vertical="center" wrapText="1"/>
    </xf>
    <xf numFmtId="0" fontId="13" fillId="0" borderId="1794" xfId="0" applyFont="1" applyBorder="1" applyAlignment="1">
      <alignment horizontal="left" vertical="center" wrapText="1"/>
    </xf>
    <xf numFmtId="0" fontId="8" fillId="3" borderId="1796" xfId="0" applyFont="1" applyFill="1" applyBorder="1" applyAlignment="1">
      <alignment horizontal="center" vertical="center" wrapText="1"/>
    </xf>
    <xf numFmtId="0" fontId="8" fillId="3" borderId="1795" xfId="0" applyFont="1" applyFill="1" applyBorder="1" applyAlignment="1">
      <alignment horizontal="center" vertical="center" wrapText="1"/>
    </xf>
    <xf numFmtId="0" fontId="16" fillId="0" borderId="1780" xfId="0" applyFont="1" applyBorder="1" applyAlignment="1">
      <alignment horizontal="left" vertical="center" shrinkToFit="1"/>
    </xf>
    <xf numFmtId="0" fontId="16" fillId="0" borderId="1779" xfId="0" applyFont="1" applyBorder="1" applyAlignment="1">
      <alignment horizontal="left" vertical="center" shrinkToFit="1"/>
    </xf>
    <xf numFmtId="0" fontId="16" fillId="0" borderId="1778" xfId="0" applyFont="1" applyBorder="1" applyAlignment="1">
      <alignment horizontal="left" vertical="center" shrinkToFit="1"/>
    </xf>
    <xf numFmtId="0" fontId="8" fillId="3" borderId="1777" xfId="0" applyFont="1" applyFill="1" applyBorder="1" applyAlignment="1">
      <alignment horizontal="center" vertical="center"/>
    </xf>
    <xf numFmtId="0" fontId="8" fillId="3" borderId="1776" xfId="0" applyFont="1" applyFill="1" applyBorder="1" applyAlignment="1">
      <alignment horizontal="center" vertical="center"/>
    </xf>
    <xf numFmtId="0" fontId="16" fillId="0" borderId="1775" xfId="0" applyFont="1" applyBorder="1" applyAlignment="1">
      <alignment horizontal="left" vertical="center" shrinkToFit="1"/>
    </xf>
    <xf numFmtId="0" fontId="16" fillId="0" borderId="1774" xfId="0" applyFont="1" applyBorder="1" applyAlignment="1">
      <alignment horizontal="left" vertical="center" shrinkToFit="1"/>
    </xf>
    <xf numFmtId="0" fontId="16" fillId="0" borderId="1773" xfId="0" applyFont="1" applyBorder="1" applyAlignment="1">
      <alignment horizontal="left" vertical="center" shrinkToFit="1"/>
    </xf>
    <xf numFmtId="0" fontId="8" fillId="4" borderId="1771" xfId="0" applyFont="1" applyFill="1" applyBorder="1" applyAlignment="1">
      <alignment horizontal="left" vertical="top" wrapText="1"/>
    </xf>
    <xf numFmtId="0" fontId="8" fillId="4" borderId="1770" xfId="0" applyFont="1" applyFill="1" applyBorder="1" applyAlignment="1">
      <alignment horizontal="left" vertical="top" wrapText="1"/>
    </xf>
    <xf numFmtId="0" fontId="8" fillId="3" borderId="1792" xfId="0" applyFont="1" applyFill="1" applyBorder="1" applyAlignment="1">
      <alignment horizontal="center" vertical="center"/>
    </xf>
    <xf numFmtId="0" fontId="8" fillId="3" borderId="1791" xfId="0" applyFont="1" applyFill="1" applyBorder="1" applyAlignment="1">
      <alignment horizontal="center" vertical="center"/>
    </xf>
    <xf numFmtId="0" fontId="17" fillId="0" borderId="1790" xfId="0" applyFont="1" applyBorder="1" applyAlignment="1">
      <alignment horizontal="left" vertical="center" shrinkToFit="1"/>
    </xf>
    <xf numFmtId="0" fontId="17" fillId="0" borderId="1789" xfId="0" applyFont="1" applyBorder="1" applyAlignment="1">
      <alignment horizontal="left" vertical="center" shrinkToFit="1"/>
    </xf>
    <xf numFmtId="0" fontId="17" fillId="0" borderId="1788" xfId="0" applyFont="1" applyBorder="1" applyAlignment="1">
      <alignment horizontal="left" vertical="center" shrinkToFit="1"/>
    </xf>
    <xf numFmtId="0" fontId="8" fillId="3" borderId="1793" xfId="0" applyFont="1" applyFill="1" applyBorder="1" applyAlignment="1">
      <alignment horizontal="center" vertical="center" wrapText="1"/>
    </xf>
    <xf numFmtId="0" fontId="8" fillId="3" borderId="1770" xfId="0" applyFont="1" applyFill="1" applyBorder="1" applyAlignment="1">
      <alignment horizontal="center" vertical="center" wrapText="1"/>
    </xf>
    <xf numFmtId="0" fontId="8" fillId="4" borderId="1772" xfId="0" applyFont="1" applyFill="1" applyBorder="1" applyAlignment="1">
      <alignment horizontal="left" vertical="top" wrapText="1"/>
    </xf>
    <xf numFmtId="0" fontId="10" fillId="0" borderId="1772" xfId="0" applyFont="1" applyBorder="1" applyAlignment="1">
      <alignment horizontal="left" vertical="center" wrapText="1"/>
    </xf>
    <xf numFmtId="0" fontId="10" fillId="0" borderId="1771" xfId="0" applyFont="1" applyBorder="1" applyAlignment="1">
      <alignment horizontal="left" vertical="center" wrapText="1"/>
    </xf>
    <xf numFmtId="0" fontId="10" fillId="0" borderId="1770" xfId="0" applyFont="1" applyBorder="1" applyAlignment="1">
      <alignment horizontal="left" vertical="center" wrapText="1"/>
    </xf>
    <xf numFmtId="0" fontId="11" fillId="4" borderId="1772" xfId="0" applyFont="1" applyFill="1" applyBorder="1" applyAlignment="1">
      <alignment horizontal="center" vertical="center" wrapText="1"/>
    </xf>
    <xf numFmtId="0" fontId="11" fillId="4" borderId="1770" xfId="0" applyFont="1" applyFill="1" applyBorder="1" applyAlignment="1">
      <alignment horizontal="center" vertical="center" wrapText="1"/>
    </xf>
    <xf numFmtId="0" fontId="8" fillId="3" borderId="1811" xfId="0" applyFont="1" applyFill="1" applyBorder="1" applyAlignment="1">
      <alignment horizontal="center" vertical="center"/>
    </xf>
    <xf numFmtId="0" fontId="8" fillId="3" borderId="1808" xfId="0" applyFont="1" applyFill="1" applyBorder="1" applyAlignment="1">
      <alignment horizontal="center" vertical="center"/>
    </xf>
    <xf numFmtId="0" fontId="8" fillId="3" borderId="1810" xfId="0" applyFont="1" applyFill="1" applyBorder="1" applyAlignment="1">
      <alignment horizontal="center" vertical="center"/>
    </xf>
    <xf numFmtId="0" fontId="8" fillId="3" borderId="1806" xfId="0" applyFont="1" applyFill="1" applyBorder="1" applyAlignment="1">
      <alignment horizontal="center" vertical="center"/>
    </xf>
    <xf numFmtId="0" fontId="8" fillId="3" borderId="1805" xfId="0" applyFont="1" applyFill="1" applyBorder="1" applyAlignment="1">
      <alignment horizontal="center" vertical="center"/>
    </xf>
    <xf numFmtId="0" fontId="17" fillId="0" borderId="1804" xfId="0" applyFont="1" applyBorder="1" applyAlignment="1">
      <alignment horizontal="left" vertical="center" shrinkToFit="1"/>
    </xf>
    <xf numFmtId="0" fontId="17" fillId="0" borderId="1803" xfId="0" applyFont="1" applyBorder="1" applyAlignment="1">
      <alignment horizontal="left" vertical="center" shrinkToFit="1"/>
    </xf>
    <xf numFmtId="0" fontId="17" fillId="0" borderId="1802" xfId="0" applyFont="1" applyBorder="1" applyAlignment="1">
      <alignment horizontal="left" vertical="center" shrinkToFit="1"/>
    </xf>
    <xf numFmtId="0" fontId="15" fillId="0" borderId="1809" xfId="0" applyFont="1" applyBorder="1" applyAlignment="1">
      <alignment horizontal="left" vertical="top" wrapText="1"/>
    </xf>
    <xf numFmtId="0" fontId="15" fillId="0" borderId="1808" xfId="0" applyFont="1" applyBorder="1" applyAlignment="1">
      <alignment horizontal="left" vertical="top" wrapText="1"/>
    </xf>
    <xf numFmtId="0" fontId="15" fillId="0" borderId="1807" xfId="0" applyFont="1" applyBorder="1" applyAlignment="1">
      <alignment horizontal="left" vertical="top" wrapText="1"/>
    </xf>
    <xf numFmtId="0" fontId="8" fillId="3" borderId="1820" xfId="0" applyFont="1" applyFill="1" applyBorder="1" applyAlignment="1">
      <alignment horizontal="center" vertical="center"/>
    </xf>
    <xf numFmtId="0" fontId="8" fillId="3" borderId="1819" xfId="0" applyFont="1" applyFill="1" applyBorder="1" applyAlignment="1">
      <alignment horizontal="center" vertical="center"/>
    </xf>
    <xf numFmtId="0" fontId="13" fillId="0" borderId="1819" xfId="0" applyFont="1" applyBorder="1" applyAlignment="1">
      <alignment horizontal="left" vertical="center" wrapText="1"/>
    </xf>
    <xf numFmtId="0" fontId="13" fillId="0" borderId="1818" xfId="0" applyFont="1" applyBorder="1" applyAlignment="1">
      <alignment horizontal="left" vertical="center" wrapText="1"/>
    </xf>
    <xf numFmtId="0" fontId="8" fillId="3" borderId="1820" xfId="0" applyFont="1" applyFill="1" applyBorder="1" applyAlignment="1">
      <alignment horizontal="center" vertical="center" wrapText="1"/>
    </xf>
    <xf numFmtId="0" fontId="8" fillId="3" borderId="1819" xfId="0" applyFont="1" applyFill="1" applyBorder="1" applyAlignment="1">
      <alignment horizontal="center" vertical="center" wrapText="1"/>
    </xf>
    <xf numFmtId="0" fontId="16" fillId="0" borderId="1804" xfId="0" applyFont="1" applyBorder="1" applyAlignment="1">
      <alignment horizontal="left" vertical="center" shrinkToFit="1"/>
    </xf>
    <xf numFmtId="0" fontId="16" fillId="0" borderId="1803" xfId="0" applyFont="1" applyBorder="1" applyAlignment="1">
      <alignment horizontal="left" vertical="center" shrinkToFit="1"/>
    </xf>
    <xf numFmtId="0" fontId="16" fillId="0" borderId="1802" xfId="0" applyFont="1" applyBorder="1" applyAlignment="1">
      <alignment horizontal="left" vertical="center" shrinkToFit="1"/>
    </xf>
    <xf numFmtId="0" fontId="8" fillId="3" borderId="1801" xfId="0" applyFont="1" applyFill="1" applyBorder="1" applyAlignment="1">
      <alignment horizontal="center" vertical="center"/>
    </xf>
    <xf numFmtId="0" fontId="8" fillId="3" borderId="1800" xfId="0" applyFont="1" applyFill="1" applyBorder="1" applyAlignment="1">
      <alignment horizontal="center" vertical="center"/>
    </xf>
    <xf numFmtId="0" fontId="16" fillId="0" borderId="1799" xfId="0" applyFont="1" applyBorder="1" applyAlignment="1">
      <alignment horizontal="left" vertical="center" shrinkToFit="1"/>
    </xf>
    <xf numFmtId="0" fontId="16" fillId="0" borderId="1798" xfId="0" applyFont="1" applyBorder="1" applyAlignment="1">
      <alignment horizontal="left" vertical="center" shrinkToFit="1"/>
    </xf>
    <xf numFmtId="0" fontId="16" fillId="0" borderId="1797" xfId="0" applyFont="1" applyBorder="1" applyAlignment="1">
      <alignment horizontal="left" vertical="center" shrinkToFit="1"/>
    </xf>
    <xf numFmtId="0" fontId="8" fillId="4" borderId="1795" xfId="0" applyFont="1" applyFill="1" applyBorder="1" applyAlignment="1">
      <alignment horizontal="left" vertical="top" wrapText="1"/>
    </xf>
    <xf numFmtId="0" fontId="8" fillId="4" borderId="1794" xfId="0" applyFont="1" applyFill="1" applyBorder="1" applyAlignment="1">
      <alignment horizontal="left" vertical="top" wrapText="1"/>
    </xf>
    <xf numFmtId="0" fontId="8" fillId="3" borderId="1816" xfId="0" applyFont="1" applyFill="1" applyBorder="1" applyAlignment="1">
      <alignment horizontal="center" vertical="center"/>
    </xf>
    <xf numFmtId="0" fontId="8" fillId="3" borderId="1815" xfId="0" applyFont="1" applyFill="1" applyBorder="1" applyAlignment="1">
      <alignment horizontal="center" vertical="center"/>
    </xf>
    <xf numFmtId="0" fontId="17" fillId="0" borderId="1814" xfId="0" applyFont="1" applyBorder="1" applyAlignment="1">
      <alignment horizontal="left" vertical="center" shrinkToFit="1"/>
    </xf>
    <xf numFmtId="0" fontId="17" fillId="0" borderId="1813" xfId="0" applyFont="1" applyBorder="1" applyAlignment="1">
      <alignment horizontal="left" vertical="center" shrinkToFit="1"/>
    </xf>
    <xf numFmtId="0" fontId="17" fillId="0" borderId="1812" xfId="0" applyFont="1" applyBorder="1" applyAlignment="1">
      <alignment horizontal="left" vertical="center" shrinkToFit="1"/>
    </xf>
    <xf numFmtId="0" fontId="8" fillId="3" borderId="1817" xfId="0" applyFont="1" applyFill="1" applyBorder="1" applyAlignment="1">
      <alignment horizontal="center" vertical="center" wrapText="1"/>
    </xf>
    <xf numFmtId="0" fontId="8" fillId="3" borderId="1794" xfId="0" applyFont="1" applyFill="1" applyBorder="1" applyAlignment="1">
      <alignment horizontal="center" vertical="center" wrapText="1"/>
    </xf>
    <xf numFmtId="0" fontId="8" fillId="4" borderId="1796" xfId="0" applyFont="1" applyFill="1" applyBorder="1" applyAlignment="1">
      <alignment horizontal="left" vertical="top" wrapText="1"/>
    </xf>
    <xf numFmtId="0" fontId="10" fillId="0" borderId="1796" xfId="0" applyFont="1" applyBorder="1" applyAlignment="1">
      <alignment horizontal="left" vertical="center" wrapText="1"/>
    </xf>
    <xf numFmtId="0" fontId="10" fillId="0" borderId="1795" xfId="0" applyFont="1" applyBorder="1" applyAlignment="1">
      <alignment horizontal="left" vertical="center" wrapText="1"/>
    </xf>
    <xf numFmtId="0" fontId="10" fillId="0" borderId="1794" xfId="0" applyFont="1" applyBorder="1" applyAlignment="1">
      <alignment horizontal="left" vertical="center" wrapText="1"/>
    </xf>
    <xf numFmtId="0" fontId="11" fillId="4" borderId="1796" xfId="0" applyFont="1" applyFill="1" applyBorder="1" applyAlignment="1">
      <alignment horizontal="center" vertical="center" wrapText="1"/>
    </xf>
    <xf numFmtId="0" fontId="11" fillId="4" borderId="1794" xfId="0" applyFont="1" applyFill="1" applyBorder="1" applyAlignment="1">
      <alignment horizontal="center" vertical="center" wrapText="1"/>
    </xf>
    <xf numFmtId="0" fontId="8" fillId="3" borderId="1835" xfId="0" applyFont="1" applyFill="1" applyBorder="1" applyAlignment="1">
      <alignment horizontal="center" vertical="center"/>
    </xf>
    <xf numFmtId="0" fontId="8" fillId="3" borderId="1832" xfId="0" applyFont="1" applyFill="1" applyBorder="1" applyAlignment="1">
      <alignment horizontal="center" vertical="center"/>
    </xf>
    <xf numFmtId="0" fontId="8" fillId="3" borderId="1834" xfId="0" applyFont="1" applyFill="1" applyBorder="1" applyAlignment="1">
      <alignment horizontal="center" vertical="center"/>
    </xf>
    <xf numFmtId="0" fontId="8" fillId="3" borderId="1830" xfId="0" applyFont="1" applyFill="1" applyBorder="1" applyAlignment="1">
      <alignment horizontal="center" vertical="center"/>
    </xf>
    <xf numFmtId="0" fontId="8" fillId="3" borderId="1829" xfId="0" applyFont="1" applyFill="1" applyBorder="1" applyAlignment="1">
      <alignment horizontal="center" vertical="center"/>
    </xf>
    <xf numFmtId="0" fontId="17" fillId="0" borderId="1828" xfId="0" applyFont="1" applyBorder="1" applyAlignment="1">
      <alignment horizontal="left" vertical="center" shrinkToFit="1"/>
    </xf>
    <xf numFmtId="0" fontId="17" fillId="0" borderId="1827" xfId="0" applyFont="1" applyBorder="1" applyAlignment="1">
      <alignment horizontal="left" vertical="center" shrinkToFit="1"/>
    </xf>
    <xf numFmtId="0" fontId="17" fillId="0" borderId="1826" xfId="0" applyFont="1" applyBorder="1" applyAlignment="1">
      <alignment horizontal="left" vertical="center" shrinkToFit="1"/>
    </xf>
    <xf numFmtId="0" fontId="15" fillId="0" borderId="1833" xfId="0" applyFont="1" applyBorder="1" applyAlignment="1">
      <alignment horizontal="left" vertical="top" wrapText="1"/>
    </xf>
    <xf numFmtId="0" fontId="15" fillId="0" borderId="1832" xfId="0" applyFont="1" applyBorder="1" applyAlignment="1">
      <alignment horizontal="left" vertical="top" wrapText="1"/>
    </xf>
    <xf numFmtId="0" fontId="15" fillId="0" borderId="1831" xfId="0" applyFont="1" applyBorder="1" applyAlignment="1">
      <alignment horizontal="left" vertical="top" wrapText="1"/>
    </xf>
    <xf numFmtId="0" fontId="8" fillId="3" borderId="1844" xfId="0" applyFont="1" applyFill="1" applyBorder="1" applyAlignment="1">
      <alignment horizontal="center" vertical="center"/>
    </xf>
    <xf numFmtId="0" fontId="8" fillId="3" borderId="1843" xfId="0" applyFont="1" applyFill="1" applyBorder="1" applyAlignment="1">
      <alignment horizontal="center" vertical="center"/>
    </xf>
    <xf numFmtId="0" fontId="13" fillId="0" borderId="1843" xfId="0" applyFont="1" applyBorder="1" applyAlignment="1">
      <alignment horizontal="left" vertical="center" wrapText="1"/>
    </xf>
    <xf numFmtId="0" fontId="13" fillId="0" borderId="1842" xfId="0" applyFont="1" applyBorder="1" applyAlignment="1">
      <alignment horizontal="left" vertical="center" wrapText="1"/>
    </xf>
    <xf numFmtId="0" fontId="8" fillId="3" borderId="1844" xfId="0" applyFont="1" applyFill="1" applyBorder="1" applyAlignment="1">
      <alignment horizontal="center" vertical="center" wrapText="1"/>
    </xf>
    <xf numFmtId="0" fontId="8" fillId="3" borderId="1843" xfId="0" applyFont="1" applyFill="1" applyBorder="1" applyAlignment="1">
      <alignment horizontal="center" vertical="center" wrapText="1"/>
    </xf>
    <xf numFmtId="0" fontId="16" fillId="0" borderId="1828" xfId="0" applyFont="1" applyBorder="1" applyAlignment="1">
      <alignment horizontal="left" vertical="center" shrinkToFit="1"/>
    </xf>
    <xf numFmtId="0" fontId="16" fillId="0" borderId="1827" xfId="0" applyFont="1" applyBorder="1" applyAlignment="1">
      <alignment horizontal="left" vertical="center" shrinkToFit="1"/>
    </xf>
    <xf numFmtId="0" fontId="16" fillId="0" borderId="1826" xfId="0" applyFont="1" applyBorder="1" applyAlignment="1">
      <alignment horizontal="left" vertical="center" shrinkToFit="1"/>
    </xf>
    <xf numFmtId="0" fontId="8" fillId="3" borderId="1825" xfId="0" applyFont="1" applyFill="1" applyBorder="1" applyAlignment="1">
      <alignment horizontal="center" vertical="center"/>
    </xf>
    <xf numFmtId="0" fontId="8" fillId="3" borderId="1824" xfId="0" applyFont="1" applyFill="1" applyBorder="1" applyAlignment="1">
      <alignment horizontal="center" vertical="center"/>
    </xf>
    <xf numFmtId="0" fontId="16" fillId="0" borderId="1823" xfId="0" applyFont="1" applyBorder="1" applyAlignment="1">
      <alignment horizontal="left" vertical="center" shrinkToFit="1"/>
    </xf>
    <xf numFmtId="0" fontId="16" fillId="0" borderId="1822" xfId="0" applyFont="1" applyBorder="1" applyAlignment="1">
      <alignment horizontal="left" vertical="center" shrinkToFit="1"/>
    </xf>
    <xf numFmtId="0" fontId="16" fillId="0" borderId="1821" xfId="0" applyFont="1" applyBorder="1" applyAlignment="1">
      <alignment horizontal="left" vertical="center" shrinkToFit="1"/>
    </xf>
    <xf numFmtId="0" fontId="8" fillId="4" borderId="1819" xfId="0" applyFont="1" applyFill="1" applyBorder="1" applyAlignment="1">
      <alignment horizontal="left" vertical="top" wrapText="1"/>
    </xf>
    <xf numFmtId="0" fontId="8" fillId="4" borderId="1818" xfId="0" applyFont="1" applyFill="1" applyBorder="1" applyAlignment="1">
      <alignment horizontal="left" vertical="top" wrapText="1"/>
    </xf>
    <xf numFmtId="0" fontId="8" fillId="3" borderId="1840" xfId="0" applyFont="1" applyFill="1" applyBorder="1" applyAlignment="1">
      <alignment horizontal="center" vertical="center"/>
    </xf>
    <xf numFmtId="0" fontId="8" fillId="3" borderId="1839" xfId="0" applyFont="1" applyFill="1" applyBorder="1" applyAlignment="1">
      <alignment horizontal="center" vertical="center"/>
    </xf>
    <xf numFmtId="0" fontId="17" fillId="0" borderId="1838" xfId="0" applyFont="1" applyBorder="1" applyAlignment="1">
      <alignment horizontal="left" vertical="center" shrinkToFit="1"/>
    </xf>
    <xf numFmtId="0" fontId="17" fillId="0" borderId="1837" xfId="0" applyFont="1" applyBorder="1" applyAlignment="1">
      <alignment horizontal="left" vertical="center" shrinkToFit="1"/>
    </xf>
    <xf numFmtId="0" fontId="17" fillId="0" borderId="1836" xfId="0" applyFont="1" applyBorder="1" applyAlignment="1">
      <alignment horizontal="left" vertical="center" shrinkToFit="1"/>
    </xf>
    <xf numFmtId="0" fontId="8" fillId="3" borderId="1841" xfId="0" applyFont="1" applyFill="1" applyBorder="1" applyAlignment="1">
      <alignment horizontal="center" vertical="center" wrapText="1"/>
    </xf>
    <xf numFmtId="0" fontId="8" fillId="3" borderId="1818" xfId="0" applyFont="1" applyFill="1" applyBorder="1" applyAlignment="1">
      <alignment horizontal="center" vertical="center" wrapText="1"/>
    </xf>
    <xf numFmtId="0" fontId="8" fillId="4" borderId="1820" xfId="0" applyFont="1" applyFill="1" applyBorder="1" applyAlignment="1">
      <alignment horizontal="left" vertical="top" wrapText="1"/>
    </xf>
    <xf numFmtId="0" fontId="10" fillId="0" borderId="1820" xfId="0" applyFont="1" applyBorder="1" applyAlignment="1">
      <alignment horizontal="left" vertical="center" wrapText="1"/>
    </xf>
    <xf numFmtId="0" fontId="10" fillId="0" borderId="1819" xfId="0" applyFont="1" applyBorder="1" applyAlignment="1">
      <alignment horizontal="left" vertical="center" wrapText="1"/>
    </xf>
    <xf numFmtId="0" fontId="10" fillId="0" borderId="1818" xfId="0" applyFont="1" applyBorder="1" applyAlignment="1">
      <alignment horizontal="left" vertical="center" wrapText="1"/>
    </xf>
    <xf numFmtId="0" fontId="11" fillId="4" borderId="1820" xfId="0" applyFont="1" applyFill="1" applyBorder="1" applyAlignment="1">
      <alignment horizontal="center" vertical="center" wrapText="1"/>
    </xf>
    <xf numFmtId="0" fontId="11" fillId="4" borderId="1818" xfId="0" applyFont="1" applyFill="1" applyBorder="1" applyAlignment="1">
      <alignment horizontal="center" vertical="center" wrapText="1"/>
    </xf>
    <xf numFmtId="0" fontId="8" fillId="3" borderId="1859" xfId="0" applyFont="1" applyFill="1" applyBorder="1" applyAlignment="1">
      <alignment horizontal="center" vertical="center"/>
    </xf>
    <xf numFmtId="0" fontId="8" fillId="3" borderId="1856" xfId="0" applyFont="1" applyFill="1" applyBorder="1" applyAlignment="1">
      <alignment horizontal="center" vertical="center"/>
    </xf>
    <xf numFmtId="0" fontId="8" fillId="3" borderId="1858" xfId="0" applyFont="1" applyFill="1" applyBorder="1" applyAlignment="1">
      <alignment horizontal="center" vertical="center"/>
    </xf>
    <xf numFmtId="0" fontId="8" fillId="3" borderId="1854" xfId="0" applyFont="1" applyFill="1" applyBorder="1" applyAlignment="1">
      <alignment horizontal="center" vertical="center"/>
    </xf>
    <xf numFmtId="0" fontId="8" fillId="3" borderId="1853" xfId="0" applyFont="1" applyFill="1" applyBorder="1" applyAlignment="1">
      <alignment horizontal="center" vertical="center"/>
    </xf>
    <xf numFmtId="0" fontId="17" fillId="0" borderId="1852" xfId="0" applyFont="1" applyBorder="1" applyAlignment="1">
      <alignment horizontal="left" vertical="center" shrinkToFit="1"/>
    </xf>
    <xf numFmtId="0" fontId="17" fillId="0" borderId="1851" xfId="0" applyFont="1" applyBorder="1" applyAlignment="1">
      <alignment horizontal="left" vertical="center" shrinkToFit="1"/>
    </xf>
    <xf numFmtId="0" fontId="17" fillId="0" borderId="1850" xfId="0" applyFont="1" applyBorder="1" applyAlignment="1">
      <alignment horizontal="left" vertical="center" shrinkToFit="1"/>
    </xf>
    <xf numFmtId="0" fontId="15" fillId="0" borderId="1857" xfId="0" applyFont="1" applyBorder="1" applyAlignment="1">
      <alignment horizontal="left" vertical="top" wrapText="1"/>
    </xf>
    <xf numFmtId="0" fontId="15" fillId="0" borderId="1856" xfId="0" applyFont="1" applyBorder="1" applyAlignment="1">
      <alignment horizontal="left" vertical="top" wrapText="1"/>
    </xf>
    <xf numFmtId="0" fontId="15" fillId="0" borderId="1855" xfId="0" applyFont="1" applyBorder="1" applyAlignment="1">
      <alignment horizontal="left" vertical="top" wrapText="1"/>
    </xf>
    <xf numFmtId="0" fontId="8" fillId="3" borderId="1868" xfId="0" applyFont="1" applyFill="1" applyBorder="1" applyAlignment="1">
      <alignment horizontal="center" vertical="center"/>
    </xf>
    <xf numFmtId="0" fontId="8" fillId="3" borderId="1867" xfId="0" applyFont="1" applyFill="1" applyBorder="1" applyAlignment="1">
      <alignment horizontal="center" vertical="center"/>
    </xf>
    <xf numFmtId="0" fontId="13" fillId="0" borderId="1867" xfId="0" applyFont="1" applyBorder="1" applyAlignment="1">
      <alignment horizontal="left" vertical="center" wrapText="1"/>
    </xf>
    <xf numFmtId="0" fontId="13" fillId="0" borderId="1866" xfId="0" applyFont="1" applyBorder="1" applyAlignment="1">
      <alignment horizontal="left" vertical="center" wrapText="1"/>
    </xf>
    <xf numFmtId="0" fontId="8" fillId="3" borderId="1868" xfId="0" applyFont="1" applyFill="1" applyBorder="1" applyAlignment="1">
      <alignment horizontal="center" vertical="center" wrapText="1"/>
    </xf>
    <xf numFmtId="0" fontId="8" fillId="3" borderId="1867" xfId="0" applyFont="1" applyFill="1" applyBorder="1" applyAlignment="1">
      <alignment horizontal="center" vertical="center" wrapText="1"/>
    </xf>
    <xf numFmtId="0" fontId="16" fillId="0" borderId="1852" xfId="0" applyFont="1" applyBorder="1" applyAlignment="1">
      <alignment horizontal="left" vertical="center" shrinkToFit="1"/>
    </xf>
    <xf numFmtId="0" fontId="16" fillId="0" borderId="1851" xfId="0" applyFont="1" applyBorder="1" applyAlignment="1">
      <alignment horizontal="left" vertical="center" shrinkToFit="1"/>
    </xf>
    <xf numFmtId="0" fontId="16" fillId="0" borderId="1850" xfId="0" applyFont="1" applyBorder="1" applyAlignment="1">
      <alignment horizontal="left" vertical="center" shrinkToFit="1"/>
    </xf>
    <xf numFmtId="0" fontId="8" fillId="3" borderId="1849" xfId="0" applyFont="1" applyFill="1" applyBorder="1" applyAlignment="1">
      <alignment horizontal="center" vertical="center"/>
    </xf>
    <xf numFmtId="0" fontId="8" fillId="3" borderId="1848" xfId="0" applyFont="1" applyFill="1" applyBorder="1" applyAlignment="1">
      <alignment horizontal="center" vertical="center"/>
    </xf>
    <xf numFmtId="0" fontId="16" fillId="0" borderId="1847" xfId="0" applyFont="1" applyBorder="1" applyAlignment="1">
      <alignment horizontal="left" vertical="center" shrinkToFit="1"/>
    </xf>
    <xf numFmtId="0" fontId="16" fillId="0" borderId="1846" xfId="0" applyFont="1" applyBorder="1" applyAlignment="1">
      <alignment horizontal="left" vertical="center" shrinkToFit="1"/>
    </xf>
    <xf numFmtId="0" fontId="16" fillId="0" borderId="1845" xfId="0" applyFont="1" applyBorder="1" applyAlignment="1">
      <alignment horizontal="left" vertical="center" shrinkToFit="1"/>
    </xf>
    <xf numFmtId="0" fontId="8" fillId="4" borderId="1843" xfId="0" applyFont="1" applyFill="1" applyBorder="1" applyAlignment="1">
      <alignment horizontal="left" vertical="top" wrapText="1"/>
    </xf>
    <xf numFmtId="0" fontId="8" fillId="4" borderId="1842" xfId="0" applyFont="1" applyFill="1" applyBorder="1" applyAlignment="1">
      <alignment horizontal="left" vertical="top" wrapText="1"/>
    </xf>
    <xf numFmtId="0" fontId="8" fillId="3" borderId="1864" xfId="0" applyFont="1" applyFill="1" applyBorder="1" applyAlignment="1">
      <alignment horizontal="center" vertical="center"/>
    </xf>
    <xf numFmtId="0" fontId="8" fillId="3" borderId="1863" xfId="0" applyFont="1" applyFill="1" applyBorder="1" applyAlignment="1">
      <alignment horizontal="center" vertical="center"/>
    </xf>
    <xf numFmtId="0" fontId="17" fillId="0" borderId="1862" xfId="0" applyFont="1" applyBorder="1" applyAlignment="1">
      <alignment horizontal="left" vertical="center" shrinkToFit="1"/>
    </xf>
    <xf numFmtId="0" fontId="17" fillId="0" borderId="1861" xfId="0" applyFont="1" applyBorder="1" applyAlignment="1">
      <alignment horizontal="left" vertical="center" shrinkToFit="1"/>
    </xf>
    <xf numFmtId="0" fontId="17" fillId="0" borderId="1860" xfId="0" applyFont="1" applyBorder="1" applyAlignment="1">
      <alignment horizontal="left" vertical="center" shrinkToFit="1"/>
    </xf>
    <xf numFmtId="0" fontId="8" fillId="3" borderId="1865" xfId="0" applyFont="1" applyFill="1" applyBorder="1" applyAlignment="1">
      <alignment horizontal="center" vertical="center" wrapText="1"/>
    </xf>
    <xf numFmtId="0" fontId="8" fillId="3" borderId="1842" xfId="0" applyFont="1" applyFill="1" applyBorder="1" applyAlignment="1">
      <alignment horizontal="center" vertical="center" wrapText="1"/>
    </xf>
    <xf numFmtId="0" fontId="8" fillId="4" borderId="1844" xfId="0" applyFont="1" applyFill="1" applyBorder="1" applyAlignment="1">
      <alignment horizontal="left" vertical="top" wrapText="1"/>
    </xf>
    <xf numFmtId="0" fontId="10" fillId="0" borderId="1844" xfId="0" applyFont="1" applyBorder="1" applyAlignment="1">
      <alignment horizontal="left" vertical="center" wrapText="1"/>
    </xf>
    <xf numFmtId="0" fontId="10" fillId="0" borderId="1843" xfId="0" applyFont="1" applyBorder="1" applyAlignment="1">
      <alignment horizontal="left" vertical="center" wrapText="1"/>
    </xf>
    <xf numFmtId="0" fontId="10" fillId="0" borderId="1842" xfId="0" applyFont="1" applyBorder="1" applyAlignment="1">
      <alignment horizontal="left" vertical="center" wrapText="1"/>
    </xf>
    <xf numFmtId="0" fontId="11" fillId="4" borderId="1844" xfId="0" applyFont="1" applyFill="1" applyBorder="1" applyAlignment="1">
      <alignment horizontal="center" vertical="center" wrapText="1"/>
    </xf>
    <xf numFmtId="0" fontId="11" fillId="4" borderId="1842" xfId="0" applyFont="1" applyFill="1" applyBorder="1" applyAlignment="1">
      <alignment horizontal="center" vertical="center" wrapText="1"/>
    </xf>
    <xf numFmtId="0" fontId="8" fillId="3" borderId="1883" xfId="0" applyFont="1" applyFill="1" applyBorder="1" applyAlignment="1">
      <alignment horizontal="center" vertical="center"/>
    </xf>
    <xf numFmtId="0" fontId="8" fillId="3" borderId="1880" xfId="0" applyFont="1" applyFill="1" applyBorder="1" applyAlignment="1">
      <alignment horizontal="center" vertical="center"/>
    </xf>
    <xf numFmtId="0" fontId="8" fillId="3" borderId="1882" xfId="0" applyFont="1" applyFill="1" applyBorder="1" applyAlignment="1">
      <alignment horizontal="center" vertical="center"/>
    </xf>
    <xf numFmtId="0" fontId="8" fillId="3" borderId="1878" xfId="0" applyFont="1" applyFill="1" applyBorder="1" applyAlignment="1">
      <alignment horizontal="center" vertical="center"/>
    </xf>
    <xf numFmtId="0" fontId="8" fillId="3" borderId="1877" xfId="0" applyFont="1" applyFill="1" applyBorder="1" applyAlignment="1">
      <alignment horizontal="center" vertical="center"/>
    </xf>
    <xf numFmtId="0" fontId="17" fillId="0" borderId="1876" xfId="0" applyFont="1" applyBorder="1" applyAlignment="1">
      <alignment horizontal="left" vertical="center" shrinkToFit="1"/>
    </xf>
    <xf numFmtId="0" fontId="17" fillId="0" borderId="1875" xfId="0" applyFont="1" applyBorder="1" applyAlignment="1">
      <alignment horizontal="left" vertical="center" shrinkToFit="1"/>
    </xf>
    <xf numFmtId="0" fontId="17" fillId="0" borderId="1874" xfId="0" applyFont="1" applyBorder="1" applyAlignment="1">
      <alignment horizontal="left" vertical="center" shrinkToFit="1"/>
    </xf>
    <xf numFmtId="0" fontId="15" fillId="0" borderId="1881" xfId="0" applyFont="1" applyBorder="1" applyAlignment="1">
      <alignment horizontal="left" vertical="top" wrapText="1"/>
    </xf>
    <xf numFmtId="0" fontId="15" fillId="0" borderId="1880" xfId="0" applyFont="1" applyBorder="1" applyAlignment="1">
      <alignment horizontal="left" vertical="top" wrapText="1"/>
    </xf>
    <xf numFmtId="0" fontId="15" fillId="0" borderId="1879" xfId="0" applyFont="1" applyBorder="1" applyAlignment="1">
      <alignment horizontal="left" vertical="top" wrapText="1"/>
    </xf>
    <xf numFmtId="0" fontId="8" fillId="3" borderId="1892" xfId="0" applyFont="1" applyFill="1" applyBorder="1" applyAlignment="1">
      <alignment horizontal="center" vertical="center"/>
    </xf>
    <xf numFmtId="0" fontId="8" fillId="3" borderId="1891" xfId="0" applyFont="1" applyFill="1" applyBorder="1" applyAlignment="1">
      <alignment horizontal="center" vertical="center"/>
    </xf>
    <xf numFmtId="0" fontId="13" fillId="0" borderId="1891" xfId="0" applyFont="1" applyBorder="1" applyAlignment="1">
      <alignment horizontal="left" vertical="center" wrapText="1"/>
    </xf>
    <xf numFmtId="0" fontId="13" fillId="0" borderId="1890" xfId="0" applyFont="1" applyBorder="1" applyAlignment="1">
      <alignment horizontal="left" vertical="center" wrapText="1"/>
    </xf>
    <xf numFmtId="0" fontId="8" fillId="3" borderId="1892" xfId="0" applyFont="1" applyFill="1" applyBorder="1" applyAlignment="1">
      <alignment horizontal="center" vertical="center" wrapText="1"/>
    </xf>
    <xf numFmtId="0" fontId="8" fillId="3" borderId="1891" xfId="0" applyFont="1" applyFill="1" applyBorder="1" applyAlignment="1">
      <alignment horizontal="center" vertical="center" wrapText="1"/>
    </xf>
    <xf numFmtId="0" fontId="16" fillId="0" borderId="1876" xfId="0" applyFont="1" applyBorder="1" applyAlignment="1">
      <alignment horizontal="left" vertical="center" shrinkToFit="1"/>
    </xf>
    <xf numFmtId="0" fontId="16" fillId="0" borderId="1875" xfId="0" applyFont="1" applyBorder="1" applyAlignment="1">
      <alignment horizontal="left" vertical="center" shrinkToFit="1"/>
    </xf>
    <xf numFmtId="0" fontId="16" fillId="0" borderId="1874" xfId="0" applyFont="1" applyBorder="1" applyAlignment="1">
      <alignment horizontal="left" vertical="center" shrinkToFit="1"/>
    </xf>
    <xf numFmtId="0" fontId="8" fillId="3" borderId="1873" xfId="0" applyFont="1" applyFill="1" applyBorder="1" applyAlignment="1">
      <alignment horizontal="center" vertical="center"/>
    </xf>
    <xf numFmtId="0" fontId="8" fillId="3" borderId="1872" xfId="0" applyFont="1" applyFill="1" applyBorder="1" applyAlignment="1">
      <alignment horizontal="center" vertical="center"/>
    </xf>
    <xf numFmtId="0" fontId="16" fillId="0" borderId="1871" xfId="0" applyFont="1" applyBorder="1" applyAlignment="1">
      <alignment horizontal="left" vertical="center" shrinkToFit="1"/>
    </xf>
    <xf numFmtId="0" fontId="16" fillId="0" borderId="1870" xfId="0" applyFont="1" applyBorder="1" applyAlignment="1">
      <alignment horizontal="left" vertical="center" shrinkToFit="1"/>
    </xf>
    <xf numFmtId="0" fontId="16" fillId="0" borderId="1869" xfId="0" applyFont="1" applyBorder="1" applyAlignment="1">
      <alignment horizontal="left" vertical="center" shrinkToFit="1"/>
    </xf>
    <xf numFmtId="0" fontId="8" fillId="4" borderId="1867" xfId="0" applyFont="1" applyFill="1" applyBorder="1" applyAlignment="1">
      <alignment horizontal="left" vertical="top" wrapText="1"/>
    </xf>
    <xf numFmtId="0" fontId="8" fillId="4" borderId="1866" xfId="0" applyFont="1" applyFill="1" applyBorder="1" applyAlignment="1">
      <alignment horizontal="left" vertical="top" wrapText="1"/>
    </xf>
    <xf numFmtId="0" fontId="8" fillId="3" borderId="1888" xfId="0" applyFont="1" applyFill="1" applyBorder="1" applyAlignment="1">
      <alignment horizontal="center" vertical="center"/>
    </xf>
    <xf numFmtId="0" fontId="8" fillId="3" borderId="1887" xfId="0" applyFont="1" applyFill="1" applyBorder="1" applyAlignment="1">
      <alignment horizontal="center" vertical="center"/>
    </xf>
    <xf numFmtId="0" fontId="17" fillId="0" borderId="1886" xfId="0" applyFont="1" applyBorder="1" applyAlignment="1">
      <alignment horizontal="left" vertical="center" shrinkToFit="1"/>
    </xf>
    <xf numFmtId="0" fontId="17" fillId="0" borderId="1885" xfId="0" applyFont="1" applyBorder="1" applyAlignment="1">
      <alignment horizontal="left" vertical="center" shrinkToFit="1"/>
    </xf>
    <xf numFmtId="0" fontId="17" fillId="0" borderId="1884" xfId="0" applyFont="1" applyBorder="1" applyAlignment="1">
      <alignment horizontal="left" vertical="center" shrinkToFit="1"/>
    </xf>
    <xf numFmtId="0" fontId="8" fillId="3" borderId="1889" xfId="0" applyFont="1" applyFill="1" applyBorder="1" applyAlignment="1">
      <alignment horizontal="center" vertical="center" wrapText="1"/>
    </xf>
    <xf numFmtId="0" fontId="8" fillId="3" borderId="1866" xfId="0" applyFont="1" applyFill="1" applyBorder="1" applyAlignment="1">
      <alignment horizontal="center" vertical="center" wrapText="1"/>
    </xf>
    <xf numFmtId="0" fontId="8" fillId="4" borderId="1868" xfId="0" applyFont="1" applyFill="1" applyBorder="1" applyAlignment="1">
      <alignment horizontal="left" vertical="top" wrapText="1"/>
    </xf>
    <xf numFmtId="0" fontId="10" fillId="0" borderId="1868" xfId="0" applyFont="1" applyBorder="1" applyAlignment="1">
      <alignment horizontal="left" vertical="center" wrapText="1"/>
    </xf>
    <xf numFmtId="0" fontId="10" fillId="0" borderId="1867" xfId="0" applyFont="1" applyBorder="1" applyAlignment="1">
      <alignment horizontal="left" vertical="center" wrapText="1"/>
    </xf>
    <xf numFmtId="0" fontId="10" fillId="0" borderId="1866" xfId="0" applyFont="1" applyBorder="1" applyAlignment="1">
      <alignment horizontal="left" vertical="center" wrapText="1"/>
    </xf>
    <xf numFmtId="0" fontId="11" fillId="4" borderId="1868" xfId="0" applyFont="1" applyFill="1" applyBorder="1" applyAlignment="1">
      <alignment horizontal="center" vertical="center" wrapText="1"/>
    </xf>
    <xf numFmtId="0" fontId="11" fillId="4" borderId="1866" xfId="0" applyFont="1" applyFill="1" applyBorder="1" applyAlignment="1">
      <alignment horizontal="center" vertical="center" wrapText="1"/>
    </xf>
    <xf numFmtId="0" fontId="8" fillId="3" borderId="1907" xfId="0" applyFont="1" applyFill="1" applyBorder="1" applyAlignment="1">
      <alignment horizontal="center" vertical="center"/>
    </xf>
    <xf numFmtId="0" fontId="8" fillId="3" borderId="1904" xfId="0" applyFont="1" applyFill="1" applyBorder="1" applyAlignment="1">
      <alignment horizontal="center" vertical="center"/>
    </xf>
    <xf numFmtId="0" fontId="8" fillId="3" borderId="1906" xfId="0" applyFont="1" applyFill="1" applyBorder="1" applyAlignment="1">
      <alignment horizontal="center" vertical="center"/>
    </xf>
    <xf numFmtId="0" fontId="8" fillId="3" borderId="1902" xfId="0" applyFont="1" applyFill="1" applyBorder="1" applyAlignment="1">
      <alignment horizontal="center" vertical="center"/>
    </xf>
    <xf numFmtId="0" fontId="8" fillId="3" borderId="1901" xfId="0" applyFont="1" applyFill="1" applyBorder="1" applyAlignment="1">
      <alignment horizontal="center" vertical="center"/>
    </xf>
    <xf numFmtId="0" fontId="17" fillId="0" borderId="1900" xfId="0" applyFont="1" applyBorder="1" applyAlignment="1">
      <alignment horizontal="left" vertical="center" shrinkToFit="1"/>
    </xf>
    <xf numFmtId="0" fontId="17" fillId="0" borderId="1899" xfId="0" applyFont="1" applyBorder="1" applyAlignment="1">
      <alignment horizontal="left" vertical="center" shrinkToFit="1"/>
    </xf>
    <xf numFmtId="0" fontId="17" fillId="0" borderId="1898" xfId="0" applyFont="1" applyBorder="1" applyAlignment="1">
      <alignment horizontal="left" vertical="center" shrinkToFit="1"/>
    </xf>
    <xf numFmtId="0" fontId="15" fillId="0" borderId="1905" xfId="0" applyFont="1" applyBorder="1" applyAlignment="1">
      <alignment horizontal="left" vertical="top" wrapText="1"/>
    </xf>
    <xf numFmtId="0" fontId="15" fillId="0" borderId="1904" xfId="0" applyFont="1" applyBorder="1" applyAlignment="1">
      <alignment horizontal="left" vertical="top" wrapText="1"/>
    </xf>
    <xf numFmtId="0" fontId="15" fillId="0" borderId="1903" xfId="0" applyFont="1" applyBorder="1" applyAlignment="1">
      <alignment horizontal="left" vertical="top" wrapText="1"/>
    </xf>
    <xf numFmtId="0" fontId="8" fillId="3" borderId="1916" xfId="0" applyFont="1" applyFill="1" applyBorder="1" applyAlignment="1">
      <alignment horizontal="center" vertical="center"/>
    </xf>
    <xf numFmtId="0" fontId="8" fillId="3" borderId="1915" xfId="0" applyFont="1" applyFill="1" applyBorder="1" applyAlignment="1">
      <alignment horizontal="center" vertical="center"/>
    </xf>
    <xf numFmtId="0" fontId="13" fillId="0" borderId="1915" xfId="0" applyFont="1" applyBorder="1" applyAlignment="1">
      <alignment horizontal="left" vertical="center" wrapText="1"/>
    </xf>
    <xf numFmtId="0" fontId="13" fillId="0" borderId="1914" xfId="0" applyFont="1" applyBorder="1" applyAlignment="1">
      <alignment horizontal="left" vertical="center" wrapText="1"/>
    </xf>
    <xf numFmtId="0" fontId="8" fillId="3" borderId="1916" xfId="0" applyFont="1" applyFill="1" applyBorder="1" applyAlignment="1">
      <alignment horizontal="center" vertical="center" wrapText="1"/>
    </xf>
    <xf numFmtId="0" fontId="8" fillId="3" borderId="1915" xfId="0" applyFont="1" applyFill="1" applyBorder="1" applyAlignment="1">
      <alignment horizontal="center" vertical="center" wrapText="1"/>
    </xf>
    <xf numFmtId="0" fontId="16" fillId="0" borderId="1900" xfId="0" applyFont="1" applyBorder="1" applyAlignment="1">
      <alignment horizontal="left" vertical="center" shrinkToFit="1"/>
    </xf>
    <xf numFmtId="0" fontId="16" fillId="0" borderId="1899" xfId="0" applyFont="1" applyBorder="1" applyAlignment="1">
      <alignment horizontal="left" vertical="center" shrinkToFit="1"/>
    </xf>
    <xf numFmtId="0" fontId="16" fillId="0" borderId="1898" xfId="0" applyFont="1" applyBorder="1" applyAlignment="1">
      <alignment horizontal="left" vertical="center" shrinkToFit="1"/>
    </xf>
    <xf numFmtId="0" fontId="8" fillId="3" borderId="1897" xfId="0" applyFont="1" applyFill="1" applyBorder="1" applyAlignment="1">
      <alignment horizontal="center" vertical="center"/>
    </xf>
    <xf numFmtId="0" fontId="8" fillId="3" borderId="1896" xfId="0" applyFont="1" applyFill="1" applyBorder="1" applyAlignment="1">
      <alignment horizontal="center" vertical="center"/>
    </xf>
    <xf numFmtId="0" fontId="16" fillId="0" borderId="1895" xfId="0" applyFont="1" applyBorder="1" applyAlignment="1">
      <alignment horizontal="left" vertical="center" shrinkToFit="1"/>
    </xf>
    <xf numFmtId="0" fontId="16" fillId="0" borderId="1894" xfId="0" applyFont="1" applyBorder="1" applyAlignment="1">
      <alignment horizontal="left" vertical="center" shrinkToFit="1"/>
    </xf>
    <xf numFmtId="0" fontId="16" fillId="0" borderId="1893" xfId="0" applyFont="1" applyBorder="1" applyAlignment="1">
      <alignment horizontal="left" vertical="center" shrinkToFit="1"/>
    </xf>
    <xf numFmtId="0" fontId="8" fillId="4" borderId="1891" xfId="0" applyFont="1" applyFill="1" applyBorder="1" applyAlignment="1">
      <alignment horizontal="left" vertical="top" wrapText="1"/>
    </xf>
    <xf numFmtId="0" fontId="8" fillId="4" borderId="1890" xfId="0" applyFont="1" applyFill="1" applyBorder="1" applyAlignment="1">
      <alignment horizontal="left" vertical="top" wrapText="1"/>
    </xf>
    <xf numFmtId="0" fontId="8" fillId="3" borderId="1912" xfId="0" applyFont="1" applyFill="1" applyBorder="1" applyAlignment="1">
      <alignment horizontal="center" vertical="center"/>
    </xf>
    <xf numFmtId="0" fontId="8" fillId="3" borderId="1911" xfId="0" applyFont="1" applyFill="1" applyBorder="1" applyAlignment="1">
      <alignment horizontal="center" vertical="center"/>
    </xf>
    <xf numFmtId="0" fontId="17" fillId="0" borderId="1910" xfId="0" applyFont="1" applyBorder="1" applyAlignment="1">
      <alignment horizontal="left" vertical="center" shrinkToFit="1"/>
    </xf>
    <xf numFmtId="0" fontId="17" fillId="0" borderId="1909" xfId="0" applyFont="1" applyBorder="1" applyAlignment="1">
      <alignment horizontal="left" vertical="center" shrinkToFit="1"/>
    </xf>
    <xf numFmtId="0" fontId="17" fillId="0" borderId="1908" xfId="0" applyFont="1" applyBorder="1" applyAlignment="1">
      <alignment horizontal="left" vertical="center" shrinkToFit="1"/>
    </xf>
    <xf numFmtId="0" fontId="8" fillId="3" borderId="1913" xfId="0" applyFont="1" applyFill="1" applyBorder="1" applyAlignment="1">
      <alignment horizontal="center" vertical="center" wrapText="1"/>
    </xf>
    <xf numFmtId="0" fontId="8" fillId="3" borderId="1890" xfId="0" applyFont="1" applyFill="1" applyBorder="1" applyAlignment="1">
      <alignment horizontal="center" vertical="center" wrapText="1"/>
    </xf>
    <xf numFmtId="0" fontId="8" fillId="4" borderId="1892" xfId="0" applyFont="1" applyFill="1" applyBorder="1" applyAlignment="1">
      <alignment horizontal="left" vertical="top" wrapText="1"/>
    </xf>
    <xf numFmtId="0" fontId="10" fillId="0" borderId="1892" xfId="0" applyFont="1" applyBorder="1" applyAlignment="1">
      <alignment horizontal="left" vertical="center" wrapText="1"/>
    </xf>
    <xf numFmtId="0" fontId="10" fillId="0" borderId="1891" xfId="0" applyFont="1" applyBorder="1" applyAlignment="1">
      <alignment horizontal="left" vertical="center" wrapText="1"/>
    </xf>
    <xf numFmtId="0" fontId="10" fillId="0" borderId="1890" xfId="0" applyFont="1" applyBorder="1" applyAlignment="1">
      <alignment horizontal="left" vertical="center" wrapText="1"/>
    </xf>
    <xf numFmtId="0" fontId="11" fillId="4" borderId="1892" xfId="0" applyFont="1" applyFill="1" applyBorder="1" applyAlignment="1">
      <alignment horizontal="center" vertical="center" wrapText="1"/>
    </xf>
    <xf numFmtId="0" fontId="11" fillId="4" borderId="1890" xfId="0" applyFont="1" applyFill="1" applyBorder="1" applyAlignment="1">
      <alignment horizontal="center" vertical="center" wrapText="1"/>
    </xf>
    <xf numFmtId="0" fontId="8" fillId="3" borderId="1931" xfId="0" applyFont="1" applyFill="1" applyBorder="1" applyAlignment="1">
      <alignment horizontal="center" vertical="center"/>
    </xf>
    <xf numFmtId="0" fontId="8" fillId="3" borderId="1928" xfId="0" applyFont="1" applyFill="1" applyBorder="1" applyAlignment="1">
      <alignment horizontal="center" vertical="center"/>
    </xf>
    <xf numFmtId="0" fontId="8" fillId="3" borderId="1930" xfId="0" applyFont="1" applyFill="1" applyBorder="1" applyAlignment="1">
      <alignment horizontal="center" vertical="center"/>
    </xf>
    <xf numFmtId="0" fontId="8" fillId="3" borderId="1926" xfId="0" applyFont="1" applyFill="1" applyBorder="1" applyAlignment="1">
      <alignment horizontal="center" vertical="center"/>
    </xf>
    <xf numFmtId="0" fontId="8" fillId="3" borderId="1925" xfId="0" applyFont="1" applyFill="1" applyBorder="1" applyAlignment="1">
      <alignment horizontal="center" vertical="center"/>
    </xf>
    <xf numFmtId="0" fontId="17" fillId="0" borderId="1924" xfId="0" applyFont="1" applyBorder="1" applyAlignment="1">
      <alignment horizontal="left" vertical="center" shrinkToFit="1"/>
    </xf>
    <xf numFmtId="0" fontId="17" fillId="0" borderId="1923" xfId="0" applyFont="1" applyBorder="1" applyAlignment="1">
      <alignment horizontal="left" vertical="center" shrinkToFit="1"/>
    </xf>
    <xf numFmtId="0" fontId="17" fillId="0" borderId="1922" xfId="0" applyFont="1" applyBorder="1" applyAlignment="1">
      <alignment horizontal="left" vertical="center" shrinkToFit="1"/>
    </xf>
    <xf numFmtId="0" fontId="15" fillId="0" borderId="1929" xfId="0" applyFont="1" applyBorder="1" applyAlignment="1">
      <alignment horizontal="left" vertical="top" wrapText="1"/>
    </xf>
    <xf numFmtId="0" fontId="15" fillId="0" borderId="1928" xfId="0" applyFont="1" applyBorder="1" applyAlignment="1">
      <alignment horizontal="left" vertical="top" wrapText="1"/>
    </xf>
    <xf numFmtId="0" fontId="15" fillId="0" borderId="1927" xfId="0" applyFont="1" applyBorder="1" applyAlignment="1">
      <alignment horizontal="left" vertical="top" wrapText="1"/>
    </xf>
    <xf numFmtId="0" fontId="8" fillId="3" borderId="1940" xfId="0" applyFont="1" applyFill="1" applyBorder="1" applyAlignment="1">
      <alignment horizontal="center" vertical="center"/>
    </xf>
    <xf numFmtId="0" fontId="8" fillId="3" borderId="1939" xfId="0" applyFont="1" applyFill="1" applyBorder="1" applyAlignment="1">
      <alignment horizontal="center" vertical="center"/>
    </xf>
    <xf numFmtId="0" fontId="13" fillId="0" borderId="1939" xfId="0" applyFont="1" applyBorder="1" applyAlignment="1">
      <alignment horizontal="left" vertical="center" wrapText="1"/>
    </xf>
    <xf numFmtId="0" fontId="13" fillId="0" borderId="1938" xfId="0" applyFont="1" applyBorder="1" applyAlignment="1">
      <alignment horizontal="left" vertical="center" wrapText="1"/>
    </xf>
    <xf numFmtId="0" fontId="8" fillId="3" borderId="1940" xfId="0" applyFont="1" applyFill="1" applyBorder="1" applyAlignment="1">
      <alignment horizontal="center" vertical="center" wrapText="1"/>
    </xf>
    <xf numFmtId="0" fontId="8" fillId="3" borderId="1939" xfId="0" applyFont="1" applyFill="1" applyBorder="1" applyAlignment="1">
      <alignment horizontal="center" vertical="center" wrapText="1"/>
    </xf>
    <xf numFmtId="0" fontId="16" fillId="0" borderId="1924" xfId="0" applyFont="1" applyBorder="1" applyAlignment="1">
      <alignment horizontal="left" vertical="center" shrinkToFit="1"/>
    </xf>
    <xf numFmtId="0" fontId="16" fillId="0" borderId="1923" xfId="0" applyFont="1" applyBorder="1" applyAlignment="1">
      <alignment horizontal="left" vertical="center" shrinkToFit="1"/>
    </xf>
    <xf numFmtId="0" fontId="16" fillId="0" borderId="1922" xfId="0" applyFont="1" applyBorder="1" applyAlignment="1">
      <alignment horizontal="left" vertical="center" shrinkToFit="1"/>
    </xf>
    <xf numFmtId="0" fontId="8" fillId="3" borderId="1921" xfId="0" applyFont="1" applyFill="1" applyBorder="1" applyAlignment="1">
      <alignment horizontal="center" vertical="center"/>
    </xf>
    <xf numFmtId="0" fontId="8" fillId="3" borderId="1920" xfId="0" applyFont="1" applyFill="1" applyBorder="1" applyAlignment="1">
      <alignment horizontal="center" vertical="center"/>
    </xf>
    <xf numFmtId="0" fontId="16" fillId="0" borderId="1919" xfId="0" applyFont="1" applyBorder="1" applyAlignment="1">
      <alignment horizontal="left" vertical="center" shrinkToFit="1"/>
    </xf>
    <xf numFmtId="0" fontId="16" fillId="0" borderId="1918" xfId="0" applyFont="1" applyBorder="1" applyAlignment="1">
      <alignment horizontal="left" vertical="center" shrinkToFit="1"/>
    </xf>
    <xf numFmtId="0" fontId="16" fillId="0" borderId="1917" xfId="0" applyFont="1" applyBorder="1" applyAlignment="1">
      <alignment horizontal="left" vertical="center" shrinkToFit="1"/>
    </xf>
    <xf numFmtId="0" fontId="8" fillId="4" borderId="1915" xfId="0" applyFont="1" applyFill="1" applyBorder="1" applyAlignment="1">
      <alignment horizontal="left" vertical="top" wrapText="1"/>
    </xf>
    <xf numFmtId="0" fontId="8" fillId="4" borderId="1914" xfId="0" applyFont="1" applyFill="1" applyBorder="1" applyAlignment="1">
      <alignment horizontal="left" vertical="top" wrapText="1"/>
    </xf>
    <xf numFmtId="0" fontId="8" fillId="3" borderId="1936" xfId="0" applyFont="1" applyFill="1" applyBorder="1" applyAlignment="1">
      <alignment horizontal="center" vertical="center"/>
    </xf>
    <xf numFmtId="0" fontId="8" fillId="3" borderId="1935" xfId="0" applyFont="1" applyFill="1" applyBorder="1" applyAlignment="1">
      <alignment horizontal="center" vertical="center"/>
    </xf>
    <xf numFmtId="0" fontId="17" fillId="0" borderId="1934" xfId="0" applyFont="1" applyBorder="1" applyAlignment="1">
      <alignment horizontal="left" vertical="center" shrinkToFit="1"/>
    </xf>
    <xf numFmtId="0" fontId="17" fillId="0" borderId="1933" xfId="0" applyFont="1" applyBorder="1" applyAlignment="1">
      <alignment horizontal="left" vertical="center" shrinkToFit="1"/>
    </xf>
    <xf numFmtId="0" fontId="17" fillId="0" borderId="1932" xfId="0" applyFont="1" applyBorder="1" applyAlignment="1">
      <alignment horizontal="left" vertical="center" shrinkToFit="1"/>
    </xf>
    <xf numFmtId="0" fontId="8" fillId="3" borderId="1937" xfId="0" applyFont="1" applyFill="1" applyBorder="1" applyAlignment="1">
      <alignment horizontal="center" vertical="center" wrapText="1"/>
    </xf>
    <xf numFmtId="0" fontId="8" fillId="3" borderId="1914" xfId="0" applyFont="1" applyFill="1" applyBorder="1" applyAlignment="1">
      <alignment horizontal="center" vertical="center" wrapText="1"/>
    </xf>
    <xf numFmtId="0" fontId="8" fillId="4" borderId="1916" xfId="0" applyFont="1" applyFill="1" applyBorder="1" applyAlignment="1">
      <alignment horizontal="left" vertical="top" wrapText="1"/>
    </xf>
    <xf numFmtId="0" fontId="10" fillId="0" borderId="1916" xfId="0" applyFont="1" applyBorder="1" applyAlignment="1">
      <alignment horizontal="left" vertical="center" wrapText="1"/>
    </xf>
    <xf numFmtId="0" fontId="10" fillId="0" borderId="1915" xfId="0" applyFont="1" applyBorder="1" applyAlignment="1">
      <alignment horizontal="left" vertical="center" wrapText="1"/>
    </xf>
    <xf numFmtId="0" fontId="10" fillId="0" borderId="1914" xfId="0" applyFont="1" applyBorder="1" applyAlignment="1">
      <alignment horizontal="left" vertical="center" wrapText="1"/>
    </xf>
    <xf numFmtId="0" fontId="11" fillId="4" borderId="1916" xfId="0" applyFont="1" applyFill="1" applyBorder="1" applyAlignment="1">
      <alignment horizontal="center" vertical="center" wrapText="1"/>
    </xf>
    <xf numFmtId="0" fontId="11" fillId="4" borderId="1914" xfId="0" applyFont="1" applyFill="1" applyBorder="1" applyAlignment="1">
      <alignment horizontal="center" vertical="center" wrapText="1"/>
    </xf>
    <xf numFmtId="0" fontId="8" fillId="3" borderId="1955" xfId="0" applyFont="1" applyFill="1" applyBorder="1" applyAlignment="1">
      <alignment horizontal="center" vertical="center"/>
    </xf>
    <xf numFmtId="0" fontId="8" fillId="3" borderId="1952" xfId="0" applyFont="1" applyFill="1" applyBorder="1" applyAlignment="1">
      <alignment horizontal="center" vertical="center"/>
    </xf>
    <xf numFmtId="0" fontId="8" fillId="3" borderId="1954" xfId="0" applyFont="1" applyFill="1" applyBorder="1" applyAlignment="1">
      <alignment horizontal="center" vertical="center"/>
    </xf>
    <xf numFmtId="0" fontId="8" fillId="3" borderId="1950" xfId="0" applyFont="1" applyFill="1" applyBorder="1" applyAlignment="1">
      <alignment horizontal="center" vertical="center"/>
    </xf>
    <xf numFmtId="0" fontId="8" fillId="3" borderId="1949" xfId="0" applyFont="1" applyFill="1" applyBorder="1" applyAlignment="1">
      <alignment horizontal="center" vertical="center"/>
    </xf>
    <xf numFmtId="0" fontId="17" fillId="0" borderId="1948" xfId="0" applyFont="1" applyBorder="1" applyAlignment="1">
      <alignment horizontal="left" vertical="center" shrinkToFit="1"/>
    </xf>
    <xf numFmtId="0" fontId="17" fillId="0" borderId="1947" xfId="0" applyFont="1" applyBorder="1" applyAlignment="1">
      <alignment horizontal="left" vertical="center" shrinkToFit="1"/>
    </xf>
    <xf numFmtId="0" fontId="17" fillId="0" borderId="1946" xfId="0" applyFont="1" applyBorder="1" applyAlignment="1">
      <alignment horizontal="left" vertical="center" shrinkToFit="1"/>
    </xf>
    <xf numFmtId="0" fontId="15" fillId="0" borderId="1953" xfId="0" applyFont="1" applyBorder="1" applyAlignment="1">
      <alignment horizontal="left" vertical="top" wrapText="1"/>
    </xf>
    <xf numFmtId="0" fontId="15" fillId="0" borderId="1952" xfId="0" applyFont="1" applyBorder="1" applyAlignment="1">
      <alignment horizontal="left" vertical="top" wrapText="1"/>
    </xf>
    <xf numFmtId="0" fontId="15" fillId="0" borderId="1951" xfId="0" applyFont="1" applyBorder="1" applyAlignment="1">
      <alignment horizontal="left" vertical="top" wrapText="1"/>
    </xf>
    <xf numFmtId="0" fontId="8" fillId="3" borderId="1964" xfId="0" applyFont="1" applyFill="1" applyBorder="1" applyAlignment="1">
      <alignment horizontal="center" vertical="center"/>
    </xf>
    <xf numFmtId="0" fontId="8" fillId="3" borderId="1963" xfId="0" applyFont="1" applyFill="1" applyBorder="1" applyAlignment="1">
      <alignment horizontal="center" vertical="center"/>
    </xf>
    <xf numFmtId="0" fontId="13" fillId="0" borderId="1963" xfId="0" applyFont="1" applyBorder="1" applyAlignment="1">
      <alignment horizontal="left" vertical="center" wrapText="1"/>
    </xf>
    <xf numFmtId="0" fontId="13" fillId="0" borderId="1962" xfId="0" applyFont="1" applyBorder="1" applyAlignment="1">
      <alignment horizontal="left" vertical="center" wrapText="1"/>
    </xf>
    <xf numFmtId="0" fontId="8" fillId="3" borderId="1964" xfId="0" applyFont="1" applyFill="1" applyBorder="1" applyAlignment="1">
      <alignment horizontal="center" vertical="center" wrapText="1"/>
    </xf>
    <xf numFmtId="0" fontId="8" fillId="3" borderId="1963" xfId="0" applyFont="1" applyFill="1" applyBorder="1" applyAlignment="1">
      <alignment horizontal="center" vertical="center" wrapText="1"/>
    </xf>
    <xf numFmtId="0" fontId="16" fillId="0" borderId="1948" xfId="0" applyFont="1" applyBorder="1" applyAlignment="1">
      <alignment horizontal="left" vertical="center" shrinkToFit="1"/>
    </xf>
    <xf numFmtId="0" fontId="16" fillId="0" borderId="1947" xfId="0" applyFont="1" applyBorder="1" applyAlignment="1">
      <alignment horizontal="left" vertical="center" shrinkToFit="1"/>
    </xf>
    <xf numFmtId="0" fontId="16" fillId="0" borderId="1946" xfId="0" applyFont="1" applyBorder="1" applyAlignment="1">
      <alignment horizontal="left" vertical="center" shrinkToFit="1"/>
    </xf>
    <xf numFmtId="0" fontId="8" fillId="3" borderId="1945" xfId="0" applyFont="1" applyFill="1" applyBorder="1" applyAlignment="1">
      <alignment horizontal="center" vertical="center"/>
    </xf>
    <xf numFmtId="0" fontId="8" fillId="3" borderId="1944" xfId="0" applyFont="1" applyFill="1" applyBorder="1" applyAlignment="1">
      <alignment horizontal="center" vertical="center"/>
    </xf>
    <xf numFmtId="0" fontId="16" fillId="0" borderId="1943" xfId="0" applyFont="1" applyBorder="1" applyAlignment="1">
      <alignment horizontal="left" vertical="center" shrinkToFit="1"/>
    </xf>
    <xf numFmtId="0" fontId="16" fillId="0" borderId="1942" xfId="0" applyFont="1" applyBorder="1" applyAlignment="1">
      <alignment horizontal="left" vertical="center" shrinkToFit="1"/>
    </xf>
    <xf numFmtId="0" fontId="16" fillId="0" borderId="1941" xfId="0" applyFont="1" applyBorder="1" applyAlignment="1">
      <alignment horizontal="left" vertical="center" shrinkToFit="1"/>
    </xf>
    <xf numFmtId="0" fontId="8" fillId="4" borderId="1939" xfId="0" applyFont="1" applyFill="1" applyBorder="1" applyAlignment="1">
      <alignment horizontal="left" vertical="top" wrapText="1"/>
    </xf>
    <xf numFmtId="0" fontId="8" fillId="4" borderId="1938" xfId="0" applyFont="1" applyFill="1" applyBorder="1" applyAlignment="1">
      <alignment horizontal="left" vertical="top" wrapText="1"/>
    </xf>
    <xf numFmtId="0" fontId="8" fillId="3" borderId="1960" xfId="0" applyFont="1" applyFill="1" applyBorder="1" applyAlignment="1">
      <alignment horizontal="center" vertical="center"/>
    </xf>
    <xf numFmtId="0" fontId="8" fillId="3" borderId="1959" xfId="0" applyFont="1" applyFill="1" applyBorder="1" applyAlignment="1">
      <alignment horizontal="center" vertical="center"/>
    </xf>
    <xf numFmtId="0" fontId="17" fillId="0" borderId="1958" xfId="0" applyFont="1" applyBorder="1" applyAlignment="1">
      <alignment horizontal="left" vertical="center" shrinkToFit="1"/>
    </xf>
    <xf numFmtId="0" fontId="17" fillId="0" borderId="1957" xfId="0" applyFont="1" applyBorder="1" applyAlignment="1">
      <alignment horizontal="left" vertical="center" shrinkToFit="1"/>
    </xf>
    <xf numFmtId="0" fontId="17" fillId="0" borderId="1956" xfId="0" applyFont="1" applyBorder="1" applyAlignment="1">
      <alignment horizontal="left" vertical="center" shrinkToFit="1"/>
    </xf>
    <xf numFmtId="0" fontId="8" fillId="3" borderId="1961" xfId="0" applyFont="1" applyFill="1" applyBorder="1" applyAlignment="1">
      <alignment horizontal="center" vertical="center" wrapText="1"/>
    </xf>
    <xf numFmtId="0" fontId="8" fillId="3" borderId="1938" xfId="0" applyFont="1" applyFill="1" applyBorder="1" applyAlignment="1">
      <alignment horizontal="center" vertical="center" wrapText="1"/>
    </xf>
    <xf numFmtId="0" fontId="8" fillId="4" borderId="1940" xfId="0" applyFont="1" applyFill="1" applyBorder="1" applyAlignment="1">
      <alignment horizontal="left" vertical="top" wrapText="1"/>
    </xf>
    <xf numFmtId="0" fontId="10" fillId="0" borderId="1940" xfId="0" applyFont="1" applyBorder="1" applyAlignment="1">
      <alignment horizontal="left" vertical="center" wrapText="1"/>
    </xf>
    <xf numFmtId="0" fontId="10" fillId="0" borderId="1939" xfId="0" applyFont="1" applyBorder="1" applyAlignment="1">
      <alignment horizontal="left" vertical="center" wrapText="1"/>
    </xf>
    <xf numFmtId="0" fontId="10" fillId="0" borderId="1938" xfId="0" applyFont="1" applyBorder="1" applyAlignment="1">
      <alignment horizontal="left" vertical="center" wrapText="1"/>
    </xf>
    <xf numFmtId="0" fontId="11" fillId="4" borderId="1940" xfId="0" applyFont="1" applyFill="1" applyBorder="1" applyAlignment="1">
      <alignment horizontal="center" vertical="center" wrapText="1"/>
    </xf>
    <xf numFmtId="0" fontId="11" fillId="4" borderId="1938" xfId="0" applyFont="1" applyFill="1" applyBorder="1" applyAlignment="1">
      <alignment horizontal="center" vertical="center" wrapText="1"/>
    </xf>
    <xf numFmtId="0" fontId="8" fillId="3" borderId="1979" xfId="0" applyFont="1" applyFill="1" applyBorder="1" applyAlignment="1">
      <alignment horizontal="center" vertical="center"/>
    </xf>
    <xf numFmtId="0" fontId="8" fillId="3" borderId="1976" xfId="0" applyFont="1" applyFill="1" applyBorder="1" applyAlignment="1">
      <alignment horizontal="center" vertical="center"/>
    </xf>
    <xf numFmtId="0" fontId="8" fillId="3" borderId="1978" xfId="0" applyFont="1" applyFill="1" applyBorder="1" applyAlignment="1">
      <alignment horizontal="center" vertical="center"/>
    </xf>
    <xf numFmtId="0" fontId="8" fillId="3" borderId="1974" xfId="0" applyFont="1" applyFill="1" applyBorder="1" applyAlignment="1">
      <alignment horizontal="center" vertical="center"/>
    </xf>
    <xf numFmtId="0" fontId="8" fillId="3" borderId="1973" xfId="0" applyFont="1" applyFill="1" applyBorder="1" applyAlignment="1">
      <alignment horizontal="center" vertical="center"/>
    </xf>
    <xf numFmtId="0" fontId="17" fillId="0" borderId="1972" xfId="0" applyFont="1" applyBorder="1" applyAlignment="1">
      <alignment horizontal="left" vertical="center" shrinkToFit="1"/>
    </xf>
    <xf numFmtId="0" fontId="17" fillId="0" borderId="1971" xfId="0" applyFont="1" applyBorder="1" applyAlignment="1">
      <alignment horizontal="left" vertical="center" shrinkToFit="1"/>
    </xf>
    <xf numFmtId="0" fontId="17" fillId="0" borderId="1970" xfId="0" applyFont="1" applyBorder="1" applyAlignment="1">
      <alignment horizontal="left" vertical="center" shrinkToFit="1"/>
    </xf>
    <xf numFmtId="0" fontId="15" fillId="0" borderId="1977" xfId="0" applyFont="1" applyBorder="1" applyAlignment="1">
      <alignment horizontal="left" vertical="top" wrapText="1"/>
    </xf>
    <xf numFmtId="0" fontId="15" fillId="0" borderId="1976" xfId="0" applyFont="1" applyBorder="1" applyAlignment="1">
      <alignment horizontal="left" vertical="top" wrapText="1"/>
    </xf>
    <xf numFmtId="0" fontId="15" fillId="0" borderId="1975" xfId="0" applyFont="1" applyBorder="1" applyAlignment="1">
      <alignment horizontal="left" vertical="top" wrapText="1"/>
    </xf>
    <xf numFmtId="0" fontId="8" fillId="3" borderId="1988" xfId="0" applyFont="1" applyFill="1" applyBorder="1" applyAlignment="1">
      <alignment horizontal="center" vertical="center"/>
    </xf>
    <xf numFmtId="0" fontId="8" fillId="3" borderId="1987" xfId="0" applyFont="1" applyFill="1" applyBorder="1" applyAlignment="1">
      <alignment horizontal="center" vertical="center"/>
    </xf>
    <xf numFmtId="0" fontId="13" fillId="0" borderId="1987" xfId="0" applyFont="1" applyBorder="1" applyAlignment="1">
      <alignment horizontal="left" vertical="center" wrapText="1"/>
    </xf>
    <xf numFmtId="0" fontId="13" fillId="0" borderId="1986" xfId="0" applyFont="1" applyBorder="1" applyAlignment="1">
      <alignment horizontal="left" vertical="center" wrapText="1"/>
    </xf>
    <xf numFmtId="0" fontId="8" fillId="3" borderId="1988" xfId="0" applyFont="1" applyFill="1" applyBorder="1" applyAlignment="1">
      <alignment horizontal="center" vertical="center" wrapText="1"/>
    </xf>
    <xf numFmtId="0" fontId="8" fillId="3" borderId="1987" xfId="0" applyFont="1" applyFill="1" applyBorder="1" applyAlignment="1">
      <alignment horizontal="center" vertical="center" wrapText="1"/>
    </xf>
    <xf numFmtId="0" fontId="16" fillId="0" borderId="1972" xfId="0" applyFont="1" applyBorder="1" applyAlignment="1">
      <alignment horizontal="left" vertical="center" shrinkToFit="1"/>
    </xf>
    <xf numFmtId="0" fontId="16" fillId="0" borderId="1971" xfId="0" applyFont="1" applyBorder="1" applyAlignment="1">
      <alignment horizontal="left" vertical="center" shrinkToFit="1"/>
    </xf>
    <xf numFmtId="0" fontId="16" fillId="0" borderId="1970" xfId="0" applyFont="1" applyBorder="1" applyAlignment="1">
      <alignment horizontal="left" vertical="center" shrinkToFit="1"/>
    </xf>
    <xf numFmtId="0" fontId="8" fillId="3" borderId="1969" xfId="0" applyFont="1" applyFill="1" applyBorder="1" applyAlignment="1">
      <alignment horizontal="center" vertical="center"/>
    </xf>
    <xf numFmtId="0" fontId="8" fillId="3" borderId="1968" xfId="0" applyFont="1" applyFill="1" applyBorder="1" applyAlignment="1">
      <alignment horizontal="center" vertical="center"/>
    </xf>
    <xf numFmtId="0" fontId="16" fillId="0" borderId="1967" xfId="0" applyFont="1" applyBorder="1" applyAlignment="1">
      <alignment horizontal="left" vertical="center" shrinkToFit="1"/>
    </xf>
    <xf numFmtId="0" fontId="16" fillId="0" borderId="1966" xfId="0" applyFont="1" applyBorder="1" applyAlignment="1">
      <alignment horizontal="left" vertical="center" shrinkToFit="1"/>
    </xf>
    <xf numFmtId="0" fontId="16" fillId="0" borderId="1965" xfId="0" applyFont="1" applyBorder="1" applyAlignment="1">
      <alignment horizontal="left" vertical="center" shrinkToFit="1"/>
    </xf>
    <xf numFmtId="0" fontId="8" fillId="4" borderId="1963" xfId="0" applyFont="1" applyFill="1" applyBorder="1" applyAlignment="1">
      <alignment horizontal="left" vertical="top" wrapText="1"/>
    </xf>
    <xf numFmtId="0" fontId="8" fillId="4" borderId="1962" xfId="0" applyFont="1" applyFill="1" applyBorder="1" applyAlignment="1">
      <alignment horizontal="left" vertical="top" wrapText="1"/>
    </xf>
    <xf numFmtId="0" fontId="8" fillId="3" borderId="1984" xfId="0" applyFont="1" applyFill="1" applyBorder="1" applyAlignment="1">
      <alignment horizontal="center" vertical="center"/>
    </xf>
    <xf numFmtId="0" fontId="8" fillId="3" borderId="1983" xfId="0" applyFont="1" applyFill="1" applyBorder="1" applyAlignment="1">
      <alignment horizontal="center" vertical="center"/>
    </xf>
    <xf numFmtId="0" fontId="17" fillId="0" borderId="1982" xfId="0" applyFont="1" applyBorder="1" applyAlignment="1">
      <alignment horizontal="left" vertical="center" shrinkToFit="1"/>
    </xf>
    <xf numFmtId="0" fontId="17" fillId="0" borderId="1981" xfId="0" applyFont="1" applyBorder="1" applyAlignment="1">
      <alignment horizontal="left" vertical="center" shrinkToFit="1"/>
    </xf>
    <xf numFmtId="0" fontId="17" fillId="0" borderId="1980" xfId="0" applyFont="1" applyBorder="1" applyAlignment="1">
      <alignment horizontal="left" vertical="center" shrinkToFit="1"/>
    </xf>
    <xf numFmtId="0" fontId="8" fillId="3" borderId="1985" xfId="0" applyFont="1" applyFill="1" applyBorder="1" applyAlignment="1">
      <alignment horizontal="center" vertical="center" wrapText="1"/>
    </xf>
    <xf numFmtId="0" fontId="8" fillId="3" borderId="1962" xfId="0" applyFont="1" applyFill="1" applyBorder="1" applyAlignment="1">
      <alignment horizontal="center" vertical="center" wrapText="1"/>
    </xf>
    <xf numFmtId="0" fontId="8" fillId="4" borderId="1964" xfId="0" applyFont="1" applyFill="1" applyBorder="1" applyAlignment="1">
      <alignment horizontal="left" vertical="top" wrapText="1"/>
    </xf>
    <xf numFmtId="0" fontId="10" fillId="0" borderId="1964" xfId="0" applyFont="1" applyBorder="1" applyAlignment="1">
      <alignment horizontal="left" vertical="center" wrapText="1"/>
    </xf>
    <xf numFmtId="0" fontId="10" fillId="0" borderId="1963" xfId="0" applyFont="1" applyBorder="1" applyAlignment="1">
      <alignment horizontal="left" vertical="center" wrapText="1"/>
    </xf>
    <xf numFmtId="0" fontId="10" fillId="0" borderId="1962" xfId="0" applyFont="1" applyBorder="1" applyAlignment="1">
      <alignment horizontal="left" vertical="center" wrapText="1"/>
    </xf>
    <xf numFmtId="0" fontId="11" fillId="4" borderId="1964" xfId="0" applyFont="1" applyFill="1" applyBorder="1" applyAlignment="1">
      <alignment horizontal="center" vertical="center" wrapText="1"/>
    </xf>
    <xf numFmtId="0" fontId="11" fillId="4" borderId="1962" xfId="0" applyFont="1" applyFill="1" applyBorder="1" applyAlignment="1">
      <alignment horizontal="center" vertical="center" wrapText="1"/>
    </xf>
    <xf numFmtId="0" fontId="8" fillId="3" borderId="2003" xfId="0" applyFont="1" applyFill="1" applyBorder="1" applyAlignment="1">
      <alignment horizontal="center" vertical="center"/>
    </xf>
    <xf numFmtId="0" fontId="8" fillId="3" borderId="2000" xfId="0" applyFont="1" applyFill="1" applyBorder="1" applyAlignment="1">
      <alignment horizontal="center" vertical="center"/>
    </xf>
    <xf numFmtId="0" fontId="8" fillId="3" borderId="2002" xfId="0" applyFont="1" applyFill="1" applyBorder="1" applyAlignment="1">
      <alignment horizontal="center" vertical="center"/>
    </xf>
    <xf numFmtId="0" fontId="8" fillId="3" borderId="1998" xfId="0" applyFont="1" applyFill="1" applyBorder="1" applyAlignment="1">
      <alignment horizontal="center" vertical="center"/>
    </xf>
    <xf numFmtId="0" fontId="8" fillId="3" borderId="1997" xfId="0" applyFont="1" applyFill="1" applyBorder="1" applyAlignment="1">
      <alignment horizontal="center" vertical="center"/>
    </xf>
    <xf numFmtId="0" fontId="17" fillId="0" borderId="1996" xfId="0" applyFont="1" applyBorder="1" applyAlignment="1">
      <alignment horizontal="left" vertical="center" shrinkToFit="1"/>
    </xf>
    <xf numFmtId="0" fontId="17" fillId="0" borderId="1995" xfId="0" applyFont="1" applyBorder="1" applyAlignment="1">
      <alignment horizontal="left" vertical="center" shrinkToFit="1"/>
    </xf>
    <xf numFmtId="0" fontId="17" fillId="0" borderId="1994" xfId="0" applyFont="1" applyBorder="1" applyAlignment="1">
      <alignment horizontal="left" vertical="center" shrinkToFit="1"/>
    </xf>
    <xf numFmtId="0" fontId="15" fillId="0" borderId="2001" xfId="0" applyFont="1" applyBorder="1" applyAlignment="1">
      <alignment horizontal="left" vertical="top" wrapText="1"/>
    </xf>
    <xf numFmtId="0" fontId="15" fillId="0" borderId="2000" xfId="0" applyFont="1" applyBorder="1" applyAlignment="1">
      <alignment horizontal="left" vertical="top" wrapText="1"/>
    </xf>
    <xf numFmtId="0" fontId="15" fillId="0" borderId="1999" xfId="0" applyFont="1" applyBorder="1" applyAlignment="1">
      <alignment horizontal="left" vertical="top" wrapText="1"/>
    </xf>
    <xf numFmtId="0" fontId="8" fillId="3" borderId="2012" xfId="0" applyFont="1" applyFill="1" applyBorder="1" applyAlignment="1">
      <alignment horizontal="center" vertical="center"/>
    </xf>
    <xf numFmtId="0" fontId="8" fillId="3" borderId="2011" xfId="0" applyFont="1" applyFill="1" applyBorder="1" applyAlignment="1">
      <alignment horizontal="center" vertical="center"/>
    </xf>
    <xf numFmtId="0" fontId="13" fillId="0" borderId="2011" xfId="0" applyFont="1" applyBorder="1" applyAlignment="1">
      <alignment horizontal="left" vertical="center" wrapText="1"/>
    </xf>
    <xf numFmtId="0" fontId="13" fillId="0" borderId="2010" xfId="0" applyFont="1" applyBorder="1" applyAlignment="1">
      <alignment horizontal="left" vertical="center" wrapText="1"/>
    </xf>
    <xf numFmtId="0" fontId="8" fillId="3" borderId="2012" xfId="0" applyFont="1" applyFill="1" applyBorder="1" applyAlignment="1">
      <alignment horizontal="center" vertical="center" wrapText="1"/>
    </xf>
    <xf numFmtId="0" fontId="8" fillId="3" borderId="2011" xfId="0" applyFont="1" applyFill="1" applyBorder="1" applyAlignment="1">
      <alignment horizontal="center" vertical="center" wrapText="1"/>
    </xf>
    <xf numFmtId="0" fontId="16" fillId="0" borderId="1996" xfId="0" applyFont="1" applyBorder="1" applyAlignment="1">
      <alignment horizontal="left" vertical="center" shrinkToFit="1"/>
    </xf>
    <xf numFmtId="0" fontId="16" fillId="0" borderId="1995" xfId="0" applyFont="1" applyBorder="1" applyAlignment="1">
      <alignment horizontal="left" vertical="center" shrinkToFit="1"/>
    </xf>
    <xf numFmtId="0" fontId="16" fillId="0" borderId="1994" xfId="0" applyFont="1" applyBorder="1" applyAlignment="1">
      <alignment horizontal="left" vertical="center" shrinkToFit="1"/>
    </xf>
    <xf numFmtId="0" fontId="8" fillId="3" borderId="1993" xfId="0" applyFont="1" applyFill="1" applyBorder="1" applyAlignment="1">
      <alignment horizontal="center" vertical="center"/>
    </xf>
    <xf numFmtId="0" fontId="8" fillId="3" borderId="1992" xfId="0" applyFont="1" applyFill="1" applyBorder="1" applyAlignment="1">
      <alignment horizontal="center" vertical="center"/>
    </xf>
    <xf numFmtId="0" fontId="16" fillId="0" borderId="1991" xfId="0" applyFont="1" applyBorder="1" applyAlignment="1">
      <alignment horizontal="left" vertical="center" shrinkToFit="1"/>
    </xf>
    <xf numFmtId="0" fontId="16" fillId="0" borderId="1990" xfId="0" applyFont="1" applyBorder="1" applyAlignment="1">
      <alignment horizontal="left" vertical="center" shrinkToFit="1"/>
    </xf>
    <xf numFmtId="0" fontId="16" fillId="0" borderId="1989" xfId="0" applyFont="1" applyBorder="1" applyAlignment="1">
      <alignment horizontal="left" vertical="center" shrinkToFit="1"/>
    </xf>
    <xf numFmtId="0" fontId="8" fillId="4" borderId="1987" xfId="0" applyFont="1" applyFill="1" applyBorder="1" applyAlignment="1">
      <alignment horizontal="left" vertical="top" wrapText="1"/>
    </xf>
    <xf numFmtId="0" fontId="8" fillId="4" borderId="1986" xfId="0" applyFont="1" applyFill="1" applyBorder="1" applyAlignment="1">
      <alignment horizontal="left" vertical="top" wrapText="1"/>
    </xf>
    <xf numFmtId="0" fontId="8" fillId="3" borderId="2008" xfId="0" applyFont="1" applyFill="1" applyBorder="1" applyAlignment="1">
      <alignment horizontal="center" vertical="center"/>
    </xf>
    <xf numFmtId="0" fontId="8" fillId="3" borderId="2007" xfId="0" applyFont="1" applyFill="1" applyBorder="1" applyAlignment="1">
      <alignment horizontal="center" vertical="center"/>
    </xf>
    <xf numFmtId="0" fontId="17" fillId="0" borderId="2006" xfId="0" applyFont="1" applyBorder="1" applyAlignment="1">
      <alignment horizontal="left" vertical="center" shrinkToFit="1"/>
    </xf>
    <xf numFmtId="0" fontId="17" fillId="0" borderId="2005" xfId="0" applyFont="1" applyBorder="1" applyAlignment="1">
      <alignment horizontal="left" vertical="center" shrinkToFit="1"/>
    </xf>
    <xf numFmtId="0" fontId="17" fillId="0" borderId="2004" xfId="0" applyFont="1" applyBorder="1" applyAlignment="1">
      <alignment horizontal="left" vertical="center" shrinkToFit="1"/>
    </xf>
    <xf numFmtId="0" fontId="8" fillId="3" borderId="2009" xfId="0" applyFont="1" applyFill="1" applyBorder="1" applyAlignment="1">
      <alignment horizontal="center" vertical="center" wrapText="1"/>
    </xf>
    <xf numFmtId="0" fontId="8" fillId="3" borderId="1986" xfId="0" applyFont="1" applyFill="1" applyBorder="1" applyAlignment="1">
      <alignment horizontal="center" vertical="center" wrapText="1"/>
    </xf>
    <xf numFmtId="0" fontId="8" fillId="4" borderId="1988" xfId="0" applyFont="1" applyFill="1" applyBorder="1" applyAlignment="1">
      <alignment horizontal="left" vertical="top" wrapText="1"/>
    </xf>
    <xf numFmtId="0" fontId="10" fillId="0" borderId="1988" xfId="0" applyFont="1" applyBorder="1" applyAlignment="1">
      <alignment horizontal="left" vertical="center" wrapText="1"/>
    </xf>
    <xf numFmtId="0" fontId="10" fillId="0" borderId="1987" xfId="0" applyFont="1" applyBorder="1" applyAlignment="1">
      <alignment horizontal="left" vertical="center" wrapText="1"/>
    </xf>
    <xf numFmtId="0" fontId="10" fillId="0" borderId="1986" xfId="0" applyFont="1" applyBorder="1" applyAlignment="1">
      <alignment horizontal="left" vertical="center" wrapText="1"/>
    </xf>
    <xf numFmtId="0" fontId="11" fillId="4" borderId="1988" xfId="0" applyFont="1" applyFill="1" applyBorder="1" applyAlignment="1">
      <alignment horizontal="center" vertical="center" wrapText="1"/>
    </xf>
    <xf numFmtId="0" fontId="11" fillId="4" borderId="1986" xfId="0" applyFont="1" applyFill="1" applyBorder="1" applyAlignment="1">
      <alignment horizontal="center" vertical="center" wrapText="1"/>
    </xf>
    <xf numFmtId="0" fontId="8" fillId="3" borderId="2027" xfId="0" applyFont="1" applyFill="1" applyBorder="1" applyAlignment="1">
      <alignment horizontal="center" vertical="center"/>
    </xf>
    <xf numFmtId="0" fontId="8" fillId="3" borderId="2024" xfId="0" applyFont="1" applyFill="1" applyBorder="1" applyAlignment="1">
      <alignment horizontal="center" vertical="center"/>
    </xf>
    <xf numFmtId="0" fontId="8" fillId="3" borderId="2026" xfId="0" applyFont="1" applyFill="1" applyBorder="1" applyAlignment="1">
      <alignment horizontal="center" vertical="center"/>
    </xf>
    <xf numFmtId="0" fontId="8" fillId="3" borderId="2022" xfId="0" applyFont="1" applyFill="1" applyBorder="1" applyAlignment="1">
      <alignment horizontal="center" vertical="center"/>
    </xf>
    <xf numFmtId="0" fontId="8" fillId="3" borderId="2021" xfId="0" applyFont="1" applyFill="1" applyBorder="1" applyAlignment="1">
      <alignment horizontal="center" vertical="center"/>
    </xf>
    <xf numFmtId="0" fontId="17" fillId="0" borderId="2020" xfId="0" applyFont="1" applyBorder="1" applyAlignment="1">
      <alignment horizontal="left" vertical="center" shrinkToFit="1"/>
    </xf>
    <xf numFmtId="0" fontId="17" fillId="0" borderId="2019" xfId="0" applyFont="1" applyBorder="1" applyAlignment="1">
      <alignment horizontal="left" vertical="center" shrinkToFit="1"/>
    </xf>
    <xf numFmtId="0" fontId="17" fillId="0" borderId="2018" xfId="0" applyFont="1" applyBorder="1" applyAlignment="1">
      <alignment horizontal="left" vertical="center" shrinkToFit="1"/>
    </xf>
    <xf numFmtId="0" fontId="15" fillId="0" borderId="2025" xfId="0" applyFont="1" applyBorder="1" applyAlignment="1">
      <alignment horizontal="left" vertical="top" wrapText="1"/>
    </xf>
    <xf numFmtId="0" fontId="15" fillId="0" borderId="2024" xfId="0" applyFont="1" applyBorder="1" applyAlignment="1">
      <alignment horizontal="left" vertical="top" wrapText="1"/>
    </xf>
    <xf numFmtId="0" fontId="15" fillId="0" borderId="2023" xfId="0" applyFont="1" applyBorder="1" applyAlignment="1">
      <alignment horizontal="left" vertical="top" wrapText="1"/>
    </xf>
    <xf numFmtId="0" fontId="8" fillId="3" borderId="2036" xfId="0" applyFont="1" applyFill="1" applyBorder="1" applyAlignment="1">
      <alignment horizontal="center" vertical="center"/>
    </xf>
    <xf numFmtId="0" fontId="8" fillId="3" borderId="2035" xfId="0" applyFont="1" applyFill="1" applyBorder="1" applyAlignment="1">
      <alignment horizontal="center" vertical="center"/>
    </xf>
    <xf numFmtId="0" fontId="13" fillId="0" borderId="2035" xfId="0" applyFont="1" applyBorder="1" applyAlignment="1">
      <alignment horizontal="left" vertical="center" wrapText="1"/>
    </xf>
    <xf numFmtId="0" fontId="13" fillId="0" borderId="2034" xfId="0" applyFont="1" applyBorder="1" applyAlignment="1">
      <alignment horizontal="left" vertical="center" wrapText="1"/>
    </xf>
    <xf numFmtId="0" fontId="8" fillId="3" borderId="2036" xfId="0" applyFont="1" applyFill="1" applyBorder="1" applyAlignment="1">
      <alignment horizontal="center" vertical="center" wrapText="1"/>
    </xf>
    <xf numFmtId="0" fontId="8" fillId="3" borderId="2035" xfId="0" applyFont="1" applyFill="1" applyBorder="1" applyAlignment="1">
      <alignment horizontal="center" vertical="center" wrapText="1"/>
    </xf>
    <xf numFmtId="0" fontId="16" fillId="0" borderId="2020" xfId="0" applyFont="1" applyBorder="1" applyAlignment="1">
      <alignment horizontal="left" vertical="center" shrinkToFit="1"/>
    </xf>
    <xf numFmtId="0" fontId="16" fillId="0" borderId="2019" xfId="0" applyFont="1" applyBorder="1" applyAlignment="1">
      <alignment horizontal="left" vertical="center" shrinkToFit="1"/>
    </xf>
    <xf numFmtId="0" fontId="16" fillId="0" borderId="2018" xfId="0" applyFont="1" applyBorder="1" applyAlignment="1">
      <alignment horizontal="left" vertical="center" shrinkToFit="1"/>
    </xf>
    <xf numFmtId="0" fontId="8" fillId="3" borderId="2017" xfId="0" applyFont="1" applyFill="1" applyBorder="1" applyAlignment="1">
      <alignment horizontal="center" vertical="center"/>
    </xf>
    <xf numFmtId="0" fontId="8" fillId="3" borderId="2016" xfId="0" applyFont="1" applyFill="1" applyBorder="1" applyAlignment="1">
      <alignment horizontal="center" vertical="center"/>
    </xf>
    <xf numFmtId="0" fontId="16" fillId="0" borderId="2015" xfId="0" applyFont="1" applyBorder="1" applyAlignment="1">
      <alignment horizontal="left" vertical="center" shrinkToFit="1"/>
    </xf>
    <xf numFmtId="0" fontId="16" fillId="0" borderId="2014" xfId="0" applyFont="1" applyBorder="1" applyAlignment="1">
      <alignment horizontal="left" vertical="center" shrinkToFit="1"/>
    </xf>
    <xf numFmtId="0" fontId="16" fillId="0" borderId="2013" xfId="0" applyFont="1" applyBorder="1" applyAlignment="1">
      <alignment horizontal="left" vertical="center" shrinkToFit="1"/>
    </xf>
    <xf numFmtId="0" fontId="8" fillId="4" borderId="2011" xfId="0" applyFont="1" applyFill="1" applyBorder="1" applyAlignment="1">
      <alignment horizontal="left" vertical="top" wrapText="1"/>
    </xf>
    <xf numFmtId="0" fontId="8" fillId="4" borderId="2010" xfId="0" applyFont="1" applyFill="1" applyBorder="1" applyAlignment="1">
      <alignment horizontal="left" vertical="top" wrapText="1"/>
    </xf>
    <xf numFmtId="0" fontId="8" fillId="3" borderId="2032" xfId="0" applyFont="1" applyFill="1" applyBorder="1" applyAlignment="1">
      <alignment horizontal="center" vertical="center"/>
    </xf>
    <xf numFmtId="0" fontId="8" fillId="3" borderId="2031" xfId="0" applyFont="1" applyFill="1" applyBorder="1" applyAlignment="1">
      <alignment horizontal="center" vertical="center"/>
    </xf>
    <xf numFmtId="0" fontId="17" fillId="0" borderId="2030" xfId="0" applyFont="1" applyBorder="1" applyAlignment="1">
      <alignment horizontal="left" vertical="center" shrinkToFit="1"/>
    </xf>
    <xf numFmtId="0" fontId="17" fillId="0" borderId="2029" xfId="0" applyFont="1" applyBorder="1" applyAlignment="1">
      <alignment horizontal="left" vertical="center" shrinkToFit="1"/>
    </xf>
    <xf numFmtId="0" fontId="17" fillId="0" borderId="2028" xfId="0" applyFont="1" applyBorder="1" applyAlignment="1">
      <alignment horizontal="left" vertical="center" shrinkToFit="1"/>
    </xf>
    <xf numFmtId="0" fontId="8" fillId="3" borderId="2033" xfId="0" applyFont="1" applyFill="1" applyBorder="1" applyAlignment="1">
      <alignment horizontal="center" vertical="center" wrapText="1"/>
    </xf>
    <xf numFmtId="0" fontId="8" fillId="3" borderId="2010" xfId="0" applyFont="1" applyFill="1" applyBorder="1" applyAlignment="1">
      <alignment horizontal="center" vertical="center" wrapText="1"/>
    </xf>
    <xf numFmtId="0" fontId="8" fillId="4" borderId="2012" xfId="0" applyFont="1" applyFill="1" applyBorder="1" applyAlignment="1">
      <alignment horizontal="left" vertical="top" wrapText="1"/>
    </xf>
    <xf numFmtId="0" fontId="10" fillId="0" borderId="2012" xfId="0" applyFont="1" applyBorder="1" applyAlignment="1">
      <alignment horizontal="left" vertical="center" wrapText="1"/>
    </xf>
    <xf numFmtId="0" fontId="10" fillId="0" borderId="2011" xfId="0" applyFont="1" applyBorder="1" applyAlignment="1">
      <alignment horizontal="left" vertical="center" wrapText="1"/>
    </xf>
    <xf numFmtId="0" fontId="10" fillId="0" borderId="2010" xfId="0" applyFont="1" applyBorder="1" applyAlignment="1">
      <alignment horizontal="left" vertical="center" wrapText="1"/>
    </xf>
    <xf numFmtId="0" fontId="11" fillId="4" borderId="2012" xfId="0" applyFont="1" applyFill="1" applyBorder="1" applyAlignment="1">
      <alignment horizontal="center" vertical="center" wrapText="1"/>
    </xf>
    <xf numFmtId="0" fontId="11" fillId="4" borderId="2010" xfId="0" applyFont="1" applyFill="1" applyBorder="1" applyAlignment="1">
      <alignment horizontal="center" vertical="center" wrapText="1"/>
    </xf>
    <xf numFmtId="0" fontId="8" fillId="3" borderId="2051" xfId="0" applyFont="1" applyFill="1" applyBorder="1" applyAlignment="1">
      <alignment horizontal="center" vertical="center"/>
    </xf>
    <xf numFmtId="0" fontId="8" fillId="3" borderId="2048" xfId="0" applyFont="1" applyFill="1" applyBorder="1" applyAlignment="1">
      <alignment horizontal="center" vertical="center"/>
    </xf>
    <xf numFmtId="0" fontId="8" fillId="3" borderId="2050" xfId="0" applyFont="1" applyFill="1" applyBorder="1" applyAlignment="1">
      <alignment horizontal="center" vertical="center"/>
    </xf>
    <xf numFmtId="0" fontId="8" fillId="3" borderId="2046" xfId="0" applyFont="1" applyFill="1" applyBorder="1" applyAlignment="1">
      <alignment horizontal="center" vertical="center"/>
    </xf>
    <xf numFmtId="0" fontId="8" fillId="3" borderId="2045" xfId="0" applyFont="1" applyFill="1" applyBorder="1" applyAlignment="1">
      <alignment horizontal="center" vertical="center"/>
    </xf>
    <xf numFmtId="0" fontId="17" fillId="0" borderId="2044" xfId="0" applyFont="1" applyBorder="1" applyAlignment="1">
      <alignment horizontal="left" vertical="center" shrinkToFit="1"/>
    </xf>
    <xf numFmtId="0" fontId="17" fillId="0" borderId="2043" xfId="0" applyFont="1" applyBorder="1" applyAlignment="1">
      <alignment horizontal="left" vertical="center" shrinkToFit="1"/>
    </xf>
    <xf numFmtId="0" fontId="17" fillId="0" borderId="2042" xfId="0" applyFont="1" applyBorder="1" applyAlignment="1">
      <alignment horizontal="left" vertical="center" shrinkToFit="1"/>
    </xf>
    <xf numFmtId="0" fontId="15" fillId="0" borderId="2049" xfId="0" applyFont="1" applyBorder="1" applyAlignment="1">
      <alignment horizontal="left" vertical="top" wrapText="1"/>
    </xf>
    <xf numFmtId="0" fontId="15" fillId="0" borderId="2048" xfId="0" applyFont="1" applyBorder="1" applyAlignment="1">
      <alignment horizontal="left" vertical="top" wrapText="1"/>
    </xf>
    <xf numFmtId="0" fontId="15" fillId="0" borderId="2047" xfId="0" applyFont="1" applyBorder="1" applyAlignment="1">
      <alignment horizontal="left" vertical="top" wrapText="1"/>
    </xf>
    <xf numFmtId="0" fontId="8" fillId="3" borderId="2060" xfId="0" applyFont="1" applyFill="1" applyBorder="1" applyAlignment="1">
      <alignment horizontal="center" vertical="center"/>
    </xf>
    <xf numFmtId="0" fontId="8" fillId="3" borderId="2059" xfId="0" applyFont="1" applyFill="1" applyBorder="1" applyAlignment="1">
      <alignment horizontal="center" vertical="center"/>
    </xf>
    <xf numFmtId="0" fontId="13" fillId="0" borderId="2059" xfId="0" applyFont="1" applyBorder="1" applyAlignment="1">
      <alignment horizontal="left" vertical="center" wrapText="1"/>
    </xf>
    <xf numFmtId="0" fontId="13" fillId="0" borderId="2058" xfId="0" applyFont="1" applyBorder="1" applyAlignment="1">
      <alignment horizontal="left" vertical="center" wrapText="1"/>
    </xf>
    <xf numFmtId="0" fontId="8" fillId="3" borderId="2060" xfId="0" applyFont="1" applyFill="1" applyBorder="1" applyAlignment="1">
      <alignment horizontal="center" vertical="center" wrapText="1"/>
    </xf>
    <xf numFmtId="0" fontId="8" fillId="3" borderId="2059" xfId="0" applyFont="1" applyFill="1" applyBorder="1" applyAlignment="1">
      <alignment horizontal="center" vertical="center" wrapText="1"/>
    </xf>
    <xf numFmtId="0" fontId="16" fillId="0" borderId="2044" xfId="0" applyFont="1" applyBorder="1" applyAlignment="1">
      <alignment horizontal="left" vertical="center" shrinkToFit="1"/>
    </xf>
    <xf numFmtId="0" fontId="16" fillId="0" borderId="2043" xfId="0" applyFont="1" applyBorder="1" applyAlignment="1">
      <alignment horizontal="left" vertical="center" shrinkToFit="1"/>
    </xf>
    <xf numFmtId="0" fontId="16" fillId="0" borderId="2042" xfId="0" applyFont="1" applyBorder="1" applyAlignment="1">
      <alignment horizontal="left" vertical="center" shrinkToFit="1"/>
    </xf>
    <xf numFmtId="0" fontId="8" fillId="3" borderId="2041" xfId="0" applyFont="1" applyFill="1" applyBorder="1" applyAlignment="1">
      <alignment horizontal="center" vertical="center"/>
    </xf>
    <xf numFmtId="0" fontId="8" fillId="3" borderId="2040" xfId="0" applyFont="1" applyFill="1" applyBorder="1" applyAlignment="1">
      <alignment horizontal="center" vertical="center"/>
    </xf>
    <xf numFmtId="0" fontId="16" fillId="0" borderId="2039" xfId="0" applyFont="1" applyBorder="1" applyAlignment="1">
      <alignment horizontal="left" vertical="center" shrinkToFit="1"/>
    </xf>
    <xf numFmtId="0" fontId="16" fillId="0" borderId="2038" xfId="0" applyFont="1" applyBorder="1" applyAlignment="1">
      <alignment horizontal="left" vertical="center" shrinkToFit="1"/>
    </xf>
    <xf numFmtId="0" fontId="16" fillId="0" borderId="2037" xfId="0" applyFont="1" applyBorder="1" applyAlignment="1">
      <alignment horizontal="left" vertical="center" shrinkToFit="1"/>
    </xf>
    <xf numFmtId="0" fontId="8" fillId="4" borderId="2035" xfId="0" applyFont="1" applyFill="1" applyBorder="1" applyAlignment="1">
      <alignment horizontal="left" vertical="top" wrapText="1"/>
    </xf>
    <xf numFmtId="0" fontId="8" fillId="4" borderId="2034" xfId="0" applyFont="1" applyFill="1" applyBorder="1" applyAlignment="1">
      <alignment horizontal="left" vertical="top" wrapText="1"/>
    </xf>
    <xf numFmtId="0" fontId="8" fillId="3" borderId="2056" xfId="0" applyFont="1" applyFill="1" applyBorder="1" applyAlignment="1">
      <alignment horizontal="center" vertical="center"/>
    </xf>
    <xf numFmtId="0" fontId="8" fillId="3" borderId="2055" xfId="0" applyFont="1" applyFill="1" applyBorder="1" applyAlignment="1">
      <alignment horizontal="center" vertical="center"/>
    </xf>
    <xf numFmtId="0" fontId="17" fillId="0" borderId="2054" xfId="0" applyFont="1" applyBorder="1" applyAlignment="1">
      <alignment horizontal="left" vertical="center" shrinkToFit="1"/>
    </xf>
    <xf numFmtId="0" fontId="17" fillId="0" borderId="2053" xfId="0" applyFont="1" applyBorder="1" applyAlignment="1">
      <alignment horizontal="left" vertical="center" shrinkToFit="1"/>
    </xf>
    <xf numFmtId="0" fontId="17" fillId="0" borderId="2052" xfId="0" applyFont="1" applyBorder="1" applyAlignment="1">
      <alignment horizontal="left" vertical="center" shrinkToFit="1"/>
    </xf>
    <xf numFmtId="0" fontId="8" fillId="3" borderId="2057" xfId="0" applyFont="1" applyFill="1" applyBorder="1" applyAlignment="1">
      <alignment horizontal="center" vertical="center" wrapText="1"/>
    </xf>
    <xf numFmtId="0" fontId="8" fillId="3" borderId="2034" xfId="0" applyFont="1" applyFill="1" applyBorder="1" applyAlignment="1">
      <alignment horizontal="center" vertical="center" wrapText="1"/>
    </xf>
    <xf numFmtId="0" fontId="8" fillId="4" borderId="2036" xfId="0" applyFont="1" applyFill="1" applyBorder="1" applyAlignment="1">
      <alignment horizontal="left" vertical="top" wrapText="1"/>
    </xf>
    <xf numFmtId="0" fontId="10" fillId="0" borderId="2036" xfId="0" applyFont="1" applyBorder="1" applyAlignment="1">
      <alignment horizontal="left" vertical="center" wrapText="1"/>
    </xf>
    <xf numFmtId="0" fontId="10" fillId="0" borderId="2035" xfId="0" applyFont="1" applyBorder="1" applyAlignment="1">
      <alignment horizontal="left" vertical="center" wrapText="1"/>
    </xf>
    <xf numFmtId="0" fontId="10" fillId="0" borderId="2034" xfId="0" applyFont="1" applyBorder="1" applyAlignment="1">
      <alignment horizontal="left" vertical="center" wrapText="1"/>
    </xf>
    <xf numFmtId="0" fontId="11" fillId="4" borderId="2036" xfId="0" applyFont="1" applyFill="1" applyBorder="1" applyAlignment="1">
      <alignment horizontal="center" vertical="center" wrapText="1"/>
    </xf>
    <xf numFmtId="0" fontId="11" fillId="4" borderId="2034" xfId="0" applyFont="1" applyFill="1" applyBorder="1" applyAlignment="1">
      <alignment horizontal="center" vertical="center" wrapText="1"/>
    </xf>
    <xf numFmtId="0" fontId="8" fillId="3" borderId="2075" xfId="0" applyFont="1" applyFill="1" applyBorder="1" applyAlignment="1">
      <alignment horizontal="center" vertical="center"/>
    </xf>
    <xf numFmtId="0" fontId="8" fillId="3" borderId="2072" xfId="0" applyFont="1" applyFill="1" applyBorder="1" applyAlignment="1">
      <alignment horizontal="center" vertical="center"/>
    </xf>
    <xf numFmtId="0" fontId="8" fillId="3" borderId="2074" xfId="0" applyFont="1" applyFill="1" applyBorder="1" applyAlignment="1">
      <alignment horizontal="center" vertical="center"/>
    </xf>
    <xf numFmtId="0" fontId="8" fillId="3" borderId="2070" xfId="0" applyFont="1" applyFill="1" applyBorder="1" applyAlignment="1">
      <alignment horizontal="center" vertical="center"/>
    </xf>
    <xf numFmtId="0" fontId="8" fillId="3" borderId="2069" xfId="0" applyFont="1" applyFill="1" applyBorder="1" applyAlignment="1">
      <alignment horizontal="center" vertical="center"/>
    </xf>
    <xf numFmtId="0" fontId="17" fillId="0" borderId="2068" xfId="0" applyFont="1" applyBorder="1" applyAlignment="1">
      <alignment horizontal="left" vertical="center" shrinkToFit="1"/>
    </xf>
    <xf numFmtId="0" fontId="17" fillId="0" borderId="2067" xfId="0" applyFont="1" applyBorder="1" applyAlignment="1">
      <alignment horizontal="left" vertical="center" shrinkToFit="1"/>
    </xf>
    <xf numFmtId="0" fontId="17" fillId="0" borderId="2066" xfId="0" applyFont="1" applyBorder="1" applyAlignment="1">
      <alignment horizontal="left" vertical="center" shrinkToFit="1"/>
    </xf>
    <xf numFmtId="0" fontId="15" fillId="0" borderId="2073" xfId="0" applyFont="1" applyBorder="1" applyAlignment="1">
      <alignment horizontal="left" vertical="top" wrapText="1"/>
    </xf>
    <xf numFmtId="0" fontId="15" fillId="0" borderId="2072" xfId="0" applyFont="1" applyBorder="1" applyAlignment="1">
      <alignment horizontal="left" vertical="top" wrapText="1"/>
    </xf>
    <xf numFmtId="0" fontId="15" fillId="0" borderId="2071" xfId="0" applyFont="1" applyBorder="1" applyAlignment="1">
      <alignment horizontal="left" vertical="top" wrapText="1"/>
    </xf>
    <xf numFmtId="0" fontId="8" fillId="3" borderId="2084" xfId="0" applyFont="1" applyFill="1" applyBorder="1" applyAlignment="1">
      <alignment horizontal="center" vertical="center"/>
    </xf>
    <xf numFmtId="0" fontId="8" fillId="3" borderId="2083" xfId="0" applyFont="1" applyFill="1" applyBorder="1" applyAlignment="1">
      <alignment horizontal="center" vertical="center"/>
    </xf>
    <xf numFmtId="0" fontId="13" fillId="0" borderId="2083" xfId="0" applyFont="1" applyBorder="1" applyAlignment="1">
      <alignment horizontal="left" vertical="center" wrapText="1"/>
    </xf>
    <xf numFmtId="0" fontId="13" fillId="0" borderId="2082" xfId="0" applyFont="1" applyBorder="1" applyAlignment="1">
      <alignment horizontal="left" vertical="center" wrapText="1"/>
    </xf>
    <xf numFmtId="0" fontId="8" fillId="3" borderId="2084" xfId="0" applyFont="1" applyFill="1" applyBorder="1" applyAlignment="1">
      <alignment horizontal="center" vertical="center" wrapText="1"/>
    </xf>
    <xf numFmtId="0" fontId="8" fillId="3" borderId="2083" xfId="0" applyFont="1" applyFill="1" applyBorder="1" applyAlignment="1">
      <alignment horizontal="center" vertical="center" wrapText="1"/>
    </xf>
    <xf numFmtId="0" fontId="16" fillId="0" borderId="2068" xfId="0" applyFont="1" applyBorder="1" applyAlignment="1">
      <alignment horizontal="left" vertical="center" shrinkToFit="1"/>
    </xf>
    <xf numFmtId="0" fontId="16" fillId="0" borderId="2067" xfId="0" applyFont="1" applyBorder="1" applyAlignment="1">
      <alignment horizontal="left" vertical="center" shrinkToFit="1"/>
    </xf>
    <xf numFmtId="0" fontId="16" fillId="0" borderId="2066" xfId="0" applyFont="1" applyBorder="1" applyAlignment="1">
      <alignment horizontal="left" vertical="center" shrinkToFit="1"/>
    </xf>
    <xf numFmtId="0" fontId="8" fillId="3" borderId="2065" xfId="0" applyFont="1" applyFill="1" applyBorder="1" applyAlignment="1">
      <alignment horizontal="center" vertical="center"/>
    </xf>
    <xf numFmtId="0" fontId="8" fillId="3" borderId="2064" xfId="0" applyFont="1" applyFill="1" applyBorder="1" applyAlignment="1">
      <alignment horizontal="center" vertical="center"/>
    </xf>
    <xf numFmtId="0" fontId="16" fillId="0" borderId="2063" xfId="0" applyFont="1" applyBorder="1" applyAlignment="1">
      <alignment horizontal="left" vertical="center" shrinkToFit="1"/>
    </xf>
    <xf numFmtId="0" fontId="16" fillId="0" borderId="2062" xfId="0" applyFont="1" applyBorder="1" applyAlignment="1">
      <alignment horizontal="left" vertical="center" shrinkToFit="1"/>
    </xf>
    <xf numFmtId="0" fontId="16" fillId="0" borderId="2061" xfId="0" applyFont="1" applyBorder="1" applyAlignment="1">
      <alignment horizontal="left" vertical="center" shrinkToFit="1"/>
    </xf>
    <xf numFmtId="0" fontId="8" fillId="4" borderId="2059" xfId="0" applyFont="1" applyFill="1" applyBorder="1" applyAlignment="1">
      <alignment horizontal="left" vertical="top" wrapText="1"/>
    </xf>
    <xf numFmtId="0" fontId="8" fillId="4" borderId="2058" xfId="0" applyFont="1" applyFill="1" applyBorder="1" applyAlignment="1">
      <alignment horizontal="left" vertical="top" wrapText="1"/>
    </xf>
    <xf numFmtId="0" fontId="8" fillId="3" borderId="2080" xfId="0" applyFont="1" applyFill="1" applyBorder="1" applyAlignment="1">
      <alignment horizontal="center" vertical="center"/>
    </xf>
    <xf numFmtId="0" fontId="8" fillId="3" borderId="2079" xfId="0" applyFont="1" applyFill="1" applyBorder="1" applyAlignment="1">
      <alignment horizontal="center" vertical="center"/>
    </xf>
    <xf numFmtId="0" fontId="17" fillId="0" borderId="2078" xfId="0" applyFont="1" applyBorder="1" applyAlignment="1">
      <alignment horizontal="left" vertical="center" shrinkToFit="1"/>
    </xf>
    <xf numFmtId="0" fontId="17" fillId="0" borderId="2077" xfId="0" applyFont="1" applyBorder="1" applyAlignment="1">
      <alignment horizontal="left" vertical="center" shrinkToFit="1"/>
    </xf>
    <xf numFmtId="0" fontId="17" fillId="0" borderId="2076" xfId="0" applyFont="1" applyBorder="1" applyAlignment="1">
      <alignment horizontal="left" vertical="center" shrinkToFit="1"/>
    </xf>
    <xf numFmtId="0" fontId="8" fillId="3" borderId="2081" xfId="0" applyFont="1" applyFill="1" applyBorder="1" applyAlignment="1">
      <alignment horizontal="center" vertical="center" wrapText="1"/>
    </xf>
    <xf numFmtId="0" fontId="8" fillId="3" borderId="2058" xfId="0" applyFont="1" applyFill="1" applyBorder="1" applyAlignment="1">
      <alignment horizontal="center" vertical="center" wrapText="1"/>
    </xf>
    <xf numFmtId="0" fontId="8" fillId="4" borderId="2060" xfId="0" applyFont="1" applyFill="1" applyBorder="1" applyAlignment="1">
      <alignment horizontal="left" vertical="top" wrapText="1"/>
    </xf>
    <xf numFmtId="0" fontId="10" fillId="0" borderId="2060" xfId="0" applyFont="1" applyBorder="1" applyAlignment="1">
      <alignment horizontal="left" vertical="center" wrapText="1"/>
    </xf>
    <xf numFmtId="0" fontId="10" fillId="0" borderId="2059" xfId="0" applyFont="1" applyBorder="1" applyAlignment="1">
      <alignment horizontal="left" vertical="center" wrapText="1"/>
    </xf>
    <xf numFmtId="0" fontId="10" fillId="0" borderId="2058" xfId="0" applyFont="1" applyBorder="1" applyAlignment="1">
      <alignment horizontal="left" vertical="center" wrapText="1"/>
    </xf>
    <xf numFmtId="0" fontId="11" fillId="4" borderId="2060" xfId="0" applyFont="1" applyFill="1" applyBorder="1" applyAlignment="1">
      <alignment horizontal="center" vertical="center" wrapText="1"/>
    </xf>
    <xf numFmtId="0" fontId="11" fillId="4" borderId="2058" xfId="0" applyFont="1" applyFill="1" applyBorder="1" applyAlignment="1">
      <alignment horizontal="center" vertical="center" wrapText="1"/>
    </xf>
    <xf numFmtId="0" fontId="8" fillId="3" borderId="2099" xfId="0" applyFont="1" applyFill="1" applyBorder="1" applyAlignment="1">
      <alignment horizontal="center" vertical="center"/>
    </xf>
    <xf numFmtId="0" fontId="8" fillId="3" borderId="2096" xfId="0" applyFont="1" applyFill="1" applyBorder="1" applyAlignment="1">
      <alignment horizontal="center" vertical="center"/>
    </xf>
    <xf numFmtId="0" fontId="8" fillId="3" borderId="2098" xfId="0" applyFont="1" applyFill="1" applyBorder="1" applyAlignment="1">
      <alignment horizontal="center" vertical="center"/>
    </xf>
    <xf numFmtId="0" fontId="8" fillId="3" borderId="2094" xfId="0" applyFont="1" applyFill="1" applyBorder="1" applyAlignment="1">
      <alignment horizontal="center" vertical="center"/>
    </xf>
    <xf numFmtId="0" fontId="8" fillId="3" borderId="2093" xfId="0" applyFont="1" applyFill="1" applyBorder="1" applyAlignment="1">
      <alignment horizontal="center" vertical="center"/>
    </xf>
    <xf numFmtId="0" fontId="17" fillId="0" borderId="2092" xfId="0" applyFont="1" applyBorder="1" applyAlignment="1">
      <alignment horizontal="left" vertical="center" shrinkToFit="1"/>
    </xf>
    <xf numFmtId="0" fontId="17" fillId="0" borderId="2091" xfId="0" applyFont="1" applyBorder="1" applyAlignment="1">
      <alignment horizontal="left" vertical="center" shrinkToFit="1"/>
    </xf>
    <xf numFmtId="0" fontId="17" fillId="0" borderId="2090" xfId="0" applyFont="1" applyBorder="1" applyAlignment="1">
      <alignment horizontal="left" vertical="center" shrinkToFit="1"/>
    </xf>
    <xf numFmtId="0" fontId="15" fillId="0" borderId="2097" xfId="0" applyFont="1" applyBorder="1" applyAlignment="1">
      <alignment horizontal="left" vertical="top" wrapText="1"/>
    </xf>
    <xf numFmtId="0" fontId="15" fillId="0" borderId="2096" xfId="0" applyFont="1" applyBorder="1" applyAlignment="1">
      <alignment horizontal="left" vertical="top" wrapText="1"/>
    </xf>
    <xf numFmtId="0" fontId="15" fillId="0" borderId="2095" xfId="0" applyFont="1" applyBorder="1" applyAlignment="1">
      <alignment horizontal="left" vertical="top" wrapText="1"/>
    </xf>
    <xf numFmtId="0" fontId="8" fillId="3" borderId="2108" xfId="0" applyFont="1" applyFill="1" applyBorder="1" applyAlignment="1">
      <alignment horizontal="center" vertical="center"/>
    </xf>
    <xf numFmtId="0" fontId="8" fillId="3" borderId="2107" xfId="0" applyFont="1" applyFill="1" applyBorder="1" applyAlignment="1">
      <alignment horizontal="center" vertical="center"/>
    </xf>
    <xf numFmtId="0" fontId="13" fillId="0" borderId="2107" xfId="0" applyFont="1" applyBorder="1" applyAlignment="1">
      <alignment horizontal="left" vertical="center" wrapText="1"/>
    </xf>
    <xf numFmtId="0" fontId="13" fillId="0" borderId="2106" xfId="0" applyFont="1" applyBorder="1" applyAlignment="1">
      <alignment horizontal="left" vertical="center" wrapText="1"/>
    </xf>
    <xf numFmtId="0" fontId="8" fillId="3" borderId="2108" xfId="0" applyFont="1" applyFill="1" applyBorder="1" applyAlignment="1">
      <alignment horizontal="center" vertical="center" wrapText="1"/>
    </xf>
    <xf numFmtId="0" fontId="8" fillId="3" borderId="2107" xfId="0" applyFont="1" applyFill="1" applyBorder="1" applyAlignment="1">
      <alignment horizontal="center" vertical="center" wrapText="1"/>
    </xf>
    <xf numFmtId="0" fontId="16" fillId="0" borderId="2092" xfId="0" applyFont="1" applyBorder="1" applyAlignment="1">
      <alignment horizontal="left" vertical="center" shrinkToFit="1"/>
    </xf>
    <xf numFmtId="0" fontId="16" fillId="0" borderId="2091" xfId="0" applyFont="1" applyBorder="1" applyAlignment="1">
      <alignment horizontal="left" vertical="center" shrinkToFit="1"/>
    </xf>
    <xf numFmtId="0" fontId="16" fillId="0" borderId="2090" xfId="0" applyFont="1" applyBorder="1" applyAlignment="1">
      <alignment horizontal="left" vertical="center" shrinkToFit="1"/>
    </xf>
    <xf numFmtId="0" fontId="8" fillId="3" borderId="2089" xfId="0" applyFont="1" applyFill="1" applyBorder="1" applyAlignment="1">
      <alignment horizontal="center" vertical="center"/>
    </xf>
    <xf numFmtId="0" fontId="8" fillId="3" borderId="2088" xfId="0" applyFont="1" applyFill="1" applyBorder="1" applyAlignment="1">
      <alignment horizontal="center" vertical="center"/>
    </xf>
    <xf numFmtId="0" fontId="16" fillId="0" borderId="2087" xfId="0" applyFont="1" applyBorder="1" applyAlignment="1">
      <alignment horizontal="left" vertical="center" shrinkToFit="1"/>
    </xf>
    <xf numFmtId="0" fontId="16" fillId="0" borderId="2086" xfId="0" applyFont="1" applyBorder="1" applyAlignment="1">
      <alignment horizontal="left" vertical="center" shrinkToFit="1"/>
    </xf>
    <xf numFmtId="0" fontId="16" fillId="0" borderId="2085" xfId="0" applyFont="1" applyBorder="1" applyAlignment="1">
      <alignment horizontal="left" vertical="center" shrinkToFit="1"/>
    </xf>
    <xf numFmtId="0" fontId="8" fillId="4" borderId="2083" xfId="0" applyFont="1" applyFill="1" applyBorder="1" applyAlignment="1">
      <alignment horizontal="left" vertical="top" wrapText="1"/>
    </xf>
    <xf numFmtId="0" fontId="8" fillId="4" borderId="2082" xfId="0" applyFont="1" applyFill="1" applyBorder="1" applyAlignment="1">
      <alignment horizontal="left" vertical="top" wrapText="1"/>
    </xf>
    <xf numFmtId="0" fontId="8" fillId="3" borderId="2104" xfId="0" applyFont="1" applyFill="1" applyBorder="1" applyAlignment="1">
      <alignment horizontal="center" vertical="center"/>
    </xf>
    <xf numFmtId="0" fontId="8" fillId="3" borderId="2103" xfId="0" applyFont="1" applyFill="1" applyBorder="1" applyAlignment="1">
      <alignment horizontal="center" vertical="center"/>
    </xf>
    <xf numFmtId="0" fontId="17" fillId="0" borderId="2102" xfId="0" applyFont="1" applyBorder="1" applyAlignment="1">
      <alignment horizontal="left" vertical="center" shrinkToFit="1"/>
    </xf>
    <xf numFmtId="0" fontId="17" fillId="0" borderId="2101" xfId="0" applyFont="1" applyBorder="1" applyAlignment="1">
      <alignment horizontal="left" vertical="center" shrinkToFit="1"/>
    </xf>
    <xf numFmtId="0" fontId="17" fillId="0" borderId="2100" xfId="0" applyFont="1" applyBorder="1" applyAlignment="1">
      <alignment horizontal="left" vertical="center" shrinkToFit="1"/>
    </xf>
    <xf numFmtId="0" fontId="8" fillId="3" borderId="2105" xfId="0" applyFont="1" applyFill="1" applyBorder="1" applyAlignment="1">
      <alignment horizontal="center" vertical="center" wrapText="1"/>
    </xf>
    <xf numFmtId="0" fontId="8" fillId="3" borderId="2082" xfId="0" applyFont="1" applyFill="1" applyBorder="1" applyAlignment="1">
      <alignment horizontal="center" vertical="center" wrapText="1"/>
    </xf>
    <xf numFmtId="0" fontId="8" fillId="4" borderId="2084" xfId="0" applyFont="1" applyFill="1" applyBorder="1" applyAlignment="1">
      <alignment horizontal="left" vertical="top" wrapText="1"/>
    </xf>
    <xf numFmtId="0" fontId="10" fillId="0" borderId="2084" xfId="0" applyFont="1" applyBorder="1" applyAlignment="1">
      <alignment horizontal="left" vertical="center" wrapText="1"/>
    </xf>
    <xf numFmtId="0" fontId="10" fillId="0" borderId="2083" xfId="0" applyFont="1" applyBorder="1" applyAlignment="1">
      <alignment horizontal="left" vertical="center" wrapText="1"/>
    </xf>
    <xf numFmtId="0" fontId="10" fillId="0" borderId="2082" xfId="0" applyFont="1" applyBorder="1" applyAlignment="1">
      <alignment horizontal="left" vertical="center" wrapText="1"/>
    </xf>
    <xf numFmtId="0" fontId="11" fillId="4" borderId="2084" xfId="0" applyFont="1" applyFill="1" applyBorder="1" applyAlignment="1">
      <alignment horizontal="center" vertical="center" wrapText="1"/>
    </xf>
    <xf numFmtId="0" fontId="11" fillId="4" borderId="2082" xfId="0" applyFont="1" applyFill="1" applyBorder="1" applyAlignment="1">
      <alignment horizontal="center" vertical="center" wrapText="1"/>
    </xf>
    <xf numFmtId="0" fontId="8" fillId="3" borderId="2123" xfId="0" applyFont="1" applyFill="1" applyBorder="1" applyAlignment="1">
      <alignment horizontal="center" vertical="center"/>
    </xf>
    <xf numFmtId="0" fontId="8" fillId="3" borderId="2120" xfId="0" applyFont="1" applyFill="1" applyBorder="1" applyAlignment="1">
      <alignment horizontal="center" vertical="center"/>
    </xf>
    <xf numFmtId="0" fontId="8" fillId="3" borderId="2122" xfId="0" applyFont="1" applyFill="1" applyBorder="1" applyAlignment="1">
      <alignment horizontal="center" vertical="center"/>
    </xf>
    <xf numFmtId="0" fontId="8" fillId="3" borderId="2118" xfId="0" applyFont="1" applyFill="1" applyBorder="1" applyAlignment="1">
      <alignment horizontal="center" vertical="center"/>
    </xf>
    <xf numFmtId="0" fontId="8" fillId="3" borderId="2117" xfId="0" applyFont="1" applyFill="1" applyBorder="1" applyAlignment="1">
      <alignment horizontal="center" vertical="center"/>
    </xf>
    <xf numFmtId="0" fontId="17" fillId="0" borderId="2116" xfId="0" applyFont="1" applyBorder="1" applyAlignment="1">
      <alignment horizontal="left" vertical="center" shrinkToFit="1"/>
    </xf>
    <xf numFmtId="0" fontId="17" fillId="0" borderId="2115" xfId="0" applyFont="1" applyBorder="1" applyAlignment="1">
      <alignment horizontal="left" vertical="center" shrinkToFit="1"/>
    </xf>
    <xf numFmtId="0" fontId="17" fillId="0" borderId="2114" xfId="0" applyFont="1" applyBorder="1" applyAlignment="1">
      <alignment horizontal="left" vertical="center" shrinkToFit="1"/>
    </xf>
    <xf numFmtId="0" fontId="15" fillId="0" borderId="2121" xfId="0" applyFont="1" applyBorder="1" applyAlignment="1">
      <alignment horizontal="left" vertical="top" wrapText="1"/>
    </xf>
    <xf numFmtId="0" fontId="15" fillId="0" borderId="2120" xfId="0" applyFont="1" applyBorder="1" applyAlignment="1">
      <alignment horizontal="left" vertical="top" wrapText="1"/>
    </xf>
    <xf numFmtId="0" fontId="15" fillId="0" borderId="2119" xfId="0" applyFont="1" applyBorder="1" applyAlignment="1">
      <alignment horizontal="left" vertical="top" wrapText="1"/>
    </xf>
    <xf numFmtId="0" fontId="8" fillId="3" borderId="2132" xfId="0" applyFont="1" applyFill="1" applyBorder="1" applyAlignment="1">
      <alignment horizontal="center" vertical="center"/>
    </xf>
    <xf numFmtId="0" fontId="8" fillId="3" borderId="2131" xfId="0" applyFont="1" applyFill="1" applyBorder="1" applyAlignment="1">
      <alignment horizontal="center" vertical="center"/>
    </xf>
    <xf numFmtId="0" fontId="13" fillId="0" borderId="2131" xfId="0" applyFont="1" applyBorder="1" applyAlignment="1">
      <alignment horizontal="left" vertical="center" wrapText="1"/>
    </xf>
    <xf numFmtId="0" fontId="13" fillId="0" borderId="2130" xfId="0" applyFont="1" applyBorder="1" applyAlignment="1">
      <alignment horizontal="left" vertical="center" wrapText="1"/>
    </xf>
    <xf numFmtId="0" fontId="8" fillId="3" borderId="2132" xfId="0" applyFont="1" applyFill="1" applyBorder="1" applyAlignment="1">
      <alignment horizontal="center" vertical="center" wrapText="1"/>
    </xf>
    <xf numFmtId="0" fontId="8" fillId="3" borderId="2131" xfId="0" applyFont="1" applyFill="1" applyBorder="1" applyAlignment="1">
      <alignment horizontal="center" vertical="center" wrapText="1"/>
    </xf>
    <xf numFmtId="0" fontId="16" fillId="0" borderId="2116" xfId="0" applyFont="1" applyBorder="1" applyAlignment="1">
      <alignment horizontal="left" vertical="center" shrinkToFit="1"/>
    </xf>
    <xf numFmtId="0" fontId="16" fillId="0" borderId="2115" xfId="0" applyFont="1" applyBorder="1" applyAlignment="1">
      <alignment horizontal="left" vertical="center" shrinkToFit="1"/>
    </xf>
    <xf numFmtId="0" fontId="16" fillId="0" borderId="2114" xfId="0" applyFont="1" applyBorder="1" applyAlignment="1">
      <alignment horizontal="left" vertical="center" shrinkToFit="1"/>
    </xf>
    <xf numFmtId="0" fontId="8" fillId="3" borderId="2113" xfId="0" applyFont="1" applyFill="1" applyBorder="1" applyAlignment="1">
      <alignment horizontal="center" vertical="center"/>
    </xf>
    <xf numFmtId="0" fontId="8" fillId="3" borderId="2112" xfId="0" applyFont="1" applyFill="1" applyBorder="1" applyAlignment="1">
      <alignment horizontal="center" vertical="center"/>
    </xf>
    <xf numFmtId="0" fontId="16" fillId="0" borderId="2111" xfId="0" applyFont="1" applyBorder="1" applyAlignment="1">
      <alignment horizontal="left" vertical="center" shrinkToFit="1"/>
    </xf>
    <xf numFmtId="0" fontId="16" fillId="0" borderId="2110" xfId="0" applyFont="1" applyBorder="1" applyAlignment="1">
      <alignment horizontal="left" vertical="center" shrinkToFit="1"/>
    </xf>
    <xf numFmtId="0" fontId="16" fillId="0" borderId="2109" xfId="0" applyFont="1" applyBorder="1" applyAlignment="1">
      <alignment horizontal="left" vertical="center" shrinkToFit="1"/>
    </xf>
    <xf numFmtId="0" fontId="8" fillId="4" borderId="2107" xfId="0" applyFont="1" applyFill="1" applyBorder="1" applyAlignment="1">
      <alignment horizontal="left" vertical="top" wrapText="1"/>
    </xf>
    <xf numFmtId="0" fontId="8" fillId="4" borderId="2106" xfId="0" applyFont="1" applyFill="1" applyBorder="1" applyAlignment="1">
      <alignment horizontal="left" vertical="top" wrapText="1"/>
    </xf>
    <xf numFmtId="0" fontId="8" fillId="3" borderId="2128" xfId="0" applyFont="1" applyFill="1" applyBorder="1" applyAlignment="1">
      <alignment horizontal="center" vertical="center"/>
    </xf>
    <xf numFmtId="0" fontId="8" fillId="3" borderId="2127" xfId="0" applyFont="1" applyFill="1" applyBorder="1" applyAlignment="1">
      <alignment horizontal="center" vertical="center"/>
    </xf>
    <xf numFmtId="0" fontId="17" fillId="0" borderId="2126" xfId="0" applyFont="1" applyBorder="1" applyAlignment="1">
      <alignment horizontal="left" vertical="center" shrinkToFit="1"/>
    </xf>
    <xf numFmtId="0" fontId="17" fillId="0" borderId="2125" xfId="0" applyFont="1" applyBorder="1" applyAlignment="1">
      <alignment horizontal="left" vertical="center" shrinkToFit="1"/>
    </xf>
    <xf numFmtId="0" fontId="17" fillId="0" borderId="2124" xfId="0" applyFont="1" applyBorder="1" applyAlignment="1">
      <alignment horizontal="left" vertical="center" shrinkToFit="1"/>
    </xf>
    <xf numFmtId="0" fontId="8" fillId="3" borderId="2129" xfId="0" applyFont="1" applyFill="1" applyBorder="1" applyAlignment="1">
      <alignment horizontal="center" vertical="center" wrapText="1"/>
    </xf>
    <xf numFmtId="0" fontId="8" fillId="3" borderId="2106" xfId="0" applyFont="1" applyFill="1" applyBorder="1" applyAlignment="1">
      <alignment horizontal="center" vertical="center" wrapText="1"/>
    </xf>
    <xf numFmtId="0" fontId="8" fillId="4" borderId="2108" xfId="0" applyFont="1" applyFill="1" applyBorder="1" applyAlignment="1">
      <alignment horizontal="left" vertical="top" wrapText="1"/>
    </xf>
    <xf numFmtId="0" fontId="10" fillId="0" borderId="2108" xfId="0" applyFont="1" applyBorder="1" applyAlignment="1">
      <alignment horizontal="left" vertical="center" wrapText="1"/>
    </xf>
    <xf numFmtId="0" fontId="10" fillId="0" borderId="2107" xfId="0" applyFont="1" applyBorder="1" applyAlignment="1">
      <alignment horizontal="left" vertical="center" wrapText="1"/>
    </xf>
    <xf numFmtId="0" fontId="10" fillId="0" borderId="2106" xfId="0" applyFont="1" applyBorder="1" applyAlignment="1">
      <alignment horizontal="left" vertical="center" wrapText="1"/>
    </xf>
    <xf numFmtId="0" fontId="11" fillId="4" borderId="2108" xfId="0" applyFont="1" applyFill="1" applyBorder="1" applyAlignment="1">
      <alignment horizontal="center" vertical="center" wrapText="1"/>
    </xf>
    <xf numFmtId="0" fontId="11" fillId="4" borderId="2106" xfId="0" applyFont="1" applyFill="1" applyBorder="1" applyAlignment="1">
      <alignment horizontal="center" vertical="center" wrapText="1"/>
    </xf>
    <xf numFmtId="0" fontId="8" fillId="3" borderId="2147" xfId="0" applyFont="1" applyFill="1" applyBorder="1" applyAlignment="1">
      <alignment horizontal="center" vertical="center"/>
    </xf>
    <xf numFmtId="0" fontId="8" fillId="3" borderId="2144" xfId="0" applyFont="1" applyFill="1" applyBorder="1" applyAlignment="1">
      <alignment horizontal="center" vertical="center"/>
    </xf>
    <xf numFmtId="0" fontId="8" fillId="3" borderId="2146" xfId="0" applyFont="1" applyFill="1" applyBorder="1" applyAlignment="1">
      <alignment horizontal="center" vertical="center"/>
    </xf>
    <xf numFmtId="0" fontId="8" fillId="3" borderId="2142" xfId="0" applyFont="1" applyFill="1" applyBorder="1" applyAlignment="1">
      <alignment horizontal="center" vertical="center"/>
    </xf>
    <xf numFmtId="0" fontId="8" fillId="3" borderId="2141" xfId="0" applyFont="1" applyFill="1" applyBorder="1" applyAlignment="1">
      <alignment horizontal="center" vertical="center"/>
    </xf>
    <xf numFmtId="0" fontId="17" fillId="0" borderId="2140" xfId="0" applyFont="1" applyBorder="1" applyAlignment="1">
      <alignment horizontal="left" vertical="center" shrinkToFit="1"/>
    </xf>
    <xf numFmtId="0" fontId="17" fillId="0" borderId="2139" xfId="0" applyFont="1" applyBorder="1" applyAlignment="1">
      <alignment horizontal="left" vertical="center" shrinkToFit="1"/>
    </xf>
    <xf numFmtId="0" fontId="17" fillId="0" borderId="2138" xfId="0" applyFont="1" applyBorder="1" applyAlignment="1">
      <alignment horizontal="left" vertical="center" shrinkToFit="1"/>
    </xf>
    <xf numFmtId="0" fontId="15" fillId="0" borderId="2145" xfId="0" applyFont="1" applyBorder="1" applyAlignment="1">
      <alignment horizontal="left" vertical="top" wrapText="1"/>
    </xf>
    <xf numFmtId="0" fontId="15" fillId="0" borderId="2144" xfId="0" applyFont="1" applyBorder="1" applyAlignment="1">
      <alignment horizontal="left" vertical="top" wrapText="1"/>
    </xf>
    <xf numFmtId="0" fontId="15" fillId="0" borderId="2143" xfId="0" applyFont="1" applyBorder="1" applyAlignment="1">
      <alignment horizontal="left" vertical="top" wrapText="1"/>
    </xf>
    <xf numFmtId="0" fontId="8" fillId="3" borderId="2156" xfId="0" applyFont="1" applyFill="1" applyBorder="1" applyAlignment="1">
      <alignment horizontal="center" vertical="center"/>
    </xf>
    <xf numFmtId="0" fontId="8" fillId="3" borderId="2155" xfId="0" applyFont="1" applyFill="1" applyBorder="1" applyAlignment="1">
      <alignment horizontal="center" vertical="center"/>
    </xf>
    <xf numFmtId="0" fontId="13" fillId="0" borderId="2155" xfId="0" applyFont="1" applyBorder="1" applyAlignment="1">
      <alignment horizontal="left" vertical="center" wrapText="1"/>
    </xf>
    <xf numFmtId="0" fontId="13" fillId="0" borderId="2154" xfId="0" applyFont="1" applyBorder="1" applyAlignment="1">
      <alignment horizontal="left" vertical="center" wrapText="1"/>
    </xf>
    <xf numFmtId="0" fontId="8" fillId="3" borderId="2156" xfId="0" applyFont="1" applyFill="1" applyBorder="1" applyAlignment="1">
      <alignment horizontal="center" vertical="center" wrapText="1"/>
    </xf>
    <xf numFmtId="0" fontId="8" fillId="3" borderId="2155" xfId="0" applyFont="1" applyFill="1" applyBorder="1" applyAlignment="1">
      <alignment horizontal="center" vertical="center" wrapText="1"/>
    </xf>
    <xf numFmtId="0" fontId="16" fillId="0" borderId="2140" xfId="0" applyFont="1" applyBorder="1" applyAlignment="1">
      <alignment horizontal="left" vertical="center" shrinkToFit="1"/>
    </xf>
    <xf numFmtId="0" fontId="16" fillId="0" borderId="2139" xfId="0" applyFont="1" applyBorder="1" applyAlignment="1">
      <alignment horizontal="left" vertical="center" shrinkToFit="1"/>
    </xf>
    <xf numFmtId="0" fontId="16" fillId="0" borderId="2138" xfId="0" applyFont="1" applyBorder="1" applyAlignment="1">
      <alignment horizontal="left" vertical="center" shrinkToFit="1"/>
    </xf>
    <xf numFmtId="0" fontId="8" fillId="3" borderId="2137" xfId="0" applyFont="1" applyFill="1" applyBorder="1" applyAlignment="1">
      <alignment horizontal="center" vertical="center"/>
    </xf>
    <xf numFmtId="0" fontId="8" fillId="3" borderId="2136" xfId="0" applyFont="1" applyFill="1" applyBorder="1" applyAlignment="1">
      <alignment horizontal="center" vertical="center"/>
    </xf>
    <xf numFmtId="0" fontId="16" fillId="0" borderId="2135" xfId="0" applyFont="1" applyBorder="1" applyAlignment="1">
      <alignment horizontal="left" vertical="center" shrinkToFit="1"/>
    </xf>
    <xf numFmtId="0" fontId="16" fillId="0" borderId="2134" xfId="0" applyFont="1" applyBorder="1" applyAlignment="1">
      <alignment horizontal="left" vertical="center" shrinkToFit="1"/>
    </xf>
    <xf numFmtId="0" fontId="16" fillId="0" borderId="2133" xfId="0" applyFont="1" applyBorder="1" applyAlignment="1">
      <alignment horizontal="left" vertical="center" shrinkToFit="1"/>
    </xf>
    <xf numFmtId="0" fontId="8" fillId="4" borderId="2131" xfId="0" applyFont="1" applyFill="1" applyBorder="1" applyAlignment="1">
      <alignment horizontal="left" vertical="top" wrapText="1"/>
    </xf>
    <xf numFmtId="0" fontId="8" fillId="4" borderId="2130" xfId="0" applyFont="1" applyFill="1" applyBorder="1" applyAlignment="1">
      <alignment horizontal="left" vertical="top" wrapText="1"/>
    </xf>
    <xf numFmtId="0" fontId="8" fillId="3" borderId="2152" xfId="0" applyFont="1" applyFill="1" applyBorder="1" applyAlignment="1">
      <alignment horizontal="center" vertical="center"/>
    </xf>
    <xf numFmtId="0" fontId="8" fillId="3" borderId="2151" xfId="0" applyFont="1" applyFill="1" applyBorder="1" applyAlignment="1">
      <alignment horizontal="center" vertical="center"/>
    </xf>
    <xf numFmtId="0" fontId="17" fillId="0" borderId="2150" xfId="0" applyFont="1" applyBorder="1" applyAlignment="1">
      <alignment horizontal="left" vertical="center" shrinkToFit="1"/>
    </xf>
    <xf numFmtId="0" fontId="17" fillId="0" borderId="2149" xfId="0" applyFont="1" applyBorder="1" applyAlignment="1">
      <alignment horizontal="left" vertical="center" shrinkToFit="1"/>
    </xf>
    <xf numFmtId="0" fontId="17" fillId="0" borderId="2148" xfId="0" applyFont="1" applyBorder="1" applyAlignment="1">
      <alignment horizontal="left" vertical="center" shrinkToFit="1"/>
    </xf>
    <xf numFmtId="0" fontId="8" fillId="3" borderId="2153" xfId="0" applyFont="1" applyFill="1" applyBorder="1" applyAlignment="1">
      <alignment horizontal="center" vertical="center" wrapText="1"/>
    </xf>
    <xf numFmtId="0" fontId="8" fillId="3" borderId="2130" xfId="0" applyFont="1" applyFill="1" applyBorder="1" applyAlignment="1">
      <alignment horizontal="center" vertical="center" wrapText="1"/>
    </xf>
    <xf numFmtId="0" fontId="8" fillId="4" borderId="2132" xfId="0" applyFont="1" applyFill="1" applyBorder="1" applyAlignment="1">
      <alignment horizontal="left" vertical="top" wrapText="1"/>
    </xf>
    <xf numFmtId="0" fontId="10" fillId="0" borderId="2132" xfId="0" applyFont="1" applyBorder="1" applyAlignment="1">
      <alignment horizontal="left" vertical="center" wrapText="1"/>
    </xf>
    <xf numFmtId="0" fontId="10" fillId="0" borderId="2131" xfId="0" applyFont="1" applyBorder="1" applyAlignment="1">
      <alignment horizontal="left" vertical="center" wrapText="1"/>
    </xf>
    <xf numFmtId="0" fontId="10" fillId="0" borderId="2130" xfId="0" applyFont="1" applyBorder="1" applyAlignment="1">
      <alignment horizontal="left" vertical="center" wrapText="1"/>
    </xf>
    <xf numFmtId="0" fontId="11" fillId="4" borderId="2132" xfId="0" applyFont="1" applyFill="1" applyBorder="1" applyAlignment="1">
      <alignment horizontal="center" vertical="center" wrapText="1"/>
    </xf>
    <xf numFmtId="0" fontId="11" fillId="4" borderId="2130" xfId="0" applyFont="1" applyFill="1" applyBorder="1" applyAlignment="1">
      <alignment horizontal="center" vertical="center" wrapText="1"/>
    </xf>
    <xf numFmtId="0" fontId="8" fillId="3" borderId="2171" xfId="0" applyFont="1" applyFill="1" applyBorder="1" applyAlignment="1">
      <alignment horizontal="center" vertical="center"/>
    </xf>
    <xf numFmtId="0" fontId="8" fillId="3" borderId="2168" xfId="0" applyFont="1" applyFill="1" applyBorder="1" applyAlignment="1">
      <alignment horizontal="center" vertical="center"/>
    </xf>
    <xf numFmtId="0" fontId="8" fillId="3" borderId="2170" xfId="0" applyFont="1" applyFill="1" applyBorder="1" applyAlignment="1">
      <alignment horizontal="center" vertical="center"/>
    </xf>
    <xf numFmtId="0" fontId="8" fillId="3" borderId="2166" xfId="0" applyFont="1" applyFill="1" applyBorder="1" applyAlignment="1">
      <alignment horizontal="center" vertical="center"/>
    </xf>
    <xf numFmtId="0" fontId="8" fillId="3" borderId="2165" xfId="0" applyFont="1" applyFill="1" applyBorder="1" applyAlignment="1">
      <alignment horizontal="center" vertical="center"/>
    </xf>
    <xf numFmtId="0" fontId="17" fillId="0" borderId="2164" xfId="0" applyFont="1" applyBorder="1" applyAlignment="1">
      <alignment horizontal="left" vertical="center" shrinkToFit="1"/>
    </xf>
    <xf numFmtId="0" fontId="17" fillId="0" borderId="2163" xfId="0" applyFont="1" applyBorder="1" applyAlignment="1">
      <alignment horizontal="left" vertical="center" shrinkToFit="1"/>
    </xf>
    <xf numFmtId="0" fontId="17" fillId="0" borderId="2162" xfId="0" applyFont="1" applyBorder="1" applyAlignment="1">
      <alignment horizontal="left" vertical="center" shrinkToFit="1"/>
    </xf>
    <xf numFmtId="0" fontId="15" fillId="0" borderId="2169" xfId="0" applyFont="1" applyBorder="1" applyAlignment="1">
      <alignment horizontal="left" vertical="top" wrapText="1"/>
    </xf>
    <xf numFmtId="0" fontId="15" fillId="0" borderId="2168" xfId="0" applyFont="1" applyBorder="1" applyAlignment="1">
      <alignment horizontal="left" vertical="top" wrapText="1"/>
    </xf>
    <xf numFmtId="0" fontId="15" fillId="0" borderId="2167" xfId="0" applyFont="1" applyBorder="1" applyAlignment="1">
      <alignment horizontal="left" vertical="top" wrapText="1"/>
    </xf>
    <xf numFmtId="0" fontId="8" fillId="3" borderId="2180" xfId="0" applyFont="1" applyFill="1" applyBorder="1" applyAlignment="1">
      <alignment horizontal="center" vertical="center"/>
    </xf>
    <xf numFmtId="0" fontId="8" fillId="3" borderId="2179" xfId="0" applyFont="1" applyFill="1" applyBorder="1" applyAlignment="1">
      <alignment horizontal="center" vertical="center"/>
    </xf>
    <xf numFmtId="0" fontId="13" fillId="0" borderId="2179" xfId="0" applyFont="1" applyBorder="1" applyAlignment="1">
      <alignment horizontal="left" vertical="center" wrapText="1"/>
    </xf>
    <xf numFmtId="0" fontId="13" fillId="0" borderId="2178" xfId="0" applyFont="1" applyBorder="1" applyAlignment="1">
      <alignment horizontal="left" vertical="center" wrapText="1"/>
    </xf>
    <xf numFmtId="0" fontId="8" fillId="3" borderId="2180" xfId="0" applyFont="1" applyFill="1" applyBorder="1" applyAlignment="1">
      <alignment horizontal="center" vertical="center" wrapText="1"/>
    </xf>
    <xf numFmtId="0" fontId="8" fillId="3" borderId="2179" xfId="0" applyFont="1" applyFill="1" applyBorder="1" applyAlignment="1">
      <alignment horizontal="center" vertical="center" wrapText="1"/>
    </xf>
    <xf numFmtId="0" fontId="16" fillId="0" borderId="2164" xfId="0" applyFont="1" applyBorder="1" applyAlignment="1">
      <alignment horizontal="left" vertical="center" shrinkToFit="1"/>
    </xf>
    <xf numFmtId="0" fontId="16" fillId="0" borderId="2163" xfId="0" applyFont="1" applyBorder="1" applyAlignment="1">
      <alignment horizontal="left" vertical="center" shrinkToFit="1"/>
    </xf>
    <xf numFmtId="0" fontId="16" fillId="0" borderId="2162" xfId="0" applyFont="1" applyBorder="1" applyAlignment="1">
      <alignment horizontal="left" vertical="center" shrinkToFit="1"/>
    </xf>
    <xf numFmtId="0" fontId="8" fillId="3" borderId="2161" xfId="0" applyFont="1" applyFill="1" applyBorder="1" applyAlignment="1">
      <alignment horizontal="center" vertical="center"/>
    </xf>
    <xf numFmtId="0" fontId="8" fillId="3" borderId="2160" xfId="0" applyFont="1" applyFill="1" applyBorder="1" applyAlignment="1">
      <alignment horizontal="center" vertical="center"/>
    </xf>
    <xf numFmtId="0" fontId="16" fillId="0" borderId="2159" xfId="0" applyFont="1" applyBorder="1" applyAlignment="1">
      <alignment horizontal="left" vertical="center" shrinkToFit="1"/>
    </xf>
    <xf numFmtId="0" fontId="16" fillId="0" borderId="2158" xfId="0" applyFont="1" applyBorder="1" applyAlignment="1">
      <alignment horizontal="left" vertical="center" shrinkToFit="1"/>
    </xf>
    <xf numFmtId="0" fontId="16" fillId="0" borderId="2157" xfId="0" applyFont="1" applyBorder="1" applyAlignment="1">
      <alignment horizontal="left" vertical="center" shrinkToFit="1"/>
    </xf>
    <xf numFmtId="0" fontId="8" fillId="4" borderId="2155" xfId="0" applyFont="1" applyFill="1" applyBorder="1" applyAlignment="1">
      <alignment horizontal="left" vertical="top" wrapText="1"/>
    </xf>
    <xf numFmtId="0" fontId="8" fillId="4" borderId="2154" xfId="0" applyFont="1" applyFill="1" applyBorder="1" applyAlignment="1">
      <alignment horizontal="left" vertical="top" wrapText="1"/>
    </xf>
    <xf numFmtId="0" fontId="8" fillId="3" borderId="2176" xfId="0" applyFont="1" applyFill="1" applyBorder="1" applyAlignment="1">
      <alignment horizontal="center" vertical="center"/>
    </xf>
    <xf numFmtId="0" fontId="8" fillId="3" borderId="2175" xfId="0" applyFont="1" applyFill="1" applyBorder="1" applyAlignment="1">
      <alignment horizontal="center" vertical="center"/>
    </xf>
    <xf numFmtId="0" fontId="17" fillId="0" borderId="2174" xfId="0" applyFont="1" applyBorder="1" applyAlignment="1">
      <alignment horizontal="left" vertical="center" shrinkToFit="1"/>
    </xf>
    <xf numFmtId="0" fontId="17" fillId="0" borderId="2173" xfId="0" applyFont="1" applyBorder="1" applyAlignment="1">
      <alignment horizontal="left" vertical="center" shrinkToFit="1"/>
    </xf>
    <xf numFmtId="0" fontId="17" fillId="0" borderId="2172" xfId="0" applyFont="1" applyBorder="1" applyAlignment="1">
      <alignment horizontal="left" vertical="center" shrinkToFit="1"/>
    </xf>
    <xf numFmtId="0" fontId="8" fillId="3" borderId="2177" xfId="0" applyFont="1" applyFill="1" applyBorder="1" applyAlignment="1">
      <alignment horizontal="center" vertical="center" wrapText="1"/>
    </xf>
    <xf numFmtId="0" fontId="8" fillId="3" borderId="2154" xfId="0" applyFont="1" applyFill="1" applyBorder="1" applyAlignment="1">
      <alignment horizontal="center" vertical="center" wrapText="1"/>
    </xf>
    <xf numFmtId="0" fontId="8" fillId="4" borderId="2156" xfId="0" applyFont="1" applyFill="1" applyBorder="1" applyAlignment="1">
      <alignment horizontal="left" vertical="top" wrapText="1"/>
    </xf>
    <xf numFmtId="0" fontId="10" fillId="0" borderId="2156" xfId="0" applyFont="1" applyBorder="1" applyAlignment="1">
      <alignment horizontal="left" vertical="center" wrapText="1"/>
    </xf>
    <xf numFmtId="0" fontId="10" fillId="0" borderId="2155" xfId="0" applyFont="1" applyBorder="1" applyAlignment="1">
      <alignment horizontal="left" vertical="center" wrapText="1"/>
    </xf>
    <xf numFmtId="0" fontId="10" fillId="0" borderId="2154" xfId="0" applyFont="1" applyBorder="1" applyAlignment="1">
      <alignment horizontal="left" vertical="center" wrapText="1"/>
    </xf>
    <xf numFmtId="0" fontId="11" fillId="4" borderId="2156" xfId="0" applyFont="1" applyFill="1" applyBorder="1" applyAlignment="1">
      <alignment horizontal="center" vertical="center" wrapText="1"/>
    </xf>
    <xf numFmtId="0" fontId="11" fillId="4" borderId="2154" xfId="0" applyFont="1" applyFill="1" applyBorder="1" applyAlignment="1">
      <alignment horizontal="center" vertical="center" wrapText="1"/>
    </xf>
    <xf numFmtId="0" fontId="8" fillId="3" borderId="2195" xfId="0" applyFont="1" applyFill="1" applyBorder="1" applyAlignment="1">
      <alignment horizontal="center" vertical="center"/>
    </xf>
    <xf numFmtId="0" fontId="8" fillId="3" borderId="2192" xfId="0" applyFont="1" applyFill="1" applyBorder="1" applyAlignment="1">
      <alignment horizontal="center" vertical="center"/>
    </xf>
    <xf numFmtId="0" fontId="8" fillId="3" borderId="2194" xfId="0" applyFont="1" applyFill="1" applyBorder="1" applyAlignment="1">
      <alignment horizontal="center" vertical="center"/>
    </xf>
    <xf numFmtId="0" fontId="8" fillId="3" borderId="2190" xfId="0" applyFont="1" applyFill="1" applyBorder="1" applyAlignment="1">
      <alignment horizontal="center" vertical="center"/>
    </xf>
    <xf numFmtId="0" fontId="8" fillId="3" borderId="2189" xfId="0" applyFont="1" applyFill="1" applyBorder="1" applyAlignment="1">
      <alignment horizontal="center" vertical="center"/>
    </xf>
    <xf numFmtId="0" fontId="17" fillId="0" borderId="2188" xfId="0" applyFont="1" applyBorder="1" applyAlignment="1">
      <alignment horizontal="left" vertical="center" shrinkToFit="1"/>
    </xf>
    <xf numFmtId="0" fontId="17" fillId="0" borderId="2187" xfId="0" applyFont="1" applyBorder="1" applyAlignment="1">
      <alignment horizontal="left" vertical="center" shrinkToFit="1"/>
    </xf>
    <xf numFmtId="0" fontId="17" fillId="0" borderId="2186" xfId="0" applyFont="1" applyBorder="1" applyAlignment="1">
      <alignment horizontal="left" vertical="center" shrinkToFit="1"/>
    </xf>
    <xf numFmtId="0" fontId="15" fillId="0" borderId="2193" xfId="0" applyFont="1" applyBorder="1" applyAlignment="1">
      <alignment horizontal="left" vertical="top" wrapText="1"/>
    </xf>
    <xf numFmtId="0" fontId="15" fillId="0" borderId="2192" xfId="0" applyFont="1" applyBorder="1" applyAlignment="1">
      <alignment horizontal="left" vertical="top" wrapText="1"/>
    </xf>
    <xf numFmtId="0" fontId="15" fillId="0" borderId="2191" xfId="0" applyFont="1" applyBorder="1" applyAlignment="1">
      <alignment horizontal="left" vertical="top" wrapText="1"/>
    </xf>
    <xf numFmtId="0" fontId="8" fillId="3" borderId="2204" xfId="0" applyFont="1" applyFill="1" applyBorder="1" applyAlignment="1">
      <alignment horizontal="center" vertical="center"/>
    </xf>
    <xf numFmtId="0" fontId="8" fillId="3" borderId="2203" xfId="0" applyFont="1" applyFill="1" applyBorder="1" applyAlignment="1">
      <alignment horizontal="center" vertical="center"/>
    </xf>
    <xf numFmtId="0" fontId="13" fillId="0" borderId="2203" xfId="0" applyFont="1" applyBorder="1" applyAlignment="1">
      <alignment horizontal="left" vertical="center" wrapText="1"/>
    </xf>
    <xf numFmtId="0" fontId="13" fillId="0" borderId="2202" xfId="0" applyFont="1" applyBorder="1" applyAlignment="1">
      <alignment horizontal="left" vertical="center" wrapText="1"/>
    </xf>
    <xf numFmtId="0" fontId="8" fillId="3" borderId="2204" xfId="0" applyFont="1" applyFill="1" applyBorder="1" applyAlignment="1">
      <alignment horizontal="center" vertical="center" wrapText="1"/>
    </xf>
    <xf numFmtId="0" fontId="8" fillId="3" borderId="2203" xfId="0" applyFont="1" applyFill="1" applyBorder="1" applyAlignment="1">
      <alignment horizontal="center" vertical="center" wrapText="1"/>
    </xf>
    <xf numFmtId="0" fontId="16" fillId="0" borderId="2188" xfId="0" applyFont="1" applyBorder="1" applyAlignment="1">
      <alignment horizontal="left" vertical="center" shrinkToFit="1"/>
    </xf>
    <xf numFmtId="0" fontId="16" fillId="0" borderId="2187" xfId="0" applyFont="1" applyBorder="1" applyAlignment="1">
      <alignment horizontal="left" vertical="center" shrinkToFit="1"/>
    </xf>
    <xf numFmtId="0" fontId="16" fillId="0" borderId="2186" xfId="0" applyFont="1" applyBorder="1" applyAlignment="1">
      <alignment horizontal="left" vertical="center" shrinkToFit="1"/>
    </xf>
    <xf numFmtId="0" fontId="8" fillId="3" borderId="2185" xfId="0" applyFont="1" applyFill="1" applyBorder="1" applyAlignment="1">
      <alignment horizontal="center" vertical="center"/>
    </xf>
    <xf numFmtId="0" fontId="8" fillId="3" borderId="2184" xfId="0" applyFont="1" applyFill="1" applyBorder="1" applyAlignment="1">
      <alignment horizontal="center" vertical="center"/>
    </xf>
    <xf numFmtId="0" fontId="16" fillId="0" borderId="2183" xfId="0" applyFont="1" applyBorder="1" applyAlignment="1">
      <alignment horizontal="left" vertical="center" shrinkToFit="1"/>
    </xf>
    <xf numFmtId="0" fontId="16" fillId="0" borderId="2182" xfId="0" applyFont="1" applyBorder="1" applyAlignment="1">
      <alignment horizontal="left" vertical="center" shrinkToFit="1"/>
    </xf>
    <xf numFmtId="0" fontId="16" fillId="0" borderId="2181" xfId="0" applyFont="1" applyBorder="1" applyAlignment="1">
      <alignment horizontal="left" vertical="center" shrinkToFit="1"/>
    </xf>
    <xf numFmtId="0" fontId="8" fillId="4" borderId="2179" xfId="0" applyFont="1" applyFill="1" applyBorder="1" applyAlignment="1">
      <alignment horizontal="left" vertical="top" wrapText="1"/>
    </xf>
    <xf numFmtId="0" fontId="8" fillId="4" borderId="2178" xfId="0" applyFont="1" applyFill="1" applyBorder="1" applyAlignment="1">
      <alignment horizontal="left" vertical="top" wrapText="1"/>
    </xf>
    <xf numFmtId="0" fontId="8" fillId="3" borderId="2200" xfId="0" applyFont="1" applyFill="1" applyBorder="1" applyAlignment="1">
      <alignment horizontal="center" vertical="center"/>
    </xf>
    <xf numFmtId="0" fontId="8" fillId="3" borderId="2199" xfId="0" applyFont="1" applyFill="1" applyBorder="1" applyAlignment="1">
      <alignment horizontal="center" vertical="center"/>
    </xf>
    <xf numFmtId="0" fontId="17" fillId="0" borderId="2198" xfId="0" applyFont="1" applyBorder="1" applyAlignment="1">
      <alignment horizontal="left" vertical="center" shrinkToFit="1"/>
    </xf>
    <xf numFmtId="0" fontId="17" fillId="0" borderId="2197" xfId="0" applyFont="1" applyBorder="1" applyAlignment="1">
      <alignment horizontal="left" vertical="center" shrinkToFit="1"/>
    </xf>
    <xf numFmtId="0" fontId="17" fillId="0" borderId="2196" xfId="0" applyFont="1" applyBorder="1" applyAlignment="1">
      <alignment horizontal="left" vertical="center" shrinkToFit="1"/>
    </xf>
    <xf numFmtId="0" fontId="8" fillId="3" borderId="2201" xfId="0" applyFont="1" applyFill="1" applyBorder="1" applyAlignment="1">
      <alignment horizontal="center" vertical="center" wrapText="1"/>
    </xf>
    <xf numFmtId="0" fontId="8" fillId="3" borderId="2178" xfId="0" applyFont="1" applyFill="1" applyBorder="1" applyAlignment="1">
      <alignment horizontal="center" vertical="center" wrapText="1"/>
    </xf>
    <xf numFmtId="0" fontId="8" fillId="4" borderId="2180" xfId="0" applyFont="1" applyFill="1" applyBorder="1" applyAlignment="1">
      <alignment horizontal="left" vertical="top" wrapText="1"/>
    </xf>
    <xf numFmtId="0" fontId="10" fillId="0" borderId="2180" xfId="0" applyFont="1" applyBorder="1" applyAlignment="1">
      <alignment horizontal="left" vertical="center" wrapText="1"/>
    </xf>
    <xf numFmtId="0" fontId="10" fillId="0" borderId="2179" xfId="0" applyFont="1" applyBorder="1" applyAlignment="1">
      <alignment horizontal="left" vertical="center" wrapText="1"/>
    </xf>
    <xf numFmtId="0" fontId="10" fillId="0" borderId="2178" xfId="0" applyFont="1" applyBorder="1" applyAlignment="1">
      <alignment horizontal="left" vertical="center" wrapText="1"/>
    </xf>
    <xf numFmtId="0" fontId="11" fillId="4" borderId="2180" xfId="0" applyFont="1" applyFill="1" applyBorder="1" applyAlignment="1">
      <alignment horizontal="center" vertical="center" wrapText="1"/>
    </xf>
    <xf numFmtId="0" fontId="11" fillId="4" borderId="2178" xfId="0" applyFont="1" applyFill="1" applyBorder="1" applyAlignment="1">
      <alignment horizontal="center" vertical="center" wrapText="1"/>
    </xf>
    <xf numFmtId="0" fontId="8" fillId="3" borderId="2219" xfId="0" applyFont="1" applyFill="1" applyBorder="1" applyAlignment="1">
      <alignment horizontal="center" vertical="center"/>
    </xf>
    <xf numFmtId="0" fontId="8" fillId="3" borderId="2216" xfId="0" applyFont="1" applyFill="1" applyBorder="1" applyAlignment="1">
      <alignment horizontal="center" vertical="center"/>
    </xf>
    <xf numFmtId="0" fontId="8" fillId="3" borderId="2218" xfId="0" applyFont="1" applyFill="1" applyBorder="1" applyAlignment="1">
      <alignment horizontal="center" vertical="center"/>
    </xf>
    <xf numFmtId="0" fontId="8" fillId="3" borderId="2214" xfId="0" applyFont="1" applyFill="1" applyBorder="1" applyAlignment="1">
      <alignment horizontal="center" vertical="center"/>
    </xf>
    <xf numFmtId="0" fontId="8" fillId="3" borderId="2213" xfId="0" applyFont="1" applyFill="1" applyBorder="1" applyAlignment="1">
      <alignment horizontal="center" vertical="center"/>
    </xf>
    <xf numFmtId="0" fontId="17" fillId="0" borderId="2212" xfId="0" applyFont="1" applyBorder="1" applyAlignment="1">
      <alignment horizontal="left" vertical="center" shrinkToFit="1"/>
    </xf>
    <xf numFmtId="0" fontId="17" fillId="0" borderId="2211" xfId="0" applyFont="1" applyBorder="1" applyAlignment="1">
      <alignment horizontal="left" vertical="center" shrinkToFit="1"/>
    </xf>
    <xf numFmtId="0" fontId="17" fillId="0" borderId="2210" xfId="0" applyFont="1" applyBorder="1" applyAlignment="1">
      <alignment horizontal="left" vertical="center" shrinkToFit="1"/>
    </xf>
    <xf numFmtId="0" fontId="15" fillId="0" borderId="2217" xfId="0" applyFont="1" applyBorder="1" applyAlignment="1">
      <alignment horizontal="left" vertical="top" wrapText="1"/>
    </xf>
    <xf numFmtId="0" fontId="15" fillId="0" borderId="2216" xfId="0" applyFont="1" applyBorder="1" applyAlignment="1">
      <alignment horizontal="left" vertical="top" wrapText="1"/>
    </xf>
    <xf numFmtId="0" fontId="15" fillId="0" borderId="2215" xfId="0" applyFont="1" applyBorder="1" applyAlignment="1">
      <alignment horizontal="left" vertical="top" wrapText="1"/>
    </xf>
    <xf numFmtId="0" fontId="8" fillId="3" borderId="2228" xfId="0" applyFont="1" applyFill="1" applyBorder="1" applyAlignment="1">
      <alignment horizontal="center" vertical="center"/>
    </xf>
    <xf numFmtId="0" fontId="8" fillId="3" borderId="2227" xfId="0" applyFont="1" applyFill="1" applyBorder="1" applyAlignment="1">
      <alignment horizontal="center" vertical="center"/>
    </xf>
    <xf numFmtId="0" fontId="13" fillId="0" borderId="2227" xfId="0" applyFont="1" applyBorder="1" applyAlignment="1">
      <alignment horizontal="left" vertical="center" wrapText="1"/>
    </xf>
    <xf numFmtId="0" fontId="13" fillId="0" borderId="2226" xfId="0" applyFont="1" applyBorder="1" applyAlignment="1">
      <alignment horizontal="left" vertical="center" wrapText="1"/>
    </xf>
    <xf numFmtId="0" fontId="8" fillId="3" borderId="2228" xfId="0" applyFont="1" applyFill="1" applyBorder="1" applyAlignment="1">
      <alignment horizontal="center" vertical="center" wrapText="1"/>
    </xf>
    <xf numFmtId="0" fontId="8" fillId="3" borderId="2227" xfId="0" applyFont="1" applyFill="1" applyBorder="1" applyAlignment="1">
      <alignment horizontal="center" vertical="center" wrapText="1"/>
    </xf>
    <xf numFmtId="0" fontId="16" fillId="0" borderId="2212" xfId="0" applyFont="1" applyBorder="1" applyAlignment="1">
      <alignment horizontal="left" vertical="center" shrinkToFit="1"/>
    </xf>
    <xf numFmtId="0" fontId="16" fillId="0" borderId="2211" xfId="0" applyFont="1" applyBorder="1" applyAlignment="1">
      <alignment horizontal="left" vertical="center" shrinkToFit="1"/>
    </xf>
    <xf numFmtId="0" fontId="16" fillId="0" borderId="2210" xfId="0" applyFont="1" applyBorder="1" applyAlignment="1">
      <alignment horizontal="left" vertical="center" shrinkToFit="1"/>
    </xf>
    <xf numFmtId="0" fontId="8" fillId="3" borderId="2209" xfId="0" applyFont="1" applyFill="1" applyBorder="1" applyAlignment="1">
      <alignment horizontal="center" vertical="center"/>
    </xf>
    <xf numFmtId="0" fontId="8" fillId="3" borderId="2208" xfId="0" applyFont="1" applyFill="1" applyBorder="1" applyAlignment="1">
      <alignment horizontal="center" vertical="center"/>
    </xf>
    <xf numFmtId="0" fontId="16" fillId="0" borderId="2207" xfId="0" applyFont="1" applyBorder="1" applyAlignment="1">
      <alignment horizontal="left" vertical="center" shrinkToFit="1"/>
    </xf>
    <xf numFmtId="0" fontId="16" fillId="0" borderId="2206" xfId="0" applyFont="1" applyBorder="1" applyAlignment="1">
      <alignment horizontal="left" vertical="center" shrinkToFit="1"/>
    </xf>
    <xf numFmtId="0" fontId="16" fillId="0" borderId="2205" xfId="0" applyFont="1" applyBorder="1" applyAlignment="1">
      <alignment horizontal="left" vertical="center" shrinkToFit="1"/>
    </xf>
    <xf numFmtId="0" fontId="8" fillId="4" borderId="2203" xfId="0" applyFont="1" applyFill="1" applyBorder="1" applyAlignment="1">
      <alignment horizontal="left" vertical="top" wrapText="1"/>
    </xf>
    <xf numFmtId="0" fontId="8" fillId="4" borderId="2202" xfId="0" applyFont="1" applyFill="1" applyBorder="1" applyAlignment="1">
      <alignment horizontal="left" vertical="top" wrapText="1"/>
    </xf>
    <xf numFmtId="0" fontId="8" fillId="3" borderId="2224" xfId="0" applyFont="1" applyFill="1" applyBorder="1" applyAlignment="1">
      <alignment horizontal="center" vertical="center"/>
    </xf>
    <xf numFmtId="0" fontId="8" fillId="3" borderId="2223" xfId="0" applyFont="1" applyFill="1" applyBorder="1" applyAlignment="1">
      <alignment horizontal="center" vertical="center"/>
    </xf>
    <xf numFmtId="0" fontId="17" fillId="0" borderId="2222" xfId="0" applyFont="1" applyBorder="1" applyAlignment="1">
      <alignment horizontal="left" vertical="center" shrinkToFit="1"/>
    </xf>
    <xf numFmtId="0" fontId="17" fillId="0" borderId="2221" xfId="0" applyFont="1" applyBorder="1" applyAlignment="1">
      <alignment horizontal="left" vertical="center" shrinkToFit="1"/>
    </xf>
    <xf numFmtId="0" fontId="17" fillId="0" borderId="2220" xfId="0" applyFont="1" applyBorder="1" applyAlignment="1">
      <alignment horizontal="left" vertical="center" shrinkToFit="1"/>
    </xf>
    <xf numFmtId="0" fontId="8" fillId="3" borderId="2225" xfId="0" applyFont="1" applyFill="1" applyBorder="1" applyAlignment="1">
      <alignment horizontal="center" vertical="center" wrapText="1"/>
    </xf>
    <xf numFmtId="0" fontId="8" fillId="3" borderId="2202" xfId="0" applyFont="1" applyFill="1" applyBorder="1" applyAlignment="1">
      <alignment horizontal="center" vertical="center" wrapText="1"/>
    </xf>
    <xf numFmtId="0" fontId="8" fillId="4" borderId="2204" xfId="0" applyFont="1" applyFill="1" applyBorder="1" applyAlignment="1">
      <alignment horizontal="left" vertical="top" wrapText="1"/>
    </xf>
    <xf numFmtId="0" fontId="10" fillId="0" borderId="2204" xfId="0" applyFont="1" applyBorder="1" applyAlignment="1">
      <alignment horizontal="left" vertical="center" wrapText="1"/>
    </xf>
    <xf numFmtId="0" fontId="10" fillId="0" borderId="2203" xfId="0" applyFont="1" applyBorder="1" applyAlignment="1">
      <alignment horizontal="left" vertical="center" wrapText="1"/>
    </xf>
    <xf numFmtId="0" fontId="10" fillId="0" borderId="2202" xfId="0" applyFont="1" applyBorder="1" applyAlignment="1">
      <alignment horizontal="left" vertical="center" wrapText="1"/>
    </xf>
    <xf numFmtId="0" fontId="11" fillId="4" borderId="2204" xfId="0" applyFont="1" applyFill="1" applyBorder="1" applyAlignment="1">
      <alignment horizontal="center" vertical="center" wrapText="1"/>
    </xf>
    <xf numFmtId="0" fontId="11" fillId="4" borderId="2202" xfId="0" applyFont="1" applyFill="1" applyBorder="1" applyAlignment="1">
      <alignment horizontal="center" vertical="center" wrapText="1"/>
    </xf>
    <xf numFmtId="0" fontId="8" fillId="3" borderId="2243" xfId="0" applyFont="1" applyFill="1" applyBorder="1" applyAlignment="1">
      <alignment horizontal="center" vertical="center"/>
    </xf>
    <xf numFmtId="0" fontId="8" fillId="3" borderId="2240" xfId="0" applyFont="1" applyFill="1" applyBorder="1" applyAlignment="1">
      <alignment horizontal="center" vertical="center"/>
    </xf>
    <xf numFmtId="0" fontId="8" fillId="3" borderId="2242" xfId="0" applyFont="1" applyFill="1" applyBorder="1" applyAlignment="1">
      <alignment horizontal="center" vertical="center"/>
    </xf>
    <xf numFmtId="0" fontId="8" fillId="3" borderId="2238" xfId="0" applyFont="1" applyFill="1" applyBorder="1" applyAlignment="1">
      <alignment horizontal="center" vertical="center"/>
    </xf>
    <xf numFmtId="0" fontId="8" fillId="3" borderId="2237" xfId="0" applyFont="1" applyFill="1" applyBorder="1" applyAlignment="1">
      <alignment horizontal="center" vertical="center"/>
    </xf>
    <xf numFmtId="0" fontId="17" fillId="0" borderId="2236" xfId="0" applyFont="1" applyBorder="1" applyAlignment="1">
      <alignment horizontal="left" vertical="center" shrinkToFit="1"/>
    </xf>
    <xf numFmtId="0" fontId="17" fillId="0" borderId="2235" xfId="0" applyFont="1" applyBorder="1" applyAlignment="1">
      <alignment horizontal="left" vertical="center" shrinkToFit="1"/>
    </xf>
    <xf numFmtId="0" fontId="17" fillId="0" borderId="2234" xfId="0" applyFont="1" applyBorder="1" applyAlignment="1">
      <alignment horizontal="left" vertical="center" shrinkToFit="1"/>
    </xf>
    <xf numFmtId="0" fontId="15" fillId="0" borderId="2241" xfId="0" applyFont="1" applyBorder="1" applyAlignment="1">
      <alignment horizontal="left" vertical="top" wrapText="1"/>
    </xf>
    <xf numFmtId="0" fontId="15" fillId="0" borderId="2240" xfId="0" applyFont="1" applyBorder="1" applyAlignment="1">
      <alignment horizontal="left" vertical="top" wrapText="1"/>
    </xf>
    <xf numFmtId="0" fontId="15" fillId="0" borderId="2239" xfId="0" applyFont="1" applyBorder="1" applyAlignment="1">
      <alignment horizontal="left" vertical="top" wrapText="1"/>
    </xf>
    <xf numFmtId="0" fontId="8" fillId="3" borderId="2252" xfId="0" applyFont="1" applyFill="1" applyBorder="1" applyAlignment="1">
      <alignment horizontal="center" vertical="center"/>
    </xf>
    <xf numFmtId="0" fontId="8" fillId="3" borderId="2251" xfId="0" applyFont="1" applyFill="1" applyBorder="1" applyAlignment="1">
      <alignment horizontal="center" vertical="center"/>
    </xf>
    <xf numFmtId="0" fontId="13" fillId="0" borderId="2251" xfId="0" applyFont="1" applyBorder="1" applyAlignment="1">
      <alignment horizontal="left" vertical="center" wrapText="1"/>
    </xf>
    <xf numFmtId="0" fontId="13" fillId="0" borderId="2250" xfId="0" applyFont="1" applyBorder="1" applyAlignment="1">
      <alignment horizontal="left" vertical="center" wrapText="1"/>
    </xf>
    <xf numFmtId="0" fontId="8" fillId="3" borderId="2252" xfId="0" applyFont="1" applyFill="1" applyBorder="1" applyAlignment="1">
      <alignment horizontal="center" vertical="center" wrapText="1"/>
    </xf>
    <xf numFmtId="0" fontId="8" fillId="3" borderId="2251" xfId="0" applyFont="1" applyFill="1" applyBorder="1" applyAlignment="1">
      <alignment horizontal="center" vertical="center" wrapText="1"/>
    </xf>
    <xf numFmtId="0" fontId="16" fillId="0" borderId="2236" xfId="0" applyFont="1" applyBorder="1" applyAlignment="1">
      <alignment horizontal="left" vertical="center" shrinkToFit="1"/>
    </xf>
    <xf numFmtId="0" fontId="16" fillId="0" borderId="2235" xfId="0" applyFont="1" applyBorder="1" applyAlignment="1">
      <alignment horizontal="left" vertical="center" shrinkToFit="1"/>
    </xf>
    <xf numFmtId="0" fontId="16" fillId="0" borderId="2234" xfId="0" applyFont="1" applyBorder="1" applyAlignment="1">
      <alignment horizontal="left" vertical="center" shrinkToFit="1"/>
    </xf>
    <xf numFmtId="0" fontId="8" fillId="3" borderId="2233" xfId="0" applyFont="1" applyFill="1" applyBorder="1" applyAlignment="1">
      <alignment horizontal="center" vertical="center"/>
    </xf>
    <xf numFmtId="0" fontId="8" fillId="3" borderId="2232" xfId="0" applyFont="1" applyFill="1" applyBorder="1" applyAlignment="1">
      <alignment horizontal="center" vertical="center"/>
    </xf>
    <xf numFmtId="0" fontId="16" fillId="0" borderId="2231" xfId="0" applyFont="1" applyBorder="1" applyAlignment="1">
      <alignment horizontal="left" vertical="center" shrinkToFit="1"/>
    </xf>
    <xf numFmtId="0" fontId="16" fillId="0" borderId="2230" xfId="0" applyFont="1" applyBorder="1" applyAlignment="1">
      <alignment horizontal="left" vertical="center" shrinkToFit="1"/>
    </xf>
    <xf numFmtId="0" fontId="16" fillId="0" borderId="2229" xfId="0" applyFont="1" applyBorder="1" applyAlignment="1">
      <alignment horizontal="left" vertical="center" shrinkToFit="1"/>
    </xf>
    <xf numFmtId="0" fontId="8" fillId="4" borderId="2227" xfId="0" applyFont="1" applyFill="1" applyBorder="1" applyAlignment="1">
      <alignment horizontal="left" vertical="top" wrapText="1"/>
    </xf>
    <xf numFmtId="0" fontId="8" fillId="4" borderId="2226" xfId="0" applyFont="1" applyFill="1" applyBorder="1" applyAlignment="1">
      <alignment horizontal="left" vertical="top" wrapText="1"/>
    </xf>
    <xf numFmtId="0" fontId="8" fillId="3" borderId="2248" xfId="0" applyFont="1" applyFill="1" applyBorder="1" applyAlignment="1">
      <alignment horizontal="center" vertical="center"/>
    </xf>
    <xf numFmtId="0" fontId="8" fillId="3" borderId="2247" xfId="0" applyFont="1" applyFill="1" applyBorder="1" applyAlignment="1">
      <alignment horizontal="center" vertical="center"/>
    </xf>
    <xf numFmtId="0" fontId="17" fillId="0" borderId="2246" xfId="0" applyFont="1" applyBorder="1" applyAlignment="1">
      <alignment horizontal="left" vertical="center" shrinkToFit="1"/>
    </xf>
    <xf numFmtId="0" fontId="17" fillId="0" borderId="2245" xfId="0" applyFont="1" applyBorder="1" applyAlignment="1">
      <alignment horizontal="left" vertical="center" shrinkToFit="1"/>
    </xf>
    <xf numFmtId="0" fontId="17" fillId="0" borderId="2244" xfId="0" applyFont="1" applyBorder="1" applyAlignment="1">
      <alignment horizontal="left" vertical="center" shrinkToFit="1"/>
    </xf>
    <xf numFmtId="0" fontId="8" fillId="3" borderId="2249" xfId="0" applyFont="1" applyFill="1" applyBorder="1" applyAlignment="1">
      <alignment horizontal="center" vertical="center" wrapText="1"/>
    </xf>
    <xf numFmtId="0" fontId="8" fillId="3" borderId="2226" xfId="0" applyFont="1" applyFill="1" applyBorder="1" applyAlignment="1">
      <alignment horizontal="center" vertical="center" wrapText="1"/>
    </xf>
    <xf numFmtId="0" fontId="8" fillId="4" borderId="2228" xfId="0" applyFont="1" applyFill="1" applyBorder="1" applyAlignment="1">
      <alignment horizontal="left" vertical="top" wrapText="1"/>
    </xf>
    <xf numFmtId="0" fontId="10" fillId="0" borderId="2228" xfId="0" applyFont="1" applyBorder="1" applyAlignment="1">
      <alignment horizontal="left" vertical="center" wrapText="1"/>
    </xf>
    <xf numFmtId="0" fontId="10" fillId="0" borderId="2227" xfId="0" applyFont="1" applyBorder="1" applyAlignment="1">
      <alignment horizontal="left" vertical="center" wrapText="1"/>
    </xf>
    <xf numFmtId="0" fontId="10" fillId="0" borderId="2226" xfId="0" applyFont="1" applyBorder="1" applyAlignment="1">
      <alignment horizontal="left" vertical="center" wrapText="1"/>
    </xf>
    <xf numFmtId="0" fontId="11" fillId="4" borderId="2228" xfId="0" applyFont="1" applyFill="1" applyBorder="1" applyAlignment="1">
      <alignment horizontal="center" vertical="center" wrapText="1"/>
    </xf>
    <xf numFmtId="0" fontId="11" fillId="4" borderId="2226" xfId="0" applyFont="1" applyFill="1" applyBorder="1" applyAlignment="1">
      <alignment horizontal="center" vertical="center" wrapText="1"/>
    </xf>
    <xf numFmtId="0" fontId="8" fillId="3" borderId="2267" xfId="0" applyFont="1" applyFill="1" applyBorder="1" applyAlignment="1">
      <alignment horizontal="center" vertical="center"/>
    </xf>
    <xf numFmtId="0" fontId="8" fillId="3" borderId="2264" xfId="0" applyFont="1" applyFill="1" applyBorder="1" applyAlignment="1">
      <alignment horizontal="center" vertical="center"/>
    </xf>
    <xf numFmtId="0" fontId="8" fillId="3" borderId="2266" xfId="0" applyFont="1" applyFill="1" applyBorder="1" applyAlignment="1">
      <alignment horizontal="center" vertical="center"/>
    </xf>
    <xf numFmtId="0" fontId="8" fillId="3" borderId="2262" xfId="0" applyFont="1" applyFill="1" applyBorder="1" applyAlignment="1">
      <alignment horizontal="center" vertical="center"/>
    </xf>
    <xf numFmtId="0" fontId="8" fillId="3" borderId="2261" xfId="0" applyFont="1" applyFill="1" applyBorder="1" applyAlignment="1">
      <alignment horizontal="center" vertical="center"/>
    </xf>
    <xf numFmtId="0" fontId="17" fillId="0" borderId="2260" xfId="0" applyFont="1" applyBorder="1" applyAlignment="1">
      <alignment horizontal="left" vertical="center" shrinkToFit="1"/>
    </xf>
    <xf numFmtId="0" fontId="17" fillId="0" borderId="2259" xfId="0" applyFont="1" applyBorder="1" applyAlignment="1">
      <alignment horizontal="left" vertical="center" shrinkToFit="1"/>
    </xf>
    <xf numFmtId="0" fontId="17" fillId="0" borderId="2258" xfId="0" applyFont="1" applyBorder="1" applyAlignment="1">
      <alignment horizontal="left" vertical="center" shrinkToFit="1"/>
    </xf>
    <xf numFmtId="0" fontId="15" fillId="0" borderId="2265" xfId="0" applyFont="1" applyBorder="1" applyAlignment="1">
      <alignment horizontal="left" vertical="top" wrapText="1"/>
    </xf>
    <xf numFmtId="0" fontId="15" fillId="0" borderId="2264" xfId="0" applyFont="1" applyBorder="1" applyAlignment="1">
      <alignment horizontal="left" vertical="top" wrapText="1"/>
    </xf>
    <xf numFmtId="0" fontId="15" fillId="0" borderId="2263" xfId="0" applyFont="1" applyBorder="1" applyAlignment="1">
      <alignment horizontal="left" vertical="top" wrapText="1"/>
    </xf>
    <xf numFmtId="0" fontId="8" fillId="3" borderId="2276" xfId="0" applyFont="1" applyFill="1" applyBorder="1" applyAlignment="1">
      <alignment horizontal="center" vertical="center"/>
    </xf>
    <xf numFmtId="0" fontId="8" fillId="3" borderId="2275" xfId="0" applyFont="1" applyFill="1" applyBorder="1" applyAlignment="1">
      <alignment horizontal="center" vertical="center"/>
    </xf>
    <xf numFmtId="0" fontId="13" fillId="0" borderId="2275" xfId="0" applyFont="1" applyBorder="1" applyAlignment="1">
      <alignment horizontal="left" vertical="center" wrapText="1"/>
    </xf>
    <xf numFmtId="0" fontId="13" fillId="0" borderId="2274" xfId="0" applyFont="1" applyBorder="1" applyAlignment="1">
      <alignment horizontal="left" vertical="center" wrapText="1"/>
    </xf>
    <xf numFmtId="0" fontId="8" fillId="3" borderId="2276" xfId="0" applyFont="1" applyFill="1" applyBorder="1" applyAlignment="1">
      <alignment horizontal="center" vertical="center" wrapText="1"/>
    </xf>
    <xf numFmtId="0" fontId="8" fillId="3" borderId="2275" xfId="0" applyFont="1" applyFill="1" applyBorder="1" applyAlignment="1">
      <alignment horizontal="center" vertical="center" wrapText="1"/>
    </xf>
    <xf numFmtId="0" fontId="16" fillId="0" borderId="2260" xfId="0" applyFont="1" applyBorder="1" applyAlignment="1">
      <alignment horizontal="left" vertical="center" shrinkToFit="1"/>
    </xf>
    <xf numFmtId="0" fontId="16" fillId="0" borderId="2259" xfId="0" applyFont="1" applyBorder="1" applyAlignment="1">
      <alignment horizontal="left" vertical="center" shrinkToFit="1"/>
    </xf>
    <xf numFmtId="0" fontId="16" fillId="0" borderId="2258" xfId="0" applyFont="1" applyBorder="1" applyAlignment="1">
      <alignment horizontal="left" vertical="center" shrinkToFit="1"/>
    </xf>
    <xf numFmtId="0" fontId="8" fillId="3" borderId="2257" xfId="0" applyFont="1" applyFill="1" applyBorder="1" applyAlignment="1">
      <alignment horizontal="center" vertical="center"/>
    </xf>
    <xf numFmtId="0" fontId="8" fillId="3" borderId="2256" xfId="0" applyFont="1" applyFill="1" applyBorder="1" applyAlignment="1">
      <alignment horizontal="center" vertical="center"/>
    </xf>
    <xf numFmtId="0" fontId="16" fillId="0" borderId="2255" xfId="0" applyFont="1" applyBorder="1" applyAlignment="1">
      <alignment horizontal="left" vertical="center" shrinkToFit="1"/>
    </xf>
    <xf numFmtId="0" fontId="16" fillId="0" borderId="2254" xfId="0" applyFont="1" applyBorder="1" applyAlignment="1">
      <alignment horizontal="left" vertical="center" shrinkToFit="1"/>
    </xf>
    <xf numFmtId="0" fontId="16" fillId="0" borderId="2253" xfId="0" applyFont="1" applyBorder="1" applyAlignment="1">
      <alignment horizontal="left" vertical="center" shrinkToFit="1"/>
    </xf>
    <xf numFmtId="0" fontId="8" fillId="4" borderId="2251" xfId="0" applyFont="1" applyFill="1" applyBorder="1" applyAlignment="1">
      <alignment horizontal="left" vertical="top" wrapText="1"/>
    </xf>
    <xf numFmtId="0" fontId="8" fillId="4" borderId="2250" xfId="0" applyFont="1" applyFill="1" applyBorder="1" applyAlignment="1">
      <alignment horizontal="left" vertical="top" wrapText="1"/>
    </xf>
    <xf numFmtId="0" fontId="8" fillId="3" borderId="2272" xfId="0" applyFont="1" applyFill="1" applyBorder="1" applyAlignment="1">
      <alignment horizontal="center" vertical="center"/>
    </xf>
    <xf numFmtId="0" fontId="8" fillId="3" borderId="2271" xfId="0" applyFont="1" applyFill="1" applyBorder="1" applyAlignment="1">
      <alignment horizontal="center" vertical="center"/>
    </xf>
    <xf numFmtId="0" fontId="17" fillId="0" borderId="2270" xfId="0" applyFont="1" applyBorder="1" applyAlignment="1">
      <alignment horizontal="left" vertical="center" shrinkToFit="1"/>
    </xf>
    <xf numFmtId="0" fontId="17" fillId="0" borderId="2269" xfId="0" applyFont="1" applyBorder="1" applyAlignment="1">
      <alignment horizontal="left" vertical="center" shrinkToFit="1"/>
    </xf>
    <xf numFmtId="0" fontId="17" fillId="0" borderId="2268" xfId="0" applyFont="1" applyBorder="1" applyAlignment="1">
      <alignment horizontal="left" vertical="center" shrinkToFit="1"/>
    </xf>
    <xf numFmtId="0" fontId="8" fillId="3" borderId="2273" xfId="0" applyFont="1" applyFill="1" applyBorder="1" applyAlignment="1">
      <alignment horizontal="center" vertical="center" wrapText="1"/>
    </xf>
    <xf numFmtId="0" fontId="8" fillId="3" borderId="2250" xfId="0" applyFont="1" applyFill="1" applyBorder="1" applyAlignment="1">
      <alignment horizontal="center" vertical="center" wrapText="1"/>
    </xf>
    <xf numFmtId="0" fontId="8" fillId="4" borderId="2252" xfId="0" applyFont="1" applyFill="1" applyBorder="1" applyAlignment="1">
      <alignment horizontal="left" vertical="top" wrapText="1"/>
    </xf>
    <xf numFmtId="0" fontId="10" fillId="0" borderId="2252" xfId="0" applyFont="1" applyBorder="1" applyAlignment="1">
      <alignment horizontal="left" vertical="center" wrapText="1"/>
    </xf>
    <xf numFmtId="0" fontId="10" fillId="0" borderId="2251" xfId="0" applyFont="1" applyBorder="1" applyAlignment="1">
      <alignment horizontal="left" vertical="center" wrapText="1"/>
    </xf>
    <xf numFmtId="0" fontId="10" fillId="0" borderId="2250" xfId="0" applyFont="1" applyBorder="1" applyAlignment="1">
      <alignment horizontal="left" vertical="center" wrapText="1"/>
    </xf>
    <xf numFmtId="0" fontId="11" fillId="4" borderId="2252" xfId="0" applyFont="1" applyFill="1" applyBorder="1" applyAlignment="1">
      <alignment horizontal="center" vertical="center" wrapText="1"/>
    </xf>
    <xf numFmtId="0" fontId="11" fillId="4" borderId="2250" xfId="0" applyFont="1" applyFill="1" applyBorder="1" applyAlignment="1">
      <alignment horizontal="center" vertical="center" wrapText="1"/>
    </xf>
    <xf numFmtId="0" fontId="8" fillId="3" borderId="2291" xfId="0" applyFont="1" applyFill="1" applyBorder="1" applyAlignment="1">
      <alignment horizontal="center" vertical="center"/>
    </xf>
    <xf numFmtId="0" fontId="8" fillId="3" borderId="2288" xfId="0" applyFont="1" applyFill="1" applyBorder="1" applyAlignment="1">
      <alignment horizontal="center" vertical="center"/>
    </xf>
    <xf numFmtId="0" fontId="8" fillId="3" borderId="2290" xfId="0" applyFont="1" applyFill="1" applyBorder="1" applyAlignment="1">
      <alignment horizontal="center" vertical="center"/>
    </xf>
    <xf numFmtId="0" fontId="8" fillId="3" borderId="2286" xfId="0" applyFont="1" applyFill="1" applyBorder="1" applyAlignment="1">
      <alignment horizontal="center" vertical="center"/>
    </xf>
    <xf numFmtId="0" fontId="8" fillId="3" borderId="2285" xfId="0" applyFont="1" applyFill="1" applyBorder="1" applyAlignment="1">
      <alignment horizontal="center" vertical="center"/>
    </xf>
    <xf numFmtId="0" fontId="17" fillId="0" borderId="2284" xfId="0" applyFont="1" applyBorder="1" applyAlignment="1">
      <alignment horizontal="left" vertical="center" shrinkToFit="1"/>
    </xf>
    <xf numFmtId="0" fontId="17" fillId="0" borderId="2283" xfId="0" applyFont="1" applyBorder="1" applyAlignment="1">
      <alignment horizontal="left" vertical="center" shrinkToFit="1"/>
    </xf>
    <xf numFmtId="0" fontId="17" fillId="0" borderId="2282" xfId="0" applyFont="1" applyBorder="1" applyAlignment="1">
      <alignment horizontal="left" vertical="center" shrinkToFit="1"/>
    </xf>
    <xf numFmtId="0" fontId="15" fillId="0" borderId="2289" xfId="0" applyFont="1" applyBorder="1" applyAlignment="1">
      <alignment horizontal="left" vertical="top" wrapText="1"/>
    </xf>
    <xf numFmtId="0" fontId="15" fillId="0" borderId="2288" xfId="0" applyFont="1" applyBorder="1" applyAlignment="1">
      <alignment horizontal="left" vertical="top" wrapText="1"/>
    </xf>
    <xf numFmtId="0" fontId="15" fillId="0" borderId="2287" xfId="0" applyFont="1" applyBorder="1" applyAlignment="1">
      <alignment horizontal="left" vertical="top" wrapText="1"/>
    </xf>
    <xf numFmtId="0" fontId="8" fillId="3" borderId="2300" xfId="0" applyFont="1" applyFill="1" applyBorder="1" applyAlignment="1">
      <alignment horizontal="center" vertical="center"/>
    </xf>
    <xf numFmtId="0" fontId="8" fillId="3" borderId="2299" xfId="0" applyFont="1" applyFill="1" applyBorder="1" applyAlignment="1">
      <alignment horizontal="center" vertical="center"/>
    </xf>
    <xf numFmtId="0" fontId="13" fillId="0" borderId="2299" xfId="0" applyFont="1" applyBorder="1" applyAlignment="1">
      <alignment horizontal="left" vertical="center" wrapText="1"/>
    </xf>
    <xf numFmtId="0" fontId="13" fillId="0" borderId="2298" xfId="0" applyFont="1" applyBorder="1" applyAlignment="1">
      <alignment horizontal="left" vertical="center" wrapText="1"/>
    </xf>
    <xf numFmtId="0" fontId="8" fillId="3" borderId="2300" xfId="0" applyFont="1" applyFill="1" applyBorder="1" applyAlignment="1">
      <alignment horizontal="center" vertical="center" wrapText="1"/>
    </xf>
    <xf numFmtId="0" fontId="8" fillId="3" borderId="2299" xfId="0" applyFont="1" applyFill="1" applyBorder="1" applyAlignment="1">
      <alignment horizontal="center" vertical="center" wrapText="1"/>
    </xf>
    <xf numFmtId="0" fontId="16" fillId="0" borderId="2284" xfId="0" applyFont="1" applyBorder="1" applyAlignment="1">
      <alignment horizontal="left" vertical="center" shrinkToFit="1"/>
    </xf>
    <xf numFmtId="0" fontId="16" fillId="0" borderId="2283" xfId="0" applyFont="1" applyBorder="1" applyAlignment="1">
      <alignment horizontal="left" vertical="center" shrinkToFit="1"/>
    </xf>
    <xf numFmtId="0" fontId="16" fillId="0" borderId="2282" xfId="0" applyFont="1" applyBorder="1" applyAlignment="1">
      <alignment horizontal="left" vertical="center" shrinkToFit="1"/>
    </xf>
    <xf numFmtId="0" fontId="8" fillId="3" borderId="2281" xfId="0" applyFont="1" applyFill="1" applyBorder="1" applyAlignment="1">
      <alignment horizontal="center" vertical="center"/>
    </xf>
    <xf numFmtId="0" fontId="8" fillId="3" borderId="2280" xfId="0" applyFont="1" applyFill="1" applyBorder="1" applyAlignment="1">
      <alignment horizontal="center" vertical="center"/>
    </xf>
    <xf numFmtId="0" fontId="16" fillId="0" borderId="2279" xfId="0" applyFont="1" applyBorder="1" applyAlignment="1">
      <alignment horizontal="left" vertical="center" shrinkToFit="1"/>
    </xf>
    <xf numFmtId="0" fontId="16" fillId="0" borderId="2278" xfId="0" applyFont="1" applyBorder="1" applyAlignment="1">
      <alignment horizontal="left" vertical="center" shrinkToFit="1"/>
    </xf>
    <xf numFmtId="0" fontId="16" fillId="0" borderId="2277" xfId="0" applyFont="1" applyBorder="1" applyAlignment="1">
      <alignment horizontal="left" vertical="center" shrinkToFit="1"/>
    </xf>
    <xf numFmtId="0" fontId="8" fillId="4" borderId="2275" xfId="0" applyFont="1" applyFill="1" applyBorder="1" applyAlignment="1">
      <alignment horizontal="left" vertical="top" wrapText="1"/>
    </xf>
    <xf numFmtId="0" fontId="8" fillId="4" borderId="2274" xfId="0" applyFont="1" applyFill="1" applyBorder="1" applyAlignment="1">
      <alignment horizontal="left" vertical="top" wrapText="1"/>
    </xf>
    <xf numFmtId="0" fontId="8" fillId="3" borderId="2296" xfId="0" applyFont="1" applyFill="1" applyBorder="1" applyAlignment="1">
      <alignment horizontal="center" vertical="center"/>
    </xf>
    <xf numFmtId="0" fontId="8" fillId="3" borderId="2295" xfId="0" applyFont="1" applyFill="1" applyBorder="1" applyAlignment="1">
      <alignment horizontal="center" vertical="center"/>
    </xf>
    <xf numFmtId="0" fontId="17" fillId="0" borderId="2294" xfId="0" applyFont="1" applyBorder="1" applyAlignment="1">
      <alignment horizontal="left" vertical="center" shrinkToFit="1"/>
    </xf>
    <xf numFmtId="0" fontId="17" fillId="0" borderId="2293" xfId="0" applyFont="1" applyBorder="1" applyAlignment="1">
      <alignment horizontal="left" vertical="center" shrinkToFit="1"/>
    </xf>
    <xf numFmtId="0" fontId="17" fillId="0" borderId="2292" xfId="0" applyFont="1" applyBorder="1" applyAlignment="1">
      <alignment horizontal="left" vertical="center" shrinkToFit="1"/>
    </xf>
    <xf numFmtId="0" fontId="8" fillId="3" borderId="2297" xfId="0" applyFont="1" applyFill="1" applyBorder="1" applyAlignment="1">
      <alignment horizontal="center" vertical="center" wrapText="1"/>
    </xf>
    <xf numFmtId="0" fontId="8" fillId="3" borderId="2274" xfId="0" applyFont="1" applyFill="1" applyBorder="1" applyAlignment="1">
      <alignment horizontal="center" vertical="center" wrapText="1"/>
    </xf>
    <xf numFmtId="0" fontId="8" fillId="4" borderId="2276" xfId="0" applyFont="1" applyFill="1" applyBorder="1" applyAlignment="1">
      <alignment horizontal="left" vertical="top" wrapText="1"/>
    </xf>
    <xf numFmtId="0" fontId="10" fillId="0" borderId="2276" xfId="0" applyFont="1" applyBorder="1" applyAlignment="1">
      <alignment horizontal="left" vertical="center" wrapText="1"/>
    </xf>
    <xf numFmtId="0" fontId="10" fillId="0" borderId="2275" xfId="0" applyFont="1" applyBorder="1" applyAlignment="1">
      <alignment horizontal="left" vertical="center" wrapText="1"/>
    </xf>
    <xf numFmtId="0" fontId="10" fillId="0" borderId="2274" xfId="0" applyFont="1" applyBorder="1" applyAlignment="1">
      <alignment horizontal="left" vertical="center" wrapText="1"/>
    </xf>
    <xf numFmtId="0" fontId="11" fillId="4" borderId="2276" xfId="0" applyFont="1" applyFill="1" applyBorder="1" applyAlignment="1">
      <alignment horizontal="center" vertical="center" wrapText="1"/>
    </xf>
    <xf numFmtId="0" fontId="11" fillId="4" borderId="2274" xfId="0" applyFont="1" applyFill="1" applyBorder="1" applyAlignment="1">
      <alignment horizontal="center" vertical="center" wrapText="1"/>
    </xf>
    <xf numFmtId="0" fontId="8" fillId="3" borderId="2315" xfId="0" applyFont="1" applyFill="1" applyBorder="1" applyAlignment="1">
      <alignment horizontal="center" vertical="center"/>
    </xf>
    <xf numFmtId="0" fontId="8" fillId="3" borderId="2312" xfId="0" applyFont="1" applyFill="1" applyBorder="1" applyAlignment="1">
      <alignment horizontal="center" vertical="center"/>
    </xf>
    <xf numFmtId="0" fontId="8" fillId="3" borderId="2314" xfId="0" applyFont="1" applyFill="1" applyBorder="1" applyAlignment="1">
      <alignment horizontal="center" vertical="center"/>
    </xf>
    <xf numFmtId="0" fontId="8" fillId="3" borderId="2310" xfId="0" applyFont="1" applyFill="1" applyBorder="1" applyAlignment="1">
      <alignment horizontal="center" vertical="center"/>
    </xf>
    <xf numFmtId="0" fontId="8" fillId="3" borderId="2309" xfId="0" applyFont="1" applyFill="1" applyBorder="1" applyAlignment="1">
      <alignment horizontal="center" vertical="center"/>
    </xf>
    <xf numFmtId="0" fontId="17" fillId="0" borderId="2308" xfId="0" applyFont="1" applyBorder="1" applyAlignment="1">
      <alignment horizontal="left" vertical="center" shrinkToFit="1"/>
    </xf>
    <xf numFmtId="0" fontId="17" fillId="0" borderId="2307" xfId="0" applyFont="1" applyBorder="1" applyAlignment="1">
      <alignment horizontal="left" vertical="center" shrinkToFit="1"/>
    </xf>
    <xf numFmtId="0" fontId="17" fillId="0" borderId="2306" xfId="0" applyFont="1" applyBorder="1" applyAlignment="1">
      <alignment horizontal="left" vertical="center" shrinkToFit="1"/>
    </xf>
    <xf numFmtId="0" fontId="15" fillId="0" borderId="2313" xfId="0" applyFont="1" applyBorder="1" applyAlignment="1">
      <alignment horizontal="left" vertical="top" wrapText="1"/>
    </xf>
    <xf numFmtId="0" fontId="15" fillId="0" borderId="2312" xfId="0" applyFont="1" applyBorder="1" applyAlignment="1">
      <alignment horizontal="left" vertical="top" wrapText="1"/>
    </xf>
    <xf numFmtId="0" fontId="15" fillId="0" borderId="2311" xfId="0" applyFont="1" applyBorder="1" applyAlignment="1">
      <alignment horizontal="left" vertical="top" wrapText="1"/>
    </xf>
    <xf numFmtId="0" fontId="8" fillId="3" borderId="2324" xfId="0" applyFont="1" applyFill="1" applyBorder="1" applyAlignment="1">
      <alignment horizontal="center" vertical="center"/>
    </xf>
    <xf numFmtId="0" fontId="8" fillId="3" borderId="2323" xfId="0" applyFont="1" applyFill="1" applyBorder="1" applyAlignment="1">
      <alignment horizontal="center" vertical="center"/>
    </xf>
    <xf numFmtId="0" fontId="13" fillId="0" borderId="2323" xfId="0" applyFont="1" applyBorder="1" applyAlignment="1">
      <alignment horizontal="left" vertical="center" wrapText="1"/>
    </xf>
    <xf numFmtId="0" fontId="13" fillId="0" borderId="2322" xfId="0" applyFont="1" applyBorder="1" applyAlignment="1">
      <alignment horizontal="left" vertical="center" wrapText="1"/>
    </xf>
    <xf numFmtId="0" fontId="8" fillId="3" borderId="2324" xfId="0" applyFont="1" applyFill="1" applyBorder="1" applyAlignment="1">
      <alignment horizontal="center" vertical="center" wrapText="1"/>
    </xf>
    <xf numFmtId="0" fontId="8" fillId="3" borderId="2323" xfId="0" applyFont="1" applyFill="1" applyBorder="1" applyAlignment="1">
      <alignment horizontal="center" vertical="center" wrapText="1"/>
    </xf>
    <xf numFmtId="0" fontId="16" fillId="0" borderId="2308" xfId="0" applyFont="1" applyBorder="1" applyAlignment="1">
      <alignment horizontal="left" vertical="center" shrinkToFit="1"/>
    </xf>
    <xf numFmtId="0" fontId="16" fillId="0" borderId="2307" xfId="0" applyFont="1" applyBorder="1" applyAlignment="1">
      <alignment horizontal="left" vertical="center" shrinkToFit="1"/>
    </xf>
    <xf numFmtId="0" fontId="16" fillId="0" borderId="2306" xfId="0" applyFont="1" applyBorder="1" applyAlignment="1">
      <alignment horizontal="left" vertical="center" shrinkToFit="1"/>
    </xf>
    <xf numFmtId="0" fontId="8" fillId="3" borderId="2305" xfId="0" applyFont="1" applyFill="1" applyBorder="1" applyAlignment="1">
      <alignment horizontal="center" vertical="center"/>
    </xf>
    <xf numFmtId="0" fontId="8" fillId="3" borderId="2304" xfId="0" applyFont="1" applyFill="1" applyBorder="1" applyAlignment="1">
      <alignment horizontal="center" vertical="center"/>
    </xf>
    <xf numFmtId="0" fontId="16" fillId="0" borderId="2303" xfId="0" applyFont="1" applyBorder="1" applyAlignment="1">
      <alignment horizontal="left" vertical="center" shrinkToFit="1"/>
    </xf>
    <xf numFmtId="0" fontId="16" fillId="0" borderId="2302" xfId="0" applyFont="1" applyBorder="1" applyAlignment="1">
      <alignment horizontal="left" vertical="center" shrinkToFit="1"/>
    </xf>
    <xf numFmtId="0" fontId="16" fillId="0" borderId="2301" xfId="0" applyFont="1" applyBorder="1" applyAlignment="1">
      <alignment horizontal="left" vertical="center" shrinkToFit="1"/>
    </xf>
    <xf numFmtId="0" fontId="8" fillId="4" borderId="2299" xfId="0" applyFont="1" applyFill="1" applyBorder="1" applyAlignment="1">
      <alignment horizontal="left" vertical="top" wrapText="1"/>
    </xf>
    <xf numFmtId="0" fontId="8" fillId="4" borderId="2298" xfId="0" applyFont="1" applyFill="1" applyBorder="1" applyAlignment="1">
      <alignment horizontal="left" vertical="top" wrapText="1"/>
    </xf>
    <xf numFmtId="0" fontId="8" fillId="3" borderId="2320" xfId="0" applyFont="1" applyFill="1" applyBorder="1" applyAlignment="1">
      <alignment horizontal="center" vertical="center"/>
    </xf>
    <xf numFmtId="0" fontId="8" fillId="3" borderId="2319" xfId="0" applyFont="1" applyFill="1" applyBorder="1" applyAlignment="1">
      <alignment horizontal="center" vertical="center"/>
    </xf>
    <xf numFmtId="0" fontId="17" fillId="0" borderId="2318" xfId="0" applyFont="1" applyBorder="1" applyAlignment="1">
      <alignment horizontal="left" vertical="center" shrinkToFit="1"/>
    </xf>
    <xf numFmtId="0" fontId="17" fillId="0" borderId="2317" xfId="0" applyFont="1" applyBorder="1" applyAlignment="1">
      <alignment horizontal="left" vertical="center" shrinkToFit="1"/>
    </xf>
    <xf numFmtId="0" fontId="17" fillId="0" borderId="2316" xfId="0" applyFont="1" applyBorder="1" applyAlignment="1">
      <alignment horizontal="left" vertical="center" shrinkToFit="1"/>
    </xf>
    <xf numFmtId="0" fontId="8" fillId="3" borderId="2321" xfId="0" applyFont="1" applyFill="1" applyBorder="1" applyAlignment="1">
      <alignment horizontal="center" vertical="center" wrapText="1"/>
    </xf>
    <xf numFmtId="0" fontId="8" fillId="3" borderId="2298" xfId="0" applyFont="1" applyFill="1" applyBorder="1" applyAlignment="1">
      <alignment horizontal="center" vertical="center" wrapText="1"/>
    </xf>
    <xf numFmtId="0" fontId="8" fillId="4" borderId="2300" xfId="0" applyFont="1" applyFill="1" applyBorder="1" applyAlignment="1">
      <alignment horizontal="left" vertical="top" wrapText="1"/>
    </xf>
    <xf numFmtId="0" fontId="10" fillId="0" borderId="2300" xfId="0" applyFont="1" applyBorder="1" applyAlignment="1">
      <alignment horizontal="left" vertical="center" wrapText="1"/>
    </xf>
    <xf numFmtId="0" fontId="10" fillId="0" borderId="2299" xfId="0" applyFont="1" applyBorder="1" applyAlignment="1">
      <alignment horizontal="left" vertical="center" wrapText="1"/>
    </xf>
    <xf numFmtId="0" fontId="10" fillId="0" borderId="2298" xfId="0" applyFont="1" applyBorder="1" applyAlignment="1">
      <alignment horizontal="left" vertical="center" wrapText="1"/>
    </xf>
    <xf numFmtId="0" fontId="11" fillId="4" borderId="2300" xfId="0" applyFont="1" applyFill="1" applyBorder="1" applyAlignment="1">
      <alignment horizontal="center" vertical="center" wrapText="1"/>
    </xf>
    <xf numFmtId="0" fontId="11" fillId="4" borderId="2298" xfId="0" applyFont="1" applyFill="1" applyBorder="1" applyAlignment="1">
      <alignment horizontal="center" vertical="center" wrapText="1"/>
    </xf>
    <xf numFmtId="0" fontId="8" fillId="3" borderId="2339" xfId="0" applyFont="1" applyFill="1" applyBorder="1" applyAlignment="1">
      <alignment horizontal="center" vertical="center"/>
    </xf>
    <xf numFmtId="0" fontId="8" fillId="3" borderId="2336" xfId="0" applyFont="1" applyFill="1" applyBorder="1" applyAlignment="1">
      <alignment horizontal="center" vertical="center"/>
    </xf>
    <xf numFmtId="0" fontId="8" fillId="3" borderId="2338" xfId="0" applyFont="1" applyFill="1" applyBorder="1" applyAlignment="1">
      <alignment horizontal="center" vertical="center"/>
    </xf>
    <xf numFmtId="0" fontId="8" fillId="3" borderId="2334" xfId="0" applyFont="1" applyFill="1" applyBorder="1" applyAlignment="1">
      <alignment horizontal="center" vertical="center"/>
    </xf>
    <xf numFmtId="0" fontId="8" fillId="3" borderId="2333" xfId="0" applyFont="1" applyFill="1" applyBorder="1" applyAlignment="1">
      <alignment horizontal="center" vertical="center"/>
    </xf>
    <xf numFmtId="0" fontId="17" fillId="0" borderId="2332" xfId="0" applyFont="1" applyBorder="1" applyAlignment="1">
      <alignment horizontal="left" vertical="center" shrinkToFit="1"/>
    </xf>
    <xf numFmtId="0" fontId="17" fillId="0" borderId="2331" xfId="0" applyFont="1" applyBorder="1" applyAlignment="1">
      <alignment horizontal="left" vertical="center" shrinkToFit="1"/>
    </xf>
    <xf numFmtId="0" fontId="17" fillId="0" borderId="2330" xfId="0" applyFont="1" applyBorder="1" applyAlignment="1">
      <alignment horizontal="left" vertical="center" shrinkToFit="1"/>
    </xf>
    <xf numFmtId="0" fontId="15" fillId="0" borderId="2337" xfId="0" applyFont="1" applyBorder="1" applyAlignment="1">
      <alignment horizontal="left" vertical="top" wrapText="1"/>
    </xf>
    <xf numFmtId="0" fontId="15" fillId="0" borderId="2336" xfId="0" applyFont="1" applyBorder="1" applyAlignment="1">
      <alignment horizontal="left" vertical="top" wrapText="1"/>
    </xf>
    <xf numFmtId="0" fontId="15" fillId="0" borderId="2335" xfId="0" applyFont="1" applyBorder="1" applyAlignment="1">
      <alignment horizontal="left" vertical="top" wrapText="1"/>
    </xf>
    <xf numFmtId="0" fontId="8" fillId="3" borderId="2348" xfId="0" applyFont="1" applyFill="1" applyBorder="1" applyAlignment="1">
      <alignment horizontal="center" vertical="center"/>
    </xf>
    <xf numFmtId="0" fontId="8" fillId="3" borderId="2347" xfId="0" applyFont="1" applyFill="1" applyBorder="1" applyAlignment="1">
      <alignment horizontal="center" vertical="center"/>
    </xf>
    <xf numFmtId="0" fontId="13" fillId="0" borderId="2347" xfId="0" applyFont="1" applyBorder="1" applyAlignment="1">
      <alignment horizontal="left" vertical="center" wrapText="1"/>
    </xf>
    <xf numFmtId="0" fontId="13" fillId="0" borderId="2346" xfId="0" applyFont="1" applyBorder="1" applyAlignment="1">
      <alignment horizontal="left" vertical="center" wrapText="1"/>
    </xf>
    <xf numFmtId="0" fontId="8" fillId="3" borderId="2348" xfId="0" applyFont="1" applyFill="1" applyBorder="1" applyAlignment="1">
      <alignment horizontal="center" vertical="center" wrapText="1"/>
    </xf>
    <xf numFmtId="0" fontId="8" fillId="3" borderId="2347" xfId="0" applyFont="1" applyFill="1" applyBorder="1" applyAlignment="1">
      <alignment horizontal="center" vertical="center" wrapText="1"/>
    </xf>
    <xf numFmtId="0" fontId="16" fillId="0" borderId="2332" xfId="0" applyFont="1" applyBorder="1" applyAlignment="1">
      <alignment horizontal="left" vertical="center" shrinkToFit="1"/>
    </xf>
    <xf numFmtId="0" fontId="16" fillId="0" borderId="2331" xfId="0" applyFont="1" applyBorder="1" applyAlignment="1">
      <alignment horizontal="left" vertical="center" shrinkToFit="1"/>
    </xf>
    <xf numFmtId="0" fontId="16" fillId="0" borderId="2330" xfId="0" applyFont="1" applyBorder="1" applyAlignment="1">
      <alignment horizontal="left" vertical="center" shrinkToFit="1"/>
    </xf>
    <xf numFmtId="0" fontId="8" fillId="3" borderId="2329" xfId="0" applyFont="1" applyFill="1" applyBorder="1" applyAlignment="1">
      <alignment horizontal="center" vertical="center"/>
    </xf>
    <xf numFmtId="0" fontId="8" fillId="3" borderId="2328" xfId="0" applyFont="1" applyFill="1" applyBorder="1" applyAlignment="1">
      <alignment horizontal="center" vertical="center"/>
    </xf>
    <xf numFmtId="0" fontId="16" fillId="0" borderId="2327" xfId="0" applyFont="1" applyBorder="1" applyAlignment="1">
      <alignment horizontal="left" vertical="center" shrinkToFit="1"/>
    </xf>
    <xf numFmtId="0" fontId="16" fillId="0" borderId="2326" xfId="0" applyFont="1" applyBorder="1" applyAlignment="1">
      <alignment horizontal="left" vertical="center" shrinkToFit="1"/>
    </xf>
    <xf numFmtId="0" fontId="16" fillId="0" borderId="2325" xfId="0" applyFont="1" applyBorder="1" applyAlignment="1">
      <alignment horizontal="left" vertical="center" shrinkToFit="1"/>
    </xf>
    <xf numFmtId="0" fontId="8" fillId="4" borderId="2323" xfId="0" applyFont="1" applyFill="1" applyBorder="1" applyAlignment="1">
      <alignment horizontal="left" vertical="top" wrapText="1"/>
    </xf>
    <xf numFmtId="0" fontId="8" fillId="4" borderId="2322" xfId="0" applyFont="1" applyFill="1" applyBorder="1" applyAlignment="1">
      <alignment horizontal="left" vertical="top" wrapText="1"/>
    </xf>
    <xf numFmtId="0" fontId="8" fillId="3" borderId="2344" xfId="0" applyFont="1" applyFill="1" applyBorder="1" applyAlignment="1">
      <alignment horizontal="center" vertical="center"/>
    </xf>
    <xf numFmtId="0" fontId="8" fillId="3" borderId="2343" xfId="0" applyFont="1" applyFill="1" applyBorder="1" applyAlignment="1">
      <alignment horizontal="center" vertical="center"/>
    </xf>
    <xf numFmtId="0" fontId="17" fillId="0" borderId="2342" xfId="0" applyFont="1" applyBorder="1" applyAlignment="1">
      <alignment horizontal="left" vertical="center" shrinkToFit="1"/>
    </xf>
    <xf numFmtId="0" fontId="17" fillId="0" borderId="2341" xfId="0" applyFont="1" applyBorder="1" applyAlignment="1">
      <alignment horizontal="left" vertical="center" shrinkToFit="1"/>
    </xf>
    <xf numFmtId="0" fontId="17" fillId="0" borderId="2340" xfId="0" applyFont="1" applyBorder="1" applyAlignment="1">
      <alignment horizontal="left" vertical="center" shrinkToFit="1"/>
    </xf>
    <xf numFmtId="0" fontId="8" fillId="3" borderId="2345" xfId="0" applyFont="1" applyFill="1" applyBorder="1" applyAlignment="1">
      <alignment horizontal="center" vertical="center" wrapText="1"/>
    </xf>
    <xf numFmtId="0" fontId="8" fillId="3" borderId="2322" xfId="0" applyFont="1" applyFill="1" applyBorder="1" applyAlignment="1">
      <alignment horizontal="center" vertical="center" wrapText="1"/>
    </xf>
    <xf numFmtId="0" fontId="8" fillId="4" borderId="2324" xfId="0" applyFont="1" applyFill="1" applyBorder="1" applyAlignment="1">
      <alignment horizontal="left" vertical="top" wrapText="1"/>
    </xf>
    <xf numFmtId="0" fontId="10" fillId="0" borderId="2324" xfId="0" applyFont="1" applyBorder="1" applyAlignment="1">
      <alignment horizontal="left" vertical="center" wrapText="1"/>
    </xf>
    <xf numFmtId="0" fontId="10" fillId="0" borderId="2323" xfId="0" applyFont="1" applyBorder="1" applyAlignment="1">
      <alignment horizontal="left" vertical="center" wrapText="1"/>
    </xf>
    <xf numFmtId="0" fontId="10" fillId="0" borderId="2322" xfId="0" applyFont="1" applyBorder="1" applyAlignment="1">
      <alignment horizontal="left" vertical="center" wrapText="1"/>
    </xf>
    <xf numFmtId="0" fontId="11" fillId="4" borderId="2324" xfId="0" applyFont="1" applyFill="1" applyBorder="1" applyAlignment="1">
      <alignment horizontal="center" vertical="center" wrapText="1"/>
    </xf>
    <xf numFmtId="0" fontId="11" fillId="4" borderId="2322" xfId="0" applyFont="1" applyFill="1" applyBorder="1" applyAlignment="1">
      <alignment horizontal="center" vertical="center" wrapText="1"/>
    </xf>
    <xf numFmtId="0" fontId="8" fillId="3" borderId="2363" xfId="0" applyFont="1" applyFill="1" applyBorder="1" applyAlignment="1">
      <alignment horizontal="center" vertical="center"/>
    </xf>
    <xf numFmtId="0" fontId="8" fillId="3" borderId="2360" xfId="0" applyFont="1" applyFill="1" applyBorder="1" applyAlignment="1">
      <alignment horizontal="center" vertical="center"/>
    </xf>
    <xf numFmtId="0" fontId="8" fillId="3" borderId="2362" xfId="0" applyFont="1" applyFill="1" applyBorder="1" applyAlignment="1">
      <alignment horizontal="center" vertical="center"/>
    </xf>
    <xf numFmtId="0" fontId="8" fillId="3" borderId="2358" xfId="0" applyFont="1" applyFill="1" applyBorder="1" applyAlignment="1">
      <alignment horizontal="center" vertical="center"/>
    </xf>
    <xf numFmtId="0" fontId="8" fillId="3" borderId="2357" xfId="0" applyFont="1" applyFill="1" applyBorder="1" applyAlignment="1">
      <alignment horizontal="center" vertical="center"/>
    </xf>
    <xf numFmtId="0" fontId="17" fillId="0" borderId="2356" xfId="0" applyFont="1" applyBorder="1" applyAlignment="1">
      <alignment horizontal="left" vertical="center" shrinkToFit="1"/>
    </xf>
    <xf numFmtId="0" fontId="17" fillId="0" borderId="2355" xfId="0" applyFont="1" applyBorder="1" applyAlignment="1">
      <alignment horizontal="left" vertical="center" shrinkToFit="1"/>
    </xf>
    <xf numFmtId="0" fontId="17" fillId="0" borderId="2354" xfId="0" applyFont="1" applyBorder="1" applyAlignment="1">
      <alignment horizontal="left" vertical="center" shrinkToFit="1"/>
    </xf>
    <xf numFmtId="0" fontId="15" fillId="0" borderId="2361" xfId="0" applyFont="1" applyBorder="1" applyAlignment="1">
      <alignment horizontal="left" vertical="top" wrapText="1"/>
    </xf>
    <xf numFmtId="0" fontId="15" fillId="0" borderId="2360" xfId="0" applyFont="1" applyBorder="1" applyAlignment="1">
      <alignment horizontal="left" vertical="top" wrapText="1"/>
    </xf>
    <xf numFmtId="0" fontId="15" fillId="0" borderId="2359" xfId="0" applyFont="1" applyBorder="1" applyAlignment="1">
      <alignment horizontal="left" vertical="top" wrapText="1"/>
    </xf>
    <xf numFmtId="0" fontId="8" fillId="3" borderId="2372" xfId="0" applyFont="1" applyFill="1" applyBorder="1" applyAlignment="1">
      <alignment horizontal="center" vertical="center"/>
    </xf>
    <xf numFmtId="0" fontId="8" fillId="3" borderId="2371" xfId="0" applyFont="1" applyFill="1" applyBorder="1" applyAlignment="1">
      <alignment horizontal="center" vertical="center"/>
    </xf>
    <xf numFmtId="0" fontId="13" fillId="0" borderId="2371" xfId="0" applyFont="1" applyBorder="1" applyAlignment="1">
      <alignment horizontal="left" vertical="center" wrapText="1"/>
    </xf>
    <xf numFmtId="0" fontId="13" fillId="0" borderId="2370" xfId="0" applyFont="1" applyBorder="1" applyAlignment="1">
      <alignment horizontal="left" vertical="center" wrapText="1"/>
    </xf>
    <xf numFmtId="0" fontId="8" fillId="3" borderId="2372" xfId="0" applyFont="1" applyFill="1" applyBorder="1" applyAlignment="1">
      <alignment horizontal="center" vertical="center" wrapText="1"/>
    </xf>
    <xf numFmtId="0" fontId="8" fillId="3" borderId="2371" xfId="0" applyFont="1" applyFill="1" applyBorder="1" applyAlignment="1">
      <alignment horizontal="center" vertical="center" wrapText="1"/>
    </xf>
    <xf numFmtId="0" fontId="16" fillId="0" borderId="2356" xfId="0" applyFont="1" applyBorder="1" applyAlignment="1">
      <alignment horizontal="left" vertical="center" shrinkToFit="1"/>
    </xf>
    <xf numFmtId="0" fontId="16" fillId="0" borderId="2355" xfId="0" applyFont="1" applyBorder="1" applyAlignment="1">
      <alignment horizontal="left" vertical="center" shrinkToFit="1"/>
    </xf>
    <xf numFmtId="0" fontId="16" fillId="0" borderId="2354" xfId="0" applyFont="1" applyBorder="1" applyAlignment="1">
      <alignment horizontal="left" vertical="center" shrinkToFit="1"/>
    </xf>
    <xf numFmtId="0" fontId="8" fillId="3" borderId="2353" xfId="0" applyFont="1" applyFill="1" applyBorder="1" applyAlignment="1">
      <alignment horizontal="center" vertical="center"/>
    </xf>
    <xf numFmtId="0" fontId="8" fillId="3" borderId="2352" xfId="0" applyFont="1" applyFill="1" applyBorder="1" applyAlignment="1">
      <alignment horizontal="center" vertical="center"/>
    </xf>
    <xf numFmtId="0" fontId="16" fillId="0" borderId="2351" xfId="0" applyFont="1" applyBorder="1" applyAlignment="1">
      <alignment horizontal="left" vertical="center" shrinkToFit="1"/>
    </xf>
    <xf numFmtId="0" fontId="16" fillId="0" borderId="2350" xfId="0" applyFont="1" applyBorder="1" applyAlignment="1">
      <alignment horizontal="left" vertical="center" shrinkToFit="1"/>
    </xf>
    <xf numFmtId="0" fontId="16" fillId="0" borderId="2349" xfId="0" applyFont="1" applyBorder="1" applyAlignment="1">
      <alignment horizontal="left" vertical="center" shrinkToFit="1"/>
    </xf>
    <xf numFmtId="0" fontId="8" fillId="4" borderId="2347" xfId="0" applyFont="1" applyFill="1" applyBorder="1" applyAlignment="1">
      <alignment horizontal="left" vertical="top" wrapText="1"/>
    </xf>
    <xf numFmtId="0" fontId="8" fillId="4" borderId="2346" xfId="0" applyFont="1" applyFill="1" applyBorder="1" applyAlignment="1">
      <alignment horizontal="left" vertical="top" wrapText="1"/>
    </xf>
    <xf numFmtId="0" fontId="8" fillId="3" borderId="2368" xfId="0" applyFont="1" applyFill="1" applyBorder="1" applyAlignment="1">
      <alignment horizontal="center" vertical="center"/>
    </xf>
    <xf numFmtId="0" fontId="8" fillId="3" borderId="2367" xfId="0" applyFont="1" applyFill="1" applyBorder="1" applyAlignment="1">
      <alignment horizontal="center" vertical="center"/>
    </xf>
    <xf numFmtId="0" fontId="17" fillId="0" borderId="2366" xfId="0" applyFont="1" applyBorder="1" applyAlignment="1">
      <alignment horizontal="left" vertical="center" shrinkToFit="1"/>
    </xf>
    <xf numFmtId="0" fontId="17" fillId="0" borderId="2365" xfId="0" applyFont="1" applyBorder="1" applyAlignment="1">
      <alignment horizontal="left" vertical="center" shrinkToFit="1"/>
    </xf>
    <xf numFmtId="0" fontId="17" fillId="0" borderId="2364" xfId="0" applyFont="1" applyBorder="1" applyAlignment="1">
      <alignment horizontal="left" vertical="center" shrinkToFit="1"/>
    </xf>
    <xf numFmtId="0" fontId="8" fillId="3" borderId="2369" xfId="0" applyFont="1" applyFill="1" applyBorder="1" applyAlignment="1">
      <alignment horizontal="center" vertical="center" wrapText="1"/>
    </xf>
    <xf numFmtId="0" fontId="8" fillId="3" borderId="2346" xfId="0" applyFont="1" applyFill="1" applyBorder="1" applyAlignment="1">
      <alignment horizontal="center" vertical="center" wrapText="1"/>
    </xf>
    <xf numFmtId="0" fontId="8" fillId="4" borderId="2348" xfId="0" applyFont="1" applyFill="1" applyBorder="1" applyAlignment="1">
      <alignment horizontal="left" vertical="top" wrapText="1"/>
    </xf>
    <xf numFmtId="0" fontId="10" fillId="0" borderId="2348" xfId="0" applyFont="1" applyBorder="1" applyAlignment="1">
      <alignment horizontal="left" vertical="center" wrapText="1"/>
    </xf>
    <xf numFmtId="0" fontId="10" fillId="0" borderId="2347" xfId="0" applyFont="1" applyBorder="1" applyAlignment="1">
      <alignment horizontal="left" vertical="center" wrapText="1"/>
    </xf>
    <xf numFmtId="0" fontId="10" fillId="0" borderId="2346" xfId="0" applyFont="1" applyBorder="1" applyAlignment="1">
      <alignment horizontal="left" vertical="center" wrapText="1"/>
    </xf>
    <xf numFmtId="0" fontId="11" fillId="4" borderId="2348" xfId="0" applyFont="1" applyFill="1" applyBorder="1" applyAlignment="1">
      <alignment horizontal="center" vertical="center" wrapText="1"/>
    </xf>
    <xf numFmtId="0" fontId="11" fillId="4" borderId="2346" xfId="0" applyFont="1" applyFill="1" applyBorder="1" applyAlignment="1">
      <alignment horizontal="center" vertical="center" wrapText="1"/>
    </xf>
    <xf numFmtId="0" fontId="8" fillId="3" borderId="2387" xfId="0" applyFont="1" applyFill="1" applyBorder="1" applyAlignment="1">
      <alignment horizontal="center" vertical="center"/>
    </xf>
    <xf numFmtId="0" fontId="8" fillId="3" borderId="2384" xfId="0" applyFont="1" applyFill="1" applyBorder="1" applyAlignment="1">
      <alignment horizontal="center" vertical="center"/>
    </xf>
    <xf numFmtId="0" fontId="8" fillId="3" borderId="2386" xfId="0" applyFont="1" applyFill="1" applyBorder="1" applyAlignment="1">
      <alignment horizontal="center" vertical="center"/>
    </xf>
    <xf numFmtId="0" fontId="8" fillId="3" borderId="2382" xfId="0" applyFont="1" applyFill="1" applyBorder="1" applyAlignment="1">
      <alignment horizontal="center" vertical="center"/>
    </xf>
    <xf numFmtId="0" fontId="8" fillId="3" borderId="2381" xfId="0" applyFont="1" applyFill="1" applyBorder="1" applyAlignment="1">
      <alignment horizontal="center" vertical="center"/>
    </xf>
    <xf numFmtId="0" fontId="17" fillId="0" borderId="2380" xfId="0" applyFont="1" applyBorder="1" applyAlignment="1">
      <alignment horizontal="left" vertical="center" shrinkToFit="1"/>
    </xf>
    <xf numFmtId="0" fontId="17" fillId="0" borderId="2379" xfId="0" applyFont="1" applyBorder="1" applyAlignment="1">
      <alignment horizontal="left" vertical="center" shrinkToFit="1"/>
    </xf>
    <xf numFmtId="0" fontId="17" fillId="0" borderId="2378" xfId="0" applyFont="1" applyBorder="1" applyAlignment="1">
      <alignment horizontal="left" vertical="center" shrinkToFit="1"/>
    </xf>
    <xf numFmtId="0" fontId="15" fillId="0" borderId="2385" xfId="0" applyFont="1" applyBorder="1" applyAlignment="1">
      <alignment horizontal="left" vertical="top" wrapText="1"/>
    </xf>
    <xf numFmtId="0" fontId="15" fillId="0" borderId="2384" xfId="0" applyFont="1" applyBorder="1" applyAlignment="1">
      <alignment horizontal="left" vertical="top" wrapText="1"/>
    </xf>
    <xf numFmtId="0" fontId="15" fillId="0" borderId="2383" xfId="0" applyFont="1" applyBorder="1" applyAlignment="1">
      <alignment horizontal="left" vertical="top" wrapText="1"/>
    </xf>
    <xf numFmtId="0" fontId="8" fillId="3" borderId="2396" xfId="0" applyFont="1" applyFill="1" applyBorder="1" applyAlignment="1">
      <alignment horizontal="center" vertical="center"/>
    </xf>
    <xf numFmtId="0" fontId="8" fillId="3" borderId="2395" xfId="0" applyFont="1" applyFill="1" applyBorder="1" applyAlignment="1">
      <alignment horizontal="center" vertical="center"/>
    </xf>
    <xf numFmtId="0" fontId="13" fillId="0" borderId="2395" xfId="0" applyFont="1" applyBorder="1" applyAlignment="1">
      <alignment horizontal="left" vertical="center" wrapText="1"/>
    </xf>
    <xf numFmtId="0" fontId="13" fillId="0" borderId="2394" xfId="0" applyFont="1" applyBorder="1" applyAlignment="1">
      <alignment horizontal="left" vertical="center" wrapText="1"/>
    </xf>
    <xf numFmtId="0" fontId="8" fillId="3" borderId="2396" xfId="0" applyFont="1" applyFill="1" applyBorder="1" applyAlignment="1">
      <alignment horizontal="center" vertical="center" wrapText="1"/>
    </xf>
    <xf numFmtId="0" fontId="8" fillId="3" borderId="2395" xfId="0" applyFont="1" applyFill="1" applyBorder="1" applyAlignment="1">
      <alignment horizontal="center" vertical="center" wrapText="1"/>
    </xf>
    <xf numFmtId="0" fontId="16" fillId="0" borderId="2380" xfId="0" applyFont="1" applyBorder="1" applyAlignment="1">
      <alignment horizontal="left" vertical="center" shrinkToFit="1"/>
    </xf>
    <xf numFmtId="0" fontId="16" fillId="0" borderId="2379" xfId="0" applyFont="1" applyBorder="1" applyAlignment="1">
      <alignment horizontal="left" vertical="center" shrinkToFit="1"/>
    </xf>
    <xf numFmtId="0" fontId="16" fillId="0" borderId="2378" xfId="0" applyFont="1" applyBorder="1" applyAlignment="1">
      <alignment horizontal="left" vertical="center" shrinkToFit="1"/>
    </xf>
    <xf numFmtId="0" fontId="8" fillId="3" borderId="2377" xfId="0" applyFont="1" applyFill="1" applyBorder="1" applyAlignment="1">
      <alignment horizontal="center" vertical="center"/>
    </xf>
    <xf numFmtId="0" fontId="8" fillId="3" borderId="2376" xfId="0" applyFont="1" applyFill="1" applyBorder="1" applyAlignment="1">
      <alignment horizontal="center" vertical="center"/>
    </xf>
    <xf numFmtId="0" fontId="16" fillId="0" borderId="2375" xfId="0" applyFont="1" applyBorder="1" applyAlignment="1">
      <alignment horizontal="left" vertical="center" shrinkToFit="1"/>
    </xf>
    <xf numFmtId="0" fontId="16" fillId="0" borderId="2374" xfId="0" applyFont="1" applyBorder="1" applyAlignment="1">
      <alignment horizontal="left" vertical="center" shrinkToFit="1"/>
    </xf>
    <xf numFmtId="0" fontId="16" fillId="0" borderId="2373" xfId="0" applyFont="1" applyBorder="1" applyAlignment="1">
      <alignment horizontal="left" vertical="center" shrinkToFit="1"/>
    </xf>
    <xf numFmtId="0" fontId="8" fillId="4" borderId="2371" xfId="0" applyFont="1" applyFill="1" applyBorder="1" applyAlignment="1">
      <alignment horizontal="left" vertical="top" wrapText="1"/>
    </xf>
    <xf numFmtId="0" fontId="8" fillId="4" borderId="2370" xfId="0" applyFont="1" applyFill="1" applyBorder="1" applyAlignment="1">
      <alignment horizontal="left" vertical="top" wrapText="1"/>
    </xf>
    <xf numFmtId="0" fontId="8" fillId="3" borderId="2392" xfId="0" applyFont="1" applyFill="1" applyBorder="1" applyAlignment="1">
      <alignment horizontal="center" vertical="center"/>
    </xf>
    <xf numFmtId="0" fontId="8" fillId="3" borderId="2391" xfId="0" applyFont="1" applyFill="1" applyBorder="1" applyAlignment="1">
      <alignment horizontal="center" vertical="center"/>
    </xf>
    <xf numFmtId="0" fontId="17" fillId="0" borderId="2390" xfId="0" applyFont="1" applyBorder="1" applyAlignment="1">
      <alignment horizontal="left" vertical="center" shrinkToFit="1"/>
    </xf>
    <xf numFmtId="0" fontId="17" fillId="0" borderId="2389" xfId="0" applyFont="1" applyBorder="1" applyAlignment="1">
      <alignment horizontal="left" vertical="center" shrinkToFit="1"/>
    </xf>
    <xf numFmtId="0" fontId="17" fillId="0" borderId="2388" xfId="0" applyFont="1" applyBorder="1" applyAlignment="1">
      <alignment horizontal="left" vertical="center" shrinkToFit="1"/>
    </xf>
    <xf numFmtId="0" fontId="8" fillId="3" borderId="2393" xfId="0" applyFont="1" applyFill="1" applyBorder="1" applyAlignment="1">
      <alignment horizontal="center" vertical="center" wrapText="1"/>
    </xf>
    <xf numFmtId="0" fontId="8" fillId="3" borderId="2370" xfId="0" applyFont="1" applyFill="1" applyBorder="1" applyAlignment="1">
      <alignment horizontal="center" vertical="center" wrapText="1"/>
    </xf>
    <xf numFmtId="0" fontId="8" fillId="4" borderId="2372" xfId="0" applyFont="1" applyFill="1" applyBorder="1" applyAlignment="1">
      <alignment horizontal="left" vertical="top" wrapText="1"/>
    </xf>
    <xf numFmtId="0" fontId="10" fillId="0" borderId="2372" xfId="0" applyFont="1" applyBorder="1" applyAlignment="1">
      <alignment horizontal="left" vertical="center" wrapText="1"/>
    </xf>
    <xf numFmtId="0" fontId="10" fillId="0" borderId="2371" xfId="0" applyFont="1" applyBorder="1" applyAlignment="1">
      <alignment horizontal="left" vertical="center" wrapText="1"/>
    </xf>
    <xf numFmtId="0" fontId="10" fillId="0" borderId="2370" xfId="0" applyFont="1" applyBorder="1" applyAlignment="1">
      <alignment horizontal="left" vertical="center" wrapText="1"/>
    </xf>
    <xf numFmtId="0" fontId="11" fillId="4" borderId="2372" xfId="0" applyFont="1" applyFill="1" applyBorder="1" applyAlignment="1">
      <alignment horizontal="center" vertical="center" wrapText="1"/>
    </xf>
    <xf numFmtId="0" fontId="11" fillId="4" borderId="2370" xfId="0" applyFont="1" applyFill="1" applyBorder="1" applyAlignment="1">
      <alignment horizontal="center" vertical="center" wrapText="1"/>
    </xf>
    <xf numFmtId="0" fontId="8" fillId="3" borderId="2411" xfId="0" applyFont="1" applyFill="1" applyBorder="1" applyAlignment="1">
      <alignment horizontal="center" vertical="center"/>
    </xf>
    <xf numFmtId="0" fontId="8" fillId="3" borderId="2408" xfId="0" applyFont="1" applyFill="1" applyBorder="1" applyAlignment="1">
      <alignment horizontal="center" vertical="center"/>
    </xf>
    <xf numFmtId="0" fontId="8" fillId="3" borderId="2410" xfId="0" applyFont="1" applyFill="1" applyBorder="1" applyAlignment="1">
      <alignment horizontal="center" vertical="center"/>
    </xf>
    <xf numFmtId="0" fontId="8" fillId="3" borderId="2406" xfId="0" applyFont="1" applyFill="1" applyBorder="1" applyAlignment="1">
      <alignment horizontal="center" vertical="center"/>
    </xf>
    <xf numFmtId="0" fontId="8" fillId="3" borderId="2405" xfId="0" applyFont="1" applyFill="1" applyBorder="1" applyAlignment="1">
      <alignment horizontal="center" vertical="center"/>
    </xf>
    <xf numFmtId="0" fontId="17" fillId="0" borderId="2404" xfId="0" applyFont="1" applyBorder="1" applyAlignment="1">
      <alignment horizontal="left" vertical="center" shrinkToFit="1"/>
    </xf>
    <xf numFmtId="0" fontId="17" fillId="0" borderId="2403" xfId="0" applyFont="1" applyBorder="1" applyAlignment="1">
      <alignment horizontal="left" vertical="center" shrinkToFit="1"/>
    </xf>
    <xf numFmtId="0" fontId="17" fillId="0" borderId="2402" xfId="0" applyFont="1" applyBorder="1" applyAlignment="1">
      <alignment horizontal="left" vertical="center" shrinkToFit="1"/>
    </xf>
    <xf numFmtId="0" fontId="15" fillId="0" borderId="2409" xfId="0" applyFont="1" applyBorder="1" applyAlignment="1">
      <alignment horizontal="left" vertical="top" wrapText="1"/>
    </xf>
    <xf numFmtId="0" fontId="15" fillId="0" borderId="2408" xfId="0" applyFont="1" applyBorder="1" applyAlignment="1">
      <alignment horizontal="left" vertical="top" wrapText="1"/>
    </xf>
    <xf numFmtId="0" fontId="15" fillId="0" borderId="2407" xfId="0" applyFont="1" applyBorder="1" applyAlignment="1">
      <alignment horizontal="left" vertical="top" wrapText="1"/>
    </xf>
    <xf numFmtId="0" fontId="8" fillId="3" borderId="2420" xfId="0" applyFont="1" applyFill="1" applyBorder="1" applyAlignment="1">
      <alignment horizontal="center" vertical="center"/>
    </xf>
    <xf numFmtId="0" fontId="8" fillId="3" borderId="2419" xfId="0" applyFont="1" applyFill="1" applyBorder="1" applyAlignment="1">
      <alignment horizontal="center" vertical="center"/>
    </xf>
    <xf numFmtId="0" fontId="13" fillId="0" borderId="2419" xfId="0" applyFont="1" applyBorder="1" applyAlignment="1">
      <alignment horizontal="left" vertical="center" wrapText="1"/>
    </xf>
    <xf numFmtId="0" fontId="13" fillId="0" borderId="2418" xfId="0" applyFont="1" applyBorder="1" applyAlignment="1">
      <alignment horizontal="left" vertical="center" wrapText="1"/>
    </xf>
    <xf numFmtId="0" fontId="8" fillId="3" borderId="2420" xfId="0" applyFont="1" applyFill="1" applyBorder="1" applyAlignment="1">
      <alignment horizontal="center" vertical="center" wrapText="1"/>
    </xf>
    <xf numFmtId="0" fontId="8" fillId="3" borderId="2419" xfId="0" applyFont="1" applyFill="1" applyBorder="1" applyAlignment="1">
      <alignment horizontal="center" vertical="center" wrapText="1"/>
    </xf>
    <xf numFmtId="0" fontId="16" fillId="0" borderId="2404" xfId="0" applyFont="1" applyBorder="1" applyAlignment="1">
      <alignment horizontal="left" vertical="center" shrinkToFit="1"/>
    </xf>
    <xf numFmtId="0" fontId="16" fillId="0" borderId="2403" xfId="0" applyFont="1" applyBorder="1" applyAlignment="1">
      <alignment horizontal="left" vertical="center" shrinkToFit="1"/>
    </xf>
    <xf numFmtId="0" fontId="16" fillId="0" borderId="2402" xfId="0" applyFont="1" applyBorder="1" applyAlignment="1">
      <alignment horizontal="left" vertical="center" shrinkToFit="1"/>
    </xf>
    <xf numFmtId="0" fontId="8" fillId="3" borderId="2401" xfId="0" applyFont="1" applyFill="1" applyBorder="1" applyAlignment="1">
      <alignment horizontal="center" vertical="center"/>
    </xf>
    <xf numFmtId="0" fontId="8" fillId="3" borderId="2400" xfId="0" applyFont="1" applyFill="1" applyBorder="1" applyAlignment="1">
      <alignment horizontal="center" vertical="center"/>
    </xf>
    <xf numFmtId="0" fontId="16" fillId="0" borderId="2399" xfId="0" applyFont="1" applyBorder="1" applyAlignment="1">
      <alignment horizontal="left" vertical="center" shrinkToFit="1"/>
    </xf>
    <xf numFmtId="0" fontId="16" fillId="0" borderId="2398" xfId="0" applyFont="1" applyBorder="1" applyAlignment="1">
      <alignment horizontal="left" vertical="center" shrinkToFit="1"/>
    </xf>
    <xf numFmtId="0" fontId="16" fillId="0" borderId="2397" xfId="0" applyFont="1" applyBorder="1" applyAlignment="1">
      <alignment horizontal="left" vertical="center" shrinkToFit="1"/>
    </xf>
    <xf numFmtId="0" fontId="8" fillId="4" borderId="2395" xfId="0" applyFont="1" applyFill="1" applyBorder="1" applyAlignment="1">
      <alignment horizontal="left" vertical="top" wrapText="1"/>
    </xf>
    <xf numFmtId="0" fontId="8" fillId="4" borderId="2394" xfId="0" applyFont="1" applyFill="1" applyBorder="1" applyAlignment="1">
      <alignment horizontal="left" vertical="top" wrapText="1"/>
    </xf>
    <xf numFmtId="0" fontId="8" fillId="3" borderId="2416" xfId="0" applyFont="1" applyFill="1" applyBorder="1" applyAlignment="1">
      <alignment horizontal="center" vertical="center"/>
    </xf>
    <xf numFmtId="0" fontId="8" fillId="3" borderId="2415" xfId="0" applyFont="1" applyFill="1" applyBorder="1" applyAlignment="1">
      <alignment horizontal="center" vertical="center"/>
    </xf>
    <xf numFmtId="0" fontId="17" fillId="0" borderId="2414" xfId="0" applyFont="1" applyBorder="1" applyAlignment="1">
      <alignment horizontal="left" vertical="center" shrinkToFit="1"/>
    </xf>
    <xf numFmtId="0" fontId="17" fillId="0" borderId="2413" xfId="0" applyFont="1" applyBorder="1" applyAlignment="1">
      <alignment horizontal="left" vertical="center" shrinkToFit="1"/>
    </xf>
    <xf numFmtId="0" fontId="17" fillId="0" borderId="2412" xfId="0" applyFont="1" applyBorder="1" applyAlignment="1">
      <alignment horizontal="left" vertical="center" shrinkToFit="1"/>
    </xf>
    <xf numFmtId="0" fontId="8" fillId="3" borderId="2417" xfId="0" applyFont="1" applyFill="1" applyBorder="1" applyAlignment="1">
      <alignment horizontal="center" vertical="center" wrapText="1"/>
    </xf>
    <xf numFmtId="0" fontId="8" fillId="3" borderId="2394" xfId="0" applyFont="1" applyFill="1" applyBorder="1" applyAlignment="1">
      <alignment horizontal="center" vertical="center" wrapText="1"/>
    </xf>
    <xf numFmtId="0" fontId="8" fillId="4" borderId="2396" xfId="0" applyFont="1" applyFill="1" applyBorder="1" applyAlignment="1">
      <alignment horizontal="left" vertical="top" wrapText="1"/>
    </xf>
    <xf numFmtId="0" fontId="10" fillId="0" borderId="2396" xfId="0" applyFont="1" applyBorder="1" applyAlignment="1">
      <alignment horizontal="left" vertical="center" wrapText="1"/>
    </xf>
    <xf numFmtId="0" fontId="10" fillId="0" borderId="2395" xfId="0" applyFont="1" applyBorder="1" applyAlignment="1">
      <alignment horizontal="left" vertical="center" wrapText="1"/>
    </xf>
    <xf numFmtId="0" fontId="10" fillId="0" borderId="2394" xfId="0" applyFont="1" applyBorder="1" applyAlignment="1">
      <alignment horizontal="left" vertical="center" wrapText="1"/>
    </xf>
    <xf numFmtId="0" fontId="11" fillId="4" borderId="2396" xfId="0" applyFont="1" applyFill="1" applyBorder="1" applyAlignment="1">
      <alignment horizontal="center" vertical="center" wrapText="1"/>
    </xf>
    <xf numFmtId="0" fontId="11" fillId="4" borderId="2394" xfId="0" applyFont="1" applyFill="1" applyBorder="1" applyAlignment="1">
      <alignment horizontal="center" vertical="center" wrapText="1"/>
    </xf>
    <xf numFmtId="0" fontId="8" fillId="3" borderId="2435" xfId="0" applyFont="1" applyFill="1" applyBorder="1" applyAlignment="1">
      <alignment horizontal="center" vertical="center"/>
    </xf>
    <xf numFmtId="0" fontId="8" fillId="3" borderId="2432" xfId="0" applyFont="1" applyFill="1" applyBorder="1" applyAlignment="1">
      <alignment horizontal="center" vertical="center"/>
    </xf>
    <xf numFmtId="0" fontId="8" fillId="3" borderId="2434" xfId="0" applyFont="1" applyFill="1" applyBorder="1" applyAlignment="1">
      <alignment horizontal="center" vertical="center"/>
    </xf>
    <xf numFmtId="0" fontId="8" fillId="3" borderId="2430" xfId="0" applyFont="1" applyFill="1" applyBorder="1" applyAlignment="1">
      <alignment horizontal="center" vertical="center"/>
    </xf>
    <xf numFmtId="0" fontId="8" fillId="3" borderId="2429" xfId="0" applyFont="1" applyFill="1" applyBorder="1" applyAlignment="1">
      <alignment horizontal="center" vertical="center"/>
    </xf>
    <xf numFmtId="0" fontId="17" fillId="0" borderId="2428" xfId="0" applyFont="1" applyBorder="1" applyAlignment="1">
      <alignment horizontal="left" vertical="center" shrinkToFit="1"/>
    </xf>
    <xf numFmtId="0" fontId="17" fillId="0" borderId="2427" xfId="0" applyFont="1" applyBorder="1" applyAlignment="1">
      <alignment horizontal="left" vertical="center" shrinkToFit="1"/>
    </xf>
    <xf numFmtId="0" fontId="17" fillId="0" borderId="2426" xfId="0" applyFont="1" applyBorder="1" applyAlignment="1">
      <alignment horizontal="left" vertical="center" shrinkToFit="1"/>
    </xf>
    <xf numFmtId="0" fontId="15" fillId="0" borderId="2433" xfId="0" applyFont="1" applyBorder="1" applyAlignment="1">
      <alignment horizontal="left" vertical="top" wrapText="1"/>
    </xf>
    <xf numFmtId="0" fontId="15" fillId="0" borderId="2432" xfId="0" applyFont="1" applyBorder="1" applyAlignment="1">
      <alignment horizontal="left" vertical="top" wrapText="1"/>
    </xf>
    <xf numFmtId="0" fontId="15" fillId="0" borderId="2431" xfId="0" applyFont="1" applyBorder="1" applyAlignment="1">
      <alignment horizontal="left" vertical="top" wrapText="1"/>
    </xf>
    <xf numFmtId="0" fontId="8" fillId="3" borderId="2444" xfId="0" applyFont="1" applyFill="1" applyBorder="1" applyAlignment="1">
      <alignment horizontal="center" vertical="center"/>
    </xf>
    <xf numFmtId="0" fontId="8" fillId="3" borderId="2443" xfId="0" applyFont="1" applyFill="1" applyBorder="1" applyAlignment="1">
      <alignment horizontal="center" vertical="center"/>
    </xf>
    <xf numFmtId="0" fontId="13" fillId="0" borderId="2443" xfId="0" applyFont="1" applyBorder="1" applyAlignment="1">
      <alignment horizontal="left" vertical="center" wrapText="1"/>
    </xf>
    <xf numFmtId="0" fontId="13" fillId="0" borderId="2442" xfId="0" applyFont="1" applyBorder="1" applyAlignment="1">
      <alignment horizontal="left" vertical="center" wrapText="1"/>
    </xf>
    <xf numFmtId="0" fontId="8" fillId="3" borderId="2444" xfId="0" applyFont="1" applyFill="1" applyBorder="1" applyAlignment="1">
      <alignment horizontal="center" vertical="center" wrapText="1"/>
    </xf>
    <xf numFmtId="0" fontId="8" fillId="3" borderId="2443" xfId="0" applyFont="1" applyFill="1" applyBorder="1" applyAlignment="1">
      <alignment horizontal="center" vertical="center" wrapText="1"/>
    </xf>
    <xf numFmtId="0" fontId="16" fillId="0" borderId="2428" xfId="0" applyFont="1" applyBorder="1" applyAlignment="1">
      <alignment horizontal="left" vertical="center" shrinkToFit="1"/>
    </xf>
    <xf numFmtId="0" fontId="16" fillId="0" borderId="2427" xfId="0" applyFont="1" applyBorder="1" applyAlignment="1">
      <alignment horizontal="left" vertical="center" shrinkToFit="1"/>
    </xf>
    <xf numFmtId="0" fontId="16" fillId="0" borderId="2426" xfId="0" applyFont="1" applyBorder="1" applyAlignment="1">
      <alignment horizontal="left" vertical="center" shrinkToFit="1"/>
    </xf>
    <xf numFmtId="0" fontId="8" fillId="3" borderId="2425" xfId="0" applyFont="1" applyFill="1" applyBorder="1" applyAlignment="1">
      <alignment horizontal="center" vertical="center"/>
    </xf>
    <xf numFmtId="0" fontId="8" fillId="3" borderId="2424" xfId="0" applyFont="1" applyFill="1" applyBorder="1" applyAlignment="1">
      <alignment horizontal="center" vertical="center"/>
    </xf>
    <xf numFmtId="0" fontId="16" fillId="0" borderId="2423" xfId="0" applyFont="1" applyBorder="1" applyAlignment="1">
      <alignment horizontal="left" vertical="center" shrinkToFit="1"/>
    </xf>
    <xf numFmtId="0" fontId="16" fillId="0" borderId="2422" xfId="0" applyFont="1" applyBorder="1" applyAlignment="1">
      <alignment horizontal="left" vertical="center" shrinkToFit="1"/>
    </xf>
    <xf numFmtId="0" fontId="16" fillId="0" borderId="2421" xfId="0" applyFont="1" applyBorder="1" applyAlignment="1">
      <alignment horizontal="left" vertical="center" shrinkToFit="1"/>
    </xf>
    <xf numFmtId="0" fontId="8" fillId="4" borderId="2419" xfId="0" applyFont="1" applyFill="1" applyBorder="1" applyAlignment="1">
      <alignment horizontal="left" vertical="top" wrapText="1"/>
    </xf>
    <xf numFmtId="0" fontId="8" fillId="4" borderId="2418" xfId="0" applyFont="1" applyFill="1" applyBorder="1" applyAlignment="1">
      <alignment horizontal="left" vertical="top" wrapText="1"/>
    </xf>
    <xf numFmtId="0" fontId="8" fillId="3" borderId="2440" xfId="0" applyFont="1" applyFill="1" applyBorder="1" applyAlignment="1">
      <alignment horizontal="center" vertical="center"/>
    </xf>
    <xf numFmtId="0" fontId="8" fillId="3" borderId="2439" xfId="0" applyFont="1" applyFill="1" applyBorder="1" applyAlignment="1">
      <alignment horizontal="center" vertical="center"/>
    </xf>
    <xf numFmtId="0" fontId="17" fillId="0" borderId="2438" xfId="0" applyFont="1" applyBorder="1" applyAlignment="1">
      <alignment horizontal="left" vertical="center" shrinkToFit="1"/>
    </xf>
    <xf numFmtId="0" fontId="17" fillId="0" borderId="2437" xfId="0" applyFont="1" applyBorder="1" applyAlignment="1">
      <alignment horizontal="left" vertical="center" shrinkToFit="1"/>
    </xf>
    <xf numFmtId="0" fontId="17" fillId="0" borderId="2436" xfId="0" applyFont="1" applyBorder="1" applyAlignment="1">
      <alignment horizontal="left" vertical="center" shrinkToFit="1"/>
    </xf>
    <xf numFmtId="0" fontId="8" fillId="3" borderId="2441" xfId="0" applyFont="1" applyFill="1" applyBorder="1" applyAlignment="1">
      <alignment horizontal="center" vertical="center" wrapText="1"/>
    </xf>
    <xf numFmtId="0" fontId="8" fillId="3" borderId="2418" xfId="0" applyFont="1" applyFill="1" applyBorder="1" applyAlignment="1">
      <alignment horizontal="center" vertical="center" wrapText="1"/>
    </xf>
    <xf numFmtId="0" fontId="8" fillId="4" borderId="2420" xfId="0" applyFont="1" applyFill="1" applyBorder="1" applyAlignment="1">
      <alignment horizontal="left" vertical="top" wrapText="1"/>
    </xf>
    <xf numFmtId="0" fontId="10" fillId="0" borderId="2420" xfId="0" applyFont="1" applyBorder="1" applyAlignment="1">
      <alignment horizontal="left" vertical="center" wrapText="1"/>
    </xf>
    <xf numFmtId="0" fontId="10" fillId="0" borderId="2419" xfId="0" applyFont="1" applyBorder="1" applyAlignment="1">
      <alignment horizontal="left" vertical="center" wrapText="1"/>
    </xf>
    <xf numFmtId="0" fontId="10" fillId="0" borderId="2418" xfId="0" applyFont="1" applyBorder="1" applyAlignment="1">
      <alignment horizontal="left" vertical="center" wrapText="1"/>
    </xf>
    <xf numFmtId="0" fontId="11" fillId="4" borderId="2420" xfId="0" applyFont="1" applyFill="1" applyBorder="1" applyAlignment="1">
      <alignment horizontal="center" vertical="center" wrapText="1"/>
    </xf>
    <xf numFmtId="0" fontId="11" fillId="4" borderId="2418" xfId="0" applyFont="1" applyFill="1" applyBorder="1" applyAlignment="1">
      <alignment horizontal="center" vertical="center" wrapText="1"/>
    </xf>
    <xf numFmtId="0" fontId="8" fillId="3" borderId="2459" xfId="0" applyFont="1" applyFill="1" applyBorder="1" applyAlignment="1">
      <alignment horizontal="center" vertical="center"/>
    </xf>
    <xf numFmtId="0" fontId="8" fillId="3" borderId="2456" xfId="0" applyFont="1" applyFill="1" applyBorder="1" applyAlignment="1">
      <alignment horizontal="center" vertical="center"/>
    </xf>
    <xf numFmtId="0" fontId="8" fillId="3" borderId="2458" xfId="0" applyFont="1" applyFill="1" applyBorder="1" applyAlignment="1">
      <alignment horizontal="center" vertical="center"/>
    </xf>
    <xf numFmtId="0" fontId="8" fillId="3" borderId="2454" xfId="0" applyFont="1" applyFill="1" applyBorder="1" applyAlignment="1">
      <alignment horizontal="center" vertical="center"/>
    </xf>
    <xf numFmtId="0" fontId="8" fillId="3" borderId="2453" xfId="0" applyFont="1" applyFill="1" applyBorder="1" applyAlignment="1">
      <alignment horizontal="center" vertical="center"/>
    </xf>
    <xf numFmtId="0" fontId="17" fillId="0" borderId="2452" xfId="0" applyFont="1" applyBorder="1" applyAlignment="1">
      <alignment horizontal="left" vertical="center" shrinkToFit="1"/>
    </xf>
    <xf numFmtId="0" fontId="17" fillId="0" borderId="2451" xfId="0" applyFont="1" applyBorder="1" applyAlignment="1">
      <alignment horizontal="left" vertical="center" shrinkToFit="1"/>
    </xf>
    <xf numFmtId="0" fontId="17" fillId="0" borderId="2450" xfId="0" applyFont="1" applyBorder="1" applyAlignment="1">
      <alignment horizontal="left" vertical="center" shrinkToFit="1"/>
    </xf>
    <xf numFmtId="0" fontId="15" fillId="0" borderId="2457" xfId="0" applyFont="1" applyBorder="1" applyAlignment="1">
      <alignment horizontal="left" vertical="top" wrapText="1"/>
    </xf>
    <xf numFmtId="0" fontId="15" fillId="0" borderId="2456" xfId="0" applyFont="1" applyBorder="1" applyAlignment="1">
      <alignment horizontal="left" vertical="top" wrapText="1"/>
    </xf>
    <xf numFmtId="0" fontId="15" fillId="0" borderId="2455" xfId="0" applyFont="1" applyBorder="1" applyAlignment="1">
      <alignment horizontal="left" vertical="top" wrapText="1"/>
    </xf>
    <xf numFmtId="0" fontId="8" fillId="3" borderId="2468" xfId="0" applyFont="1" applyFill="1" applyBorder="1" applyAlignment="1">
      <alignment horizontal="center" vertical="center"/>
    </xf>
    <xf numFmtId="0" fontId="8" fillId="3" borderId="2467" xfId="0" applyFont="1" applyFill="1" applyBorder="1" applyAlignment="1">
      <alignment horizontal="center" vertical="center"/>
    </xf>
    <xf numFmtId="0" fontId="13" fillId="0" borderId="2467" xfId="0" applyFont="1" applyBorder="1" applyAlignment="1">
      <alignment horizontal="left" vertical="center" wrapText="1"/>
    </xf>
    <xf numFmtId="0" fontId="13" fillId="0" borderId="2466" xfId="0" applyFont="1" applyBorder="1" applyAlignment="1">
      <alignment horizontal="left" vertical="center" wrapText="1"/>
    </xf>
    <xf numFmtId="0" fontId="8" fillId="3" borderId="2468" xfId="0" applyFont="1" applyFill="1" applyBorder="1" applyAlignment="1">
      <alignment horizontal="center" vertical="center" wrapText="1"/>
    </xf>
    <xf numFmtId="0" fontId="8" fillId="3" borderId="2467" xfId="0" applyFont="1" applyFill="1" applyBorder="1" applyAlignment="1">
      <alignment horizontal="center" vertical="center" wrapText="1"/>
    </xf>
    <xf numFmtId="0" fontId="16" fillId="0" borderId="2452" xfId="0" applyFont="1" applyBorder="1" applyAlignment="1">
      <alignment horizontal="left" vertical="center" shrinkToFit="1"/>
    </xf>
    <xf numFmtId="0" fontId="16" fillId="0" borderId="2451" xfId="0" applyFont="1" applyBorder="1" applyAlignment="1">
      <alignment horizontal="left" vertical="center" shrinkToFit="1"/>
    </xf>
    <xf numFmtId="0" fontId="16" fillId="0" borderId="2450" xfId="0" applyFont="1" applyBorder="1" applyAlignment="1">
      <alignment horizontal="left" vertical="center" shrinkToFit="1"/>
    </xf>
    <xf numFmtId="0" fontId="8" fillId="3" borderId="2449" xfId="0" applyFont="1" applyFill="1" applyBorder="1" applyAlignment="1">
      <alignment horizontal="center" vertical="center"/>
    </xf>
    <xf numFmtId="0" fontId="8" fillId="3" borderId="2448" xfId="0" applyFont="1" applyFill="1" applyBorder="1" applyAlignment="1">
      <alignment horizontal="center" vertical="center"/>
    </xf>
    <xf numFmtId="0" fontId="16" fillId="0" borderId="2447" xfId="0" applyFont="1" applyBorder="1" applyAlignment="1">
      <alignment horizontal="left" vertical="center" shrinkToFit="1"/>
    </xf>
    <xf numFmtId="0" fontId="16" fillId="0" borderId="2446" xfId="0" applyFont="1" applyBorder="1" applyAlignment="1">
      <alignment horizontal="left" vertical="center" shrinkToFit="1"/>
    </xf>
    <xf numFmtId="0" fontId="16" fillId="0" borderId="2445" xfId="0" applyFont="1" applyBorder="1" applyAlignment="1">
      <alignment horizontal="left" vertical="center" shrinkToFit="1"/>
    </xf>
    <xf numFmtId="0" fontId="8" fillId="4" borderId="2443" xfId="0" applyFont="1" applyFill="1" applyBorder="1" applyAlignment="1">
      <alignment horizontal="left" vertical="top" wrapText="1"/>
    </xf>
    <xf numFmtId="0" fontId="8" fillId="4" borderId="2442" xfId="0" applyFont="1" applyFill="1" applyBorder="1" applyAlignment="1">
      <alignment horizontal="left" vertical="top" wrapText="1"/>
    </xf>
    <xf numFmtId="0" fontId="8" fillId="3" borderId="2464" xfId="0" applyFont="1" applyFill="1" applyBorder="1" applyAlignment="1">
      <alignment horizontal="center" vertical="center"/>
    </xf>
    <xf numFmtId="0" fontId="8" fillId="3" borderId="2463" xfId="0" applyFont="1" applyFill="1" applyBorder="1" applyAlignment="1">
      <alignment horizontal="center" vertical="center"/>
    </xf>
    <xf numFmtId="0" fontId="17" fillId="0" borderId="2462" xfId="0" applyFont="1" applyBorder="1" applyAlignment="1">
      <alignment horizontal="left" vertical="center" shrinkToFit="1"/>
    </xf>
    <xf numFmtId="0" fontId="17" fillId="0" borderId="2461" xfId="0" applyFont="1" applyBorder="1" applyAlignment="1">
      <alignment horizontal="left" vertical="center" shrinkToFit="1"/>
    </xf>
    <xf numFmtId="0" fontId="17" fillId="0" borderId="2460" xfId="0" applyFont="1" applyBorder="1" applyAlignment="1">
      <alignment horizontal="left" vertical="center" shrinkToFit="1"/>
    </xf>
    <xf numFmtId="0" fontId="8" fillId="3" borderId="2465" xfId="0" applyFont="1" applyFill="1" applyBorder="1" applyAlignment="1">
      <alignment horizontal="center" vertical="center" wrapText="1"/>
    </xf>
    <xf numFmtId="0" fontId="8" fillId="3" borderId="2442" xfId="0" applyFont="1" applyFill="1" applyBorder="1" applyAlignment="1">
      <alignment horizontal="center" vertical="center" wrapText="1"/>
    </xf>
    <xf numFmtId="0" fontId="8" fillId="4" borderId="2444" xfId="0" applyFont="1" applyFill="1" applyBorder="1" applyAlignment="1">
      <alignment horizontal="left" vertical="top" wrapText="1"/>
    </xf>
    <xf numFmtId="0" fontId="10" fillId="0" borderId="2444" xfId="0" applyFont="1" applyBorder="1" applyAlignment="1">
      <alignment horizontal="left" vertical="center" wrapText="1"/>
    </xf>
    <xf numFmtId="0" fontId="10" fillId="0" borderId="2443" xfId="0" applyFont="1" applyBorder="1" applyAlignment="1">
      <alignment horizontal="left" vertical="center" wrapText="1"/>
    </xf>
    <xf numFmtId="0" fontId="10" fillId="0" borderId="2442" xfId="0" applyFont="1" applyBorder="1" applyAlignment="1">
      <alignment horizontal="left" vertical="center" wrapText="1"/>
    </xf>
    <xf numFmtId="0" fontId="11" fillId="4" borderId="2444" xfId="0" applyFont="1" applyFill="1" applyBorder="1" applyAlignment="1">
      <alignment horizontal="center" vertical="center" wrapText="1"/>
    </xf>
    <xf numFmtId="0" fontId="11" fillId="4" borderId="2442" xfId="0" applyFont="1" applyFill="1" applyBorder="1" applyAlignment="1">
      <alignment horizontal="center" vertical="center" wrapText="1"/>
    </xf>
    <xf numFmtId="0" fontId="8" fillId="3" borderId="2483" xfId="0" applyFont="1" applyFill="1" applyBorder="1" applyAlignment="1">
      <alignment horizontal="center" vertical="center"/>
    </xf>
    <xf numFmtId="0" fontId="8" fillId="3" borderId="2480" xfId="0" applyFont="1" applyFill="1" applyBorder="1" applyAlignment="1">
      <alignment horizontal="center" vertical="center"/>
    </xf>
    <xf numFmtId="0" fontId="8" fillId="3" borderId="2482" xfId="0" applyFont="1" applyFill="1" applyBorder="1" applyAlignment="1">
      <alignment horizontal="center" vertical="center"/>
    </xf>
    <xf numFmtId="0" fontId="8" fillId="3" borderId="2478" xfId="0" applyFont="1" applyFill="1" applyBorder="1" applyAlignment="1">
      <alignment horizontal="center" vertical="center"/>
    </xf>
    <xf numFmtId="0" fontId="8" fillId="3" borderId="2477" xfId="0" applyFont="1" applyFill="1" applyBorder="1" applyAlignment="1">
      <alignment horizontal="center" vertical="center"/>
    </xf>
    <xf numFmtId="0" fontId="17" fillId="0" borderId="2476" xfId="0" applyFont="1" applyBorder="1" applyAlignment="1">
      <alignment horizontal="left" vertical="center" shrinkToFit="1"/>
    </xf>
    <xf numFmtId="0" fontId="17" fillId="0" borderId="2475" xfId="0" applyFont="1" applyBorder="1" applyAlignment="1">
      <alignment horizontal="left" vertical="center" shrinkToFit="1"/>
    </xf>
    <xf numFmtId="0" fontId="17" fillId="0" borderId="2474" xfId="0" applyFont="1" applyBorder="1" applyAlignment="1">
      <alignment horizontal="left" vertical="center" shrinkToFit="1"/>
    </xf>
    <xf numFmtId="0" fontId="15" fillId="0" borderId="2481" xfId="0" applyFont="1" applyBorder="1" applyAlignment="1">
      <alignment horizontal="left" vertical="top" wrapText="1"/>
    </xf>
    <xf numFmtId="0" fontId="15" fillId="0" borderId="2480" xfId="0" applyFont="1" applyBorder="1" applyAlignment="1">
      <alignment horizontal="left" vertical="top" wrapText="1"/>
    </xf>
    <xf numFmtId="0" fontId="15" fillId="0" borderId="2479" xfId="0" applyFont="1" applyBorder="1" applyAlignment="1">
      <alignment horizontal="left" vertical="top" wrapText="1"/>
    </xf>
    <xf numFmtId="0" fontId="8" fillId="3" borderId="2492" xfId="0" applyFont="1" applyFill="1" applyBorder="1" applyAlignment="1">
      <alignment horizontal="center" vertical="center"/>
    </xf>
    <xf numFmtId="0" fontId="8" fillId="3" borderId="2491" xfId="0" applyFont="1" applyFill="1" applyBorder="1" applyAlignment="1">
      <alignment horizontal="center" vertical="center"/>
    </xf>
    <xf numFmtId="0" fontId="13" fillId="0" borderId="2491" xfId="0" applyFont="1" applyBorder="1" applyAlignment="1">
      <alignment horizontal="left" vertical="center" wrapText="1"/>
    </xf>
    <xf numFmtId="0" fontId="13" fillId="0" borderId="2490" xfId="0" applyFont="1" applyBorder="1" applyAlignment="1">
      <alignment horizontal="left" vertical="center" wrapText="1"/>
    </xf>
    <xf numFmtId="0" fontId="8" fillId="3" borderId="2492" xfId="0" applyFont="1" applyFill="1" applyBorder="1" applyAlignment="1">
      <alignment horizontal="center" vertical="center" wrapText="1"/>
    </xf>
    <xf numFmtId="0" fontId="8" fillId="3" borderId="2491" xfId="0" applyFont="1" applyFill="1" applyBorder="1" applyAlignment="1">
      <alignment horizontal="center" vertical="center" wrapText="1"/>
    </xf>
    <xf numFmtId="0" fontId="16" fillId="0" borderId="2476" xfId="0" applyFont="1" applyBorder="1" applyAlignment="1">
      <alignment horizontal="left" vertical="center" shrinkToFit="1"/>
    </xf>
    <xf numFmtId="0" fontId="16" fillId="0" borderId="2475" xfId="0" applyFont="1" applyBorder="1" applyAlignment="1">
      <alignment horizontal="left" vertical="center" shrinkToFit="1"/>
    </xf>
    <xf numFmtId="0" fontId="16" fillId="0" borderId="2474" xfId="0" applyFont="1" applyBorder="1" applyAlignment="1">
      <alignment horizontal="left" vertical="center" shrinkToFit="1"/>
    </xf>
    <xf numFmtId="0" fontId="8" fillId="3" borderId="2473" xfId="0" applyFont="1" applyFill="1" applyBorder="1" applyAlignment="1">
      <alignment horizontal="center" vertical="center"/>
    </xf>
    <xf numFmtId="0" fontId="8" fillId="3" borderId="2472" xfId="0" applyFont="1" applyFill="1" applyBorder="1" applyAlignment="1">
      <alignment horizontal="center" vertical="center"/>
    </xf>
    <xf numFmtId="0" fontId="16" fillId="0" borderId="2471" xfId="0" applyFont="1" applyBorder="1" applyAlignment="1">
      <alignment horizontal="left" vertical="center" shrinkToFit="1"/>
    </xf>
    <xf numFmtId="0" fontId="16" fillId="0" borderId="2470" xfId="0" applyFont="1" applyBorder="1" applyAlignment="1">
      <alignment horizontal="left" vertical="center" shrinkToFit="1"/>
    </xf>
    <xf numFmtId="0" fontId="16" fillId="0" borderId="2469" xfId="0" applyFont="1" applyBorder="1" applyAlignment="1">
      <alignment horizontal="left" vertical="center" shrinkToFit="1"/>
    </xf>
    <xf numFmtId="0" fontId="8" fillId="4" borderId="2467" xfId="0" applyFont="1" applyFill="1" applyBorder="1" applyAlignment="1">
      <alignment horizontal="left" vertical="top" wrapText="1"/>
    </xf>
    <xf numFmtId="0" fontId="8" fillId="4" borderId="2466" xfId="0" applyFont="1" applyFill="1" applyBorder="1" applyAlignment="1">
      <alignment horizontal="left" vertical="top" wrapText="1"/>
    </xf>
    <xf numFmtId="0" fontId="8" fillId="3" borderId="2488" xfId="0" applyFont="1" applyFill="1" applyBorder="1" applyAlignment="1">
      <alignment horizontal="center" vertical="center"/>
    </xf>
    <xf numFmtId="0" fontId="8" fillId="3" borderId="2487" xfId="0" applyFont="1" applyFill="1" applyBorder="1" applyAlignment="1">
      <alignment horizontal="center" vertical="center"/>
    </xf>
    <xf numFmtId="0" fontId="17" fillId="0" borderId="2486" xfId="0" applyFont="1" applyBorder="1" applyAlignment="1">
      <alignment horizontal="left" vertical="center" shrinkToFit="1"/>
    </xf>
    <xf numFmtId="0" fontId="17" fillId="0" borderId="2485" xfId="0" applyFont="1" applyBorder="1" applyAlignment="1">
      <alignment horizontal="left" vertical="center" shrinkToFit="1"/>
    </xf>
    <xf numFmtId="0" fontId="17" fillId="0" borderId="2484" xfId="0" applyFont="1" applyBorder="1" applyAlignment="1">
      <alignment horizontal="left" vertical="center" shrinkToFit="1"/>
    </xf>
    <xf numFmtId="0" fontId="8" fillId="3" borderId="2489" xfId="0" applyFont="1" applyFill="1" applyBorder="1" applyAlignment="1">
      <alignment horizontal="center" vertical="center" wrapText="1"/>
    </xf>
    <xf numFmtId="0" fontId="8" fillId="3" borderId="2466" xfId="0" applyFont="1" applyFill="1" applyBorder="1" applyAlignment="1">
      <alignment horizontal="center" vertical="center" wrapText="1"/>
    </xf>
    <xf numFmtId="0" fontId="8" fillId="4" borderId="2468" xfId="0" applyFont="1" applyFill="1" applyBorder="1" applyAlignment="1">
      <alignment horizontal="left" vertical="top" wrapText="1"/>
    </xf>
    <xf numFmtId="0" fontId="10" fillId="0" borderId="2468" xfId="0" applyFont="1" applyBorder="1" applyAlignment="1">
      <alignment horizontal="left" vertical="center" wrapText="1"/>
    </xf>
    <xf numFmtId="0" fontId="10" fillId="0" borderId="2467" xfId="0" applyFont="1" applyBorder="1" applyAlignment="1">
      <alignment horizontal="left" vertical="center" wrapText="1"/>
    </xf>
    <xf numFmtId="0" fontId="10" fillId="0" borderId="2466" xfId="0" applyFont="1" applyBorder="1" applyAlignment="1">
      <alignment horizontal="left" vertical="center" wrapText="1"/>
    </xf>
    <xf numFmtId="0" fontId="11" fillId="4" borderId="2468" xfId="0" applyFont="1" applyFill="1" applyBorder="1" applyAlignment="1">
      <alignment horizontal="center" vertical="center" wrapText="1"/>
    </xf>
    <xf numFmtId="0" fontId="11" fillId="4" borderId="2466" xfId="0" applyFont="1" applyFill="1" applyBorder="1" applyAlignment="1">
      <alignment horizontal="center" vertical="center" wrapText="1"/>
    </xf>
    <xf numFmtId="0" fontId="8" fillId="3" borderId="2507" xfId="0" applyFont="1" applyFill="1" applyBorder="1" applyAlignment="1">
      <alignment horizontal="center" vertical="center"/>
    </xf>
    <xf numFmtId="0" fontId="8" fillId="3" borderId="2504" xfId="0" applyFont="1" applyFill="1" applyBorder="1" applyAlignment="1">
      <alignment horizontal="center" vertical="center"/>
    </xf>
    <xf numFmtId="0" fontId="8" fillId="3" borderId="2506" xfId="0" applyFont="1" applyFill="1" applyBorder="1" applyAlignment="1">
      <alignment horizontal="center" vertical="center"/>
    </xf>
    <xf numFmtId="0" fontId="8" fillId="3" borderId="2502" xfId="0" applyFont="1" applyFill="1" applyBorder="1" applyAlignment="1">
      <alignment horizontal="center" vertical="center"/>
    </xf>
    <xf numFmtId="0" fontId="8" fillId="3" borderId="2501" xfId="0" applyFont="1" applyFill="1" applyBorder="1" applyAlignment="1">
      <alignment horizontal="center" vertical="center"/>
    </xf>
    <xf numFmtId="0" fontId="17" fillId="0" borderId="2500" xfId="0" applyFont="1" applyBorder="1" applyAlignment="1">
      <alignment horizontal="left" vertical="center" shrinkToFit="1"/>
    </xf>
    <xf numFmtId="0" fontId="17" fillId="0" borderId="2499" xfId="0" applyFont="1" applyBorder="1" applyAlignment="1">
      <alignment horizontal="left" vertical="center" shrinkToFit="1"/>
    </xf>
    <xf numFmtId="0" fontId="17" fillId="0" borderId="2498" xfId="0" applyFont="1" applyBorder="1" applyAlignment="1">
      <alignment horizontal="left" vertical="center" shrinkToFit="1"/>
    </xf>
    <xf numFmtId="0" fontId="15" fillId="0" borderId="2505" xfId="0" applyFont="1" applyBorder="1" applyAlignment="1">
      <alignment horizontal="left" vertical="top" wrapText="1"/>
    </xf>
    <xf numFmtId="0" fontId="15" fillId="0" borderId="2504" xfId="0" applyFont="1" applyBorder="1" applyAlignment="1">
      <alignment horizontal="left" vertical="top" wrapText="1"/>
    </xf>
    <xf numFmtId="0" fontId="15" fillId="0" borderId="2503" xfId="0" applyFont="1" applyBorder="1" applyAlignment="1">
      <alignment horizontal="left" vertical="top" wrapText="1"/>
    </xf>
    <xf numFmtId="0" fontId="8" fillId="3" borderId="2516" xfId="0" applyFont="1" applyFill="1" applyBorder="1" applyAlignment="1">
      <alignment horizontal="center" vertical="center"/>
    </xf>
    <xf numFmtId="0" fontId="8" fillId="3" borderId="2515" xfId="0" applyFont="1" applyFill="1" applyBorder="1" applyAlignment="1">
      <alignment horizontal="center" vertical="center"/>
    </xf>
    <xf numFmtId="0" fontId="13" fillId="0" borderId="2515" xfId="0" applyFont="1" applyBorder="1" applyAlignment="1">
      <alignment horizontal="left" vertical="center" wrapText="1"/>
    </xf>
    <xf numFmtId="0" fontId="13" fillId="0" borderId="2514" xfId="0" applyFont="1" applyBorder="1" applyAlignment="1">
      <alignment horizontal="left" vertical="center" wrapText="1"/>
    </xf>
    <xf numFmtId="0" fontId="8" fillId="3" borderId="2516" xfId="0" applyFont="1" applyFill="1" applyBorder="1" applyAlignment="1">
      <alignment horizontal="center" vertical="center" wrapText="1"/>
    </xf>
    <xf numFmtId="0" fontId="8" fillId="3" borderId="2515" xfId="0" applyFont="1" applyFill="1" applyBorder="1" applyAlignment="1">
      <alignment horizontal="center" vertical="center" wrapText="1"/>
    </xf>
    <xf numFmtId="0" fontId="16" fillId="0" borderId="2500" xfId="0" applyFont="1" applyBorder="1" applyAlignment="1">
      <alignment horizontal="left" vertical="center" shrinkToFit="1"/>
    </xf>
    <xf numFmtId="0" fontId="16" fillId="0" borderId="2499" xfId="0" applyFont="1" applyBorder="1" applyAlignment="1">
      <alignment horizontal="left" vertical="center" shrinkToFit="1"/>
    </xf>
    <xf numFmtId="0" fontId="16" fillId="0" borderId="2498" xfId="0" applyFont="1" applyBorder="1" applyAlignment="1">
      <alignment horizontal="left" vertical="center" shrinkToFit="1"/>
    </xf>
    <xf numFmtId="0" fontId="8" fillId="3" borderId="2497" xfId="0" applyFont="1" applyFill="1" applyBorder="1" applyAlignment="1">
      <alignment horizontal="center" vertical="center"/>
    </xf>
    <xf numFmtId="0" fontId="8" fillId="3" borderId="2496" xfId="0" applyFont="1" applyFill="1" applyBorder="1" applyAlignment="1">
      <alignment horizontal="center" vertical="center"/>
    </xf>
    <xf numFmtId="0" fontId="16" fillId="0" borderId="2495" xfId="0" applyFont="1" applyBorder="1" applyAlignment="1">
      <alignment horizontal="left" vertical="center" shrinkToFit="1"/>
    </xf>
    <xf numFmtId="0" fontId="16" fillId="0" borderId="2494" xfId="0" applyFont="1" applyBorder="1" applyAlignment="1">
      <alignment horizontal="left" vertical="center" shrinkToFit="1"/>
    </xf>
    <xf numFmtId="0" fontId="16" fillId="0" borderId="2493" xfId="0" applyFont="1" applyBorder="1" applyAlignment="1">
      <alignment horizontal="left" vertical="center" shrinkToFit="1"/>
    </xf>
    <xf numFmtId="0" fontId="8" fillId="4" borderId="2491" xfId="0" applyFont="1" applyFill="1" applyBorder="1" applyAlignment="1">
      <alignment horizontal="left" vertical="top" wrapText="1"/>
    </xf>
    <xf numFmtId="0" fontId="8" fillId="4" borderId="2490" xfId="0" applyFont="1" applyFill="1" applyBorder="1" applyAlignment="1">
      <alignment horizontal="left" vertical="top" wrapText="1"/>
    </xf>
    <xf numFmtId="0" fontId="8" fillId="3" borderId="2512" xfId="0" applyFont="1" applyFill="1" applyBorder="1" applyAlignment="1">
      <alignment horizontal="center" vertical="center"/>
    </xf>
    <xf numFmtId="0" fontId="8" fillId="3" borderId="2511" xfId="0" applyFont="1" applyFill="1" applyBorder="1" applyAlignment="1">
      <alignment horizontal="center" vertical="center"/>
    </xf>
    <xf numFmtId="0" fontId="17" fillId="0" borderId="2510" xfId="0" applyFont="1" applyBorder="1" applyAlignment="1">
      <alignment horizontal="left" vertical="center" shrinkToFit="1"/>
    </xf>
    <xf numFmtId="0" fontId="17" fillId="0" borderId="2509" xfId="0" applyFont="1" applyBorder="1" applyAlignment="1">
      <alignment horizontal="left" vertical="center" shrinkToFit="1"/>
    </xf>
    <xf numFmtId="0" fontId="17" fillId="0" borderId="2508" xfId="0" applyFont="1" applyBorder="1" applyAlignment="1">
      <alignment horizontal="left" vertical="center" shrinkToFit="1"/>
    </xf>
    <xf numFmtId="0" fontId="8" fillId="3" borderId="2513" xfId="0" applyFont="1" applyFill="1" applyBorder="1" applyAlignment="1">
      <alignment horizontal="center" vertical="center" wrapText="1"/>
    </xf>
    <xf numFmtId="0" fontId="8" fillId="3" borderId="2490" xfId="0" applyFont="1" applyFill="1" applyBorder="1" applyAlignment="1">
      <alignment horizontal="center" vertical="center" wrapText="1"/>
    </xf>
    <xf numFmtId="0" fontId="8" fillId="4" borderId="2492" xfId="0" applyFont="1" applyFill="1" applyBorder="1" applyAlignment="1">
      <alignment horizontal="left" vertical="top" wrapText="1"/>
    </xf>
    <xf numFmtId="0" fontId="10" fillId="0" borderId="2492" xfId="0" applyFont="1" applyBorder="1" applyAlignment="1">
      <alignment horizontal="left" vertical="center" wrapText="1"/>
    </xf>
    <xf numFmtId="0" fontId="10" fillId="0" borderId="2491" xfId="0" applyFont="1" applyBorder="1" applyAlignment="1">
      <alignment horizontal="left" vertical="center" wrapText="1"/>
    </xf>
    <xf numFmtId="0" fontId="10" fillId="0" borderId="2490" xfId="0" applyFont="1" applyBorder="1" applyAlignment="1">
      <alignment horizontal="left" vertical="center" wrapText="1"/>
    </xf>
    <xf numFmtId="0" fontId="11" fillId="4" borderId="2492" xfId="0" applyFont="1" applyFill="1" applyBorder="1" applyAlignment="1">
      <alignment horizontal="center" vertical="center" wrapText="1"/>
    </xf>
    <xf numFmtId="0" fontId="11" fillId="4" borderId="2490" xfId="0" applyFont="1" applyFill="1" applyBorder="1" applyAlignment="1">
      <alignment horizontal="center" vertical="center" wrapText="1"/>
    </xf>
    <xf numFmtId="0" fontId="8" fillId="3" borderId="2531" xfId="0" applyFont="1" applyFill="1" applyBorder="1" applyAlignment="1">
      <alignment horizontal="center" vertical="center"/>
    </xf>
    <xf numFmtId="0" fontId="8" fillId="3" borderId="2528" xfId="0" applyFont="1" applyFill="1" applyBorder="1" applyAlignment="1">
      <alignment horizontal="center" vertical="center"/>
    </xf>
    <xf numFmtId="0" fontId="8" fillId="3" borderId="2530" xfId="0" applyFont="1" applyFill="1" applyBorder="1" applyAlignment="1">
      <alignment horizontal="center" vertical="center"/>
    </xf>
    <xf numFmtId="0" fontId="8" fillId="3" borderId="2526" xfId="0" applyFont="1" applyFill="1" applyBorder="1" applyAlignment="1">
      <alignment horizontal="center" vertical="center"/>
    </xf>
    <xf numFmtId="0" fontId="8" fillId="3" borderId="2525" xfId="0" applyFont="1" applyFill="1" applyBorder="1" applyAlignment="1">
      <alignment horizontal="center" vertical="center"/>
    </xf>
    <xf numFmtId="0" fontId="17" fillId="0" borderId="2524" xfId="0" applyFont="1" applyBorder="1" applyAlignment="1">
      <alignment horizontal="left" vertical="center" shrinkToFit="1"/>
    </xf>
    <xf numFmtId="0" fontId="17" fillId="0" borderId="2523" xfId="0" applyFont="1" applyBorder="1" applyAlignment="1">
      <alignment horizontal="left" vertical="center" shrinkToFit="1"/>
    </xf>
    <xf numFmtId="0" fontId="17" fillId="0" borderId="2522" xfId="0" applyFont="1" applyBorder="1" applyAlignment="1">
      <alignment horizontal="left" vertical="center" shrinkToFit="1"/>
    </xf>
    <xf numFmtId="0" fontId="15" fillId="0" borderId="2529" xfId="0" applyFont="1" applyBorder="1" applyAlignment="1">
      <alignment horizontal="left" vertical="top" wrapText="1"/>
    </xf>
    <xf numFmtId="0" fontId="15" fillId="0" borderId="2528" xfId="0" applyFont="1" applyBorder="1" applyAlignment="1">
      <alignment horizontal="left" vertical="top" wrapText="1"/>
    </xf>
    <xf numFmtId="0" fontId="15" fillId="0" borderId="2527" xfId="0" applyFont="1" applyBorder="1" applyAlignment="1">
      <alignment horizontal="left" vertical="top" wrapText="1"/>
    </xf>
    <xf numFmtId="0" fontId="8" fillId="3" borderId="2540" xfId="0" applyFont="1" applyFill="1" applyBorder="1" applyAlignment="1">
      <alignment horizontal="center" vertical="center"/>
    </xf>
    <xf numFmtId="0" fontId="8" fillId="3" borderId="2539" xfId="0" applyFont="1" applyFill="1" applyBorder="1" applyAlignment="1">
      <alignment horizontal="center" vertical="center"/>
    </xf>
    <xf numFmtId="0" fontId="13" fillId="0" borderId="2539" xfId="0" applyFont="1" applyBorder="1" applyAlignment="1">
      <alignment horizontal="left" vertical="center" wrapText="1"/>
    </xf>
    <xf numFmtId="0" fontId="13" fillId="0" borderId="2538" xfId="0" applyFont="1" applyBorder="1" applyAlignment="1">
      <alignment horizontal="left" vertical="center" wrapText="1"/>
    </xf>
    <xf numFmtId="0" fontId="8" fillId="3" borderId="2540" xfId="0" applyFont="1" applyFill="1" applyBorder="1" applyAlignment="1">
      <alignment horizontal="center" vertical="center" wrapText="1"/>
    </xf>
    <xf numFmtId="0" fontId="8" fillId="3" borderId="2539" xfId="0" applyFont="1" applyFill="1" applyBorder="1" applyAlignment="1">
      <alignment horizontal="center" vertical="center" wrapText="1"/>
    </xf>
    <xf numFmtId="0" fontId="16" fillId="0" borderId="2524" xfId="0" applyFont="1" applyBorder="1" applyAlignment="1">
      <alignment horizontal="left" vertical="center" shrinkToFit="1"/>
    </xf>
    <xf numFmtId="0" fontId="16" fillId="0" borderId="2523" xfId="0" applyFont="1" applyBorder="1" applyAlignment="1">
      <alignment horizontal="left" vertical="center" shrinkToFit="1"/>
    </xf>
    <xf numFmtId="0" fontId="16" fillId="0" borderId="2522" xfId="0" applyFont="1" applyBorder="1" applyAlignment="1">
      <alignment horizontal="left" vertical="center" shrinkToFit="1"/>
    </xf>
    <xf numFmtId="0" fontId="8" fillId="3" borderId="2521" xfId="0" applyFont="1" applyFill="1" applyBorder="1" applyAlignment="1">
      <alignment horizontal="center" vertical="center"/>
    </xf>
    <xf numFmtId="0" fontId="8" fillId="3" borderId="2520" xfId="0" applyFont="1" applyFill="1" applyBorder="1" applyAlignment="1">
      <alignment horizontal="center" vertical="center"/>
    </xf>
    <xf numFmtId="0" fontId="16" fillId="0" borderId="2519" xfId="0" applyFont="1" applyBorder="1" applyAlignment="1">
      <alignment horizontal="left" vertical="center" shrinkToFit="1"/>
    </xf>
    <xf numFmtId="0" fontId="16" fillId="0" borderId="2518" xfId="0" applyFont="1" applyBorder="1" applyAlignment="1">
      <alignment horizontal="left" vertical="center" shrinkToFit="1"/>
    </xf>
    <xf numFmtId="0" fontId="16" fillId="0" borderId="2517" xfId="0" applyFont="1" applyBorder="1" applyAlignment="1">
      <alignment horizontal="left" vertical="center" shrinkToFit="1"/>
    </xf>
    <xf numFmtId="0" fontId="8" fillId="4" borderId="2515" xfId="0" applyFont="1" applyFill="1" applyBorder="1" applyAlignment="1">
      <alignment horizontal="left" vertical="top" wrapText="1"/>
    </xf>
    <xf numFmtId="0" fontId="8" fillId="4" borderId="2514" xfId="0" applyFont="1" applyFill="1" applyBorder="1" applyAlignment="1">
      <alignment horizontal="left" vertical="top" wrapText="1"/>
    </xf>
    <xf numFmtId="0" fontId="8" fillId="3" borderId="2536" xfId="0" applyFont="1" applyFill="1" applyBorder="1" applyAlignment="1">
      <alignment horizontal="center" vertical="center"/>
    </xf>
    <xf numFmtId="0" fontId="8" fillId="3" borderId="2535" xfId="0" applyFont="1" applyFill="1" applyBorder="1" applyAlignment="1">
      <alignment horizontal="center" vertical="center"/>
    </xf>
    <xf numFmtId="0" fontId="17" fillId="0" borderId="2534" xfId="0" applyFont="1" applyBorder="1" applyAlignment="1">
      <alignment horizontal="left" vertical="center" shrinkToFit="1"/>
    </xf>
    <xf numFmtId="0" fontId="17" fillId="0" borderId="2533" xfId="0" applyFont="1" applyBorder="1" applyAlignment="1">
      <alignment horizontal="left" vertical="center" shrinkToFit="1"/>
    </xf>
    <xf numFmtId="0" fontId="17" fillId="0" borderId="2532" xfId="0" applyFont="1" applyBorder="1" applyAlignment="1">
      <alignment horizontal="left" vertical="center" shrinkToFit="1"/>
    </xf>
    <xf numFmtId="0" fontId="8" fillId="3" borderId="2537" xfId="0" applyFont="1" applyFill="1" applyBorder="1" applyAlignment="1">
      <alignment horizontal="center" vertical="center" wrapText="1"/>
    </xf>
    <xf numFmtId="0" fontId="8" fillId="3" borderId="2514" xfId="0" applyFont="1" applyFill="1" applyBorder="1" applyAlignment="1">
      <alignment horizontal="center" vertical="center" wrapText="1"/>
    </xf>
    <xf numFmtId="0" fontId="8" fillId="4" borderId="2516" xfId="0" applyFont="1" applyFill="1" applyBorder="1" applyAlignment="1">
      <alignment horizontal="left" vertical="top" wrapText="1"/>
    </xf>
    <xf numFmtId="0" fontId="10" fillId="0" borderId="2516" xfId="0" applyFont="1" applyBorder="1" applyAlignment="1">
      <alignment horizontal="left" vertical="center" wrapText="1"/>
    </xf>
    <xf numFmtId="0" fontId="10" fillId="0" borderId="2515" xfId="0" applyFont="1" applyBorder="1" applyAlignment="1">
      <alignment horizontal="left" vertical="center" wrapText="1"/>
    </xf>
    <xf numFmtId="0" fontId="10" fillId="0" borderId="2514" xfId="0" applyFont="1" applyBorder="1" applyAlignment="1">
      <alignment horizontal="left" vertical="center" wrapText="1"/>
    </xf>
    <xf numFmtId="0" fontId="11" fillId="4" borderId="2516" xfId="0" applyFont="1" applyFill="1" applyBorder="1" applyAlignment="1">
      <alignment horizontal="center" vertical="center" wrapText="1"/>
    </xf>
    <xf numFmtId="0" fontId="11" fillId="4" borderId="2514" xfId="0" applyFont="1" applyFill="1" applyBorder="1" applyAlignment="1">
      <alignment horizontal="center" vertical="center" wrapText="1"/>
    </xf>
    <xf numFmtId="0" fontId="8" fillId="3" borderId="2555" xfId="0" applyFont="1" applyFill="1" applyBorder="1" applyAlignment="1">
      <alignment horizontal="center" vertical="center"/>
    </xf>
    <xf numFmtId="0" fontId="8" fillId="3" borderId="2552" xfId="0" applyFont="1" applyFill="1" applyBorder="1" applyAlignment="1">
      <alignment horizontal="center" vertical="center"/>
    </xf>
    <xf numFmtId="0" fontId="8" fillId="3" borderId="2554" xfId="0" applyFont="1" applyFill="1" applyBorder="1" applyAlignment="1">
      <alignment horizontal="center" vertical="center"/>
    </xf>
    <xf numFmtId="0" fontId="8" fillId="3" borderId="2550" xfId="0" applyFont="1" applyFill="1" applyBorder="1" applyAlignment="1">
      <alignment horizontal="center" vertical="center"/>
    </xf>
    <xf numFmtId="0" fontId="8" fillId="3" borderId="2549" xfId="0" applyFont="1" applyFill="1" applyBorder="1" applyAlignment="1">
      <alignment horizontal="center" vertical="center"/>
    </xf>
    <xf numFmtId="0" fontId="17" fillId="0" borderId="2548" xfId="0" applyFont="1" applyBorder="1" applyAlignment="1">
      <alignment horizontal="left" vertical="center" shrinkToFit="1"/>
    </xf>
    <xf numFmtId="0" fontId="17" fillId="0" borderId="2547" xfId="0" applyFont="1" applyBorder="1" applyAlignment="1">
      <alignment horizontal="left" vertical="center" shrinkToFit="1"/>
    </xf>
    <xf numFmtId="0" fontId="17" fillId="0" borderId="2546" xfId="0" applyFont="1" applyBorder="1" applyAlignment="1">
      <alignment horizontal="left" vertical="center" shrinkToFit="1"/>
    </xf>
    <xf numFmtId="0" fontId="15" fillId="0" borderId="2553" xfId="0" applyFont="1" applyBorder="1" applyAlignment="1">
      <alignment horizontal="left" vertical="top" wrapText="1"/>
    </xf>
    <xf numFmtId="0" fontId="15" fillId="0" borderId="2552" xfId="0" applyFont="1" applyBorder="1" applyAlignment="1">
      <alignment horizontal="left" vertical="top" wrapText="1"/>
    </xf>
    <xf numFmtId="0" fontId="15" fillId="0" borderId="2551" xfId="0" applyFont="1" applyBorder="1" applyAlignment="1">
      <alignment horizontal="left" vertical="top" wrapText="1"/>
    </xf>
    <xf numFmtId="0" fontId="8" fillId="3" borderId="2564" xfId="0" applyFont="1" applyFill="1" applyBorder="1" applyAlignment="1">
      <alignment horizontal="center" vertical="center"/>
    </xf>
    <xf numFmtId="0" fontId="8" fillId="3" borderId="2563" xfId="0" applyFont="1" applyFill="1" applyBorder="1" applyAlignment="1">
      <alignment horizontal="center" vertical="center"/>
    </xf>
    <xf numFmtId="0" fontId="13" fillId="0" borderId="2563" xfId="0" applyFont="1" applyBorder="1" applyAlignment="1">
      <alignment horizontal="left" vertical="center" wrapText="1"/>
    </xf>
    <xf numFmtId="0" fontId="13" fillId="0" borderId="2562" xfId="0" applyFont="1" applyBorder="1" applyAlignment="1">
      <alignment horizontal="left" vertical="center" wrapText="1"/>
    </xf>
    <xf numFmtId="0" fontId="8" fillId="3" borderId="2564" xfId="0" applyFont="1" applyFill="1" applyBorder="1" applyAlignment="1">
      <alignment horizontal="center" vertical="center" wrapText="1"/>
    </xf>
    <xf numFmtId="0" fontId="8" fillId="3" borderId="2563" xfId="0" applyFont="1" applyFill="1" applyBorder="1" applyAlignment="1">
      <alignment horizontal="center" vertical="center" wrapText="1"/>
    </xf>
    <xf numFmtId="0" fontId="16" fillId="0" borderId="2548" xfId="0" applyFont="1" applyBorder="1" applyAlignment="1">
      <alignment horizontal="left" vertical="center" shrinkToFit="1"/>
    </xf>
    <xf numFmtId="0" fontId="16" fillId="0" borderId="2547" xfId="0" applyFont="1" applyBorder="1" applyAlignment="1">
      <alignment horizontal="left" vertical="center" shrinkToFit="1"/>
    </xf>
    <xf numFmtId="0" fontId="16" fillId="0" borderId="2546" xfId="0" applyFont="1" applyBorder="1" applyAlignment="1">
      <alignment horizontal="left" vertical="center" shrinkToFit="1"/>
    </xf>
    <xf numFmtId="0" fontId="8" fillId="3" borderId="2545" xfId="0" applyFont="1" applyFill="1" applyBorder="1" applyAlignment="1">
      <alignment horizontal="center" vertical="center"/>
    </xf>
    <xf numFmtId="0" fontId="8" fillId="3" borderId="2544" xfId="0" applyFont="1" applyFill="1" applyBorder="1" applyAlignment="1">
      <alignment horizontal="center" vertical="center"/>
    </xf>
    <xf numFmtId="0" fontId="16" fillId="0" borderId="2543" xfId="0" applyFont="1" applyBorder="1" applyAlignment="1">
      <alignment horizontal="left" vertical="center" shrinkToFit="1"/>
    </xf>
    <xf numFmtId="0" fontId="16" fillId="0" borderId="2542" xfId="0" applyFont="1" applyBorder="1" applyAlignment="1">
      <alignment horizontal="left" vertical="center" shrinkToFit="1"/>
    </xf>
    <xf numFmtId="0" fontId="16" fillId="0" borderId="2541" xfId="0" applyFont="1" applyBorder="1" applyAlignment="1">
      <alignment horizontal="left" vertical="center" shrinkToFit="1"/>
    </xf>
    <xf numFmtId="0" fontId="8" fillId="4" borderId="2539" xfId="0" applyFont="1" applyFill="1" applyBorder="1" applyAlignment="1">
      <alignment horizontal="left" vertical="top" wrapText="1"/>
    </xf>
    <xf numFmtId="0" fontId="8" fillId="4" borderId="2538" xfId="0" applyFont="1" applyFill="1" applyBorder="1" applyAlignment="1">
      <alignment horizontal="left" vertical="top" wrapText="1"/>
    </xf>
    <xf numFmtId="0" fontId="8" fillId="3" borderId="2560" xfId="0" applyFont="1" applyFill="1" applyBorder="1" applyAlignment="1">
      <alignment horizontal="center" vertical="center"/>
    </xf>
    <xf numFmtId="0" fontId="8" fillId="3" borderId="2559" xfId="0" applyFont="1" applyFill="1" applyBorder="1" applyAlignment="1">
      <alignment horizontal="center" vertical="center"/>
    </xf>
    <xf numFmtId="0" fontId="17" fillId="0" borderId="2558" xfId="0" applyFont="1" applyBorder="1" applyAlignment="1">
      <alignment horizontal="left" vertical="center" shrinkToFit="1"/>
    </xf>
    <xf numFmtId="0" fontId="17" fillId="0" borderId="2557" xfId="0" applyFont="1" applyBorder="1" applyAlignment="1">
      <alignment horizontal="left" vertical="center" shrinkToFit="1"/>
    </xf>
    <xf numFmtId="0" fontId="17" fillId="0" borderId="2556" xfId="0" applyFont="1" applyBorder="1" applyAlignment="1">
      <alignment horizontal="left" vertical="center" shrinkToFit="1"/>
    </xf>
    <xf numFmtId="0" fontId="8" fillId="3" borderId="2561" xfId="0" applyFont="1" applyFill="1" applyBorder="1" applyAlignment="1">
      <alignment horizontal="center" vertical="center" wrapText="1"/>
    </xf>
    <xf numFmtId="0" fontId="8" fillId="3" borderId="2538" xfId="0" applyFont="1" applyFill="1" applyBorder="1" applyAlignment="1">
      <alignment horizontal="center" vertical="center" wrapText="1"/>
    </xf>
    <xf numFmtId="0" fontId="8" fillId="4" borderId="2540" xfId="0" applyFont="1" applyFill="1" applyBorder="1" applyAlignment="1">
      <alignment horizontal="left" vertical="top" wrapText="1"/>
    </xf>
    <xf numFmtId="0" fontId="10" fillId="0" borderId="2540" xfId="0" applyFont="1" applyBorder="1" applyAlignment="1">
      <alignment horizontal="left" vertical="center" wrapText="1"/>
    </xf>
    <xf numFmtId="0" fontId="10" fillId="0" borderId="2539" xfId="0" applyFont="1" applyBorder="1" applyAlignment="1">
      <alignment horizontal="left" vertical="center" wrapText="1"/>
    </xf>
    <xf numFmtId="0" fontId="10" fillId="0" borderId="2538" xfId="0" applyFont="1" applyBorder="1" applyAlignment="1">
      <alignment horizontal="left" vertical="center" wrapText="1"/>
    </xf>
    <xf numFmtId="0" fontId="11" fillId="4" borderId="2540" xfId="0" applyFont="1" applyFill="1" applyBorder="1" applyAlignment="1">
      <alignment horizontal="center" vertical="center" wrapText="1"/>
    </xf>
    <xf numFmtId="0" fontId="11" fillId="4" borderId="2538" xfId="0" applyFont="1" applyFill="1" applyBorder="1" applyAlignment="1">
      <alignment horizontal="center" vertical="center" wrapText="1"/>
    </xf>
    <xf numFmtId="0" fontId="8" fillId="3" borderId="2579" xfId="0" applyFont="1" applyFill="1" applyBorder="1" applyAlignment="1">
      <alignment horizontal="center" vertical="center"/>
    </xf>
    <xf numFmtId="0" fontId="8" fillId="3" borderId="2576" xfId="0" applyFont="1" applyFill="1" applyBorder="1" applyAlignment="1">
      <alignment horizontal="center" vertical="center"/>
    </xf>
    <xf numFmtId="0" fontId="8" fillId="3" borderId="2578" xfId="0" applyFont="1" applyFill="1" applyBorder="1" applyAlignment="1">
      <alignment horizontal="center" vertical="center"/>
    </xf>
    <xf numFmtId="0" fontId="8" fillId="3" borderId="2574" xfId="0" applyFont="1" applyFill="1" applyBorder="1" applyAlignment="1">
      <alignment horizontal="center" vertical="center"/>
    </xf>
    <xf numFmtId="0" fontId="8" fillId="3" borderId="2573" xfId="0" applyFont="1" applyFill="1" applyBorder="1" applyAlignment="1">
      <alignment horizontal="center" vertical="center"/>
    </xf>
    <xf numFmtId="0" fontId="17" fillId="0" borderId="2572" xfId="0" applyFont="1" applyBorder="1" applyAlignment="1">
      <alignment horizontal="left" vertical="center" shrinkToFit="1"/>
    </xf>
    <xf numFmtId="0" fontId="17" fillId="0" borderId="2571" xfId="0" applyFont="1" applyBorder="1" applyAlignment="1">
      <alignment horizontal="left" vertical="center" shrinkToFit="1"/>
    </xf>
    <xf numFmtId="0" fontId="17" fillId="0" borderId="2570" xfId="0" applyFont="1" applyBorder="1" applyAlignment="1">
      <alignment horizontal="left" vertical="center" shrinkToFit="1"/>
    </xf>
    <xf numFmtId="0" fontId="15" fillId="0" borderId="2577" xfId="0" applyFont="1" applyBorder="1" applyAlignment="1">
      <alignment horizontal="left" vertical="top" wrapText="1"/>
    </xf>
    <xf numFmtId="0" fontId="15" fillId="0" borderId="2576" xfId="0" applyFont="1" applyBorder="1" applyAlignment="1">
      <alignment horizontal="left" vertical="top" wrapText="1"/>
    </xf>
    <xf numFmtId="0" fontId="15" fillId="0" borderId="2575" xfId="0" applyFont="1" applyBorder="1" applyAlignment="1">
      <alignment horizontal="left" vertical="top" wrapText="1"/>
    </xf>
    <xf numFmtId="0" fontId="8" fillId="3" borderId="2588" xfId="0" applyFont="1" applyFill="1" applyBorder="1" applyAlignment="1">
      <alignment horizontal="center" vertical="center"/>
    </xf>
    <xf numFmtId="0" fontId="8" fillId="3" borderId="2587" xfId="0" applyFont="1" applyFill="1" applyBorder="1" applyAlignment="1">
      <alignment horizontal="center" vertical="center"/>
    </xf>
    <xf numFmtId="0" fontId="13" fillId="0" borderId="2587" xfId="0" applyFont="1" applyBorder="1" applyAlignment="1">
      <alignment horizontal="left" vertical="center" wrapText="1"/>
    </xf>
    <xf numFmtId="0" fontId="13" fillId="0" borderId="2586" xfId="0" applyFont="1" applyBorder="1" applyAlignment="1">
      <alignment horizontal="left" vertical="center" wrapText="1"/>
    </xf>
    <xf numFmtId="0" fontId="8" fillId="3" borderId="2588" xfId="0" applyFont="1" applyFill="1" applyBorder="1" applyAlignment="1">
      <alignment horizontal="center" vertical="center" wrapText="1"/>
    </xf>
    <xf numFmtId="0" fontId="8" fillId="3" borderId="2587" xfId="0" applyFont="1" applyFill="1" applyBorder="1" applyAlignment="1">
      <alignment horizontal="center" vertical="center" wrapText="1"/>
    </xf>
    <xf numFmtId="0" fontId="16" fillId="0" borderId="2572" xfId="0" applyFont="1" applyBorder="1" applyAlignment="1">
      <alignment horizontal="left" vertical="center" shrinkToFit="1"/>
    </xf>
    <xf numFmtId="0" fontId="16" fillId="0" borderId="2571" xfId="0" applyFont="1" applyBorder="1" applyAlignment="1">
      <alignment horizontal="left" vertical="center" shrinkToFit="1"/>
    </xf>
    <xf numFmtId="0" fontId="16" fillId="0" borderId="2570" xfId="0" applyFont="1" applyBorder="1" applyAlignment="1">
      <alignment horizontal="left" vertical="center" shrinkToFit="1"/>
    </xf>
    <xf numFmtId="0" fontId="8" fillId="3" borderId="2569" xfId="0" applyFont="1" applyFill="1" applyBorder="1" applyAlignment="1">
      <alignment horizontal="center" vertical="center"/>
    </xf>
    <xf numFmtId="0" fontId="8" fillId="3" borderId="2568" xfId="0" applyFont="1" applyFill="1" applyBorder="1" applyAlignment="1">
      <alignment horizontal="center" vertical="center"/>
    </xf>
    <xf numFmtId="0" fontId="16" fillId="0" borderId="2567" xfId="0" applyFont="1" applyBorder="1" applyAlignment="1">
      <alignment horizontal="left" vertical="center" shrinkToFit="1"/>
    </xf>
    <xf numFmtId="0" fontId="16" fillId="0" borderId="2566" xfId="0" applyFont="1" applyBorder="1" applyAlignment="1">
      <alignment horizontal="left" vertical="center" shrinkToFit="1"/>
    </xf>
    <xf numFmtId="0" fontId="16" fillId="0" borderId="2565" xfId="0" applyFont="1" applyBorder="1" applyAlignment="1">
      <alignment horizontal="left" vertical="center" shrinkToFit="1"/>
    </xf>
    <xf numFmtId="0" fontId="8" fillId="4" borderId="2563" xfId="0" applyFont="1" applyFill="1" applyBorder="1" applyAlignment="1">
      <alignment horizontal="left" vertical="top" wrapText="1"/>
    </xf>
    <xf numFmtId="0" fontId="8" fillId="4" borderId="2562" xfId="0" applyFont="1" applyFill="1" applyBorder="1" applyAlignment="1">
      <alignment horizontal="left" vertical="top" wrapText="1"/>
    </xf>
    <xf numFmtId="0" fontId="8" fillId="3" borderId="2584" xfId="0" applyFont="1" applyFill="1" applyBorder="1" applyAlignment="1">
      <alignment horizontal="center" vertical="center"/>
    </xf>
    <xf numFmtId="0" fontId="8" fillId="3" borderId="2583" xfId="0" applyFont="1" applyFill="1" applyBorder="1" applyAlignment="1">
      <alignment horizontal="center" vertical="center"/>
    </xf>
    <xf numFmtId="0" fontId="17" fillId="0" borderId="2582" xfId="0" applyFont="1" applyBorder="1" applyAlignment="1">
      <alignment horizontal="left" vertical="center" shrinkToFit="1"/>
    </xf>
    <xf numFmtId="0" fontId="17" fillId="0" borderId="2581" xfId="0" applyFont="1" applyBorder="1" applyAlignment="1">
      <alignment horizontal="left" vertical="center" shrinkToFit="1"/>
    </xf>
    <xf numFmtId="0" fontId="17" fillId="0" borderId="2580" xfId="0" applyFont="1" applyBorder="1" applyAlignment="1">
      <alignment horizontal="left" vertical="center" shrinkToFit="1"/>
    </xf>
    <xf numFmtId="0" fontId="8" fillId="3" borderId="2585" xfId="0" applyFont="1" applyFill="1" applyBorder="1" applyAlignment="1">
      <alignment horizontal="center" vertical="center" wrapText="1"/>
    </xf>
    <xf numFmtId="0" fontId="8" fillId="3" borderId="2562" xfId="0" applyFont="1" applyFill="1" applyBorder="1" applyAlignment="1">
      <alignment horizontal="center" vertical="center" wrapText="1"/>
    </xf>
    <xf numFmtId="0" fontId="8" fillId="4" borderId="2564" xfId="0" applyFont="1" applyFill="1" applyBorder="1" applyAlignment="1">
      <alignment horizontal="left" vertical="top" wrapText="1"/>
    </xf>
    <xf numFmtId="0" fontId="10" fillId="0" borderId="2564" xfId="0" applyFont="1" applyBorder="1" applyAlignment="1">
      <alignment horizontal="left" vertical="center" wrapText="1"/>
    </xf>
    <xf numFmtId="0" fontId="10" fillId="0" borderId="2563" xfId="0" applyFont="1" applyBorder="1" applyAlignment="1">
      <alignment horizontal="left" vertical="center" wrapText="1"/>
    </xf>
    <xf numFmtId="0" fontId="10" fillId="0" borderId="2562" xfId="0" applyFont="1" applyBorder="1" applyAlignment="1">
      <alignment horizontal="left" vertical="center" wrapText="1"/>
    </xf>
    <xf numFmtId="0" fontId="11" fillId="4" borderId="2564" xfId="0" applyFont="1" applyFill="1" applyBorder="1" applyAlignment="1">
      <alignment horizontal="center" vertical="center" wrapText="1"/>
    </xf>
    <xf numFmtId="0" fontId="11" fillId="4" borderId="2562" xfId="0" applyFont="1" applyFill="1" applyBorder="1" applyAlignment="1">
      <alignment horizontal="center" vertical="center" wrapText="1"/>
    </xf>
    <xf numFmtId="0" fontId="8" fillId="3" borderId="2603" xfId="0" applyFont="1" applyFill="1" applyBorder="1" applyAlignment="1">
      <alignment horizontal="center" vertical="center"/>
    </xf>
    <xf numFmtId="0" fontId="8" fillId="3" borderId="2600" xfId="0" applyFont="1" applyFill="1" applyBorder="1" applyAlignment="1">
      <alignment horizontal="center" vertical="center"/>
    </xf>
    <xf numFmtId="0" fontId="8" fillId="3" borderId="2602" xfId="0" applyFont="1" applyFill="1" applyBorder="1" applyAlignment="1">
      <alignment horizontal="center" vertical="center"/>
    </xf>
    <xf numFmtId="0" fontId="8" fillId="3" borderId="2598" xfId="0" applyFont="1" applyFill="1" applyBorder="1" applyAlignment="1">
      <alignment horizontal="center" vertical="center"/>
    </xf>
    <xf numFmtId="0" fontId="8" fillId="3" borderId="2597" xfId="0" applyFont="1" applyFill="1" applyBorder="1" applyAlignment="1">
      <alignment horizontal="center" vertical="center"/>
    </xf>
    <xf numFmtId="0" fontId="17" fillId="0" borderId="2596" xfId="0" applyFont="1" applyBorder="1" applyAlignment="1">
      <alignment horizontal="left" vertical="center" shrinkToFit="1"/>
    </xf>
    <xf numFmtId="0" fontId="17" fillId="0" borderId="2595" xfId="0" applyFont="1" applyBorder="1" applyAlignment="1">
      <alignment horizontal="left" vertical="center" shrinkToFit="1"/>
    </xf>
    <xf numFmtId="0" fontId="17" fillId="0" borderId="2594" xfId="0" applyFont="1" applyBorder="1" applyAlignment="1">
      <alignment horizontal="left" vertical="center" shrinkToFit="1"/>
    </xf>
    <xf numFmtId="0" fontId="15" fillId="0" borderId="2601" xfId="0" applyFont="1" applyBorder="1" applyAlignment="1">
      <alignment horizontal="left" vertical="top" wrapText="1"/>
    </xf>
    <xf numFmtId="0" fontId="15" fillId="0" borderId="2600" xfId="0" applyFont="1" applyBorder="1" applyAlignment="1">
      <alignment horizontal="left" vertical="top" wrapText="1"/>
    </xf>
    <xf numFmtId="0" fontId="15" fillId="0" borderId="2599" xfId="0" applyFont="1" applyBorder="1" applyAlignment="1">
      <alignment horizontal="left" vertical="top" wrapText="1"/>
    </xf>
    <xf numFmtId="0" fontId="8" fillId="3" borderId="2612" xfId="0" applyFont="1" applyFill="1" applyBorder="1" applyAlignment="1">
      <alignment horizontal="center" vertical="center"/>
    </xf>
    <xf numFmtId="0" fontId="8" fillId="3" borderId="2611" xfId="0" applyFont="1" applyFill="1" applyBorder="1" applyAlignment="1">
      <alignment horizontal="center" vertical="center"/>
    </xf>
    <xf numFmtId="0" fontId="13" fillId="0" borderId="2611" xfId="0" applyFont="1" applyBorder="1" applyAlignment="1">
      <alignment horizontal="left" vertical="center" wrapText="1"/>
    </xf>
    <xf numFmtId="0" fontId="13" fillId="0" borderId="2610" xfId="0" applyFont="1" applyBorder="1" applyAlignment="1">
      <alignment horizontal="left" vertical="center" wrapText="1"/>
    </xf>
    <xf numFmtId="0" fontId="8" fillId="3" borderId="2612" xfId="0" applyFont="1" applyFill="1" applyBorder="1" applyAlignment="1">
      <alignment horizontal="center" vertical="center" wrapText="1"/>
    </xf>
    <xf numFmtId="0" fontId="8" fillId="3" borderId="2611" xfId="0" applyFont="1" applyFill="1" applyBorder="1" applyAlignment="1">
      <alignment horizontal="center" vertical="center" wrapText="1"/>
    </xf>
    <xf numFmtId="0" fontId="16" fillId="0" borderId="2596" xfId="0" applyFont="1" applyBorder="1" applyAlignment="1">
      <alignment horizontal="left" vertical="center" shrinkToFit="1"/>
    </xf>
    <xf numFmtId="0" fontId="16" fillId="0" borderId="2595" xfId="0" applyFont="1" applyBorder="1" applyAlignment="1">
      <alignment horizontal="left" vertical="center" shrinkToFit="1"/>
    </xf>
    <xf numFmtId="0" fontId="16" fillId="0" borderId="2594" xfId="0" applyFont="1" applyBorder="1" applyAlignment="1">
      <alignment horizontal="left" vertical="center" shrinkToFit="1"/>
    </xf>
    <xf numFmtId="0" fontId="8" fillId="3" borderId="2593" xfId="0" applyFont="1" applyFill="1" applyBorder="1" applyAlignment="1">
      <alignment horizontal="center" vertical="center"/>
    </xf>
    <xf numFmtId="0" fontId="8" fillId="3" borderId="2592" xfId="0" applyFont="1" applyFill="1" applyBorder="1" applyAlignment="1">
      <alignment horizontal="center" vertical="center"/>
    </xf>
    <xf numFmtId="0" fontId="16" fillId="0" borderId="2591" xfId="0" applyFont="1" applyBorder="1" applyAlignment="1">
      <alignment horizontal="left" vertical="center" shrinkToFit="1"/>
    </xf>
    <xf numFmtId="0" fontId="16" fillId="0" borderId="2590" xfId="0" applyFont="1" applyBorder="1" applyAlignment="1">
      <alignment horizontal="left" vertical="center" shrinkToFit="1"/>
    </xf>
    <xf numFmtId="0" fontId="16" fillId="0" borderId="2589" xfId="0" applyFont="1" applyBorder="1" applyAlignment="1">
      <alignment horizontal="left" vertical="center" shrinkToFit="1"/>
    </xf>
    <xf numFmtId="0" fontId="8" fillId="4" borderId="2587" xfId="0" applyFont="1" applyFill="1" applyBorder="1" applyAlignment="1">
      <alignment horizontal="left" vertical="top" wrapText="1"/>
    </xf>
    <xf numFmtId="0" fontId="8" fillId="4" borderId="2586" xfId="0" applyFont="1" applyFill="1" applyBorder="1" applyAlignment="1">
      <alignment horizontal="left" vertical="top" wrapText="1"/>
    </xf>
    <xf numFmtId="0" fontId="8" fillId="3" borderId="2608" xfId="0" applyFont="1" applyFill="1" applyBorder="1" applyAlignment="1">
      <alignment horizontal="center" vertical="center"/>
    </xf>
    <xf numFmtId="0" fontId="8" fillId="3" borderId="2607" xfId="0" applyFont="1" applyFill="1" applyBorder="1" applyAlignment="1">
      <alignment horizontal="center" vertical="center"/>
    </xf>
    <xf numFmtId="0" fontId="17" fillId="0" borderId="2606" xfId="0" applyFont="1" applyBorder="1" applyAlignment="1">
      <alignment horizontal="left" vertical="center" shrinkToFit="1"/>
    </xf>
    <xf numFmtId="0" fontId="17" fillId="0" borderId="2605" xfId="0" applyFont="1" applyBorder="1" applyAlignment="1">
      <alignment horizontal="left" vertical="center" shrinkToFit="1"/>
    </xf>
    <xf numFmtId="0" fontId="17" fillId="0" borderId="2604" xfId="0" applyFont="1" applyBorder="1" applyAlignment="1">
      <alignment horizontal="left" vertical="center" shrinkToFit="1"/>
    </xf>
    <xf numFmtId="0" fontId="8" fillId="3" borderId="2609" xfId="0" applyFont="1" applyFill="1" applyBorder="1" applyAlignment="1">
      <alignment horizontal="center" vertical="center" wrapText="1"/>
    </xf>
    <xf numFmtId="0" fontId="8" fillId="3" borderId="2586" xfId="0" applyFont="1" applyFill="1" applyBorder="1" applyAlignment="1">
      <alignment horizontal="center" vertical="center" wrapText="1"/>
    </xf>
    <xf numFmtId="0" fontId="8" fillId="4" borderId="2588" xfId="0" applyFont="1" applyFill="1" applyBorder="1" applyAlignment="1">
      <alignment horizontal="left" vertical="top" wrapText="1"/>
    </xf>
    <xf numFmtId="0" fontId="10" fillId="0" borderId="2588" xfId="0" applyFont="1" applyBorder="1" applyAlignment="1">
      <alignment horizontal="left" vertical="center" wrapText="1"/>
    </xf>
    <xf numFmtId="0" fontId="10" fillId="0" borderId="2587" xfId="0" applyFont="1" applyBorder="1" applyAlignment="1">
      <alignment horizontal="left" vertical="center" wrapText="1"/>
    </xf>
    <xf numFmtId="0" fontId="10" fillId="0" borderId="2586" xfId="0" applyFont="1" applyBorder="1" applyAlignment="1">
      <alignment horizontal="left" vertical="center" wrapText="1"/>
    </xf>
    <xf numFmtId="0" fontId="11" fillId="4" borderId="2588" xfId="0" applyFont="1" applyFill="1" applyBorder="1" applyAlignment="1">
      <alignment horizontal="center" vertical="center" wrapText="1"/>
    </xf>
    <xf numFmtId="0" fontId="11" fillId="4" borderId="2586" xfId="0" applyFont="1" applyFill="1" applyBorder="1" applyAlignment="1">
      <alignment horizontal="center" vertical="center" wrapText="1"/>
    </xf>
    <xf numFmtId="0" fontId="8" fillId="3" borderId="2627" xfId="0" applyFont="1" applyFill="1" applyBorder="1" applyAlignment="1">
      <alignment horizontal="center" vertical="center"/>
    </xf>
    <xf numFmtId="0" fontId="8" fillId="3" borderId="2624" xfId="0" applyFont="1" applyFill="1" applyBorder="1" applyAlignment="1">
      <alignment horizontal="center" vertical="center"/>
    </xf>
    <xf numFmtId="0" fontId="8" fillId="3" borderId="2626" xfId="0" applyFont="1" applyFill="1" applyBorder="1" applyAlignment="1">
      <alignment horizontal="center" vertical="center"/>
    </xf>
    <xf numFmtId="0" fontId="8" fillId="3" borderId="2622" xfId="0" applyFont="1" applyFill="1" applyBorder="1" applyAlignment="1">
      <alignment horizontal="center" vertical="center"/>
    </xf>
    <xf numFmtId="0" fontId="8" fillId="3" borderId="2621" xfId="0" applyFont="1" applyFill="1" applyBorder="1" applyAlignment="1">
      <alignment horizontal="center" vertical="center"/>
    </xf>
    <xf numFmtId="0" fontId="17" fillId="0" borderId="2620" xfId="0" applyFont="1" applyBorder="1" applyAlignment="1">
      <alignment horizontal="left" vertical="center" shrinkToFit="1"/>
    </xf>
    <xf numFmtId="0" fontId="17" fillId="0" borderId="2619" xfId="0" applyFont="1" applyBorder="1" applyAlignment="1">
      <alignment horizontal="left" vertical="center" shrinkToFit="1"/>
    </xf>
    <xf numFmtId="0" fontId="17" fillId="0" borderId="2618" xfId="0" applyFont="1" applyBorder="1" applyAlignment="1">
      <alignment horizontal="left" vertical="center" shrinkToFit="1"/>
    </xf>
    <xf numFmtId="0" fontId="15" fillId="0" borderId="2625" xfId="0" applyFont="1" applyBorder="1" applyAlignment="1">
      <alignment horizontal="left" vertical="top" wrapText="1"/>
    </xf>
    <xf numFmtId="0" fontId="15" fillId="0" borderId="2624" xfId="0" applyFont="1" applyBorder="1" applyAlignment="1">
      <alignment horizontal="left" vertical="top" wrapText="1"/>
    </xf>
    <xf numFmtId="0" fontId="15" fillId="0" borderId="2623" xfId="0" applyFont="1" applyBorder="1" applyAlignment="1">
      <alignment horizontal="left" vertical="top" wrapText="1"/>
    </xf>
    <xf numFmtId="0" fontId="8" fillId="3" borderId="2636" xfId="0" applyFont="1" applyFill="1" applyBorder="1" applyAlignment="1">
      <alignment horizontal="center" vertical="center"/>
    </xf>
    <xf numFmtId="0" fontId="8" fillId="3" borderId="2635" xfId="0" applyFont="1" applyFill="1" applyBorder="1" applyAlignment="1">
      <alignment horizontal="center" vertical="center"/>
    </xf>
    <xf numFmtId="0" fontId="13" fillId="0" borderId="2635" xfId="0" applyFont="1" applyBorder="1" applyAlignment="1">
      <alignment horizontal="left" vertical="center" wrapText="1"/>
    </xf>
    <xf numFmtId="0" fontId="13" fillId="0" borderId="2634" xfId="0" applyFont="1" applyBorder="1" applyAlignment="1">
      <alignment horizontal="left" vertical="center" wrapText="1"/>
    </xf>
    <xf numFmtId="0" fontId="8" fillId="3" borderId="2636" xfId="0" applyFont="1" applyFill="1" applyBorder="1" applyAlignment="1">
      <alignment horizontal="center" vertical="center" wrapText="1"/>
    </xf>
    <xf numFmtId="0" fontId="8" fillId="3" borderId="2635" xfId="0" applyFont="1" applyFill="1" applyBorder="1" applyAlignment="1">
      <alignment horizontal="center" vertical="center" wrapText="1"/>
    </xf>
    <xf numFmtId="0" fontId="16" fillId="0" borderId="2620" xfId="0" applyFont="1" applyBorder="1" applyAlignment="1">
      <alignment horizontal="left" vertical="center" shrinkToFit="1"/>
    </xf>
    <xf numFmtId="0" fontId="16" fillId="0" borderId="2619" xfId="0" applyFont="1" applyBorder="1" applyAlignment="1">
      <alignment horizontal="left" vertical="center" shrinkToFit="1"/>
    </xf>
    <xf numFmtId="0" fontId="16" fillId="0" borderId="2618" xfId="0" applyFont="1" applyBorder="1" applyAlignment="1">
      <alignment horizontal="left" vertical="center" shrinkToFit="1"/>
    </xf>
    <xf numFmtId="0" fontId="8" fillId="3" borderId="2617" xfId="0" applyFont="1" applyFill="1" applyBorder="1" applyAlignment="1">
      <alignment horizontal="center" vertical="center"/>
    </xf>
    <xf numFmtId="0" fontId="8" fillId="3" borderId="2616" xfId="0" applyFont="1" applyFill="1" applyBorder="1" applyAlignment="1">
      <alignment horizontal="center" vertical="center"/>
    </xf>
    <xf numFmtId="0" fontId="16" fillId="0" borderId="2615" xfId="0" applyFont="1" applyBorder="1" applyAlignment="1">
      <alignment horizontal="left" vertical="center" shrinkToFit="1"/>
    </xf>
    <xf numFmtId="0" fontId="16" fillId="0" borderId="2614" xfId="0" applyFont="1" applyBorder="1" applyAlignment="1">
      <alignment horizontal="left" vertical="center" shrinkToFit="1"/>
    </xf>
    <xf numFmtId="0" fontId="16" fillId="0" borderId="2613" xfId="0" applyFont="1" applyBorder="1" applyAlignment="1">
      <alignment horizontal="left" vertical="center" shrinkToFit="1"/>
    </xf>
    <xf numFmtId="0" fontId="8" fillId="4" borderId="2611" xfId="0" applyFont="1" applyFill="1" applyBorder="1" applyAlignment="1">
      <alignment horizontal="left" vertical="top" wrapText="1"/>
    </xf>
    <xf numFmtId="0" fontId="8" fillId="4" borderId="2610" xfId="0" applyFont="1" applyFill="1" applyBorder="1" applyAlignment="1">
      <alignment horizontal="left" vertical="top" wrapText="1"/>
    </xf>
    <xf numFmtId="0" fontId="8" fillId="3" borderId="2632" xfId="0" applyFont="1" applyFill="1" applyBorder="1" applyAlignment="1">
      <alignment horizontal="center" vertical="center"/>
    </xf>
    <xf numFmtId="0" fontId="8" fillId="3" borderId="2631" xfId="0" applyFont="1" applyFill="1" applyBorder="1" applyAlignment="1">
      <alignment horizontal="center" vertical="center"/>
    </xf>
    <xf numFmtId="0" fontId="17" fillId="0" borderId="2630" xfId="0" applyFont="1" applyBorder="1" applyAlignment="1">
      <alignment horizontal="left" vertical="center" shrinkToFit="1"/>
    </xf>
    <xf numFmtId="0" fontId="17" fillId="0" borderId="2629" xfId="0" applyFont="1" applyBorder="1" applyAlignment="1">
      <alignment horizontal="left" vertical="center" shrinkToFit="1"/>
    </xf>
    <xf numFmtId="0" fontId="17" fillId="0" borderId="2628" xfId="0" applyFont="1" applyBorder="1" applyAlignment="1">
      <alignment horizontal="left" vertical="center" shrinkToFit="1"/>
    </xf>
    <xf numFmtId="0" fontId="8" fillId="3" borderId="2633" xfId="0" applyFont="1" applyFill="1" applyBorder="1" applyAlignment="1">
      <alignment horizontal="center" vertical="center" wrapText="1"/>
    </xf>
    <xf numFmtId="0" fontId="8" fillId="3" borderId="2610" xfId="0" applyFont="1" applyFill="1" applyBorder="1" applyAlignment="1">
      <alignment horizontal="center" vertical="center" wrapText="1"/>
    </xf>
    <xf numFmtId="0" fontId="8" fillId="4" borderId="2612" xfId="0" applyFont="1" applyFill="1" applyBorder="1" applyAlignment="1">
      <alignment horizontal="left" vertical="top" wrapText="1"/>
    </xf>
    <xf numFmtId="0" fontId="10" fillId="0" borderId="2612" xfId="0" applyFont="1" applyBorder="1" applyAlignment="1">
      <alignment horizontal="left" vertical="center" wrapText="1"/>
    </xf>
    <xf numFmtId="0" fontId="10" fillId="0" borderId="2611" xfId="0" applyFont="1" applyBorder="1" applyAlignment="1">
      <alignment horizontal="left" vertical="center" wrapText="1"/>
    </xf>
    <xf numFmtId="0" fontId="10" fillId="0" borderId="2610" xfId="0" applyFont="1" applyBorder="1" applyAlignment="1">
      <alignment horizontal="left" vertical="center" wrapText="1"/>
    </xf>
    <xf numFmtId="0" fontId="11" fillId="4" borderId="2612" xfId="0" applyFont="1" applyFill="1" applyBorder="1" applyAlignment="1">
      <alignment horizontal="center" vertical="center" wrapText="1"/>
    </xf>
    <xf numFmtId="0" fontId="11" fillId="4" borderId="2610" xfId="0" applyFont="1" applyFill="1" applyBorder="1" applyAlignment="1">
      <alignment horizontal="center" vertical="center" wrapText="1"/>
    </xf>
    <xf numFmtId="0" fontId="8" fillId="3" borderId="2651" xfId="0" applyFont="1" applyFill="1" applyBorder="1" applyAlignment="1">
      <alignment horizontal="center" vertical="center"/>
    </xf>
    <xf numFmtId="0" fontId="8" fillId="3" borderId="2648" xfId="0" applyFont="1" applyFill="1" applyBorder="1" applyAlignment="1">
      <alignment horizontal="center" vertical="center"/>
    </xf>
    <xf numFmtId="0" fontId="8" fillId="3" borderId="2650" xfId="0" applyFont="1" applyFill="1" applyBorder="1" applyAlignment="1">
      <alignment horizontal="center" vertical="center"/>
    </xf>
    <xf numFmtId="0" fontId="8" fillId="3" borderId="2646" xfId="0" applyFont="1" applyFill="1" applyBorder="1" applyAlignment="1">
      <alignment horizontal="center" vertical="center"/>
    </xf>
    <xf numFmtId="0" fontId="8" fillId="3" borderId="2645" xfId="0" applyFont="1" applyFill="1" applyBorder="1" applyAlignment="1">
      <alignment horizontal="center" vertical="center"/>
    </xf>
    <xf numFmtId="0" fontId="17" fillId="0" borderId="2644" xfId="0" applyFont="1" applyBorder="1" applyAlignment="1">
      <alignment horizontal="left" vertical="center" shrinkToFit="1"/>
    </xf>
    <xf numFmtId="0" fontId="17" fillId="0" borderId="2643" xfId="0" applyFont="1" applyBorder="1" applyAlignment="1">
      <alignment horizontal="left" vertical="center" shrinkToFit="1"/>
    </xf>
    <xf numFmtId="0" fontId="17" fillId="0" borderId="2642" xfId="0" applyFont="1" applyBorder="1" applyAlignment="1">
      <alignment horizontal="left" vertical="center" shrinkToFit="1"/>
    </xf>
    <xf numFmtId="0" fontId="15" fillId="0" borderId="2649" xfId="0" applyFont="1" applyBorder="1" applyAlignment="1">
      <alignment horizontal="left" vertical="top" wrapText="1"/>
    </xf>
    <xf numFmtId="0" fontId="15" fillId="0" borderId="2648" xfId="0" applyFont="1" applyBorder="1" applyAlignment="1">
      <alignment horizontal="left" vertical="top" wrapText="1"/>
    </xf>
    <xf numFmtId="0" fontId="15" fillId="0" borderId="2647" xfId="0" applyFont="1" applyBorder="1" applyAlignment="1">
      <alignment horizontal="left" vertical="top" wrapText="1"/>
    </xf>
    <xf numFmtId="0" fontId="8" fillId="3" borderId="2660" xfId="0" applyFont="1" applyFill="1" applyBorder="1" applyAlignment="1">
      <alignment horizontal="center" vertical="center"/>
    </xf>
    <xf numFmtId="0" fontId="8" fillId="3" borderId="2659" xfId="0" applyFont="1" applyFill="1" applyBorder="1" applyAlignment="1">
      <alignment horizontal="center" vertical="center"/>
    </xf>
    <xf numFmtId="0" fontId="13" fillId="0" borderId="2659" xfId="0" applyFont="1" applyBorder="1" applyAlignment="1">
      <alignment horizontal="left" vertical="center" wrapText="1"/>
    </xf>
    <xf numFmtId="0" fontId="13" fillId="0" borderId="2658" xfId="0" applyFont="1" applyBorder="1" applyAlignment="1">
      <alignment horizontal="left" vertical="center" wrapText="1"/>
    </xf>
    <xf numFmtId="0" fontId="8" fillId="3" borderId="2660" xfId="0" applyFont="1" applyFill="1" applyBorder="1" applyAlignment="1">
      <alignment horizontal="center" vertical="center" wrapText="1"/>
    </xf>
    <xf numFmtId="0" fontId="8" fillId="3" borderId="2659" xfId="0" applyFont="1" applyFill="1" applyBorder="1" applyAlignment="1">
      <alignment horizontal="center" vertical="center" wrapText="1"/>
    </xf>
    <xf numFmtId="0" fontId="16" fillId="0" borderId="2644" xfId="0" applyFont="1" applyBorder="1" applyAlignment="1">
      <alignment horizontal="left" vertical="center" shrinkToFit="1"/>
    </xf>
    <xf numFmtId="0" fontId="16" fillId="0" borderId="2643" xfId="0" applyFont="1" applyBorder="1" applyAlignment="1">
      <alignment horizontal="left" vertical="center" shrinkToFit="1"/>
    </xf>
    <xf numFmtId="0" fontId="16" fillId="0" borderId="2642" xfId="0" applyFont="1" applyBorder="1" applyAlignment="1">
      <alignment horizontal="left" vertical="center" shrinkToFit="1"/>
    </xf>
    <xf numFmtId="0" fontId="8" fillId="3" borderId="2641" xfId="0" applyFont="1" applyFill="1" applyBorder="1" applyAlignment="1">
      <alignment horizontal="center" vertical="center"/>
    </xf>
    <xf numFmtId="0" fontId="8" fillId="3" borderId="2640" xfId="0" applyFont="1" applyFill="1" applyBorder="1" applyAlignment="1">
      <alignment horizontal="center" vertical="center"/>
    </xf>
    <xf numFmtId="0" fontId="16" fillId="0" borderId="2639" xfId="0" applyFont="1" applyBorder="1" applyAlignment="1">
      <alignment horizontal="left" vertical="center" shrinkToFit="1"/>
    </xf>
    <xf numFmtId="0" fontId="16" fillId="0" borderId="2638" xfId="0" applyFont="1" applyBorder="1" applyAlignment="1">
      <alignment horizontal="left" vertical="center" shrinkToFit="1"/>
    </xf>
    <xf numFmtId="0" fontId="16" fillId="0" borderId="2637" xfId="0" applyFont="1" applyBorder="1" applyAlignment="1">
      <alignment horizontal="left" vertical="center" shrinkToFit="1"/>
    </xf>
    <xf numFmtId="0" fontId="8" fillId="4" borderId="2635" xfId="0" applyFont="1" applyFill="1" applyBorder="1" applyAlignment="1">
      <alignment horizontal="left" vertical="top" wrapText="1"/>
    </xf>
    <xf numFmtId="0" fontId="8" fillId="4" borderId="2634" xfId="0" applyFont="1" applyFill="1" applyBorder="1" applyAlignment="1">
      <alignment horizontal="left" vertical="top" wrapText="1"/>
    </xf>
    <xf numFmtId="0" fontId="8" fillId="3" borderId="2656" xfId="0" applyFont="1" applyFill="1" applyBorder="1" applyAlignment="1">
      <alignment horizontal="center" vertical="center"/>
    </xf>
    <xf numFmtId="0" fontId="8" fillId="3" borderId="2655" xfId="0" applyFont="1" applyFill="1" applyBorder="1" applyAlignment="1">
      <alignment horizontal="center" vertical="center"/>
    </xf>
    <xf numFmtId="0" fontId="17" fillId="0" borderId="2654" xfId="0" applyFont="1" applyBorder="1" applyAlignment="1">
      <alignment horizontal="left" vertical="center" shrinkToFit="1"/>
    </xf>
    <xf numFmtId="0" fontId="17" fillId="0" borderId="2653" xfId="0" applyFont="1" applyBorder="1" applyAlignment="1">
      <alignment horizontal="left" vertical="center" shrinkToFit="1"/>
    </xf>
    <xf numFmtId="0" fontId="17" fillId="0" borderId="2652" xfId="0" applyFont="1" applyBorder="1" applyAlignment="1">
      <alignment horizontal="left" vertical="center" shrinkToFit="1"/>
    </xf>
    <xf numFmtId="0" fontId="8" fillId="3" borderId="2657" xfId="0" applyFont="1" applyFill="1" applyBorder="1" applyAlignment="1">
      <alignment horizontal="center" vertical="center" wrapText="1"/>
    </xf>
    <xf numFmtId="0" fontId="8" fillId="3" borderId="2634" xfId="0" applyFont="1" applyFill="1" applyBorder="1" applyAlignment="1">
      <alignment horizontal="center" vertical="center" wrapText="1"/>
    </xf>
    <xf numFmtId="0" fontId="8" fillId="4" borderId="2636" xfId="0" applyFont="1" applyFill="1" applyBorder="1" applyAlignment="1">
      <alignment horizontal="left" vertical="top" wrapText="1"/>
    </xf>
    <xf numFmtId="0" fontId="10" fillId="0" borderId="2636" xfId="0" applyFont="1" applyBorder="1" applyAlignment="1">
      <alignment horizontal="left" vertical="center" wrapText="1"/>
    </xf>
    <xf numFmtId="0" fontId="10" fillId="0" borderId="2635" xfId="0" applyFont="1" applyBorder="1" applyAlignment="1">
      <alignment horizontal="left" vertical="center" wrapText="1"/>
    </xf>
    <xf numFmtId="0" fontId="10" fillId="0" borderId="2634" xfId="0" applyFont="1" applyBorder="1" applyAlignment="1">
      <alignment horizontal="left" vertical="center" wrapText="1"/>
    </xf>
    <xf numFmtId="0" fontId="11" fillId="4" borderId="2636" xfId="0" applyFont="1" applyFill="1" applyBorder="1" applyAlignment="1">
      <alignment horizontal="center" vertical="center" wrapText="1"/>
    </xf>
    <xf numFmtId="0" fontId="11" fillId="4" borderId="2634" xfId="0" applyFont="1" applyFill="1" applyBorder="1" applyAlignment="1">
      <alignment horizontal="center" vertical="center" wrapText="1"/>
    </xf>
    <xf numFmtId="0" fontId="8" fillId="3" borderId="2675" xfId="0" applyFont="1" applyFill="1" applyBorder="1" applyAlignment="1">
      <alignment horizontal="center" vertical="center"/>
    </xf>
    <xf numFmtId="0" fontId="8" fillId="3" borderId="2672" xfId="0" applyFont="1" applyFill="1" applyBorder="1" applyAlignment="1">
      <alignment horizontal="center" vertical="center"/>
    </xf>
    <xf numFmtId="0" fontId="8" fillId="3" borderId="2674" xfId="0" applyFont="1" applyFill="1" applyBorder="1" applyAlignment="1">
      <alignment horizontal="center" vertical="center"/>
    </xf>
    <xf numFmtId="0" fontId="8" fillId="3" borderId="2670" xfId="0" applyFont="1" applyFill="1" applyBorder="1" applyAlignment="1">
      <alignment horizontal="center" vertical="center"/>
    </xf>
    <xf numFmtId="0" fontId="8" fillId="3" borderId="2669" xfId="0" applyFont="1" applyFill="1" applyBorder="1" applyAlignment="1">
      <alignment horizontal="center" vertical="center"/>
    </xf>
    <xf numFmtId="0" fontId="17" fillId="0" borderId="2668" xfId="0" applyFont="1" applyBorder="1" applyAlignment="1">
      <alignment horizontal="left" vertical="center" shrinkToFit="1"/>
    </xf>
    <xf numFmtId="0" fontId="17" fillId="0" borderId="2667" xfId="0" applyFont="1" applyBorder="1" applyAlignment="1">
      <alignment horizontal="left" vertical="center" shrinkToFit="1"/>
    </xf>
    <xf numFmtId="0" fontId="17" fillId="0" borderId="2666" xfId="0" applyFont="1" applyBorder="1" applyAlignment="1">
      <alignment horizontal="left" vertical="center" shrinkToFit="1"/>
    </xf>
    <xf numFmtId="0" fontId="15" fillId="0" borderId="2673" xfId="0" applyFont="1" applyBorder="1" applyAlignment="1">
      <alignment horizontal="left" vertical="top" wrapText="1"/>
    </xf>
    <xf numFmtId="0" fontId="15" fillId="0" borderId="2672" xfId="0" applyFont="1" applyBorder="1" applyAlignment="1">
      <alignment horizontal="left" vertical="top" wrapText="1"/>
    </xf>
    <xf numFmtId="0" fontId="15" fillId="0" borderId="2671" xfId="0" applyFont="1" applyBorder="1" applyAlignment="1">
      <alignment horizontal="left" vertical="top" wrapText="1"/>
    </xf>
    <xf numFmtId="0" fontId="8" fillId="3" borderId="2684" xfId="0" applyFont="1" applyFill="1" applyBorder="1" applyAlignment="1">
      <alignment horizontal="center" vertical="center"/>
    </xf>
    <xf numFmtId="0" fontId="8" fillId="3" borderId="2683" xfId="0" applyFont="1" applyFill="1" applyBorder="1" applyAlignment="1">
      <alignment horizontal="center" vertical="center"/>
    </xf>
    <xf numFmtId="0" fontId="13" fillId="0" borderId="2683" xfId="0" applyFont="1" applyBorder="1" applyAlignment="1">
      <alignment horizontal="left" vertical="center" wrapText="1"/>
    </xf>
    <xf numFmtId="0" fontId="13" fillId="0" borderId="2682" xfId="0" applyFont="1" applyBorder="1" applyAlignment="1">
      <alignment horizontal="left" vertical="center" wrapText="1"/>
    </xf>
    <xf numFmtId="0" fontId="8" fillId="3" borderId="2684" xfId="0" applyFont="1" applyFill="1" applyBorder="1" applyAlignment="1">
      <alignment horizontal="center" vertical="center" wrapText="1"/>
    </xf>
    <xf numFmtId="0" fontId="8" fillId="3" borderId="2683" xfId="0" applyFont="1" applyFill="1" applyBorder="1" applyAlignment="1">
      <alignment horizontal="center" vertical="center" wrapText="1"/>
    </xf>
    <xf numFmtId="0" fontId="16" fillId="0" borderId="2668" xfId="0" applyFont="1" applyBorder="1" applyAlignment="1">
      <alignment horizontal="left" vertical="center" shrinkToFit="1"/>
    </xf>
    <xf numFmtId="0" fontId="16" fillId="0" borderId="2667" xfId="0" applyFont="1" applyBorder="1" applyAlignment="1">
      <alignment horizontal="left" vertical="center" shrinkToFit="1"/>
    </xf>
    <xf numFmtId="0" fontId="16" fillId="0" borderId="2666" xfId="0" applyFont="1" applyBorder="1" applyAlignment="1">
      <alignment horizontal="left" vertical="center" shrinkToFit="1"/>
    </xf>
    <xf numFmtId="0" fontId="8" fillId="3" borderId="2665" xfId="0" applyFont="1" applyFill="1" applyBorder="1" applyAlignment="1">
      <alignment horizontal="center" vertical="center"/>
    </xf>
    <xf numFmtId="0" fontId="8" fillId="3" borderId="2664" xfId="0" applyFont="1" applyFill="1" applyBorder="1" applyAlignment="1">
      <alignment horizontal="center" vertical="center"/>
    </xf>
    <xf numFmtId="0" fontId="16" fillId="0" borderId="2663" xfId="0" applyFont="1" applyBorder="1" applyAlignment="1">
      <alignment horizontal="left" vertical="center" shrinkToFit="1"/>
    </xf>
    <xf numFmtId="0" fontId="16" fillId="0" borderId="2662" xfId="0" applyFont="1" applyBorder="1" applyAlignment="1">
      <alignment horizontal="left" vertical="center" shrinkToFit="1"/>
    </xf>
    <xf numFmtId="0" fontId="16" fillId="0" borderId="2661" xfId="0" applyFont="1" applyBorder="1" applyAlignment="1">
      <alignment horizontal="left" vertical="center" shrinkToFit="1"/>
    </xf>
    <xf numFmtId="0" fontId="8" fillId="4" borderId="2659" xfId="0" applyFont="1" applyFill="1" applyBorder="1" applyAlignment="1">
      <alignment horizontal="left" vertical="top" wrapText="1"/>
    </xf>
    <xf numFmtId="0" fontId="8" fillId="4" borderId="2658" xfId="0" applyFont="1" applyFill="1" applyBorder="1" applyAlignment="1">
      <alignment horizontal="left" vertical="top" wrapText="1"/>
    </xf>
    <xf numFmtId="0" fontId="8" fillId="3" borderId="2680" xfId="0" applyFont="1" applyFill="1" applyBorder="1" applyAlignment="1">
      <alignment horizontal="center" vertical="center"/>
    </xf>
    <xf numFmtId="0" fontId="8" fillId="3" borderId="2679" xfId="0" applyFont="1" applyFill="1" applyBorder="1" applyAlignment="1">
      <alignment horizontal="center" vertical="center"/>
    </xf>
    <xf numFmtId="0" fontId="17" fillId="0" borderId="2678" xfId="0" applyFont="1" applyBorder="1" applyAlignment="1">
      <alignment horizontal="left" vertical="center" shrinkToFit="1"/>
    </xf>
    <xf numFmtId="0" fontId="17" fillId="0" borderId="2677" xfId="0" applyFont="1" applyBorder="1" applyAlignment="1">
      <alignment horizontal="left" vertical="center" shrinkToFit="1"/>
    </xf>
    <xf numFmtId="0" fontId="17" fillId="0" borderId="2676" xfId="0" applyFont="1" applyBorder="1" applyAlignment="1">
      <alignment horizontal="left" vertical="center" shrinkToFit="1"/>
    </xf>
    <xf numFmtId="0" fontId="8" fillId="3" borderId="2681" xfId="0" applyFont="1" applyFill="1" applyBorder="1" applyAlignment="1">
      <alignment horizontal="center" vertical="center" wrapText="1"/>
    </xf>
    <xf numFmtId="0" fontId="8" fillId="3" borderId="2658" xfId="0" applyFont="1" applyFill="1" applyBorder="1" applyAlignment="1">
      <alignment horizontal="center" vertical="center" wrapText="1"/>
    </xf>
    <xf numFmtId="0" fontId="8" fillId="4" borderId="2660" xfId="0" applyFont="1" applyFill="1" applyBorder="1" applyAlignment="1">
      <alignment horizontal="left" vertical="top" wrapText="1"/>
    </xf>
    <xf numFmtId="0" fontId="10" fillId="0" borderId="2660" xfId="0" applyFont="1" applyBorder="1" applyAlignment="1">
      <alignment horizontal="left" vertical="center" wrapText="1"/>
    </xf>
    <xf numFmtId="0" fontId="10" fillId="0" borderId="2659" xfId="0" applyFont="1" applyBorder="1" applyAlignment="1">
      <alignment horizontal="left" vertical="center" wrapText="1"/>
    </xf>
    <xf numFmtId="0" fontId="10" fillId="0" borderId="2658" xfId="0" applyFont="1" applyBorder="1" applyAlignment="1">
      <alignment horizontal="left" vertical="center" wrapText="1"/>
    </xf>
    <xf numFmtId="0" fontId="11" fillId="4" borderId="2660" xfId="0" applyFont="1" applyFill="1" applyBorder="1" applyAlignment="1">
      <alignment horizontal="center" vertical="center" wrapText="1"/>
    </xf>
    <xf numFmtId="0" fontId="11" fillId="4" borderId="2658" xfId="0" applyFont="1" applyFill="1" applyBorder="1" applyAlignment="1">
      <alignment horizontal="center" vertical="center" wrapText="1"/>
    </xf>
    <xf numFmtId="0" fontId="8" fillId="3" borderId="2699" xfId="0" applyFont="1" applyFill="1" applyBorder="1" applyAlignment="1">
      <alignment horizontal="center" vertical="center"/>
    </xf>
    <xf numFmtId="0" fontId="8" fillId="3" borderId="2696" xfId="0" applyFont="1" applyFill="1" applyBorder="1" applyAlignment="1">
      <alignment horizontal="center" vertical="center"/>
    </xf>
    <xf numFmtId="0" fontId="8" fillId="3" borderId="2698" xfId="0" applyFont="1" applyFill="1" applyBorder="1" applyAlignment="1">
      <alignment horizontal="center" vertical="center"/>
    </xf>
    <xf numFmtId="0" fontId="8" fillId="3" borderId="2694" xfId="0" applyFont="1" applyFill="1" applyBorder="1" applyAlignment="1">
      <alignment horizontal="center" vertical="center"/>
    </xf>
    <xf numFmtId="0" fontId="8" fillId="3" borderId="2693" xfId="0" applyFont="1" applyFill="1" applyBorder="1" applyAlignment="1">
      <alignment horizontal="center" vertical="center"/>
    </xf>
    <xf numFmtId="0" fontId="17" fillId="0" borderId="2692" xfId="0" applyFont="1" applyBorder="1" applyAlignment="1">
      <alignment horizontal="left" vertical="center" shrinkToFit="1"/>
    </xf>
    <xf numFmtId="0" fontId="17" fillId="0" borderId="2691" xfId="0" applyFont="1" applyBorder="1" applyAlignment="1">
      <alignment horizontal="left" vertical="center" shrinkToFit="1"/>
    </xf>
    <xf numFmtId="0" fontId="17" fillId="0" borderId="2690" xfId="0" applyFont="1" applyBorder="1" applyAlignment="1">
      <alignment horizontal="left" vertical="center" shrinkToFit="1"/>
    </xf>
    <xf numFmtId="0" fontId="15" fillId="0" borderId="2697" xfId="0" applyFont="1" applyBorder="1" applyAlignment="1">
      <alignment horizontal="left" vertical="top" wrapText="1"/>
    </xf>
    <xf numFmtId="0" fontId="15" fillId="0" borderId="2696" xfId="0" applyFont="1" applyBorder="1" applyAlignment="1">
      <alignment horizontal="left" vertical="top" wrapText="1"/>
    </xf>
    <xf numFmtId="0" fontId="15" fillId="0" borderId="2695" xfId="0" applyFont="1" applyBorder="1" applyAlignment="1">
      <alignment horizontal="left" vertical="top" wrapText="1"/>
    </xf>
    <xf numFmtId="0" fontId="8" fillId="3" borderId="2708" xfId="0" applyFont="1" applyFill="1" applyBorder="1" applyAlignment="1">
      <alignment horizontal="center" vertical="center"/>
    </xf>
    <xf numFmtId="0" fontId="8" fillId="3" borderId="2707" xfId="0" applyFont="1" applyFill="1" applyBorder="1" applyAlignment="1">
      <alignment horizontal="center" vertical="center"/>
    </xf>
    <xf numFmtId="0" fontId="13" fillId="0" borderId="2707" xfId="0" applyFont="1" applyBorder="1" applyAlignment="1">
      <alignment horizontal="left" vertical="center" wrapText="1"/>
    </xf>
    <xf numFmtId="0" fontId="13" fillId="0" borderId="2706" xfId="0" applyFont="1" applyBorder="1" applyAlignment="1">
      <alignment horizontal="left" vertical="center" wrapText="1"/>
    </xf>
    <xf numFmtId="0" fontId="8" fillId="3" borderId="2708" xfId="0" applyFont="1" applyFill="1" applyBorder="1" applyAlignment="1">
      <alignment horizontal="center" vertical="center" wrapText="1"/>
    </xf>
    <xf numFmtId="0" fontId="8" fillId="3" borderId="2707" xfId="0" applyFont="1" applyFill="1" applyBorder="1" applyAlignment="1">
      <alignment horizontal="center" vertical="center" wrapText="1"/>
    </xf>
    <xf numFmtId="0" fontId="16" fillId="0" borderId="2692" xfId="0" applyFont="1" applyBorder="1" applyAlignment="1">
      <alignment horizontal="left" vertical="center" shrinkToFit="1"/>
    </xf>
    <xf numFmtId="0" fontId="16" fillId="0" borderId="2691" xfId="0" applyFont="1" applyBorder="1" applyAlignment="1">
      <alignment horizontal="left" vertical="center" shrinkToFit="1"/>
    </xf>
    <xf numFmtId="0" fontId="16" fillId="0" borderId="2690" xfId="0" applyFont="1" applyBorder="1" applyAlignment="1">
      <alignment horizontal="left" vertical="center" shrinkToFit="1"/>
    </xf>
    <xf numFmtId="0" fontId="8" fillId="3" borderId="2689" xfId="0" applyFont="1" applyFill="1" applyBorder="1" applyAlignment="1">
      <alignment horizontal="center" vertical="center"/>
    </xf>
    <xf numFmtId="0" fontId="8" fillId="3" borderId="2688" xfId="0" applyFont="1" applyFill="1" applyBorder="1" applyAlignment="1">
      <alignment horizontal="center" vertical="center"/>
    </xf>
    <xf numFmtId="0" fontId="16" fillId="0" borderId="2687" xfId="0" applyFont="1" applyBorder="1" applyAlignment="1">
      <alignment horizontal="left" vertical="center" shrinkToFit="1"/>
    </xf>
    <xf numFmtId="0" fontId="16" fillId="0" borderId="2686" xfId="0" applyFont="1" applyBorder="1" applyAlignment="1">
      <alignment horizontal="left" vertical="center" shrinkToFit="1"/>
    </xf>
    <xf numFmtId="0" fontId="16" fillId="0" borderId="2685" xfId="0" applyFont="1" applyBorder="1" applyAlignment="1">
      <alignment horizontal="left" vertical="center" shrinkToFit="1"/>
    </xf>
    <xf numFmtId="0" fontId="8" fillId="4" borderId="2683" xfId="0" applyFont="1" applyFill="1" applyBorder="1" applyAlignment="1">
      <alignment horizontal="left" vertical="top" wrapText="1"/>
    </xf>
    <xf numFmtId="0" fontId="8" fillId="4" borderId="2682" xfId="0" applyFont="1" applyFill="1" applyBorder="1" applyAlignment="1">
      <alignment horizontal="left" vertical="top" wrapText="1"/>
    </xf>
    <xf numFmtId="0" fontId="8" fillId="3" borderId="2704" xfId="0" applyFont="1" applyFill="1" applyBorder="1" applyAlignment="1">
      <alignment horizontal="center" vertical="center"/>
    </xf>
    <xf numFmtId="0" fontId="8" fillId="3" borderId="2703" xfId="0" applyFont="1" applyFill="1" applyBorder="1" applyAlignment="1">
      <alignment horizontal="center" vertical="center"/>
    </xf>
    <xf numFmtId="0" fontId="17" fillId="0" borderId="2702" xfId="0" applyFont="1" applyBorder="1" applyAlignment="1">
      <alignment horizontal="left" vertical="center" shrinkToFit="1"/>
    </xf>
    <xf numFmtId="0" fontId="17" fillId="0" borderId="2701" xfId="0" applyFont="1" applyBorder="1" applyAlignment="1">
      <alignment horizontal="left" vertical="center" shrinkToFit="1"/>
    </xf>
    <xf numFmtId="0" fontId="17" fillId="0" borderId="2700" xfId="0" applyFont="1" applyBorder="1" applyAlignment="1">
      <alignment horizontal="left" vertical="center" shrinkToFit="1"/>
    </xf>
    <xf numFmtId="0" fontId="8" fillId="3" borderId="2705" xfId="0" applyFont="1" applyFill="1" applyBorder="1" applyAlignment="1">
      <alignment horizontal="center" vertical="center" wrapText="1"/>
    </xf>
    <xf numFmtId="0" fontId="8" fillId="3" borderId="2682" xfId="0" applyFont="1" applyFill="1" applyBorder="1" applyAlignment="1">
      <alignment horizontal="center" vertical="center" wrapText="1"/>
    </xf>
    <xf numFmtId="0" fontId="8" fillId="4" borderId="2684" xfId="0" applyFont="1" applyFill="1" applyBorder="1" applyAlignment="1">
      <alignment horizontal="left" vertical="top" wrapText="1"/>
    </xf>
    <xf numFmtId="0" fontId="10" fillId="0" borderId="2684" xfId="0" applyFont="1" applyBorder="1" applyAlignment="1">
      <alignment horizontal="left" vertical="center" wrapText="1"/>
    </xf>
    <xf numFmtId="0" fontId="10" fillId="0" borderId="2683" xfId="0" applyFont="1" applyBorder="1" applyAlignment="1">
      <alignment horizontal="left" vertical="center" wrapText="1"/>
    </xf>
    <xf numFmtId="0" fontId="10" fillId="0" borderId="2682" xfId="0" applyFont="1" applyBorder="1" applyAlignment="1">
      <alignment horizontal="left" vertical="center" wrapText="1"/>
    </xf>
    <xf numFmtId="0" fontId="11" fillId="4" borderId="2684" xfId="0" applyFont="1" applyFill="1" applyBorder="1" applyAlignment="1">
      <alignment horizontal="center" vertical="center" wrapText="1"/>
    </xf>
    <xf numFmtId="0" fontId="11" fillId="4" borderId="2682" xfId="0" applyFont="1" applyFill="1" applyBorder="1" applyAlignment="1">
      <alignment horizontal="center" vertical="center" wrapText="1"/>
    </xf>
    <xf numFmtId="0" fontId="8" fillId="3" borderId="2723" xfId="0" applyFont="1" applyFill="1" applyBorder="1" applyAlignment="1">
      <alignment horizontal="center" vertical="center"/>
    </xf>
    <xf numFmtId="0" fontId="8" fillId="3" borderId="2720" xfId="0" applyFont="1" applyFill="1" applyBorder="1" applyAlignment="1">
      <alignment horizontal="center" vertical="center"/>
    </xf>
    <xf numFmtId="0" fontId="8" fillId="3" borderId="2722" xfId="0" applyFont="1" applyFill="1" applyBorder="1" applyAlignment="1">
      <alignment horizontal="center" vertical="center"/>
    </xf>
    <xf numFmtId="0" fontId="8" fillId="3" borderId="2718" xfId="0" applyFont="1" applyFill="1" applyBorder="1" applyAlignment="1">
      <alignment horizontal="center" vertical="center"/>
    </xf>
    <xf numFmtId="0" fontId="8" fillId="3" borderId="2717" xfId="0" applyFont="1" applyFill="1" applyBorder="1" applyAlignment="1">
      <alignment horizontal="center" vertical="center"/>
    </xf>
    <xf numFmtId="0" fontId="17" fillId="0" borderId="2716" xfId="0" applyFont="1" applyBorder="1" applyAlignment="1">
      <alignment horizontal="left" vertical="center" shrinkToFit="1"/>
    </xf>
    <xf numFmtId="0" fontId="17" fillId="0" borderId="2715" xfId="0" applyFont="1" applyBorder="1" applyAlignment="1">
      <alignment horizontal="left" vertical="center" shrinkToFit="1"/>
    </xf>
    <xf numFmtId="0" fontId="17" fillId="0" borderId="2714" xfId="0" applyFont="1" applyBorder="1" applyAlignment="1">
      <alignment horizontal="left" vertical="center" shrinkToFit="1"/>
    </xf>
    <xf numFmtId="0" fontId="15" fillId="0" borderId="2721" xfId="0" applyFont="1" applyBorder="1" applyAlignment="1">
      <alignment horizontal="left" vertical="top" wrapText="1"/>
    </xf>
    <xf numFmtId="0" fontId="15" fillId="0" borderId="2720" xfId="0" applyFont="1" applyBorder="1" applyAlignment="1">
      <alignment horizontal="left" vertical="top" wrapText="1"/>
    </xf>
    <xf numFmtId="0" fontId="15" fillId="0" borderId="2719" xfId="0" applyFont="1" applyBorder="1" applyAlignment="1">
      <alignment horizontal="left" vertical="top" wrapText="1"/>
    </xf>
    <xf numFmtId="0" fontId="8" fillId="3" borderId="2732" xfId="0" applyFont="1" applyFill="1" applyBorder="1" applyAlignment="1">
      <alignment horizontal="center" vertical="center"/>
    </xf>
    <xf numFmtId="0" fontId="8" fillId="3" borderId="2731" xfId="0" applyFont="1" applyFill="1" applyBorder="1" applyAlignment="1">
      <alignment horizontal="center" vertical="center"/>
    </xf>
    <xf numFmtId="0" fontId="13" fillId="0" borderId="2731" xfId="0" applyFont="1" applyBorder="1" applyAlignment="1">
      <alignment horizontal="left" vertical="center" wrapText="1"/>
    </xf>
    <xf numFmtId="0" fontId="13" fillId="0" borderId="2730" xfId="0" applyFont="1" applyBorder="1" applyAlignment="1">
      <alignment horizontal="left" vertical="center" wrapText="1"/>
    </xf>
    <xf numFmtId="0" fontId="8" fillId="3" borderId="2732" xfId="0" applyFont="1" applyFill="1" applyBorder="1" applyAlignment="1">
      <alignment horizontal="center" vertical="center" wrapText="1"/>
    </xf>
    <xf numFmtId="0" fontId="8" fillId="3" borderId="2731" xfId="0" applyFont="1" applyFill="1" applyBorder="1" applyAlignment="1">
      <alignment horizontal="center" vertical="center" wrapText="1"/>
    </xf>
    <xf numFmtId="0" fontId="16" fillId="0" borderId="2716" xfId="0" applyFont="1" applyBorder="1" applyAlignment="1">
      <alignment horizontal="left" vertical="center" shrinkToFit="1"/>
    </xf>
    <xf numFmtId="0" fontId="16" fillId="0" borderId="2715" xfId="0" applyFont="1" applyBorder="1" applyAlignment="1">
      <alignment horizontal="left" vertical="center" shrinkToFit="1"/>
    </xf>
    <xf numFmtId="0" fontId="16" fillId="0" borderId="2714" xfId="0" applyFont="1" applyBorder="1" applyAlignment="1">
      <alignment horizontal="left" vertical="center" shrinkToFit="1"/>
    </xf>
    <xf numFmtId="0" fontId="8" fillId="3" borderId="2713" xfId="0" applyFont="1" applyFill="1" applyBorder="1" applyAlignment="1">
      <alignment horizontal="center" vertical="center"/>
    </xf>
    <xf numFmtId="0" fontId="8" fillId="3" borderId="2712" xfId="0" applyFont="1" applyFill="1" applyBorder="1" applyAlignment="1">
      <alignment horizontal="center" vertical="center"/>
    </xf>
    <xf numFmtId="0" fontId="16" fillId="0" borderId="2711" xfId="0" applyFont="1" applyBorder="1" applyAlignment="1">
      <alignment horizontal="left" vertical="center" shrinkToFit="1"/>
    </xf>
    <xf numFmtId="0" fontId="16" fillId="0" borderId="2710" xfId="0" applyFont="1" applyBorder="1" applyAlignment="1">
      <alignment horizontal="left" vertical="center" shrinkToFit="1"/>
    </xf>
    <xf numFmtId="0" fontId="16" fillId="0" borderId="2709" xfId="0" applyFont="1" applyBorder="1" applyAlignment="1">
      <alignment horizontal="left" vertical="center" shrinkToFit="1"/>
    </xf>
    <xf numFmtId="0" fontId="8" fillId="4" borderId="2707" xfId="0" applyFont="1" applyFill="1" applyBorder="1" applyAlignment="1">
      <alignment horizontal="left" vertical="top" wrapText="1"/>
    </xf>
    <xf numFmtId="0" fontId="8" fillId="4" borderId="2706" xfId="0" applyFont="1" applyFill="1" applyBorder="1" applyAlignment="1">
      <alignment horizontal="left" vertical="top" wrapText="1"/>
    </xf>
    <xf numFmtId="0" fontId="8" fillId="3" borderId="2728" xfId="0" applyFont="1" applyFill="1" applyBorder="1" applyAlignment="1">
      <alignment horizontal="center" vertical="center"/>
    </xf>
    <xf numFmtId="0" fontId="8" fillId="3" borderId="2727" xfId="0" applyFont="1" applyFill="1" applyBorder="1" applyAlignment="1">
      <alignment horizontal="center" vertical="center"/>
    </xf>
    <xf numFmtId="0" fontId="17" fillId="0" borderId="2726" xfId="0" applyFont="1" applyBorder="1" applyAlignment="1">
      <alignment horizontal="left" vertical="center" shrinkToFit="1"/>
    </xf>
    <xf numFmtId="0" fontId="17" fillId="0" borderId="2725" xfId="0" applyFont="1" applyBorder="1" applyAlignment="1">
      <alignment horizontal="left" vertical="center" shrinkToFit="1"/>
    </xf>
    <xf numFmtId="0" fontId="17" fillId="0" borderId="2724" xfId="0" applyFont="1" applyBorder="1" applyAlignment="1">
      <alignment horizontal="left" vertical="center" shrinkToFit="1"/>
    </xf>
    <xf numFmtId="0" fontId="8" fillId="3" borderId="2729" xfId="0" applyFont="1" applyFill="1" applyBorder="1" applyAlignment="1">
      <alignment horizontal="center" vertical="center" wrapText="1"/>
    </xf>
    <xf numFmtId="0" fontId="8" fillId="3" borderId="2706" xfId="0" applyFont="1" applyFill="1" applyBorder="1" applyAlignment="1">
      <alignment horizontal="center" vertical="center" wrapText="1"/>
    </xf>
    <xf numFmtId="0" fontId="8" fillId="4" borderId="2708" xfId="0" applyFont="1" applyFill="1" applyBorder="1" applyAlignment="1">
      <alignment horizontal="left" vertical="top" wrapText="1"/>
    </xf>
    <xf numFmtId="0" fontId="10" fillId="0" borderId="2708" xfId="0" applyFont="1" applyBorder="1" applyAlignment="1">
      <alignment horizontal="left" vertical="center" wrapText="1"/>
    </xf>
    <xf numFmtId="0" fontId="10" fillId="0" borderId="2707" xfId="0" applyFont="1" applyBorder="1" applyAlignment="1">
      <alignment horizontal="left" vertical="center" wrapText="1"/>
    </xf>
    <xf numFmtId="0" fontId="10" fillId="0" borderId="2706" xfId="0" applyFont="1" applyBorder="1" applyAlignment="1">
      <alignment horizontal="left" vertical="center" wrapText="1"/>
    </xf>
    <xf numFmtId="0" fontId="11" fillId="4" borderId="2708" xfId="0" applyFont="1" applyFill="1" applyBorder="1" applyAlignment="1">
      <alignment horizontal="center" vertical="center" wrapText="1"/>
    </xf>
    <xf numFmtId="0" fontId="11" fillId="4" borderId="2706" xfId="0" applyFont="1" applyFill="1" applyBorder="1" applyAlignment="1">
      <alignment horizontal="center" vertical="center" wrapText="1"/>
    </xf>
    <xf numFmtId="0" fontId="8" fillId="3" borderId="2747" xfId="0" applyFont="1" applyFill="1" applyBorder="1" applyAlignment="1">
      <alignment horizontal="center" vertical="center"/>
    </xf>
    <xf numFmtId="0" fontId="8" fillId="3" borderId="2744" xfId="0" applyFont="1" applyFill="1" applyBorder="1" applyAlignment="1">
      <alignment horizontal="center" vertical="center"/>
    </xf>
    <xf numFmtId="0" fontId="8" fillId="3" borderId="2746" xfId="0" applyFont="1" applyFill="1" applyBorder="1" applyAlignment="1">
      <alignment horizontal="center" vertical="center"/>
    </xf>
    <xf numFmtId="0" fontId="8" fillId="3" borderId="2742" xfId="0" applyFont="1" applyFill="1" applyBorder="1" applyAlignment="1">
      <alignment horizontal="center" vertical="center"/>
    </xf>
    <xf numFmtId="0" fontId="8" fillId="3" borderId="2741" xfId="0" applyFont="1" applyFill="1" applyBorder="1" applyAlignment="1">
      <alignment horizontal="center" vertical="center"/>
    </xf>
    <xf numFmtId="0" fontId="17" fillId="0" borderId="2740" xfId="0" applyFont="1" applyBorder="1" applyAlignment="1">
      <alignment horizontal="left" vertical="center" shrinkToFit="1"/>
    </xf>
    <xf numFmtId="0" fontId="17" fillId="0" borderId="2739" xfId="0" applyFont="1" applyBorder="1" applyAlignment="1">
      <alignment horizontal="left" vertical="center" shrinkToFit="1"/>
    </xf>
    <xf numFmtId="0" fontId="17" fillId="0" borderId="2738" xfId="0" applyFont="1" applyBorder="1" applyAlignment="1">
      <alignment horizontal="left" vertical="center" shrinkToFit="1"/>
    </xf>
    <xf numFmtId="0" fontId="15" fillId="0" borderId="2745" xfId="0" applyFont="1" applyBorder="1" applyAlignment="1">
      <alignment horizontal="left" vertical="top" wrapText="1"/>
    </xf>
    <xf numFmtId="0" fontId="15" fillId="0" borderId="2744" xfId="0" applyFont="1" applyBorder="1" applyAlignment="1">
      <alignment horizontal="left" vertical="top" wrapText="1"/>
    </xf>
    <xf numFmtId="0" fontId="15" fillId="0" borderId="2743" xfId="0" applyFont="1" applyBorder="1" applyAlignment="1">
      <alignment horizontal="left" vertical="top" wrapText="1"/>
    </xf>
    <xf numFmtId="0" fontId="8" fillId="3" borderId="2756" xfId="0" applyFont="1" applyFill="1" applyBorder="1" applyAlignment="1">
      <alignment horizontal="center" vertical="center"/>
    </xf>
    <xf numFmtId="0" fontId="8" fillId="3" borderId="2755" xfId="0" applyFont="1" applyFill="1" applyBorder="1" applyAlignment="1">
      <alignment horizontal="center" vertical="center"/>
    </xf>
    <xf numFmtId="0" fontId="13" fillId="0" borderId="2755" xfId="0" applyFont="1" applyBorder="1" applyAlignment="1">
      <alignment horizontal="left" vertical="center" wrapText="1"/>
    </xf>
    <xf numFmtId="0" fontId="13" fillId="0" borderId="2754" xfId="0" applyFont="1" applyBorder="1" applyAlignment="1">
      <alignment horizontal="left" vertical="center" wrapText="1"/>
    </xf>
    <xf numFmtId="0" fontId="8" fillId="3" borderId="2756" xfId="0" applyFont="1" applyFill="1" applyBorder="1" applyAlignment="1">
      <alignment horizontal="center" vertical="center" wrapText="1"/>
    </xf>
    <xf numFmtId="0" fontId="8" fillId="3" borderId="2755" xfId="0" applyFont="1" applyFill="1" applyBorder="1" applyAlignment="1">
      <alignment horizontal="center" vertical="center" wrapText="1"/>
    </xf>
    <xf numFmtId="0" fontId="16" fillId="0" borderId="2740" xfId="0" applyFont="1" applyBorder="1" applyAlignment="1">
      <alignment horizontal="left" vertical="center" shrinkToFit="1"/>
    </xf>
    <xf numFmtId="0" fontId="16" fillId="0" borderId="2739" xfId="0" applyFont="1" applyBorder="1" applyAlignment="1">
      <alignment horizontal="left" vertical="center" shrinkToFit="1"/>
    </xf>
    <xf numFmtId="0" fontId="16" fillId="0" borderId="2738" xfId="0" applyFont="1" applyBorder="1" applyAlignment="1">
      <alignment horizontal="left" vertical="center" shrinkToFit="1"/>
    </xf>
    <xf numFmtId="0" fontId="8" fillId="3" borderId="2737" xfId="0" applyFont="1" applyFill="1" applyBorder="1" applyAlignment="1">
      <alignment horizontal="center" vertical="center"/>
    </xf>
    <xf numFmtId="0" fontId="8" fillId="3" borderId="2736" xfId="0" applyFont="1" applyFill="1" applyBorder="1" applyAlignment="1">
      <alignment horizontal="center" vertical="center"/>
    </xf>
    <xf numFmtId="0" fontId="16" fillId="0" borderId="2735" xfId="0" applyFont="1" applyBorder="1" applyAlignment="1">
      <alignment horizontal="left" vertical="center" shrinkToFit="1"/>
    </xf>
    <xf numFmtId="0" fontId="16" fillId="0" borderId="2734" xfId="0" applyFont="1" applyBorder="1" applyAlignment="1">
      <alignment horizontal="left" vertical="center" shrinkToFit="1"/>
    </xf>
    <xf numFmtId="0" fontId="16" fillId="0" borderId="2733" xfId="0" applyFont="1" applyBorder="1" applyAlignment="1">
      <alignment horizontal="left" vertical="center" shrinkToFit="1"/>
    </xf>
    <xf numFmtId="0" fontId="8" fillId="4" borderId="2731" xfId="0" applyFont="1" applyFill="1" applyBorder="1" applyAlignment="1">
      <alignment horizontal="left" vertical="top" wrapText="1"/>
    </xf>
    <xf numFmtId="0" fontId="8" fillId="4" borderId="2730" xfId="0" applyFont="1" applyFill="1" applyBorder="1" applyAlignment="1">
      <alignment horizontal="left" vertical="top" wrapText="1"/>
    </xf>
    <xf numFmtId="0" fontId="8" fillId="3" borderId="2752" xfId="0" applyFont="1" applyFill="1" applyBorder="1" applyAlignment="1">
      <alignment horizontal="center" vertical="center"/>
    </xf>
    <xf numFmtId="0" fontId="8" fillId="3" borderId="2751" xfId="0" applyFont="1" applyFill="1" applyBorder="1" applyAlignment="1">
      <alignment horizontal="center" vertical="center"/>
    </xf>
    <xf numFmtId="0" fontId="17" fillId="0" borderId="2750" xfId="0" applyFont="1" applyBorder="1" applyAlignment="1">
      <alignment horizontal="left" vertical="center" shrinkToFit="1"/>
    </xf>
    <xf numFmtId="0" fontId="17" fillId="0" borderId="2749" xfId="0" applyFont="1" applyBorder="1" applyAlignment="1">
      <alignment horizontal="left" vertical="center" shrinkToFit="1"/>
    </xf>
    <xf numFmtId="0" fontId="17" fillId="0" borderId="2748" xfId="0" applyFont="1" applyBorder="1" applyAlignment="1">
      <alignment horizontal="left" vertical="center" shrinkToFit="1"/>
    </xf>
    <xf numFmtId="0" fontId="8" fillId="3" borderId="2753" xfId="0" applyFont="1" applyFill="1" applyBorder="1" applyAlignment="1">
      <alignment horizontal="center" vertical="center" wrapText="1"/>
    </xf>
    <xf numFmtId="0" fontId="8" fillId="3" borderId="2730" xfId="0" applyFont="1" applyFill="1" applyBorder="1" applyAlignment="1">
      <alignment horizontal="center" vertical="center" wrapText="1"/>
    </xf>
    <xf numFmtId="0" fontId="8" fillId="4" borderId="2732" xfId="0" applyFont="1" applyFill="1" applyBorder="1" applyAlignment="1">
      <alignment horizontal="left" vertical="top" wrapText="1"/>
    </xf>
    <xf numFmtId="0" fontId="10" fillId="0" borderId="2732" xfId="0" applyFont="1" applyBorder="1" applyAlignment="1">
      <alignment horizontal="left" vertical="center" wrapText="1"/>
    </xf>
    <xf numFmtId="0" fontId="10" fillId="0" borderId="2731" xfId="0" applyFont="1" applyBorder="1" applyAlignment="1">
      <alignment horizontal="left" vertical="center" wrapText="1"/>
    </xf>
    <xf numFmtId="0" fontId="10" fillId="0" borderId="2730" xfId="0" applyFont="1" applyBorder="1" applyAlignment="1">
      <alignment horizontal="left" vertical="center" wrapText="1"/>
    </xf>
    <xf numFmtId="0" fontId="11" fillId="4" borderId="2732" xfId="0" applyFont="1" applyFill="1" applyBorder="1" applyAlignment="1">
      <alignment horizontal="center" vertical="center" wrapText="1"/>
    </xf>
    <xf numFmtId="0" fontId="11" fillId="4" borderId="2730" xfId="0" applyFont="1" applyFill="1" applyBorder="1" applyAlignment="1">
      <alignment horizontal="center" vertical="center" wrapText="1"/>
    </xf>
    <xf numFmtId="0" fontId="8" fillId="3" borderId="2771" xfId="0" applyFont="1" applyFill="1" applyBorder="1" applyAlignment="1">
      <alignment horizontal="center" vertical="center"/>
    </xf>
    <xf numFmtId="0" fontId="8" fillId="3" borderId="2768" xfId="0" applyFont="1" applyFill="1" applyBorder="1" applyAlignment="1">
      <alignment horizontal="center" vertical="center"/>
    </xf>
    <xf numFmtId="0" fontId="8" fillId="3" borderId="2770" xfId="0" applyFont="1" applyFill="1" applyBorder="1" applyAlignment="1">
      <alignment horizontal="center" vertical="center"/>
    </xf>
    <xf numFmtId="0" fontId="8" fillId="3" borderId="2766" xfId="0" applyFont="1" applyFill="1" applyBorder="1" applyAlignment="1">
      <alignment horizontal="center" vertical="center"/>
    </xf>
    <xf numFmtId="0" fontId="8" fillId="3" borderId="2765" xfId="0" applyFont="1" applyFill="1" applyBorder="1" applyAlignment="1">
      <alignment horizontal="center" vertical="center"/>
    </xf>
    <xf numFmtId="0" fontId="17" fillId="0" borderId="2764" xfId="0" applyFont="1" applyBorder="1" applyAlignment="1">
      <alignment horizontal="left" vertical="center" shrinkToFit="1"/>
    </xf>
    <xf numFmtId="0" fontId="17" fillId="0" borderId="2763" xfId="0" applyFont="1" applyBorder="1" applyAlignment="1">
      <alignment horizontal="left" vertical="center" shrinkToFit="1"/>
    </xf>
    <xf numFmtId="0" fontId="17" fillId="0" borderId="2762" xfId="0" applyFont="1" applyBorder="1" applyAlignment="1">
      <alignment horizontal="left" vertical="center" shrinkToFit="1"/>
    </xf>
    <xf numFmtId="0" fontId="15" fillId="0" borderId="2769" xfId="0" applyFont="1" applyBorder="1" applyAlignment="1">
      <alignment horizontal="left" vertical="top" wrapText="1"/>
    </xf>
    <xf numFmtId="0" fontId="15" fillId="0" borderId="2768" xfId="0" applyFont="1" applyBorder="1" applyAlignment="1">
      <alignment horizontal="left" vertical="top" wrapText="1"/>
    </xf>
    <xf numFmtId="0" fontId="15" fillId="0" borderId="2767" xfId="0" applyFont="1" applyBorder="1" applyAlignment="1">
      <alignment horizontal="left" vertical="top" wrapText="1"/>
    </xf>
    <xf numFmtId="0" fontId="8" fillId="3" borderId="2780" xfId="0" applyFont="1" applyFill="1" applyBorder="1" applyAlignment="1">
      <alignment horizontal="center" vertical="center"/>
    </xf>
    <xf numFmtId="0" fontId="8" fillId="3" borderId="2779" xfId="0" applyFont="1" applyFill="1" applyBorder="1" applyAlignment="1">
      <alignment horizontal="center" vertical="center"/>
    </xf>
    <xf numFmtId="0" fontId="13" fillId="0" borderId="2779" xfId="0" applyFont="1" applyBorder="1" applyAlignment="1">
      <alignment horizontal="left" vertical="center" wrapText="1"/>
    </xf>
    <xf numFmtId="0" fontId="13" fillId="0" borderId="2778" xfId="0" applyFont="1" applyBorder="1" applyAlignment="1">
      <alignment horizontal="left" vertical="center" wrapText="1"/>
    </xf>
    <xf numFmtId="0" fontId="8" fillId="3" borderId="2780" xfId="0" applyFont="1" applyFill="1" applyBorder="1" applyAlignment="1">
      <alignment horizontal="center" vertical="center" wrapText="1"/>
    </xf>
    <xf numFmtId="0" fontId="8" fillId="3" borderId="2779" xfId="0" applyFont="1" applyFill="1" applyBorder="1" applyAlignment="1">
      <alignment horizontal="center" vertical="center" wrapText="1"/>
    </xf>
    <xf numFmtId="0" fontId="16" fillId="0" borderId="2764" xfId="0" applyFont="1" applyBorder="1" applyAlignment="1">
      <alignment horizontal="left" vertical="center" shrinkToFit="1"/>
    </xf>
    <xf numFmtId="0" fontId="16" fillId="0" borderId="2763" xfId="0" applyFont="1" applyBorder="1" applyAlignment="1">
      <alignment horizontal="left" vertical="center" shrinkToFit="1"/>
    </xf>
    <xf numFmtId="0" fontId="16" fillId="0" borderId="2762" xfId="0" applyFont="1" applyBorder="1" applyAlignment="1">
      <alignment horizontal="left" vertical="center" shrinkToFit="1"/>
    </xf>
    <xf numFmtId="0" fontId="8" fillId="3" borderId="2761" xfId="0" applyFont="1" applyFill="1" applyBorder="1" applyAlignment="1">
      <alignment horizontal="center" vertical="center"/>
    </xf>
    <xf numFmtId="0" fontId="8" fillId="3" borderId="2760" xfId="0" applyFont="1" applyFill="1" applyBorder="1" applyAlignment="1">
      <alignment horizontal="center" vertical="center"/>
    </xf>
    <xf numFmtId="0" fontId="16" fillId="0" borderId="2759" xfId="0" applyFont="1" applyBorder="1" applyAlignment="1">
      <alignment horizontal="left" vertical="center" shrinkToFit="1"/>
    </xf>
    <xf numFmtId="0" fontId="16" fillId="0" borderId="2758" xfId="0" applyFont="1" applyBorder="1" applyAlignment="1">
      <alignment horizontal="left" vertical="center" shrinkToFit="1"/>
    </xf>
    <xf numFmtId="0" fontId="16" fillId="0" borderId="2757" xfId="0" applyFont="1" applyBorder="1" applyAlignment="1">
      <alignment horizontal="left" vertical="center" shrinkToFit="1"/>
    </xf>
    <xf numFmtId="0" fontId="8" fillId="4" borderId="2755" xfId="0" applyFont="1" applyFill="1" applyBorder="1" applyAlignment="1">
      <alignment horizontal="left" vertical="top" wrapText="1"/>
    </xf>
    <xf numFmtId="0" fontId="8" fillId="4" borderId="2754" xfId="0" applyFont="1" applyFill="1" applyBorder="1" applyAlignment="1">
      <alignment horizontal="left" vertical="top" wrapText="1"/>
    </xf>
    <xf numFmtId="0" fontId="8" fillId="3" borderId="2776" xfId="0" applyFont="1" applyFill="1" applyBorder="1" applyAlignment="1">
      <alignment horizontal="center" vertical="center"/>
    </xf>
    <xf numFmtId="0" fontId="8" fillId="3" borderId="2775" xfId="0" applyFont="1" applyFill="1" applyBorder="1" applyAlignment="1">
      <alignment horizontal="center" vertical="center"/>
    </xf>
    <xf numFmtId="0" fontId="17" fillId="0" borderId="2774" xfId="0" applyFont="1" applyBorder="1" applyAlignment="1">
      <alignment horizontal="left" vertical="center" shrinkToFit="1"/>
    </xf>
    <xf numFmtId="0" fontId="17" fillId="0" borderId="2773" xfId="0" applyFont="1" applyBorder="1" applyAlignment="1">
      <alignment horizontal="left" vertical="center" shrinkToFit="1"/>
    </xf>
    <xf numFmtId="0" fontId="17" fillId="0" borderId="2772" xfId="0" applyFont="1" applyBorder="1" applyAlignment="1">
      <alignment horizontal="left" vertical="center" shrinkToFit="1"/>
    </xf>
    <xf numFmtId="0" fontId="8" fillId="3" borderId="2777" xfId="0" applyFont="1" applyFill="1" applyBorder="1" applyAlignment="1">
      <alignment horizontal="center" vertical="center" wrapText="1"/>
    </xf>
    <xf numFmtId="0" fontId="8" fillId="3" borderId="2754" xfId="0" applyFont="1" applyFill="1" applyBorder="1" applyAlignment="1">
      <alignment horizontal="center" vertical="center" wrapText="1"/>
    </xf>
    <xf numFmtId="0" fontId="8" fillId="4" borderId="2756" xfId="0" applyFont="1" applyFill="1" applyBorder="1" applyAlignment="1">
      <alignment horizontal="left" vertical="top" wrapText="1"/>
    </xf>
    <xf numFmtId="0" fontId="10" fillId="0" borderId="2756" xfId="0" applyFont="1" applyBorder="1" applyAlignment="1">
      <alignment horizontal="left" vertical="center" wrapText="1"/>
    </xf>
    <xf numFmtId="0" fontId="10" fillId="0" borderId="2755" xfId="0" applyFont="1" applyBorder="1" applyAlignment="1">
      <alignment horizontal="left" vertical="center" wrapText="1"/>
    </xf>
    <xf numFmtId="0" fontId="10" fillId="0" borderId="2754" xfId="0" applyFont="1" applyBorder="1" applyAlignment="1">
      <alignment horizontal="left" vertical="center" wrapText="1"/>
    </xf>
    <xf numFmtId="0" fontId="11" fillId="4" borderId="2756" xfId="0" applyFont="1" applyFill="1" applyBorder="1" applyAlignment="1">
      <alignment horizontal="center" vertical="center" wrapText="1"/>
    </xf>
    <xf numFmtId="0" fontId="11" fillId="4" borderId="2754" xfId="0" applyFont="1" applyFill="1" applyBorder="1" applyAlignment="1">
      <alignment horizontal="center" vertical="center" wrapText="1"/>
    </xf>
    <xf numFmtId="0" fontId="8" fillId="3" borderId="2795" xfId="0" applyFont="1" applyFill="1" applyBorder="1" applyAlignment="1">
      <alignment horizontal="center" vertical="center"/>
    </xf>
    <xf numFmtId="0" fontId="8" fillId="3" borderId="2792" xfId="0" applyFont="1" applyFill="1" applyBorder="1" applyAlignment="1">
      <alignment horizontal="center" vertical="center"/>
    </xf>
    <xf numFmtId="0" fontId="8" fillId="3" borderId="2794" xfId="0" applyFont="1" applyFill="1" applyBorder="1" applyAlignment="1">
      <alignment horizontal="center" vertical="center"/>
    </xf>
    <xf numFmtId="0" fontId="8" fillId="3" borderId="2790" xfId="0" applyFont="1" applyFill="1" applyBorder="1" applyAlignment="1">
      <alignment horizontal="center" vertical="center"/>
    </xf>
    <xf numFmtId="0" fontId="8" fillId="3" borderId="2789" xfId="0" applyFont="1" applyFill="1" applyBorder="1" applyAlignment="1">
      <alignment horizontal="center" vertical="center"/>
    </xf>
    <xf numFmtId="0" fontId="17" fillId="0" borderId="2788" xfId="0" applyFont="1" applyBorder="1" applyAlignment="1">
      <alignment horizontal="left" vertical="center" shrinkToFit="1"/>
    </xf>
    <xf numFmtId="0" fontId="17" fillId="0" borderId="2787" xfId="0" applyFont="1" applyBorder="1" applyAlignment="1">
      <alignment horizontal="left" vertical="center" shrinkToFit="1"/>
    </xf>
    <xf numFmtId="0" fontId="17" fillId="0" borderId="2786" xfId="0" applyFont="1" applyBorder="1" applyAlignment="1">
      <alignment horizontal="left" vertical="center" shrinkToFit="1"/>
    </xf>
    <xf numFmtId="0" fontId="15" fillId="0" borderId="2793" xfId="0" applyFont="1" applyBorder="1" applyAlignment="1">
      <alignment horizontal="left" vertical="top" wrapText="1"/>
    </xf>
    <xf numFmtId="0" fontId="15" fillId="0" borderId="2792" xfId="0" applyFont="1" applyBorder="1" applyAlignment="1">
      <alignment horizontal="left" vertical="top" wrapText="1"/>
    </xf>
    <xf numFmtId="0" fontId="15" fillId="0" borderId="2791" xfId="0" applyFont="1" applyBorder="1" applyAlignment="1">
      <alignment horizontal="left" vertical="top" wrapText="1"/>
    </xf>
    <xf numFmtId="0" fontId="8" fillId="3" borderId="2804" xfId="0" applyFont="1" applyFill="1" applyBorder="1" applyAlignment="1">
      <alignment horizontal="center" vertical="center"/>
    </xf>
    <xf numFmtId="0" fontId="8" fillId="3" borderId="2803" xfId="0" applyFont="1" applyFill="1" applyBorder="1" applyAlignment="1">
      <alignment horizontal="center" vertical="center"/>
    </xf>
    <xf numFmtId="0" fontId="13" fillId="0" borderId="2803" xfId="0" applyFont="1" applyBorder="1" applyAlignment="1">
      <alignment horizontal="left" vertical="center" wrapText="1"/>
    </xf>
    <xf numFmtId="0" fontId="13" fillId="0" borderId="2802" xfId="0" applyFont="1" applyBorder="1" applyAlignment="1">
      <alignment horizontal="left" vertical="center" wrapText="1"/>
    </xf>
    <xf numFmtId="0" fontId="8" fillId="3" borderId="2804" xfId="0" applyFont="1" applyFill="1" applyBorder="1" applyAlignment="1">
      <alignment horizontal="center" vertical="center" wrapText="1"/>
    </xf>
    <xf numFmtId="0" fontId="8" fillId="3" borderId="2803" xfId="0" applyFont="1" applyFill="1" applyBorder="1" applyAlignment="1">
      <alignment horizontal="center" vertical="center" wrapText="1"/>
    </xf>
    <xf numFmtId="0" fontId="16" fillId="0" borderId="2788" xfId="0" applyFont="1" applyBorder="1" applyAlignment="1">
      <alignment horizontal="left" vertical="center" shrinkToFit="1"/>
    </xf>
    <xf numFmtId="0" fontId="16" fillId="0" borderId="2787" xfId="0" applyFont="1" applyBorder="1" applyAlignment="1">
      <alignment horizontal="left" vertical="center" shrinkToFit="1"/>
    </xf>
    <xf numFmtId="0" fontId="16" fillId="0" borderId="2786" xfId="0" applyFont="1" applyBorder="1" applyAlignment="1">
      <alignment horizontal="left" vertical="center" shrinkToFit="1"/>
    </xf>
    <xf numFmtId="0" fontId="8" fillId="3" borderId="2785" xfId="0" applyFont="1" applyFill="1" applyBorder="1" applyAlignment="1">
      <alignment horizontal="center" vertical="center"/>
    </xf>
    <xf numFmtId="0" fontId="8" fillId="3" borderId="2784" xfId="0" applyFont="1" applyFill="1" applyBorder="1" applyAlignment="1">
      <alignment horizontal="center" vertical="center"/>
    </xf>
    <xf numFmtId="0" fontId="16" fillId="0" borderId="2783" xfId="0" applyFont="1" applyBorder="1" applyAlignment="1">
      <alignment horizontal="left" vertical="center" shrinkToFit="1"/>
    </xf>
    <xf numFmtId="0" fontId="16" fillId="0" borderId="2782" xfId="0" applyFont="1" applyBorder="1" applyAlignment="1">
      <alignment horizontal="left" vertical="center" shrinkToFit="1"/>
    </xf>
    <xf numFmtId="0" fontId="16" fillId="0" borderId="2781" xfId="0" applyFont="1" applyBorder="1" applyAlignment="1">
      <alignment horizontal="left" vertical="center" shrinkToFit="1"/>
    </xf>
    <xf numFmtId="0" fontId="8" fillId="4" borderId="2779" xfId="0" applyFont="1" applyFill="1" applyBorder="1" applyAlignment="1">
      <alignment horizontal="left" vertical="top" wrapText="1"/>
    </xf>
    <xf numFmtId="0" fontId="8" fillId="4" borderId="2778" xfId="0" applyFont="1" applyFill="1" applyBorder="1" applyAlignment="1">
      <alignment horizontal="left" vertical="top" wrapText="1"/>
    </xf>
    <xf numFmtId="0" fontId="8" fillId="3" borderId="2800" xfId="0" applyFont="1" applyFill="1" applyBorder="1" applyAlignment="1">
      <alignment horizontal="center" vertical="center"/>
    </xf>
    <xf numFmtId="0" fontId="8" fillId="3" borderId="2799" xfId="0" applyFont="1" applyFill="1" applyBorder="1" applyAlignment="1">
      <alignment horizontal="center" vertical="center"/>
    </xf>
    <xf numFmtId="0" fontId="17" fillId="0" borderId="2798" xfId="0" applyFont="1" applyBorder="1" applyAlignment="1">
      <alignment horizontal="left" vertical="center" shrinkToFit="1"/>
    </xf>
    <xf numFmtId="0" fontId="17" fillId="0" borderId="2797" xfId="0" applyFont="1" applyBorder="1" applyAlignment="1">
      <alignment horizontal="left" vertical="center" shrinkToFit="1"/>
    </xf>
    <xf numFmtId="0" fontId="17" fillId="0" borderId="2796" xfId="0" applyFont="1" applyBorder="1" applyAlignment="1">
      <alignment horizontal="left" vertical="center" shrinkToFit="1"/>
    </xf>
    <xf numFmtId="0" fontId="8" fillId="3" borderId="2801" xfId="0" applyFont="1" applyFill="1" applyBorder="1" applyAlignment="1">
      <alignment horizontal="center" vertical="center" wrapText="1"/>
    </xf>
    <xf numFmtId="0" fontId="8" fillId="3" borderId="2778" xfId="0" applyFont="1" applyFill="1" applyBorder="1" applyAlignment="1">
      <alignment horizontal="center" vertical="center" wrapText="1"/>
    </xf>
    <xf numFmtId="0" fontId="8" fillId="4" borderId="2780" xfId="0" applyFont="1" applyFill="1" applyBorder="1" applyAlignment="1">
      <alignment horizontal="left" vertical="top" wrapText="1"/>
    </xf>
    <xf numFmtId="0" fontId="10" fillId="0" borderId="2780" xfId="0" applyFont="1" applyBorder="1" applyAlignment="1">
      <alignment horizontal="left" vertical="center" wrapText="1"/>
    </xf>
    <xf numFmtId="0" fontId="10" fillId="0" borderId="2779" xfId="0" applyFont="1" applyBorder="1" applyAlignment="1">
      <alignment horizontal="left" vertical="center" wrapText="1"/>
    </xf>
    <xf numFmtId="0" fontId="10" fillId="0" borderId="2778" xfId="0" applyFont="1" applyBorder="1" applyAlignment="1">
      <alignment horizontal="left" vertical="center" wrapText="1"/>
    </xf>
    <xf numFmtId="0" fontId="11" fillId="4" borderId="2780" xfId="0" applyFont="1" applyFill="1" applyBorder="1" applyAlignment="1">
      <alignment horizontal="center" vertical="center" wrapText="1"/>
    </xf>
    <xf numFmtId="0" fontId="11" fillId="4" borderId="2778" xfId="0" applyFont="1" applyFill="1" applyBorder="1" applyAlignment="1">
      <alignment horizontal="center" vertical="center" wrapText="1"/>
    </xf>
    <xf numFmtId="0" fontId="8" fillId="3" borderId="2819" xfId="0" applyFont="1" applyFill="1" applyBorder="1" applyAlignment="1">
      <alignment horizontal="center" vertical="center"/>
    </xf>
    <xf numFmtId="0" fontId="8" fillId="3" borderId="2816" xfId="0" applyFont="1" applyFill="1" applyBorder="1" applyAlignment="1">
      <alignment horizontal="center" vertical="center"/>
    </xf>
    <xf numFmtId="0" fontId="8" fillId="3" borderId="2818" xfId="0" applyFont="1" applyFill="1" applyBorder="1" applyAlignment="1">
      <alignment horizontal="center" vertical="center"/>
    </xf>
    <xf numFmtId="0" fontId="8" fillId="3" borderId="2814" xfId="0" applyFont="1" applyFill="1" applyBorder="1" applyAlignment="1">
      <alignment horizontal="center" vertical="center"/>
    </xf>
    <xf numFmtId="0" fontId="8" fillId="3" borderId="2813" xfId="0" applyFont="1" applyFill="1" applyBorder="1" applyAlignment="1">
      <alignment horizontal="center" vertical="center"/>
    </xf>
    <xf numFmtId="0" fontId="17" fillId="0" borderId="2812" xfId="0" applyFont="1" applyBorder="1" applyAlignment="1">
      <alignment horizontal="left" vertical="center" shrinkToFit="1"/>
    </xf>
    <xf numFmtId="0" fontId="17" fillId="0" borderId="2811" xfId="0" applyFont="1" applyBorder="1" applyAlignment="1">
      <alignment horizontal="left" vertical="center" shrinkToFit="1"/>
    </xf>
    <xf numFmtId="0" fontId="17" fillId="0" borderId="2810" xfId="0" applyFont="1" applyBorder="1" applyAlignment="1">
      <alignment horizontal="left" vertical="center" shrinkToFit="1"/>
    </xf>
    <xf numFmtId="0" fontId="15" fillId="0" borderId="2817" xfId="0" applyFont="1" applyBorder="1" applyAlignment="1">
      <alignment horizontal="left" vertical="top" wrapText="1"/>
    </xf>
    <xf numFmtId="0" fontId="15" fillId="0" borderId="2816" xfId="0" applyFont="1" applyBorder="1" applyAlignment="1">
      <alignment horizontal="left" vertical="top" wrapText="1"/>
    </xf>
    <xf numFmtId="0" fontId="15" fillId="0" borderId="2815" xfId="0" applyFont="1" applyBorder="1" applyAlignment="1">
      <alignment horizontal="left" vertical="top" wrapText="1"/>
    </xf>
    <xf numFmtId="0" fontId="8" fillId="3" borderId="2828" xfId="0" applyFont="1" applyFill="1" applyBorder="1" applyAlignment="1">
      <alignment horizontal="center" vertical="center"/>
    </xf>
    <xf numFmtId="0" fontId="8" fillId="3" borderId="2827" xfId="0" applyFont="1" applyFill="1" applyBorder="1" applyAlignment="1">
      <alignment horizontal="center" vertical="center"/>
    </xf>
    <xf numFmtId="0" fontId="13" fillId="0" borderId="2827" xfId="0" applyFont="1" applyBorder="1" applyAlignment="1">
      <alignment horizontal="left" vertical="center" wrapText="1"/>
    </xf>
    <xf numFmtId="0" fontId="13" fillId="0" borderId="2826" xfId="0" applyFont="1" applyBorder="1" applyAlignment="1">
      <alignment horizontal="left" vertical="center" wrapText="1"/>
    </xf>
    <xf numFmtId="0" fontId="8" fillId="3" borderId="2828" xfId="0" applyFont="1" applyFill="1" applyBorder="1" applyAlignment="1">
      <alignment horizontal="center" vertical="center" wrapText="1"/>
    </xf>
    <xf numFmtId="0" fontId="8" fillId="3" borderId="2827" xfId="0" applyFont="1" applyFill="1" applyBorder="1" applyAlignment="1">
      <alignment horizontal="center" vertical="center" wrapText="1"/>
    </xf>
    <xf numFmtId="0" fontId="16" fillId="0" borderId="2812" xfId="0" applyFont="1" applyBorder="1" applyAlignment="1">
      <alignment horizontal="left" vertical="center" shrinkToFit="1"/>
    </xf>
    <xf numFmtId="0" fontId="16" fillId="0" borderId="2811" xfId="0" applyFont="1" applyBorder="1" applyAlignment="1">
      <alignment horizontal="left" vertical="center" shrinkToFit="1"/>
    </xf>
    <xf numFmtId="0" fontId="16" fillId="0" borderId="2810" xfId="0" applyFont="1" applyBorder="1" applyAlignment="1">
      <alignment horizontal="left" vertical="center" shrinkToFit="1"/>
    </xf>
    <xf numFmtId="0" fontId="8" fillId="3" borderId="2809" xfId="0" applyFont="1" applyFill="1" applyBorder="1" applyAlignment="1">
      <alignment horizontal="center" vertical="center"/>
    </xf>
    <xf numFmtId="0" fontId="8" fillId="3" borderId="2808" xfId="0" applyFont="1" applyFill="1" applyBorder="1" applyAlignment="1">
      <alignment horizontal="center" vertical="center"/>
    </xf>
    <xf numFmtId="0" fontId="16" fillId="0" borderId="2807" xfId="0" applyFont="1" applyBorder="1" applyAlignment="1">
      <alignment horizontal="left" vertical="center" shrinkToFit="1"/>
    </xf>
    <xf numFmtId="0" fontId="16" fillId="0" borderId="2806" xfId="0" applyFont="1" applyBorder="1" applyAlignment="1">
      <alignment horizontal="left" vertical="center" shrinkToFit="1"/>
    </xf>
    <xf numFmtId="0" fontId="16" fillId="0" borderId="2805" xfId="0" applyFont="1" applyBorder="1" applyAlignment="1">
      <alignment horizontal="left" vertical="center" shrinkToFit="1"/>
    </xf>
    <xf numFmtId="0" fontId="8" fillId="4" borderId="2803" xfId="0" applyFont="1" applyFill="1" applyBorder="1" applyAlignment="1">
      <alignment horizontal="left" vertical="top" wrapText="1"/>
    </xf>
    <xf numFmtId="0" fontId="8" fillId="4" borderId="2802" xfId="0" applyFont="1" applyFill="1" applyBorder="1" applyAlignment="1">
      <alignment horizontal="left" vertical="top" wrapText="1"/>
    </xf>
    <xf numFmtId="0" fontId="8" fillId="3" borderId="2824" xfId="0" applyFont="1" applyFill="1" applyBorder="1" applyAlignment="1">
      <alignment horizontal="center" vertical="center"/>
    </xf>
    <xf numFmtId="0" fontId="8" fillId="3" borderId="2823" xfId="0" applyFont="1" applyFill="1" applyBorder="1" applyAlignment="1">
      <alignment horizontal="center" vertical="center"/>
    </xf>
    <xf numFmtId="0" fontId="17" fillId="0" borderId="2822" xfId="0" applyFont="1" applyBorder="1" applyAlignment="1">
      <alignment horizontal="left" vertical="center" shrinkToFit="1"/>
    </xf>
    <xf numFmtId="0" fontId="17" fillId="0" borderId="2821" xfId="0" applyFont="1" applyBorder="1" applyAlignment="1">
      <alignment horizontal="left" vertical="center" shrinkToFit="1"/>
    </xf>
    <xf numFmtId="0" fontId="17" fillId="0" borderId="2820" xfId="0" applyFont="1" applyBorder="1" applyAlignment="1">
      <alignment horizontal="left" vertical="center" shrinkToFit="1"/>
    </xf>
    <xf numFmtId="0" fontId="8" fillId="3" borderId="2825" xfId="0" applyFont="1" applyFill="1" applyBorder="1" applyAlignment="1">
      <alignment horizontal="center" vertical="center" wrapText="1"/>
    </xf>
    <xf numFmtId="0" fontId="8" fillId="3" borderId="2802" xfId="0" applyFont="1" applyFill="1" applyBorder="1" applyAlignment="1">
      <alignment horizontal="center" vertical="center" wrapText="1"/>
    </xf>
    <xf numFmtId="0" fontId="8" fillId="4" borderId="2804" xfId="0" applyFont="1" applyFill="1" applyBorder="1" applyAlignment="1">
      <alignment horizontal="left" vertical="top" wrapText="1"/>
    </xf>
    <xf numFmtId="0" fontId="10" fillId="0" borderId="2804" xfId="0" applyFont="1" applyBorder="1" applyAlignment="1">
      <alignment horizontal="left" vertical="center" wrapText="1"/>
    </xf>
    <xf numFmtId="0" fontId="10" fillId="0" borderId="2803" xfId="0" applyFont="1" applyBorder="1" applyAlignment="1">
      <alignment horizontal="left" vertical="center" wrapText="1"/>
    </xf>
    <xf numFmtId="0" fontId="10" fillId="0" borderId="2802" xfId="0" applyFont="1" applyBorder="1" applyAlignment="1">
      <alignment horizontal="left" vertical="center" wrapText="1"/>
    </xf>
    <xf numFmtId="0" fontId="11" fillId="4" borderId="2804" xfId="0" applyFont="1" applyFill="1" applyBorder="1" applyAlignment="1">
      <alignment horizontal="center" vertical="center" wrapText="1"/>
    </xf>
    <xf numFmtId="0" fontId="11" fillId="4" borderId="2802" xfId="0" applyFont="1" applyFill="1" applyBorder="1" applyAlignment="1">
      <alignment horizontal="center" vertical="center" wrapText="1"/>
    </xf>
    <xf numFmtId="0" fontId="8" fillId="3" borderId="2843" xfId="0" applyFont="1" applyFill="1" applyBorder="1" applyAlignment="1">
      <alignment horizontal="center" vertical="center"/>
    </xf>
    <xf numFmtId="0" fontId="8" fillId="3" borderId="2840" xfId="0" applyFont="1" applyFill="1" applyBorder="1" applyAlignment="1">
      <alignment horizontal="center" vertical="center"/>
    </xf>
    <xf numFmtId="0" fontId="8" fillId="3" borderId="2842" xfId="0" applyFont="1" applyFill="1" applyBorder="1" applyAlignment="1">
      <alignment horizontal="center" vertical="center"/>
    </xf>
    <xf numFmtId="0" fontId="8" fillId="3" borderId="2838" xfId="0" applyFont="1" applyFill="1" applyBorder="1" applyAlignment="1">
      <alignment horizontal="center" vertical="center"/>
    </xf>
    <xf numFmtId="0" fontId="8" fillId="3" borderId="2837" xfId="0" applyFont="1" applyFill="1" applyBorder="1" applyAlignment="1">
      <alignment horizontal="center" vertical="center"/>
    </xf>
    <xf numFmtId="0" fontId="17" fillId="0" borderId="2836" xfId="0" applyFont="1" applyBorder="1" applyAlignment="1">
      <alignment horizontal="left" vertical="center" shrinkToFit="1"/>
    </xf>
    <xf numFmtId="0" fontId="17" fillId="0" borderId="2835" xfId="0" applyFont="1" applyBorder="1" applyAlignment="1">
      <alignment horizontal="left" vertical="center" shrinkToFit="1"/>
    </xf>
    <xf numFmtId="0" fontId="17" fillId="0" borderId="2834" xfId="0" applyFont="1" applyBorder="1" applyAlignment="1">
      <alignment horizontal="left" vertical="center" shrinkToFit="1"/>
    </xf>
    <xf numFmtId="0" fontId="15" fillId="0" borderId="2841" xfId="0" applyFont="1" applyBorder="1" applyAlignment="1">
      <alignment horizontal="left" vertical="top" wrapText="1"/>
    </xf>
    <xf numFmtId="0" fontId="15" fillId="0" borderId="2840" xfId="0" applyFont="1" applyBorder="1" applyAlignment="1">
      <alignment horizontal="left" vertical="top" wrapText="1"/>
    </xf>
    <xf numFmtId="0" fontId="15" fillId="0" borderId="2839" xfId="0" applyFont="1" applyBorder="1" applyAlignment="1">
      <alignment horizontal="left" vertical="top" wrapText="1"/>
    </xf>
    <xf numFmtId="0" fontId="8" fillId="3" borderId="2852" xfId="0" applyFont="1" applyFill="1" applyBorder="1" applyAlignment="1">
      <alignment horizontal="center" vertical="center"/>
    </xf>
    <xf numFmtId="0" fontId="8" fillId="3" borderId="2851" xfId="0" applyFont="1" applyFill="1" applyBorder="1" applyAlignment="1">
      <alignment horizontal="center" vertical="center"/>
    </xf>
    <xf numFmtId="0" fontId="13" fillId="0" borderId="2851" xfId="0" applyFont="1" applyBorder="1" applyAlignment="1">
      <alignment horizontal="left" vertical="center" wrapText="1"/>
    </xf>
    <xf numFmtId="0" fontId="13" fillId="0" borderId="2850" xfId="0" applyFont="1" applyBorder="1" applyAlignment="1">
      <alignment horizontal="left" vertical="center" wrapText="1"/>
    </xf>
    <xf numFmtId="0" fontId="8" fillId="3" borderId="2852" xfId="0" applyFont="1" applyFill="1" applyBorder="1" applyAlignment="1">
      <alignment horizontal="center" vertical="center" wrapText="1"/>
    </xf>
    <xf numFmtId="0" fontId="8" fillId="3" borderId="2851" xfId="0" applyFont="1" applyFill="1" applyBorder="1" applyAlignment="1">
      <alignment horizontal="center" vertical="center" wrapText="1"/>
    </xf>
    <xf numFmtId="0" fontId="16" fillId="0" borderId="2836" xfId="0" applyFont="1" applyBorder="1" applyAlignment="1">
      <alignment horizontal="left" vertical="center" shrinkToFit="1"/>
    </xf>
    <xf numFmtId="0" fontId="16" fillId="0" borderId="2835" xfId="0" applyFont="1" applyBorder="1" applyAlignment="1">
      <alignment horizontal="left" vertical="center" shrinkToFit="1"/>
    </xf>
    <xf numFmtId="0" fontId="16" fillId="0" borderId="2834" xfId="0" applyFont="1" applyBorder="1" applyAlignment="1">
      <alignment horizontal="left" vertical="center" shrinkToFit="1"/>
    </xf>
    <xf numFmtId="0" fontId="8" fillId="3" borderId="2833" xfId="0" applyFont="1" applyFill="1" applyBorder="1" applyAlignment="1">
      <alignment horizontal="center" vertical="center"/>
    </xf>
    <xf numFmtId="0" fontId="8" fillId="3" borderId="2832" xfId="0" applyFont="1" applyFill="1" applyBorder="1" applyAlignment="1">
      <alignment horizontal="center" vertical="center"/>
    </xf>
    <xf numFmtId="0" fontId="16" fillId="0" borderId="2831" xfId="0" applyFont="1" applyBorder="1" applyAlignment="1">
      <alignment horizontal="left" vertical="center" shrinkToFit="1"/>
    </xf>
    <xf numFmtId="0" fontId="16" fillId="0" borderId="2830" xfId="0" applyFont="1" applyBorder="1" applyAlignment="1">
      <alignment horizontal="left" vertical="center" shrinkToFit="1"/>
    </xf>
    <xf numFmtId="0" fontId="16" fillId="0" borderId="2829" xfId="0" applyFont="1" applyBorder="1" applyAlignment="1">
      <alignment horizontal="left" vertical="center" shrinkToFit="1"/>
    </xf>
    <xf numFmtId="0" fontId="8" fillId="4" borderId="2827" xfId="0" applyFont="1" applyFill="1" applyBorder="1" applyAlignment="1">
      <alignment horizontal="left" vertical="top" wrapText="1"/>
    </xf>
    <xf numFmtId="0" fontId="8" fillId="4" borderId="2826" xfId="0" applyFont="1" applyFill="1" applyBorder="1" applyAlignment="1">
      <alignment horizontal="left" vertical="top" wrapText="1"/>
    </xf>
    <xf numFmtId="0" fontId="8" fillId="3" borderId="2848" xfId="0" applyFont="1" applyFill="1" applyBorder="1" applyAlignment="1">
      <alignment horizontal="center" vertical="center"/>
    </xf>
    <xf numFmtId="0" fontId="8" fillId="3" borderId="2847" xfId="0" applyFont="1" applyFill="1" applyBorder="1" applyAlignment="1">
      <alignment horizontal="center" vertical="center"/>
    </xf>
    <xf numFmtId="0" fontId="17" fillId="0" borderId="2846" xfId="0" applyFont="1" applyBorder="1" applyAlignment="1">
      <alignment horizontal="left" vertical="center" shrinkToFit="1"/>
    </xf>
    <xf numFmtId="0" fontId="17" fillId="0" borderId="2845" xfId="0" applyFont="1" applyBorder="1" applyAlignment="1">
      <alignment horizontal="left" vertical="center" shrinkToFit="1"/>
    </xf>
    <xf numFmtId="0" fontId="17" fillId="0" borderId="2844" xfId="0" applyFont="1" applyBorder="1" applyAlignment="1">
      <alignment horizontal="left" vertical="center" shrinkToFit="1"/>
    </xf>
    <xf numFmtId="0" fontId="8" fillId="3" borderId="2849" xfId="0" applyFont="1" applyFill="1" applyBorder="1" applyAlignment="1">
      <alignment horizontal="center" vertical="center" wrapText="1"/>
    </xf>
    <xf numFmtId="0" fontId="8" fillId="3" borderId="2826" xfId="0" applyFont="1" applyFill="1" applyBorder="1" applyAlignment="1">
      <alignment horizontal="center" vertical="center" wrapText="1"/>
    </xf>
    <xf numFmtId="0" fontId="8" fillId="4" borderId="2828" xfId="0" applyFont="1" applyFill="1" applyBorder="1" applyAlignment="1">
      <alignment horizontal="left" vertical="top" wrapText="1"/>
    </xf>
    <xf numFmtId="0" fontId="10" fillId="0" borderId="2828" xfId="0" applyFont="1" applyBorder="1" applyAlignment="1">
      <alignment horizontal="left" vertical="center" wrapText="1"/>
    </xf>
    <xf numFmtId="0" fontId="10" fillId="0" borderId="2827" xfId="0" applyFont="1" applyBorder="1" applyAlignment="1">
      <alignment horizontal="left" vertical="center" wrapText="1"/>
    </xf>
    <xf numFmtId="0" fontId="10" fillId="0" borderId="2826" xfId="0" applyFont="1" applyBorder="1" applyAlignment="1">
      <alignment horizontal="left" vertical="center" wrapText="1"/>
    </xf>
    <xf numFmtId="0" fontId="11" fillId="4" borderId="2828" xfId="0" applyFont="1" applyFill="1" applyBorder="1" applyAlignment="1">
      <alignment horizontal="center" vertical="center" wrapText="1"/>
    </xf>
    <xf numFmtId="0" fontId="11" fillId="4" borderId="2826" xfId="0" applyFont="1" applyFill="1" applyBorder="1" applyAlignment="1">
      <alignment horizontal="center" vertical="center" wrapText="1"/>
    </xf>
    <xf numFmtId="0" fontId="8" fillId="3" borderId="2867" xfId="0" applyFont="1" applyFill="1" applyBorder="1" applyAlignment="1">
      <alignment horizontal="center" vertical="center"/>
    </xf>
    <xf numFmtId="0" fontId="8" fillId="3" borderId="2864" xfId="0" applyFont="1" applyFill="1" applyBorder="1" applyAlignment="1">
      <alignment horizontal="center" vertical="center"/>
    </xf>
    <xf numFmtId="0" fontId="8" fillId="3" borderId="2866" xfId="0" applyFont="1" applyFill="1" applyBorder="1" applyAlignment="1">
      <alignment horizontal="center" vertical="center"/>
    </xf>
    <xf numFmtId="0" fontId="8" fillId="3" borderId="2862" xfId="0" applyFont="1" applyFill="1" applyBorder="1" applyAlignment="1">
      <alignment horizontal="center" vertical="center"/>
    </xf>
    <xf numFmtId="0" fontId="8" fillId="3" borderId="2861" xfId="0" applyFont="1" applyFill="1" applyBorder="1" applyAlignment="1">
      <alignment horizontal="center" vertical="center"/>
    </xf>
    <xf numFmtId="0" fontId="17" fillId="0" borderId="2860" xfId="0" applyFont="1" applyBorder="1" applyAlignment="1">
      <alignment horizontal="left" vertical="center" shrinkToFit="1"/>
    </xf>
    <xf numFmtId="0" fontId="17" fillId="0" borderId="2859" xfId="0" applyFont="1" applyBorder="1" applyAlignment="1">
      <alignment horizontal="left" vertical="center" shrinkToFit="1"/>
    </xf>
    <xf numFmtId="0" fontId="17" fillId="0" borderId="2858" xfId="0" applyFont="1" applyBorder="1" applyAlignment="1">
      <alignment horizontal="left" vertical="center" shrinkToFit="1"/>
    </xf>
    <xf numFmtId="0" fontId="15" fillId="0" borderId="2865" xfId="0" applyFont="1" applyBorder="1" applyAlignment="1">
      <alignment horizontal="left" vertical="top" wrapText="1"/>
    </xf>
    <xf numFmtId="0" fontId="15" fillId="0" borderId="2864" xfId="0" applyFont="1" applyBorder="1" applyAlignment="1">
      <alignment horizontal="left" vertical="top" wrapText="1"/>
    </xf>
    <xf numFmtId="0" fontId="15" fillId="0" borderId="2863" xfId="0" applyFont="1" applyBorder="1" applyAlignment="1">
      <alignment horizontal="left" vertical="top" wrapText="1"/>
    </xf>
    <xf numFmtId="0" fontId="8" fillId="3" borderId="2876" xfId="0" applyFont="1" applyFill="1" applyBorder="1" applyAlignment="1">
      <alignment horizontal="center" vertical="center"/>
    </xf>
    <xf numFmtId="0" fontId="8" fillId="3" borderId="2875" xfId="0" applyFont="1" applyFill="1" applyBorder="1" applyAlignment="1">
      <alignment horizontal="center" vertical="center"/>
    </xf>
    <xf numFmtId="0" fontId="13" fillId="0" borderId="2875" xfId="0" applyFont="1" applyBorder="1" applyAlignment="1">
      <alignment horizontal="left" vertical="center" wrapText="1"/>
    </xf>
    <xf numFmtId="0" fontId="13" fillId="0" borderId="2874" xfId="0" applyFont="1" applyBorder="1" applyAlignment="1">
      <alignment horizontal="left" vertical="center" wrapText="1"/>
    </xf>
    <xf numFmtId="0" fontId="8" fillId="3" borderId="2876" xfId="0" applyFont="1" applyFill="1" applyBorder="1" applyAlignment="1">
      <alignment horizontal="center" vertical="center" wrapText="1"/>
    </xf>
    <xf numFmtId="0" fontId="8" fillId="3" borderId="2875" xfId="0" applyFont="1" applyFill="1" applyBorder="1" applyAlignment="1">
      <alignment horizontal="center" vertical="center" wrapText="1"/>
    </xf>
    <xf numFmtId="0" fontId="16" fillId="0" borderId="2860" xfId="0" applyFont="1" applyBorder="1" applyAlignment="1">
      <alignment horizontal="left" vertical="center" shrinkToFit="1"/>
    </xf>
    <xf numFmtId="0" fontId="16" fillId="0" borderId="2859" xfId="0" applyFont="1" applyBorder="1" applyAlignment="1">
      <alignment horizontal="left" vertical="center" shrinkToFit="1"/>
    </xf>
    <xf numFmtId="0" fontId="16" fillId="0" borderId="2858" xfId="0" applyFont="1" applyBorder="1" applyAlignment="1">
      <alignment horizontal="left" vertical="center" shrinkToFit="1"/>
    </xf>
    <xf numFmtId="0" fontId="8" fillId="3" borderId="2857" xfId="0" applyFont="1" applyFill="1" applyBorder="1" applyAlignment="1">
      <alignment horizontal="center" vertical="center"/>
    </xf>
    <xf numFmtId="0" fontId="8" fillId="3" borderId="2856" xfId="0" applyFont="1" applyFill="1" applyBorder="1" applyAlignment="1">
      <alignment horizontal="center" vertical="center"/>
    </xf>
    <xf numFmtId="0" fontId="16" fillId="0" borderId="2855" xfId="0" applyFont="1" applyBorder="1" applyAlignment="1">
      <alignment horizontal="left" vertical="center" shrinkToFit="1"/>
    </xf>
    <xf numFmtId="0" fontId="16" fillId="0" borderId="2854" xfId="0" applyFont="1" applyBorder="1" applyAlignment="1">
      <alignment horizontal="left" vertical="center" shrinkToFit="1"/>
    </xf>
    <xf numFmtId="0" fontId="16" fillId="0" borderId="2853" xfId="0" applyFont="1" applyBorder="1" applyAlignment="1">
      <alignment horizontal="left" vertical="center" shrinkToFit="1"/>
    </xf>
    <xf numFmtId="0" fontId="8" fillId="4" borderId="2851" xfId="0" applyFont="1" applyFill="1" applyBorder="1" applyAlignment="1">
      <alignment horizontal="left" vertical="top" wrapText="1"/>
    </xf>
    <xf numFmtId="0" fontId="8" fillId="4" borderId="2850" xfId="0" applyFont="1" applyFill="1" applyBorder="1" applyAlignment="1">
      <alignment horizontal="left" vertical="top" wrapText="1"/>
    </xf>
    <xf numFmtId="0" fontId="8" fillId="3" borderId="2872" xfId="0" applyFont="1" applyFill="1" applyBorder="1" applyAlignment="1">
      <alignment horizontal="center" vertical="center"/>
    </xf>
    <xf numFmtId="0" fontId="8" fillId="3" borderId="2871" xfId="0" applyFont="1" applyFill="1" applyBorder="1" applyAlignment="1">
      <alignment horizontal="center" vertical="center"/>
    </xf>
    <xf numFmtId="0" fontId="17" fillId="0" borderId="2870" xfId="0" applyFont="1" applyBorder="1" applyAlignment="1">
      <alignment horizontal="left" vertical="center" shrinkToFit="1"/>
    </xf>
    <xf numFmtId="0" fontId="17" fillId="0" borderId="2869" xfId="0" applyFont="1" applyBorder="1" applyAlignment="1">
      <alignment horizontal="left" vertical="center" shrinkToFit="1"/>
    </xf>
    <xf numFmtId="0" fontId="17" fillId="0" borderId="2868" xfId="0" applyFont="1" applyBorder="1" applyAlignment="1">
      <alignment horizontal="left" vertical="center" shrinkToFit="1"/>
    </xf>
    <xf numFmtId="0" fontId="8" fillId="3" borderId="2873" xfId="0" applyFont="1" applyFill="1" applyBorder="1" applyAlignment="1">
      <alignment horizontal="center" vertical="center" wrapText="1"/>
    </xf>
    <xf numFmtId="0" fontId="8" fillId="3" borderId="2850" xfId="0" applyFont="1" applyFill="1" applyBorder="1" applyAlignment="1">
      <alignment horizontal="center" vertical="center" wrapText="1"/>
    </xf>
    <xf numFmtId="0" fontId="8" fillId="4" borderId="2852" xfId="0" applyFont="1" applyFill="1" applyBorder="1" applyAlignment="1">
      <alignment horizontal="left" vertical="top" wrapText="1"/>
    </xf>
    <xf numFmtId="0" fontId="10" fillId="0" borderId="2852" xfId="0" applyFont="1" applyBorder="1" applyAlignment="1">
      <alignment horizontal="left" vertical="center" wrapText="1"/>
    </xf>
    <xf numFmtId="0" fontId="10" fillId="0" borderId="2851" xfId="0" applyFont="1" applyBorder="1" applyAlignment="1">
      <alignment horizontal="left" vertical="center" wrapText="1"/>
    </xf>
    <xf numFmtId="0" fontId="10" fillId="0" borderId="2850" xfId="0" applyFont="1" applyBorder="1" applyAlignment="1">
      <alignment horizontal="left" vertical="center" wrapText="1"/>
    </xf>
    <xf numFmtId="0" fontId="11" fillId="4" borderId="2852" xfId="0" applyFont="1" applyFill="1" applyBorder="1" applyAlignment="1">
      <alignment horizontal="center" vertical="center" wrapText="1"/>
    </xf>
    <xf numFmtId="0" fontId="11" fillId="4" borderId="2850" xfId="0" applyFont="1" applyFill="1" applyBorder="1" applyAlignment="1">
      <alignment horizontal="center" vertical="center" wrapText="1"/>
    </xf>
    <xf numFmtId="0" fontId="8" fillId="3" borderId="2891" xfId="0" applyFont="1" applyFill="1" applyBorder="1" applyAlignment="1">
      <alignment horizontal="center" vertical="center"/>
    </xf>
    <xf numFmtId="0" fontId="8" fillId="3" borderId="2888" xfId="0" applyFont="1" applyFill="1" applyBorder="1" applyAlignment="1">
      <alignment horizontal="center" vertical="center"/>
    </xf>
    <xf numFmtId="0" fontId="8" fillId="3" borderId="2890" xfId="0" applyFont="1" applyFill="1" applyBorder="1" applyAlignment="1">
      <alignment horizontal="center" vertical="center"/>
    </xf>
    <xf numFmtId="0" fontId="8" fillId="3" borderId="2886" xfId="0" applyFont="1" applyFill="1" applyBorder="1" applyAlignment="1">
      <alignment horizontal="center" vertical="center"/>
    </xf>
    <xf numFmtId="0" fontId="8" fillId="3" borderId="2885" xfId="0" applyFont="1" applyFill="1" applyBorder="1" applyAlignment="1">
      <alignment horizontal="center" vertical="center"/>
    </xf>
    <xf numFmtId="0" fontId="17" fillId="0" borderId="2884" xfId="0" applyFont="1" applyBorder="1" applyAlignment="1">
      <alignment horizontal="left" vertical="center" shrinkToFit="1"/>
    </xf>
    <xf numFmtId="0" fontId="17" fillId="0" borderId="2883" xfId="0" applyFont="1" applyBorder="1" applyAlignment="1">
      <alignment horizontal="left" vertical="center" shrinkToFit="1"/>
    </xf>
    <xf numFmtId="0" fontId="17" fillId="0" borderId="2882" xfId="0" applyFont="1" applyBorder="1" applyAlignment="1">
      <alignment horizontal="left" vertical="center" shrinkToFit="1"/>
    </xf>
    <xf numFmtId="0" fontId="15" fillId="0" borderId="2889" xfId="0" applyFont="1" applyBorder="1" applyAlignment="1">
      <alignment horizontal="left" vertical="top" wrapText="1"/>
    </xf>
    <xf numFmtId="0" fontId="15" fillId="0" borderId="2888" xfId="0" applyFont="1" applyBorder="1" applyAlignment="1">
      <alignment horizontal="left" vertical="top" wrapText="1"/>
    </xf>
    <xf numFmtId="0" fontId="15" fillId="0" borderId="2887" xfId="0" applyFont="1" applyBorder="1" applyAlignment="1">
      <alignment horizontal="left" vertical="top" wrapText="1"/>
    </xf>
    <xf numFmtId="0" fontId="8" fillId="3" borderId="2900" xfId="0" applyFont="1" applyFill="1" applyBorder="1" applyAlignment="1">
      <alignment horizontal="center" vertical="center"/>
    </xf>
    <xf numFmtId="0" fontId="8" fillId="3" borderId="2899" xfId="0" applyFont="1" applyFill="1" applyBorder="1" applyAlignment="1">
      <alignment horizontal="center" vertical="center"/>
    </xf>
    <xf numFmtId="0" fontId="13" fillId="0" borderId="2899" xfId="0" applyFont="1" applyBorder="1" applyAlignment="1">
      <alignment horizontal="left" vertical="center" wrapText="1"/>
    </xf>
    <xf numFmtId="0" fontId="13" fillId="0" borderId="2898" xfId="0" applyFont="1" applyBorder="1" applyAlignment="1">
      <alignment horizontal="left" vertical="center" wrapText="1"/>
    </xf>
    <xf numFmtId="0" fontId="8" fillId="3" borderId="2900" xfId="0" applyFont="1" applyFill="1" applyBorder="1" applyAlignment="1">
      <alignment horizontal="center" vertical="center" wrapText="1"/>
    </xf>
    <xf numFmtId="0" fontId="8" fillId="3" borderId="2899" xfId="0" applyFont="1" applyFill="1" applyBorder="1" applyAlignment="1">
      <alignment horizontal="center" vertical="center" wrapText="1"/>
    </xf>
    <xf numFmtId="0" fontId="16" fillId="0" borderId="2884" xfId="0" applyFont="1" applyBorder="1" applyAlignment="1">
      <alignment horizontal="left" vertical="center" shrinkToFit="1"/>
    </xf>
    <xf numFmtId="0" fontId="16" fillId="0" borderId="2883" xfId="0" applyFont="1" applyBorder="1" applyAlignment="1">
      <alignment horizontal="left" vertical="center" shrinkToFit="1"/>
    </xf>
    <xf numFmtId="0" fontId="16" fillId="0" borderId="2882" xfId="0" applyFont="1" applyBorder="1" applyAlignment="1">
      <alignment horizontal="left" vertical="center" shrinkToFit="1"/>
    </xf>
    <xf numFmtId="0" fontId="8" fillId="3" borderId="2881" xfId="0" applyFont="1" applyFill="1" applyBorder="1" applyAlignment="1">
      <alignment horizontal="center" vertical="center"/>
    </xf>
    <xf numFmtId="0" fontId="8" fillId="3" borderId="2880" xfId="0" applyFont="1" applyFill="1" applyBorder="1" applyAlignment="1">
      <alignment horizontal="center" vertical="center"/>
    </xf>
    <xf numFmtId="0" fontId="16" fillId="0" borderId="2879" xfId="0" applyFont="1" applyBorder="1" applyAlignment="1">
      <alignment horizontal="left" vertical="center" shrinkToFit="1"/>
    </xf>
    <xf numFmtId="0" fontId="16" fillId="0" borderId="2878" xfId="0" applyFont="1" applyBorder="1" applyAlignment="1">
      <alignment horizontal="left" vertical="center" shrinkToFit="1"/>
    </xf>
    <xf numFmtId="0" fontId="16" fillId="0" borderId="2877" xfId="0" applyFont="1" applyBorder="1" applyAlignment="1">
      <alignment horizontal="left" vertical="center" shrinkToFit="1"/>
    </xf>
    <xf numFmtId="0" fontId="8" fillId="4" borderId="2875" xfId="0" applyFont="1" applyFill="1" applyBorder="1" applyAlignment="1">
      <alignment horizontal="left" vertical="top" wrapText="1"/>
    </xf>
    <xf numFmtId="0" fontId="8" fillId="4" borderId="2874" xfId="0" applyFont="1" applyFill="1" applyBorder="1" applyAlignment="1">
      <alignment horizontal="left" vertical="top" wrapText="1"/>
    </xf>
    <xf numFmtId="0" fontId="8" fillId="3" borderId="2896" xfId="0" applyFont="1" applyFill="1" applyBorder="1" applyAlignment="1">
      <alignment horizontal="center" vertical="center"/>
    </xf>
    <xf numFmtId="0" fontId="8" fillId="3" borderId="2895" xfId="0" applyFont="1" applyFill="1" applyBorder="1" applyAlignment="1">
      <alignment horizontal="center" vertical="center"/>
    </xf>
    <xf numFmtId="0" fontId="17" fillId="0" borderId="2894" xfId="0" applyFont="1" applyBorder="1" applyAlignment="1">
      <alignment horizontal="left" vertical="center" shrinkToFit="1"/>
    </xf>
    <xf numFmtId="0" fontId="17" fillId="0" borderId="2893" xfId="0" applyFont="1" applyBorder="1" applyAlignment="1">
      <alignment horizontal="left" vertical="center" shrinkToFit="1"/>
    </xf>
    <xf numFmtId="0" fontId="17" fillId="0" borderId="2892" xfId="0" applyFont="1" applyBorder="1" applyAlignment="1">
      <alignment horizontal="left" vertical="center" shrinkToFit="1"/>
    </xf>
    <xf numFmtId="0" fontId="8" fillId="3" borderId="2897" xfId="0" applyFont="1" applyFill="1" applyBorder="1" applyAlignment="1">
      <alignment horizontal="center" vertical="center" wrapText="1"/>
    </xf>
    <xf numFmtId="0" fontId="8" fillId="3" borderId="2874" xfId="0" applyFont="1" applyFill="1" applyBorder="1" applyAlignment="1">
      <alignment horizontal="center" vertical="center" wrapText="1"/>
    </xf>
    <xf numFmtId="0" fontId="8" fillId="4" borderId="2876" xfId="0" applyFont="1" applyFill="1" applyBorder="1" applyAlignment="1">
      <alignment horizontal="left" vertical="top" wrapText="1"/>
    </xf>
    <xf numFmtId="0" fontId="10" fillId="0" borderId="2876" xfId="0" applyFont="1" applyBorder="1" applyAlignment="1">
      <alignment horizontal="left" vertical="center" wrapText="1"/>
    </xf>
    <xf numFmtId="0" fontId="10" fillId="0" borderId="2875" xfId="0" applyFont="1" applyBorder="1" applyAlignment="1">
      <alignment horizontal="left" vertical="center" wrapText="1"/>
    </xf>
    <xf numFmtId="0" fontId="10" fillId="0" borderId="2874" xfId="0" applyFont="1" applyBorder="1" applyAlignment="1">
      <alignment horizontal="left" vertical="center" wrapText="1"/>
    </xf>
    <xf numFmtId="0" fontId="11" fillId="4" borderId="2876" xfId="0" applyFont="1" applyFill="1" applyBorder="1" applyAlignment="1">
      <alignment horizontal="center" vertical="center" wrapText="1"/>
    </xf>
    <xf numFmtId="0" fontId="11" fillId="4" borderId="2874" xfId="0" applyFont="1" applyFill="1" applyBorder="1" applyAlignment="1">
      <alignment horizontal="center" vertical="center" wrapText="1"/>
    </xf>
    <xf numFmtId="0" fontId="8" fillId="3" borderId="2915" xfId="0" applyFont="1" applyFill="1" applyBorder="1" applyAlignment="1">
      <alignment horizontal="center" vertical="center"/>
    </xf>
    <xf numFmtId="0" fontId="8" fillId="3" borderId="2912" xfId="0" applyFont="1" applyFill="1" applyBorder="1" applyAlignment="1">
      <alignment horizontal="center" vertical="center"/>
    </xf>
    <xf numFmtId="0" fontId="8" fillId="3" borderId="2914" xfId="0" applyFont="1" applyFill="1" applyBorder="1" applyAlignment="1">
      <alignment horizontal="center" vertical="center"/>
    </xf>
    <xf numFmtId="0" fontId="8" fillId="3" borderId="2910" xfId="0" applyFont="1" applyFill="1" applyBorder="1" applyAlignment="1">
      <alignment horizontal="center" vertical="center"/>
    </xf>
    <xf numFmtId="0" fontId="8" fillId="3" borderId="2909" xfId="0" applyFont="1" applyFill="1" applyBorder="1" applyAlignment="1">
      <alignment horizontal="center" vertical="center"/>
    </xf>
    <xf numFmtId="0" fontId="17" fillId="0" borderId="2908" xfId="0" applyFont="1" applyBorder="1" applyAlignment="1">
      <alignment horizontal="left" vertical="center" shrinkToFit="1"/>
    </xf>
    <xf numFmtId="0" fontId="17" fillId="0" borderId="2907" xfId="0" applyFont="1" applyBorder="1" applyAlignment="1">
      <alignment horizontal="left" vertical="center" shrinkToFit="1"/>
    </xf>
    <xf numFmtId="0" fontId="17" fillId="0" borderId="2906" xfId="0" applyFont="1" applyBorder="1" applyAlignment="1">
      <alignment horizontal="left" vertical="center" shrinkToFit="1"/>
    </xf>
    <xf numFmtId="0" fontId="15" fillId="0" borderId="2913" xfId="0" applyFont="1" applyBorder="1" applyAlignment="1">
      <alignment horizontal="left" vertical="top" wrapText="1"/>
    </xf>
    <xf numFmtId="0" fontId="15" fillId="0" borderId="2912" xfId="0" applyFont="1" applyBorder="1" applyAlignment="1">
      <alignment horizontal="left" vertical="top" wrapText="1"/>
    </xf>
    <xf numFmtId="0" fontId="15" fillId="0" borderId="2911" xfId="0" applyFont="1" applyBorder="1" applyAlignment="1">
      <alignment horizontal="left" vertical="top" wrapText="1"/>
    </xf>
    <xf numFmtId="0" fontId="8" fillId="3" borderId="2924" xfId="0" applyFont="1" applyFill="1" applyBorder="1" applyAlignment="1">
      <alignment horizontal="center" vertical="center"/>
    </xf>
    <xf numFmtId="0" fontId="8" fillId="3" borderId="2923" xfId="0" applyFont="1" applyFill="1" applyBorder="1" applyAlignment="1">
      <alignment horizontal="center" vertical="center"/>
    </xf>
    <xf numFmtId="0" fontId="13" fillId="0" borderId="2923" xfId="0" applyFont="1" applyBorder="1" applyAlignment="1">
      <alignment horizontal="left" vertical="center" wrapText="1"/>
    </xf>
    <xf numFmtId="0" fontId="13" fillId="0" borderId="2922" xfId="0" applyFont="1" applyBorder="1" applyAlignment="1">
      <alignment horizontal="left" vertical="center" wrapText="1"/>
    </xf>
    <xf numFmtId="0" fontId="8" fillId="3" borderId="2924" xfId="0" applyFont="1" applyFill="1" applyBorder="1" applyAlignment="1">
      <alignment horizontal="center" vertical="center" wrapText="1"/>
    </xf>
    <xf numFmtId="0" fontId="8" fillId="3" borderId="2923" xfId="0" applyFont="1" applyFill="1" applyBorder="1" applyAlignment="1">
      <alignment horizontal="center" vertical="center" wrapText="1"/>
    </xf>
    <xf numFmtId="0" fontId="16" fillId="0" borderId="2908" xfId="0" applyFont="1" applyBorder="1" applyAlignment="1">
      <alignment horizontal="left" vertical="center" shrinkToFit="1"/>
    </xf>
    <xf numFmtId="0" fontId="16" fillId="0" borderId="2907" xfId="0" applyFont="1" applyBorder="1" applyAlignment="1">
      <alignment horizontal="left" vertical="center" shrinkToFit="1"/>
    </xf>
    <xf numFmtId="0" fontId="16" fillId="0" borderId="2906" xfId="0" applyFont="1" applyBorder="1" applyAlignment="1">
      <alignment horizontal="left" vertical="center" shrinkToFit="1"/>
    </xf>
    <xf numFmtId="0" fontId="8" fillId="3" borderId="2905" xfId="0" applyFont="1" applyFill="1" applyBorder="1" applyAlignment="1">
      <alignment horizontal="center" vertical="center"/>
    </xf>
    <xf numFmtId="0" fontId="8" fillId="3" borderId="2904" xfId="0" applyFont="1" applyFill="1" applyBorder="1" applyAlignment="1">
      <alignment horizontal="center" vertical="center"/>
    </xf>
    <xf numFmtId="0" fontId="16" fillId="0" borderId="2903" xfId="0" applyFont="1" applyBorder="1" applyAlignment="1">
      <alignment horizontal="left" vertical="center" shrinkToFit="1"/>
    </xf>
    <xf numFmtId="0" fontId="16" fillId="0" borderId="2902" xfId="0" applyFont="1" applyBorder="1" applyAlignment="1">
      <alignment horizontal="left" vertical="center" shrinkToFit="1"/>
    </xf>
    <xf numFmtId="0" fontId="16" fillId="0" borderId="2901" xfId="0" applyFont="1" applyBorder="1" applyAlignment="1">
      <alignment horizontal="left" vertical="center" shrinkToFit="1"/>
    </xf>
    <xf numFmtId="0" fontId="8" fillId="4" borderId="2899" xfId="0" applyFont="1" applyFill="1" applyBorder="1" applyAlignment="1">
      <alignment horizontal="left" vertical="top" wrapText="1"/>
    </xf>
    <xf numFmtId="0" fontId="8" fillId="4" borderId="2898" xfId="0" applyFont="1" applyFill="1" applyBorder="1" applyAlignment="1">
      <alignment horizontal="left" vertical="top" wrapText="1"/>
    </xf>
    <xf numFmtId="0" fontId="8" fillId="3" borderId="2920" xfId="0" applyFont="1" applyFill="1" applyBorder="1" applyAlignment="1">
      <alignment horizontal="center" vertical="center"/>
    </xf>
    <xf numFmtId="0" fontId="8" fillId="3" borderId="2919" xfId="0" applyFont="1" applyFill="1" applyBorder="1" applyAlignment="1">
      <alignment horizontal="center" vertical="center"/>
    </xf>
    <xf numFmtId="0" fontId="17" fillId="0" borderId="2918" xfId="0" applyFont="1" applyBorder="1" applyAlignment="1">
      <alignment horizontal="left" vertical="center" shrinkToFit="1"/>
    </xf>
    <xf numFmtId="0" fontId="17" fillId="0" borderId="2917" xfId="0" applyFont="1" applyBorder="1" applyAlignment="1">
      <alignment horizontal="left" vertical="center" shrinkToFit="1"/>
    </xf>
    <xf numFmtId="0" fontId="17" fillId="0" borderId="2916" xfId="0" applyFont="1" applyBorder="1" applyAlignment="1">
      <alignment horizontal="left" vertical="center" shrinkToFit="1"/>
    </xf>
    <xf numFmtId="0" fontId="8" fillId="3" borderId="2921" xfId="0" applyFont="1" applyFill="1" applyBorder="1" applyAlignment="1">
      <alignment horizontal="center" vertical="center" wrapText="1"/>
    </xf>
    <xf numFmtId="0" fontId="8" fillId="3" borderId="2898" xfId="0" applyFont="1" applyFill="1" applyBorder="1" applyAlignment="1">
      <alignment horizontal="center" vertical="center" wrapText="1"/>
    </xf>
    <xf numFmtId="0" fontId="8" fillId="4" borderId="2900" xfId="0" applyFont="1" applyFill="1" applyBorder="1" applyAlignment="1">
      <alignment horizontal="left" vertical="top" wrapText="1"/>
    </xf>
    <xf numFmtId="0" fontId="10" fillId="0" borderId="2900" xfId="0" applyFont="1" applyBorder="1" applyAlignment="1">
      <alignment horizontal="left" vertical="center" wrapText="1"/>
    </xf>
    <xf numFmtId="0" fontId="10" fillId="0" borderId="2899" xfId="0" applyFont="1" applyBorder="1" applyAlignment="1">
      <alignment horizontal="left" vertical="center" wrapText="1"/>
    </xf>
    <xf numFmtId="0" fontId="10" fillId="0" borderId="2898" xfId="0" applyFont="1" applyBorder="1" applyAlignment="1">
      <alignment horizontal="left" vertical="center" wrapText="1"/>
    </xf>
    <xf numFmtId="0" fontId="11" fillId="4" borderId="2900" xfId="0" applyFont="1" applyFill="1" applyBorder="1" applyAlignment="1">
      <alignment horizontal="center" vertical="center" wrapText="1"/>
    </xf>
    <xf numFmtId="0" fontId="11" fillId="4" borderId="2898" xfId="0" applyFont="1" applyFill="1" applyBorder="1" applyAlignment="1">
      <alignment horizontal="center" vertical="center" wrapText="1"/>
    </xf>
    <xf numFmtId="0" fontId="8" fillId="3" borderId="2939" xfId="0" applyFont="1" applyFill="1" applyBorder="1" applyAlignment="1">
      <alignment horizontal="center" vertical="center"/>
    </xf>
    <xf numFmtId="0" fontId="8" fillId="3" borderId="2936" xfId="0" applyFont="1" applyFill="1" applyBorder="1" applyAlignment="1">
      <alignment horizontal="center" vertical="center"/>
    </xf>
    <xf numFmtId="0" fontId="8" fillId="3" borderId="2938" xfId="0" applyFont="1" applyFill="1" applyBorder="1" applyAlignment="1">
      <alignment horizontal="center" vertical="center"/>
    </xf>
    <xf numFmtId="0" fontId="8" fillId="3" borderId="2934" xfId="0" applyFont="1" applyFill="1" applyBorder="1" applyAlignment="1">
      <alignment horizontal="center" vertical="center"/>
    </xf>
    <xf numFmtId="0" fontId="8" fillId="3" borderId="2933" xfId="0" applyFont="1" applyFill="1" applyBorder="1" applyAlignment="1">
      <alignment horizontal="center" vertical="center"/>
    </xf>
    <xf numFmtId="0" fontId="17" fillId="0" borderId="2932" xfId="0" applyFont="1" applyBorder="1" applyAlignment="1">
      <alignment horizontal="left" vertical="center" shrinkToFit="1"/>
    </xf>
    <xf numFmtId="0" fontId="17" fillId="0" borderId="2931" xfId="0" applyFont="1" applyBorder="1" applyAlignment="1">
      <alignment horizontal="left" vertical="center" shrinkToFit="1"/>
    </xf>
    <xf numFmtId="0" fontId="17" fillId="0" borderId="2930" xfId="0" applyFont="1" applyBorder="1" applyAlignment="1">
      <alignment horizontal="left" vertical="center" shrinkToFit="1"/>
    </xf>
    <xf numFmtId="0" fontId="15" fillId="0" borderId="2937" xfId="0" applyFont="1" applyBorder="1" applyAlignment="1">
      <alignment horizontal="left" vertical="top" wrapText="1"/>
    </xf>
    <xf numFmtId="0" fontId="15" fillId="0" borderId="2936" xfId="0" applyFont="1" applyBorder="1" applyAlignment="1">
      <alignment horizontal="left" vertical="top" wrapText="1"/>
    </xf>
    <xf numFmtId="0" fontId="15" fillId="0" borderId="2935" xfId="0" applyFont="1" applyBorder="1" applyAlignment="1">
      <alignment horizontal="left" vertical="top" wrapText="1"/>
    </xf>
    <xf numFmtId="0" fontId="8" fillId="3" borderId="2948" xfId="0" applyFont="1" applyFill="1" applyBorder="1" applyAlignment="1">
      <alignment horizontal="center" vertical="center"/>
    </xf>
    <xf numFmtId="0" fontId="8" fillId="3" borderId="2947" xfId="0" applyFont="1" applyFill="1" applyBorder="1" applyAlignment="1">
      <alignment horizontal="center" vertical="center"/>
    </xf>
    <xf numFmtId="0" fontId="13" fillId="0" borderId="2947" xfId="0" applyFont="1" applyBorder="1" applyAlignment="1">
      <alignment horizontal="left" vertical="center" wrapText="1"/>
    </xf>
    <xf numFmtId="0" fontId="13" fillId="0" borderId="2946" xfId="0" applyFont="1" applyBorder="1" applyAlignment="1">
      <alignment horizontal="left" vertical="center" wrapText="1"/>
    </xf>
    <xf numFmtId="0" fontId="8" fillId="3" borderId="2948" xfId="0" applyFont="1" applyFill="1" applyBorder="1" applyAlignment="1">
      <alignment horizontal="center" vertical="center" wrapText="1"/>
    </xf>
    <xf numFmtId="0" fontId="8" fillId="3" borderId="2947" xfId="0" applyFont="1" applyFill="1" applyBorder="1" applyAlignment="1">
      <alignment horizontal="center" vertical="center" wrapText="1"/>
    </xf>
    <xf numFmtId="0" fontId="16" fillId="0" borderId="2932" xfId="0" applyFont="1" applyBorder="1" applyAlignment="1">
      <alignment horizontal="left" vertical="center" shrinkToFit="1"/>
    </xf>
    <xf numFmtId="0" fontId="16" fillId="0" borderId="2931" xfId="0" applyFont="1" applyBorder="1" applyAlignment="1">
      <alignment horizontal="left" vertical="center" shrinkToFit="1"/>
    </xf>
    <xf numFmtId="0" fontId="16" fillId="0" borderId="2930" xfId="0" applyFont="1" applyBorder="1" applyAlignment="1">
      <alignment horizontal="left" vertical="center" shrinkToFit="1"/>
    </xf>
    <xf numFmtId="0" fontId="8" fillId="3" borderId="2929" xfId="0" applyFont="1" applyFill="1" applyBorder="1" applyAlignment="1">
      <alignment horizontal="center" vertical="center"/>
    </xf>
    <xf numFmtId="0" fontId="8" fillId="3" borderId="2928" xfId="0" applyFont="1" applyFill="1" applyBorder="1" applyAlignment="1">
      <alignment horizontal="center" vertical="center"/>
    </xf>
    <xf numFmtId="0" fontId="16" fillId="0" borderId="2927" xfId="0" applyFont="1" applyBorder="1" applyAlignment="1">
      <alignment horizontal="left" vertical="center" shrinkToFit="1"/>
    </xf>
    <xf numFmtId="0" fontId="16" fillId="0" borderId="2926" xfId="0" applyFont="1" applyBorder="1" applyAlignment="1">
      <alignment horizontal="left" vertical="center" shrinkToFit="1"/>
    </xf>
    <xf numFmtId="0" fontId="16" fillId="0" borderId="2925" xfId="0" applyFont="1" applyBorder="1" applyAlignment="1">
      <alignment horizontal="left" vertical="center" shrinkToFit="1"/>
    </xf>
    <xf numFmtId="0" fontId="8" fillId="4" borderId="2923" xfId="0" applyFont="1" applyFill="1" applyBorder="1" applyAlignment="1">
      <alignment horizontal="left" vertical="top" wrapText="1"/>
    </xf>
    <xf numFmtId="0" fontId="8" fillId="4" borderId="2922" xfId="0" applyFont="1" applyFill="1" applyBorder="1" applyAlignment="1">
      <alignment horizontal="left" vertical="top" wrapText="1"/>
    </xf>
    <xf numFmtId="0" fontId="8" fillId="3" borderId="2944" xfId="0" applyFont="1" applyFill="1" applyBorder="1" applyAlignment="1">
      <alignment horizontal="center" vertical="center"/>
    </xf>
    <xf numFmtId="0" fontId="8" fillId="3" borderId="2943" xfId="0" applyFont="1" applyFill="1" applyBorder="1" applyAlignment="1">
      <alignment horizontal="center" vertical="center"/>
    </xf>
    <xf numFmtId="0" fontId="17" fillId="0" borderId="2942" xfId="0" applyFont="1" applyBorder="1" applyAlignment="1">
      <alignment horizontal="left" vertical="center" shrinkToFit="1"/>
    </xf>
    <xf numFmtId="0" fontId="17" fillId="0" borderId="2941" xfId="0" applyFont="1" applyBorder="1" applyAlignment="1">
      <alignment horizontal="left" vertical="center" shrinkToFit="1"/>
    </xf>
    <xf numFmtId="0" fontId="17" fillId="0" borderId="2940" xfId="0" applyFont="1" applyBorder="1" applyAlignment="1">
      <alignment horizontal="left" vertical="center" shrinkToFit="1"/>
    </xf>
    <xf numFmtId="0" fontId="8" fillId="3" borderId="2945" xfId="0" applyFont="1" applyFill="1" applyBorder="1" applyAlignment="1">
      <alignment horizontal="center" vertical="center" wrapText="1"/>
    </xf>
    <xf numFmtId="0" fontId="8" fillId="3" borderId="2922" xfId="0" applyFont="1" applyFill="1" applyBorder="1" applyAlignment="1">
      <alignment horizontal="center" vertical="center" wrapText="1"/>
    </xf>
    <xf numFmtId="0" fontId="8" fillId="4" borderId="2924" xfId="0" applyFont="1" applyFill="1" applyBorder="1" applyAlignment="1">
      <alignment horizontal="left" vertical="top" wrapText="1"/>
    </xf>
    <xf numFmtId="0" fontId="10" fillId="0" borderId="2924" xfId="0" applyFont="1" applyBorder="1" applyAlignment="1">
      <alignment horizontal="left" vertical="center" wrapText="1"/>
    </xf>
    <xf numFmtId="0" fontId="10" fillId="0" borderId="2923" xfId="0" applyFont="1" applyBorder="1" applyAlignment="1">
      <alignment horizontal="left" vertical="center" wrapText="1"/>
    </xf>
    <xf numFmtId="0" fontId="10" fillId="0" borderId="2922" xfId="0" applyFont="1" applyBorder="1" applyAlignment="1">
      <alignment horizontal="left" vertical="center" wrapText="1"/>
    </xf>
    <xf numFmtId="0" fontId="11" fillId="4" borderId="2924" xfId="0" applyFont="1" applyFill="1" applyBorder="1" applyAlignment="1">
      <alignment horizontal="center" vertical="center" wrapText="1"/>
    </xf>
    <xf numFmtId="0" fontId="11" fillId="4" borderId="2922" xfId="0" applyFont="1" applyFill="1" applyBorder="1" applyAlignment="1">
      <alignment horizontal="center" vertical="center" wrapText="1"/>
    </xf>
    <xf numFmtId="0" fontId="8" fillId="3" borderId="2963" xfId="0" applyFont="1" applyFill="1" applyBorder="1" applyAlignment="1">
      <alignment horizontal="center" vertical="center"/>
    </xf>
    <xf numFmtId="0" fontId="8" fillId="3" borderId="2960" xfId="0" applyFont="1" applyFill="1" applyBorder="1" applyAlignment="1">
      <alignment horizontal="center" vertical="center"/>
    </xf>
    <xf numFmtId="0" fontId="8" fillId="3" borderId="2962" xfId="0" applyFont="1" applyFill="1" applyBorder="1" applyAlignment="1">
      <alignment horizontal="center" vertical="center"/>
    </xf>
    <xf numFmtId="0" fontId="8" fillId="3" borderId="2958" xfId="0" applyFont="1" applyFill="1" applyBorder="1" applyAlignment="1">
      <alignment horizontal="center" vertical="center"/>
    </xf>
    <xf numFmtId="0" fontId="8" fillId="3" borderId="2957" xfId="0" applyFont="1" applyFill="1" applyBorder="1" applyAlignment="1">
      <alignment horizontal="center" vertical="center"/>
    </xf>
    <xf numFmtId="0" fontId="17" fillId="0" borderId="2956" xfId="0" applyFont="1" applyBorder="1" applyAlignment="1">
      <alignment horizontal="left" vertical="center" shrinkToFit="1"/>
    </xf>
    <xf numFmtId="0" fontId="17" fillId="0" borderId="2955" xfId="0" applyFont="1" applyBorder="1" applyAlignment="1">
      <alignment horizontal="left" vertical="center" shrinkToFit="1"/>
    </xf>
    <xf numFmtId="0" fontId="17" fillId="0" borderId="2954" xfId="0" applyFont="1" applyBorder="1" applyAlignment="1">
      <alignment horizontal="left" vertical="center" shrinkToFit="1"/>
    </xf>
    <xf numFmtId="0" fontId="15" fillId="0" borderId="2961" xfId="0" applyFont="1" applyBorder="1" applyAlignment="1">
      <alignment horizontal="left" vertical="top" wrapText="1"/>
    </xf>
    <xf numFmtId="0" fontId="15" fillId="0" borderId="2960" xfId="0" applyFont="1" applyBorder="1" applyAlignment="1">
      <alignment horizontal="left" vertical="top" wrapText="1"/>
    </xf>
    <xf numFmtId="0" fontId="15" fillId="0" borderId="2959" xfId="0" applyFont="1" applyBorder="1" applyAlignment="1">
      <alignment horizontal="left" vertical="top" wrapText="1"/>
    </xf>
    <xf numFmtId="0" fontId="8" fillId="3" borderId="2972" xfId="0" applyFont="1" applyFill="1" applyBorder="1" applyAlignment="1">
      <alignment horizontal="center" vertical="center"/>
    </xf>
    <xf numFmtId="0" fontId="8" fillId="3" borderId="2971" xfId="0" applyFont="1" applyFill="1" applyBorder="1" applyAlignment="1">
      <alignment horizontal="center" vertical="center"/>
    </xf>
    <xf numFmtId="0" fontId="13" fillId="0" borderId="2971" xfId="0" applyFont="1" applyBorder="1" applyAlignment="1">
      <alignment horizontal="left" vertical="center" wrapText="1"/>
    </xf>
    <xf numFmtId="0" fontId="13" fillId="0" borderId="2970" xfId="0" applyFont="1" applyBorder="1" applyAlignment="1">
      <alignment horizontal="left" vertical="center" wrapText="1"/>
    </xf>
    <xf numFmtId="0" fontId="8" fillId="3" borderId="2972" xfId="0" applyFont="1" applyFill="1" applyBorder="1" applyAlignment="1">
      <alignment horizontal="center" vertical="center" wrapText="1"/>
    </xf>
    <xf numFmtId="0" fontId="8" fillId="3" borderId="2971" xfId="0" applyFont="1" applyFill="1" applyBorder="1" applyAlignment="1">
      <alignment horizontal="center" vertical="center" wrapText="1"/>
    </xf>
    <xf numFmtId="0" fontId="16" fillId="0" borderId="2956" xfId="0" applyFont="1" applyBorder="1" applyAlignment="1">
      <alignment horizontal="left" vertical="center" shrinkToFit="1"/>
    </xf>
    <xf numFmtId="0" fontId="16" fillId="0" borderId="2955" xfId="0" applyFont="1" applyBorder="1" applyAlignment="1">
      <alignment horizontal="left" vertical="center" shrinkToFit="1"/>
    </xf>
    <xf numFmtId="0" fontId="16" fillId="0" borderId="2954" xfId="0" applyFont="1" applyBorder="1" applyAlignment="1">
      <alignment horizontal="left" vertical="center" shrinkToFit="1"/>
    </xf>
    <xf numFmtId="0" fontId="8" fillId="3" borderId="2953" xfId="0" applyFont="1" applyFill="1" applyBorder="1" applyAlignment="1">
      <alignment horizontal="center" vertical="center"/>
    </xf>
    <xf numFmtId="0" fontId="8" fillId="3" borderId="2952" xfId="0" applyFont="1" applyFill="1" applyBorder="1" applyAlignment="1">
      <alignment horizontal="center" vertical="center"/>
    </xf>
    <xf numFmtId="0" fontId="16" fillId="0" borderId="2951" xfId="0" applyFont="1" applyBorder="1" applyAlignment="1">
      <alignment horizontal="left" vertical="center" shrinkToFit="1"/>
    </xf>
    <xf numFmtId="0" fontId="16" fillId="0" borderId="2950" xfId="0" applyFont="1" applyBorder="1" applyAlignment="1">
      <alignment horizontal="left" vertical="center" shrinkToFit="1"/>
    </xf>
    <xf numFmtId="0" fontId="16" fillId="0" borderId="2949" xfId="0" applyFont="1" applyBorder="1" applyAlignment="1">
      <alignment horizontal="left" vertical="center" shrinkToFit="1"/>
    </xf>
    <xf numFmtId="0" fontId="8" fillId="4" borderId="2947" xfId="0" applyFont="1" applyFill="1" applyBorder="1" applyAlignment="1">
      <alignment horizontal="left" vertical="top" wrapText="1"/>
    </xf>
    <xf numFmtId="0" fontId="8" fillId="4" borderId="2946" xfId="0" applyFont="1" applyFill="1" applyBorder="1" applyAlignment="1">
      <alignment horizontal="left" vertical="top" wrapText="1"/>
    </xf>
    <xf numFmtId="0" fontId="8" fillId="3" borderId="2968" xfId="0" applyFont="1" applyFill="1" applyBorder="1" applyAlignment="1">
      <alignment horizontal="center" vertical="center"/>
    </xf>
    <xf numFmtId="0" fontId="8" fillId="3" borderId="2967" xfId="0" applyFont="1" applyFill="1" applyBorder="1" applyAlignment="1">
      <alignment horizontal="center" vertical="center"/>
    </xf>
    <xf numFmtId="0" fontId="17" fillId="0" borderId="2966" xfId="0" applyFont="1" applyBorder="1" applyAlignment="1">
      <alignment horizontal="left" vertical="center" shrinkToFit="1"/>
    </xf>
    <xf numFmtId="0" fontId="17" fillId="0" borderId="2965" xfId="0" applyFont="1" applyBorder="1" applyAlignment="1">
      <alignment horizontal="left" vertical="center" shrinkToFit="1"/>
    </xf>
    <xf numFmtId="0" fontId="17" fillId="0" borderId="2964" xfId="0" applyFont="1" applyBorder="1" applyAlignment="1">
      <alignment horizontal="left" vertical="center" shrinkToFit="1"/>
    </xf>
    <xf numFmtId="0" fontId="8" fillId="3" borderId="2969" xfId="0" applyFont="1" applyFill="1" applyBorder="1" applyAlignment="1">
      <alignment horizontal="center" vertical="center" wrapText="1"/>
    </xf>
    <xf numFmtId="0" fontId="8" fillId="3" borderId="2946" xfId="0" applyFont="1" applyFill="1" applyBorder="1" applyAlignment="1">
      <alignment horizontal="center" vertical="center" wrapText="1"/>
    </xf>
    <xf numFmtId="0" fontId="8" fillId="4" borderId="2948" xfId="0" applyFont="1" applyFill="1" applyBorder="1" applyAlignment="1">
      <alignment horizontal="left" vertical="top" wrapText="1"/>
    </xf>
    <xf numFmtId="0" fontId="10" fillId="0" borderId="2948" xfId="0" applyFont="1" applyBorder="1" applyAlignment="1">
      <alignment horizontal="left" vertical="center" wrapText="1"/>
    </xf>
    <xf numFmtId="0" fontId="10" fillId="0" borderId="2947" xfId="0" applyFont="1" applyBorder="1" applyAlignment="1">
      <alignment horizontal="left" vertical="center" wrapText="1"/>
    </xf>
    <xf numFmtId="0" fontId="10" fillId="0" borderId="2946" xfId="0" applyFont="1" applyBorder="1" applyAlignment="1">
      <alignment horizontal="left" vertical="center" wrapText="1"/>
    </xf>
    <xf numFmtId="0" fontId="11" fillId="4" borderId="2948" xfId="0" applyFont="1" applyFill="1" applyBorder="1" applyAlignment="1">
      <alignment horizontal="center" vertical="center" wrapText="1"/>
    </xf>
    <xf numFmtId="0" fontId="11" fillId="4" borderId="2946" xfId="0" applyFont="1" applyFill="1" applyBorder="1" applyAlignment="1">
      <alignment horizontal="center" vertical="center" wrapText="1"/>
    </xf>
    <xf numFmtId="0" fontId="8" fillId="3" borderId="2987" xfId="0" applyFont="1" applyFill="1" applyBorder="1" applyAlignment="1">
      <alignment horizontal="center" vertical="center"/>
    </xf>
    <xf numFmtId="0" fontId="8" fillId="3" borderId="2984" xfId="0" applyFont="1" applyFill="1" applyBorder="1" applyAlignment="1">
      <alignment horizontal="center" vertical="center"/>
    </xf>
    <xf numFmtId="0" fontId="8" fillId="3" borderId="2986" xfId="0" applyFont="1" applyFill="1" applyBorder="1" applyAlignment="1">
      <alignment horizontal="center" vertical="center"/>
    </xf>
    <xf numFmtId="0" fontId="8" fillId="3" borderId="2982" xfId="0" applyFont="1" applyFill="1" applyBorder="1" applyAlignment="1">
      <alignment horizontal="center" vertical="center"/>
    </xf>
    <xf numFmtId="0" fontId="8" fillId="3" borderId="2981" xfId="0" applyFont="1" applyFill="1" applyBorder="1" applyAlignment="1">
      <alignment horizontal="center" vertical="center"/>
    </xf>
    <xf numFmtId="0" fontId="17" fillId="0" borderId="2980" xfId="0" applyFont="1" applyBorder="1" applyAlignment="1">
      <alignment horizontal="left" vertical="center" shrinkToFit="1"/>
    </xf>
    <xf numFmtId="0" fontId="17" fillId="0" borderId="2979" xfId="0" applyFont="1" applyBorder="1" applyAlignment="1">
      <alignment horizontal="left" vertical="center" shrinkToFit="1"/>
    </xf>
    <xf numFmtId="0" fontId="17" fillId="0" borderId="2978" xfId="0" applyFont="1" applyBorder="1" applyAlignment="1">
      <alignment horizontal="left" vertical="center" shrinkToFit="1"/>
    </xf>
    <xf numFmtId="0" fontId="15" fillId="0" borderId="2985" xfId="0" applyFont="1" applyBorder="1" applyAlignment="1">
      <alignment horizontal="left" vertical="top" wrapText="1"/>
    </xf>
    <xf numFmtId="0" fontId="15" fillId="0" borderId="2984" xfId="0" applyFont="1" applyBorder="1" applyAlignment="1">
      <alignment horizontal="left" vertical="top" wrapText="1"/>
    </xf>
    <xf numFmtId="0" fontId="15" fillId="0" borderId="2983" xfId="0" applyFont="1" applyBorder="1" applyAlignment="1">
      <alignment horizontal="left" vertical="top" wrapText="1"/>
    </xf>
    <xf numFmtId="0" fontId="8" fillId="3" borderId="2996" xfId="0" applyFont="1" applyFill="1" applyBorder="1" applyAlignment="1">
      <alignment horizontal="center" vertical="center"/>
    </xf>
    <xf numFmtId="0" fontId="8" fillId="3" borderId="2995" xfId="0" applyFont="1" applyFill="1" applyBorder="1" applyAlignment="1">
      <alignment horizontal="center" vertical="center"/>
    </xf>
    <xf numFmtId="0" fontId="13" fillId="0" borderId="2995" xfId="0" applyFont="1" applyBorder="1" applyAlignment="1">
      <alignment horizontal="left" vertical="center" wrapText="1"/>
    </xf>
    <xf numFmtId="0" fontId="13" fillId="0" borderId="2994" xfId="0" applyFont="1" applyBorder="1" applyAlignment="1">
      <alignment horizontal="left" vertical="center" wrapText="1"/>
    </xf>
    <xf numFmtId="0" fontId="8" fillId="3" borderId="2996" xfId="0" applyFont="1" applyFill="1" applyBorder="1" applyAlignment="1">
      <alignment horizontal="center" vertical="center" wrapText="1"/>
    </xf>
    <xf numFmtId="0" fontId="8" fillId="3" borderId="2995" xfId="0" applyFont="1" applyFill="1" applyBorder="1" applyAlignment="1">
      <alignment horizontal="center" vertical="center" wrapText="1"/>
    </xf>
    <xf numFmtId="0" fontId="16" fillId="0" borderId="2980" xfId="0" applyFont="1" applyBorder="1" applyAlignment="1">
      <alignment horizontal="left" vertical="center" shrinkToFit="1"/>
    </xf>
    <xf numFmtId="0" fontId="16" fillId="0" borderId="2979" xfId="0" applyFont="1" applyBorder="1" applyAlignment="1">
      <alignment horizontal="left" vertical="center" shrinkToFit="1"/>
    </xf>
    <xf numFmtId="0" fontId="16" fillId="0" borderId="2978" xfId="0" applyFont="1" applyBorder="1" applyAlignment="1">
      <alignment horizontal="left" vertical="center" shrinkToFit="1"/>
    </xf>
    <xf numFmtId="0" fontId="8" fillId="3" borderId="2977" xfId="0" applyFont="1" applyFill="1" applyBorder="1" applyAlignment="1">
      <alignment horizontal="center" vertical="center"/>
    </xf>
    <xf numFmtId="0" fontId="8" fillId="3" borderId="2976" xfId="0" applyFont="1" applyFill="1" applyBorder="1" applyAlignment="1">
      <alignment horizontal="center" vertical="center"/>
    </xf>
    <xf numFmtId="0" fontId="16" fillId="0" borderId="2975" xfId="0" applyFont="1" applyBorder="1" applyAlignment="1">
      <alignment horizontal="left" vertical="center" shrinkToFit="1"/>
    </xf>
    <xf numFmtId="0" fontId="16" fillId="0" borderId="2974" xfId="0" applyFont="1" applyBorder="1" applyAlignment="1">
      <alignment horizontal="left" vertical="center" shrinkToFit="1"/>
    </xf>
    <xf numFmtId="0" fontId="16" fillId="0" borderId="2973" xfId="0" applyFont="1" applyBorder="1" applyAlignment="1">
      <alignment horizontal="left" vertical="center" shrinkToFit="1"/>
    </xf>
    <xf numFmtId="0" fontId="8" fillId="4" borderId="2971" xfId="0" applyFont="1" applyFill="1" applyBorder="1" applyAlignment="1">
      <alignment horizontal="left" vertical="top" wrapText="1"/>
    </xf>
    <xf numFmtId="0" fontId="8" fillId="4" borderId="2970" xfId="0" applyFont="1" applyFill="1" applyBorder="1" applyAlignment="1">
      <alignment horizontal="left" vertical="top" wrapText="1"/>
    </xf>
    <xf numFmtId="0" fontId="8" fillId="3" borderId="2992" xfId="0" applyFont="1" applyFill="1" applyBorder="1" applyAlignment="1">
      <alignment horizontal="center" vertical="center"/>
    </xf>
    <xf numFmtId="0" fontId="8" fillId="3" borderId="2991" xfId="0" applyFont="1" applyFill="1" applyBorder="1" applyAlignment="1">
      <alignment horizontal="center" vertical="center"/>
    </xf>
    <xf numFmtId="0" fontId="17" fillId="0" borderId="2990" xfId="0" applyFont="1" applyBorder="1" applyAlignment="1">
      <alignment horizontal="left" vertical="center" shrinkToFit="1"/>
    </xf>
    <xf numFmtId="0" fontId="17" fillId="0" borderId="2989" xfId="0" applyFont="1" applyBorder="1" applyAlignment="1">
      <alignment horizontal="left" vertical="center" shrinkToFit="1"/>
    </xf>
    <xf numFmtId="0" fontId="17" fillId="0" borderId="2988" xfId="0" applyFont="1" applyBorder="1" applyAlignment="1">
      <alignment horizontal="left" vertical="center" shrinkToFit="1"/>
    </xf>
    <xf numFmtId="0" fontId="8" fillId="3" borderId="2993" xfId="0" applyFont="1" applyFill="1" applyBorder="1" applyAlignment="1">
      <alignment horizontal="center" vertical="center" wrapText="1"/>
    </xf>
    <xf numFmtId="0" fontId="8" fillId="3" borderId="2970" xfId="0" applyFont="1" applyFill="1" applyBorder="1" applyAlignment="1">
      <alignment horizontal="center" vertical="center" wrapText="1"/>
    </xf>
    <xf numFmtId="0" fontId="8" fillId="4" borderId="2972" xfId="0" applyFont="1" applyFill="1" applyBorder="1" applyAlignment="1">
      <alignment horizontal="left" vertical="top" wrapText="1"/>
    </xf>
    <xf numFmtId="0" fontId="10" fillId="0" borderId="2972" xfId="0" applyFont="1" applyBorder="1" applyAlignment="1">
      <alignment horizontal="left" vertical="center" wrapText="1"/>
    </xf>
    <xf numFmtId="0" fontId="10" fillId="0" borderId="2971" xfId="0" applyFont="1" applyBorder="1" applyAlignment="1">
      <alignment horizontal="left" vertical="center" wrapText="1"/>
    </xf>
    <xf numFmtId="0" fontId="10" fillId="0" borderId="2970" xfId="0" applyFont="1" applyBorder="1" applyAlignment="1">
      <alignment horizontal="left" vertical="center" wrapText="1"/>
    </xf>
    <xf numFmtId="0" fontId="11" fillId="4" borderId="2972" xfId="0" applyFont="1" applyFill="1" applyBorder="1" applyAlignment="1">
      <alignment horizontal="center" vertical="center" wrapText="1"/>
    </xf>
    <xf numFmtId="0" fontId="11" fillId="4" borderId="2970" xfId="0" applyFont="1" applyFill="1" applyBorder="1" applyAlignment="1">
      <alignment horizontal="center" vertical="center" wrapText="1"/>
    </xf>
    <xf numFmtId="0" fontId="8" fillId="3" borderId="3011" xfId="0" applyFont="1" applyFill="1" applyBorder="1" applyAlignment="1">
      <alignment horizontal="center" vertical="center"/>
    </xf>
    <xf numFmtId="0" fontId="8" fillId="3" borderId="3008" xfId="0" applyFont="1" applyFill="1" applyBorder="1" applyAlignment="1">
      <alignment horizontal="center" vertical="center"/>
    </xf>
    <xf numFmtId="0" fontId="8" fillId="3" borderId="3010" xfId="0" applyFont="1" applyFill="1" applyBorder="1" applyAlignment="1">
      <alignment horizontal="center" vertical="center"/>
    </xf>
    <xf numFmtId="0" fontId="8" fillId="3" borderId="3006" xfId="0" applyFont="1" applyFill="1" applyBorder="1" applyAlignment="1">
      <alignment horizontal="center" vertical="center"/>
    </xf>
    <xf numFmtId="0" fontId="8" fillId="3" borderId="3005" xfId="0" applyFont="1" applyFill="1" applyBorder="1" applyAlignment="1">
      <alignment horizontal="center" vertical="center"/>
    </xf>
    <xf numFmtId="0" fontId="17" fillId="0" borderId="3004" xfId="0" applyFont="1" applyBorder="1" applyAlignment="1">
      <alignment horizontal="left" vertical="center" shrinkToFit="1"/>
    </xf>
    <xf numFmtId="0" fontId="17" fillId="0" borderId="3003" xfId="0" applyFont="1" applyBorder="1" applyAlignment="1">
      <alignment horizontal="left" vertical="center" shrinkToFit="1"/>
    </xf>
    <xf numFmtId="0" fontId="17" fillId="0" borderId="3002" xfId="0" applyFont="1" applyBorder="1" applyAlignment="1">
      <alignment horizontal="left" vertical="center" shrinkToFit="1"/>
    </xf>
    <xf numFmtId="0" fontId="15" fillId="0" borderId="3009" xfId="0" applyFont="1" applyBorder="1" applyAlignment="1">
      <alignment horizontal="left" vertical="top" wrapText="1"/>
    </xf>
    <xf numFmtId="0" fontId="15" fillId="0" borderId="3008" xfId="0" applyFont="1" applyBorder="1" applyAlignment="1">
      <alignment horizontal="left" vertical="top" wrapText="1"/>
    </xf>
    <xf numFmtId="0" fontId="15" fillId="0" borderId="3007" xfId="0" applyFont="1" applyBorder="1" applyAlignment="1">
      <alignment horizontal="left" vertical="top" wrapText="1"/>
    </xf>
    <xf numFmtId="0" fontId="8" fillId="3" borderId="3020" xfId="0" applyFont="1" applyFill="1" applyBorder="1" applyAlignment="1">
      <alignment horizontal="center" vertical="center"/>
    </xf>
    <xf numFmtId="0" fontId="8" fillId="3" borderId="3019" xfId="0" applyFont="1" applyFill="1" applyBorder="1" applyAlignment="1">
      <alignment horizontal="center" vertical="center"/>
    </xf>
    <xf numFmtId="0" fontId="13" fillId="0" borderId="3019" xfId="0" applyFont="1" applyBorder="1" applyAlignment="1">
      <alignment horizontal="left" vertical="center" wrapText="1"/>
    </xf>
    <xf numFmtId="0" fontId="13" fillId="0" borderId="3018" xfId="0" applyFont="1" applyBorder="1" applyAlignment="1">
      <alignment horizontal="left" vertical="center" wrapText="1"/>
    </xf>
    <xf numFmtId="0" fontId="8" fillId="3" borderId="3020" xfId="0" applyFont="1" applyFill="1" applyBorder="1" applyAlignment="1">
      <alignment horizontal="center" vertical="center" wrapText="1"/>
    </xf>
    <xf numFmtId="0" fontId="8" fillId="3" borderId="3019" xfId="0" applyFont="1" applyFill="1" applyBorder="1" applyAlignment="1">
      <alignment horizontal="center" vertical="center" wrapText="1"/>
    </xf>
    <xf numFmtId="0" fontId="16" fillId="0" borderId="3004" xfId="0" applyFont="1" applyBorder="1" applyAlignment="1">
      <alignment horizontal="left" vertical="center" shrinkToFit="1"/>
    </xf>
    <xf numFmtId="0" fontId="16" fillId="0" borderId="3003" xfId="0" applyFont="1" applyBorder="1" applyAlignment="1">
      <alignment horizontal="left" vertical="center" shrinkToFit="1"/>
    </xf>
    <xf numFmtId="0" fontId="16" fillId="0" borderId="3002" xfId="0" applyFont="1" applyBorder="1" applyAlignment="1">
      <alignment horizontal="left" vertical="center" shrinkToFit="1"/>
    </xf>
    <xf numFmtId="0" fontId="8" fillId="3" borderId="3001" xfId="0" applyFont="1" applyFill="1" applyBorder="1" applyAlignment="1">
      <alignment horizontal="center" vertical="center"/>
    </xf>
    <xf numFmtId="0" fontId="8" fillId="3" borderId="3000" xfId="0" applyFont="1" applyFill="1" applyBorder="1" applyAlignment="1">
      <alignment horizontal="center" vertical="center"/>
    </xf>
    <xf numFmtId="0" fontId="16" fillId="0" borderId="2999" xfId="0" applyFont="1" applyBorder="1" applyAlignment="1">
      <alignment horizontal="left" vertical="center" shrinkToFit="1"/>
    </xf>
    <xf numFmtId="0" fontId="16" fillId="0" borderId="2998" xfId="0" applyFont="1" applyBorder="1" applyAlignment="1">
      <alignment horizontal="left" vertical="center" shrinkToFit="1"/>
    </xf>
    <xf numFmtId="0" fontId="16" fillId="0" borderId="2997" xfId="0" applyFont="1" applyBorder="1" applyAlignment="1">
      <alignment horizontal="left" vertical="center" shrinkToFit="1"/>
    </xf>
    <xf numFmtId="0" fontId="8" fillId="4" borderId="2995" xfId="0" applyFont="1" applyFill="1" applyBorder="1" applyAlignment="1">
      <alignment horizontal="left" vertical="top" wrapText="1"/>
    </xf>
    <xf numFmtId="0" fontId="8" fillId="4" borderId="2994" xfId="0" applyFont="1" applyFill="1" applyBorder="1" applyAlignment="1">
      <alignment horizontal="left" vertical="top" wrapText="1"/>
    </xf>
    <xf numFmtId="0" fontId="8" fillId="3" borderId="3016" xfId="0" applyFont="1" applyFill="1" applyBorder="1" applyAlignment="1">
      <alignment horizontal="center" vertical="center"/>
    </xf>
    <xf numFmtId="0" fontId="8" fillId="3" borderId="3015" xfId="0" applyFont="1" applyFill="1" applyBorder="1" applyAlignment="1">
      <alignment horizontal="center" vertical="center"/>
    </xf>
    <xf numFmtId="0" fontId="17" fillId="0" borderId="3014" xfId="0" applyFont="1" applyBorder="1" applyAlignment="1">
      <alignment horizontal="left" vertical="center" shrinkToFit="1"/>
    </xf>
    <xf numFmtId="0" fontId="17" fillId="0" borderId="3013" xfId="0" applyFont="1" applyBorder="1" applyAlignment="1">
      <alignment horizontal="left" vertical="center" shrinkToFit="1"/>
    </xf>
    <xf numFmtId="0" fontId="17" fillId="0" borderId="3012" xfId="0" applyFont="1" applyBorder="1" applyAlignment="1">
      <alignment horizontal="left" vertical="center" shrinkToFit="1"/>
    </xf>
    <xf numFmtId="0" fontId="8" fillId="3" borderId="3017" xfId="0" applyFont="1" applyFill="1" applyBorder="1" applyAlignment="1">
      <alignment horizontal="center" vertical="center" wrapText="1"/>
    </xf>
    <xf numFmtId="0" fontId="8" fillId="3" borderId="2994" xfId="0" applyFont="1" applyFill="1" applyBorder="1" applyAlignment="1">
      <alignment horizontal="center" vertical="center" wrapText="1"/>
    </xf>
    <xf numFmtId="0" fontId="8" fillId="4" borderId="2996" xfId="0" applyFont="1" applyFill="1" applyBorder="1" applyAlignment="1">
      <alignment horizontal="left" vertical="top" wrapText="1"/>
    </xf>
    <xf numFmtId="0" fontId="10" fillId="0" borderId="2996" xfId="0" applyFont="1" applyBorder="1" applyAlignment="1">
      <alignment horizontal="left" vertical="center" wrapText="1"/>
    </xf>
    <xf numFmtId="0" fontId="10" fillId="0" borderId="2995" xfId="0" applyFont="1" applyBorder="1" applyAlignment="1">
      <alignment horizontal="left" vertical="center" wrapText="1"/>
    </xf>
    <xf numFmtId="0" fontId="10" fillId="0" borderId="2994" xfId="0" applyFont="1" applyBorder="1" applyAlignment="1">
      <alignment horizontal="left" vertical="center" wrapText="1"/>
    </xf>
    <xf numFmtId="0" fontId="11" fillId="4" borderId="2996" xfId="0" applyFont="1" applyFill="1" applyBorder="1" applyAlignment="1">
      <alignment horizontal="center" vertical="center" wrapText="1"/>
    </xf>
    <xf numFmtId="0" fontId="11" fillId="4" borderId="2994" xfId="0" applyFont="1" applyFill="1" applyBorder="1" applyAlignment="1">
      <alignment horizontal="center" vertical="center" wrapText="1"/>
    </xf>
    <xf numFmtId="0" fontId="8" fillId="3" borderId="3035" xfId="0" applyFont="1" applyFill="1" applyBorder="1" applyAlignment="1">
      <alignment horizontal="center" vertical="center"/>
    </xf>
    <xf numFmtId="0" fontId="8" fillId="3" borderId="3032" xfId="0" applyFont="1" applyFill="1" applyBorder="1" applyAlignment="1">
      <alignment horizontal="center" vertical="center"/>
    </xf>
    <xf numFmtId="0" fontId="8" fillId="3" borderId="3034" xfId="0" applyFont="1" applyFill="1" applyBorder="1" applyAlignment="1">
      <alignment horizontal="center" vertical="center"/>
    </xf>
    <xf numFmtId="0" fontId="8" fillId="3" borderId="3030" xfId="0" applyFont="1" applyFill="1" applyBorder="1" applyAlignment="1">
      <alignment horizontal="center" vertical="center"/>
    </xf>
    <xf numFmtId="0" fontId="8" fillId="3" borderId="3029" xfId="0" applyFont="1" applyFill="1" applyBorder="1" applyAlignment="1">
      <alignment horizontal="center" vertical="center"/>
    </xf>
    <xf numFmtId="0" fontId="17" fillId="0" borderId="3028" xfId="0" applyFont="1" applyBorder="1" applyAlignment="1">
      <alignment horizontal="left" vertical="center" shrinkToFit="1"/>
    </xf>
    <xf numFmtId="0" fontId="17" fillId="0" borderId="3027" xfId="0" applyFont="1" applyBorder="1" applyAlignment="1">
      <alignment horizontal="left" vertical="center" shrinkToFit="1"/>
    </xf>
    <xf numFmtId="0" fontId="17" fillId="0" borderId="3026" xfId="0" applyFont="1" applyBorder="1" applyAlignment="1">
      <alignment horizontal="left" vertical="center" shrinkToFit="1"/>
    </xf>
    <xf numFmtId="0" fontId="15" fillId="0" borderId="3033" xfId="0" applyFont="1" applyBorder="1" applyAlignment="1">
      <alignment horizontal="left" vertical="top" wrapText="1"/>
    </xf>
    <xf numFmtId="0" fontId="15" fillId="0" borderId="3032" xfId="0" applyFont="1" applyBorder="1" applyAlignment="1">
      <alignment horizontal="left" vertical="top" wrapText="1"/>
    </xf>
    <xf numFmtId="0" fontId="15" fillId="0" borderId="3031" xfId="0" applyFont="1" applyBorder="1" applyAlignment="1">
      <alignment horizontal="left" vertical="top" wrapText="1"/>
    </xf>
    <xf numFmtId="0" fontId="8" fillId="3" borderId="3044" xfId="0" applyFont="1" applyFill="1" applyBorder="1" applyAlignment="1">
      <alignment horizontal="center" vertical="center"/>
    </xf>
    <xf numFmtId="0" fontId="8" fillId="3" borderId="3043" xfId="0" applyFont="1" applyFill="1" applyBorder="1" applyAlignment="1">
      <alignment horizontal="center" vertical="center"/>
    </xf>
    <xf numFmtId="0" fontId="13" fillId="0" borderId="3043" xfId="0" applyFont="1" applyBorder="1" applyAlignment="1">
      <alignment horizontal="left" vertical="center" wrapText="1"/>
    </xf>
    <xf numFmtId="0" fontId="13" fillId="0" borderId="3042" xfId="0" applyFont="1" applyBorder="1" applyAlignment="1">
      <alignment horizontal="left" vertical="center" wrapText="1"/>
    </xf>
    <xf numFmtId="0" fontId="8" fillId="3" borderId="3044" xfId="0" applyFont="1" applyFill="1" applyBorder="1" applyAlignment="1">
      <alignment horizontal="center" vertical="center" wrapText="1"/>
    </xf>
    <xf numFmtId="0" fontId="8" fillId="3" borderId="3043" xfId="0" applyFont="1" applyFill="1" applyBorder="1" applyAlignment="1">
      <alignment horizontal="center" vertical="center" wrapText="1"/>
    </xf>
    <xf numFmtId="0" fontId="16" fillId="0" borderId="3028" xfId="0" applyFont="1" applyBorder="1" applyAlignment="1">
      <alignment horizontal="left" vertical="center" shrinkToFit="1"/>
    </xf>
    <xf numFmtId="0" fontId="16" fillId="0" borderId="3027" xfId="0" applyFont="1" applyBorder="1" applyAlignment="1">
      <alignment horizontal="left" vertical="center" shrinkToFit="1"/>
    </xf>
    <xf numFmtId="0" fontId="16" fillId="0" borderId="3026" xfId="0" applyFont="1" applyBorder="1" applyAlignment="1">
      <alignment horizontal="left" vertical="center" shrinkToFit="1"/>
    </xf>
    <xf numFmtId="0" fontId="8" fillId="3" borderId="3025" xfId="0" applyFont="1" applyFill="1" applyBorder="1" applyAlignment="1">
      <alignment horizontal="center" vertical="center"/>
    </xf>
    <xf numFmtId="0" fontId="8" fillId="3" borderId="3024" xfId="0" applyFont="1" applyFill="1" applyBorder="1" applyAlignment="1">
      <alignment horizontal="center" vertical="center"/>
    </xf>
    <xf numFmtId="0" fontId="16" fillId="0" borderId="3023" xfId="0" applyFont="1" applyBorder="1" applyAlignment="1">
      <alignment horizontal="left" vertical="center" shrinkToFit="1"/>
    </xf>
    <xf numFmtId="0" fontId="16" fillId="0" borderId="3022" xfId="0" applyFont="1" applyBorder="1" applyAlignment="1">
      <alignment horizontal="left" vertical="center" shrinkToFit="1"/>
    </xf>
    <xf numFmtId="0" fontId="16" fillId="0" borderId="3021" xfId="0" applyFont="1" applyBorder="1" applyAlignment="1">
      <alignment horizontal="left" vertical="center" shrinkToFit="1"/>
    </xf>
    <xf numFmtId="0" fontId="8" fillId="4" borderId="3019" xfId="0" applyFont="1" applyFill="1" applyBorder="1" applyAlignment="1">
      <alignment horizontal="left" vertical="top" wrapText="1"/>
    </xf>
    <xf numFmtId="0" fontId="8" fillId="4" borderId="3018" xfId="0" applyFont="1" applyFill="1" applyBorder="1" applyAlignment="1">
      <alignment horizontal="left" vertical="top" wrapText="1"/>
    </xf>
    <xf numFmtId="0" fontId="8" fillId="3" borderId="3040" xfId="0" applyFont="1" applyFill="1" applyBorder="1" applyAlignment="1">
      <alignment horizontal="center" vertical="center"/>
    </xf>
    <xf numFmtId="0" fontId="8" fillId="3" borderId="3039" xfId="0" applyFont="1" applyFill="1" applyBorder="1" applyAlignment="1">
      <alignment horizontal="center" vertical="center"/>
    </xf>
    <xf numFmtId="0" fontId="17" fillId="0" borderId="3038" xfId="0" applyFont="1" applyBorder="1" applyAlignment="1">
      <alignment horizontal="left" vertical="center" shrinkToFit="1"/>
    </xf>
    <xf numFmtId="0" fontId="17" fillId="0" borderId="3037" xfId="0" applyFont="1" applyBorder="1" applyAlignment="1">
      <alignment horizontal="left" vertical="center" shrinkToFit="1"/>
    </xf>
    <xf numFmtId="0" fontId="17" fillId="0" borderId="3036" xfId="0" applyFont="1" applyBorder="1" applyAlignment="1">
      <alignment horizontal="left" vertical="center" shrinkToFit="1"/>
    </xf>
    <xf numFmtId="0" fontId="8" fillId="3" borderId="3041" xfId="0" applyFont="1" applyFill="1" applyBorder="1" applyAlignment="1">
      <alignment horizontal="center" vertical="center" wrapText="1"/>
    </xf>
    <xf numFmtId="0" fontId="8" fillId="3" borderId="3018" xfId="0" applyFont="1" applyFill="1" applyBorder="1" applyAlignment="1">
      <alignment horizontal="center" vertical="center" wrapText="1"/>
    </xf>
    <xf numFmtId="0" fontId="8" fillId="4" borderId="3020" xfId="0" applyFont="1" applyFill="1" applyBorder="1" applyAlignment="1">
      <alignment horizontal="left" vertical="top" wrapText="1"/>
    </xf>
    <xf numFmtId="0" fontId="10" fillId="0" borderId="3020" xfId="0" applyFont="1" applyBorder="1" applyAlignment="1">
      <alignment horizontal="left" vertical="center" wrapText="1"/>
    </xf>
    <xf numFmtId="0" fontId="10" fillId="0" borderId="3019" xfId="0" applyFont="1" applyBorder="1" applyAlignment="1">
      <alignment horizontal="left" vertical="center" wrapText="1"/>
    </xf>
    <xf numFmtId="0" fontId="10" fillId="0" borderId="3018" xfId="0" applyFont="1" applyBorder="1" applyAlignment="1">
      <alignment horizontal="left" vertical="center" wrapText="1"/>
    </xf>
    <xf numFmtId="0" fontId="11" fillId="4" borderId="3020" xfId="0" applyFont="1" applyFill="1" applyBorder="1" applyAlignment="1">
      <alignment horizontal="center" vertical="center" wrapText="1"/>
    </xf>
    <xf numFmtId="0" fontId="11" fillId="4" borderId="3018" xfId="0" applyFont="1" applyFill="1" applyBorder="1" applyAlignment="1">
      <alignment horizontal="center" vertical="center" wrapText="1"/>
    </xf>
    <xf numFmtId="0" fontId="8" fillId="3" borderId="3059" xfId="0" applyFont="1" applyFill="1" applyBorder="1" applyAlignment="1">
      <alignment horizontal="center" vertical="center"/>
    </xf>
    <xf numFmtId="0" fontId="8" fillId="3" borderId="3056" xfId="0" applyFont="1" applyFill="1" applyBorder="1" applyAlignment="1">
      <alignment horizontal="center" vertical="center"/>
    </xf>
    <xf numFmtId="0" fontId="8" fillId="3" borderId="3058" xfId="0" applyFont="1" applyFill="1" applyBorder="1" applyAlignment="1">
      <alignment horizontal="center" vertical="center"/>
    </xf>
    <xf numFmtId="0" fontId="8" fillId="3" borderId="3054" xfId="0" applyFont="1" applyFill="1" applyBorder="1" applyAlignment="1">
      <alignment horizontal="center" vertical="center"/>
    </xf>
    <xf numFmtId="0" fontId="8" fillId="3" borderId="3053" xfId="0" applyFont="1" applyFill="1" applyBorder="1" applyAlignment="1">
      <alignment horizontal="center" vertical="center"/>
    </xf>
    <xf numFmtId="0" fontId="17" fillId="0" borderId="3052" xfId="0" applyFont="1" applyBorder="1" applyAlignment="1">
      <alignment horizontal="left" vertical="center" shrinkToFit="1"/>
    </xf>
    <xf numFmtId="0" fontId="17" fillId="0" borderId="3051" xfId="0" applyFont="1" applyBorder="1" applyAlignment="1">
      <alignment horizontal="left" vertical="center" shrinkToFit="1"/>
    </xf>
    <xf numFmtId="0" fontId="17" fillId="0" borderId="3050" xfId="0" applyFont="1" applyBorder="1" applyAlignment="1">
      <alignment horizontal="left" vertical="center" shrinkToFit="1"/>
    </xf>
    <xf numFmtId="0" fontId="15" fillId="0" borderId="3057" xfId="0" applyFont="1" applyBorder="1" applyAlignment="1">
      <alignment horizontal="left" vertical="top" wrapText="1"/>
    </xf>
    <xf numFmtId="0" fontId="15" fillId="0" borderId="3056" xfId="0" applyFont="1" applyBorder="1" applyAlignment="1">
      <alignment horizontal="left" vertical="top" wrapText="1"/>
    </xf>
    <xf numFmtId="0" fontId="15" fillId="0" borderId="3055" xfId="0" applyFont="1" applyBorder="1" applyAlignment="1">
      <alignment horizontal="left" vertical="top" wrapText="1"/>
    </xf>
    <xf numFmtId="0" fontId="8" fillId="3" borderId="3068" xfId="0" applyFont="1" applyFill="1" applyBorder="1" applyAlignment="1">
      <alignment horizontal="center" vertical="center"/>
    </xf>
    <xf numFmtId="0" fontId="8" fillId="3" borderId="3067" xfId="0" applyFont="1" applyFill="1" applyBorder="1" applyAlignment="1">
      <alignment horizontal="center" vertical="center"/>
    </xf>
    <xf numFmtId="0" fontId="13" fillId="0" borderId="3067" xfId="0" applyFont="1" applyBorder="1" applyAlignment="1">
      <alignment horizontal="left" vertical="center" wrapText="1"/>
    </xf>
    <xf numFmtId="0" fontId="13" fillId="0" borderId="3066" xfId="0" applyFont="1" applyBorder="1" applyAlignment="1">
      <alignment horizontal="left" vertical="center" wrapText="1"/>
    </xf>
    <xf numFmtId="0" fontId="8" fillId="3" borderId="3068" xfId="0" applyFont="1" applyFill="1" applyBorder="1" applyAlignment="1">
      <alignment horizontal="center" vertical="center" wrapText="1"/>
    </xf>
    <xf numFmtId="0" fontId="8" fillId="3" borderId="3067" xfId="0" applyFont="1" applyFill="1" applyBorder="1" applyAlignment="1">
      <alignment horizontal="center" vertical="center" wrapText="1"/>
    </xf>
    <xf numFmtId="0" fontId="16" fillId="0" borderId="3052" xfId="0" applyFont="1" applyBorder="1" applyAlignment="1">
      <alignment horizontal="left" vertical="center" shrinkToFit="1"/>
    </xf>
    <xf numFmtId="0" fontId="16" fillId="0" borderId="3051" xfId="0" applyFont="1" applyBorder="1" applyAlignment="1">
      <alignment horizontal="left" vertical="center" shrinkToFit="1"/>
    </xf>
    <xf numFmtId="0" fontId="16" fillId="0" borderId="3050" xfId="0" applyFont="1" applyBorder="1" applyAlignment="1">
      <alignment horizontal="left" vertical="center" shrinkToFit="1"/>
    </xf>
    <xf numFmtId="0" fontId="8" fillId="3" borderId="3049" xfId="0" applyFont="1" applyFill="1" applyBorder="1" applyAlignment="1">
      <alignment horizontal="center" vertical="center"/>
    </xf>
    <xf numFmtId="0" fontId="8" fillId="3" borderId="3048" xfId="0" applyFont="1" applyFill="1" applyBorder="1" applyAlignment="1">
      <alignment horizontal="center" vertical="center"/>
    </xf>
    <xf numFmtId="0" fontId="16" fillId="0" borderId="3047" xfId="0" applyFont="1" applyBorder="1" applyAlignment="1">
      <alignment horizontal="left" vertical="center" shrinkToFit="1"/>
    </xf>
    <xf numFmtId="0" fontId="16" fillId="0" borderId="3046" xfId="0" applyFont="1" applyBorder="1" applyAlignment="1">
      <alignment horizontal="left" vertical="center" shrinkToFit="1"/>
    </xf>
    <xf numFmtId="0" fontId="16" fillId="0" borderId="3045" xfId="0" applyFont="1" applyBorder="1" applyAlignment="1">
      <alignment horizontal="left" vertical="center" shrinkToFit="1"/>
    </xf>
    <xf numFmtId="0" fontId="8" fillId="4" borderId="3043" xfId="0" applyFont="1" applyFill="1" applyBorder="1" applyAlignment="1">
      <alignment horizontal="left" vertical="top" wrapText="1"/>
    </xf>
    <xf numFmtId="0" fontId="8" fillId="4" borderId="3042" xfId="0" applyFont="1" applyFill="1" applyBorder="1" applyAlignment="1">
      <alignment horizontal="left" vertical="top" wrapText="1"/>
    </xf>
    <xf numFmtId="0" fontId="8" fillId="3" borderId="3064" xfId="0" applyFont="1" applyFill="1" applyBorder="1" applyAlignment="1">
      <alignment horizontal="center" vertical="center"/>
    </xf>
    <xf numFmtId="0" fontId="8" fillId="3" borderId="3063" xfId="0" applyFont="1" applyFill="1" applyBorder="1" applyAlignment="1">
      <alignment horizontal="center" vertical="center"/>
    </xf>
    <xf numFmtId="0" fontId="17" fillId="0" borderId="3062" xfId="0" applyFont="1" applyBorder="1" applyAlignment="1">
      <alignment horizontal="left" vertical="center" shrinkToFit="1"/>
    </xf>
    <xf numFmtId="0" fontId="17" fillId="0" borderId="3061" xfId="0" applyFont="1" applyBorder="1" applyAlignment="1">
      <alignment horizontal="left" vertical="center" shrinkToFit="1"/>
    </xf>
    <xf numFmtId="0" fontId="17" fillId="0" borderId="3060" xfId="0" applyFont="1" applyBorder="1" applyAlignment="1">
      <alignment horizontal="left" vertical="center" shrinkToFit="1"/>
    </xf>
    <xf numFmtId="0" fontId="8" fillId="3" borderId="3065" xfId="0" applyFont="1" applyFill="1" applyBorder="1" applyAlignment="1">
      <alignment horizontal="center" vertical="center" wrapText="1"/>
    </xf>
    <xf numFmtId="0" fontId="8" fillId="3" borderId="3042" xfId="0" applyFont="1" applyFill="1" applyBorder="1" applyAlignment="1">
      <alignment horizontal="center" vertical="center" wrapText="1"/>
    </xf>
    <xf numFmtId="0" fontId="8" fillId="4" borderId="3044" xfId="0" applyFont="1" applyFill="1" applyBorder="1" applyAlignment="1">
      <alignment horizontal="left" vertical="top" wrapText="1"/>
    </xf>
    <xf numFmtId="0" fontId="10" fillId="0" borderId="3044" xfId="0" applyFont="1" applyBorder="1" applyAlignment="1">
      <alignment horizontal="left" vertical="center" wrapText="1"/>
    </xf>
    <xf numFmtId="0" fontId="10" fillId="0" borderId="3043" xfId="0" applyFont="1" applyBorder="1" applyAlignment="1">
      <alignment horizontal="left" vertical="center" wrapText="1"/>
    </xf>
    <xf numFmtId="0" fontId="10" fillId="0" borderId="3042" xfId="0" applyFont="1" applyBorder="1" applyAlignment="1">
      <alignment horizontal="left" vertical="center" wrapText="1"/>
    </xf>
    <xf numFmtId="0" fontId="11" fillId="4" borderId="3044" xfId="0" applyFont="1" applyFill="1" applyBorder="1" applyAlignment="1">
      <alignment horizontal="center" vertical="center" wrapText="1"/>
    </xf>
    <xf numFmtId="0" fontId="11" fillId="4" borderId="3042" xfId="0" applyFont="1" applyFill="1" applyBorder="1" applyAlignment="1">
      <alignment horizontal="center" vertical="center" wrapText="1"/>
    </xf>
    <xf numFmtId="0" fontId="8" fillId="3" borderId="3083" xfId="0" applyFont="1" applyFill="1" applyBorder="1" applyAlignment="1">
      <alignment horizontal="center" vertical="center"/>
    </xf>
    <xf numFmtId="0" fontId="8" fillId="3" borderId="3080" xfId="0" applyFont="1" applyFill="1" applyBorder="1" applyAlignment="1">
      <alignment horizontal="center" vertical="center"/>
    </xf>
    <xf numFmtId="0" fontId="8" fillId="3" borderId="3082" xfId="0" applyFont="1" applyFill="1" applyBorder="1" applyAlignment="1">
      <alignment horizontal="center" vertical="center"/>
    </xf>
    <xf numFmtId="0" fontId="8" fillId="3" borderId="3078" xfId="0" applyFont="1" applyFill="1" applyBorder="1" applyAlignment="1">
      <alignment horizontal="center" vertical="center"/>
    </xf>
    <xf numFmtId="0" fontId="8" fillId="3" borderId="3077" xfId="0" applyFont="1" applyFill="1" applyBorder="1" applyAlignment="1">
      <alignment horizontal="center" vertical="center"/>
    </xf>
    <xf numFmtId="0" fontId="17" fillId="0" borderId="3076" xfId="0" applyFont="1" applyBorder="1" applyAlignment="1">
      <alignment horizontal="left" vertical="center" shrinkToFit="1"/>
    </xf>
    <xf numFmtId="0" fontId="17" fillId="0" borderId="3075" xfId="0" applyFont="1" applyBorder="1" applyAlignment="1">
      <alignment horizontal="left" vertical="center" shrinkToFit="1"/>
    </xf>
    <xf numFmtId="0" fontId="17" fillId="0" borderId="3074" xfId="0" applyFont="1" applyBorder="1" applyAlignment="1">
      <alignment horizontal="left" vertical="center" shrinkToFit="1"/>
    </xf>
    <xf numFmtId="0" fontId="15" fillId="0" borderId="3081" xfId="0" applyFont="1" applyBorder="1" applyAlignment="1">
      <alignment horizontal="left" vertical="top" wrapText="1"/>
    </xf>
    <xf numFmtId="0" fontId="15" fillId="0" borderId="3080" xfId="0" applyFont="1" applyBorder="1" applyAlignment="1">
      <alignment horizontal="left" vertical="top" wrapText="1"/>
    </xf>
    <xf numFmtId="0" fontId="15" fillId="0" borderId="3079" xfId="0" applyFont="1" applyBorder="1" applyAlignment="1">
      <alignment horizontal="left" vertical="top" wrapText="1"/>
    </xf>
    <xf numFmtId="0" fontId="8" fillId="3" borderId="3092" xfId="0" applyFont="1" applyFill="1" applyBorder="1" applyAlignment="1">
      <alignment horizontal="center" vertical="center"/>
    </xf>
    <xf numFmtId="0" fontId="8" fillId="3" borderId="3091" xfId="0" applyFont="1" applyFill="1" applyBorder="1" applyAlignment="1">
      <alignment horizontal="center" vertical="center"/>
    </xf>
    <xf numFmtId="0" fontId="13" fillId="0" borderId="3091" xfId="0" applyFont="1" applyBorder="1" applyAlignment="1">
      <alignment horizontal="left" vertical="center" wrapText="1"/>
    </xf>
    <xf numFmtId="0" fontId="13" fillId="0" borderId="3090" xfId="0" applyFont="1" applyBorder="1" applyAlignment="1">
      <alignment horizontal="left" vertical="center" wrapText="1"/>
    </xf>
    <xf numFmtId="0" fontId="8" fillId="3" borderId="3092" xfId="0" applyFont="1" applyFill="1" applyBorder="1" applyAlignment="1">
      <alignment horizontal="center" vertical="center" wrapText="1"/>
    </xf>
    <xf numFmtId="0" fontId="8" fillId="3" borderId="3091" xfId="0" applyFont="1" applyFill="1" applyBorder="1" applyAlignment="1">
      <alignment horizontal="center" vertical="center" wrapText="1"/>
    </xf>
    <xf numFmtId="0" fontId="16" fillId="0" borderId="3076" xfId="0" applyFont="1" applyBorder="1" applyAlignment="1">
      <alignment horizontal="left" vertical="center" shrinkToFit="1"/>
    </xf>
    <xf numFmtId="0" fontId="16" fillId="0" borderId="3075" xfId="0" applyFont="1" applyBorder="1" applyAlignment="1">
      <alignment horizontal="left" vertical="center" shrinkToFit="1"/>
    </xf>
    <xf numFmtId="0" fontId="16" fillId="0" borderId="3074" xfId="0" applyFont="1" applyBorder="1" applyAlignment="1">
      <alignment horizontal="left" vertical="center" shrinkToFit="1"/>
    </xf>
    <xf numFmtId="0" fontId="8" fillId="3" borderId="3073" xfId="0" applyFont="1" applyFill="1" applyBorder="1" applyAlignment="1">
      <alignment horizontal="center" vertical="center"/>
    </xf>
    <xf numFmtId="0" fontId="8" fillId="3" borderId="3072" xfId="0" applyFont="1" applyFill="1" applyBorder="1" applyAlignment="1">
      <alignment horizontal="center" vertical="center"/>
    </xf>
    <xf numFmtId="0" fontId="16" fillId="0" borderId="3071" xfId="0" applyFont="1" applyBorder="1" applyAlignment="1">
      <alignment horizontal="left" vertical="center" shrinkToFit="1"/>
    </xf>
    <xf numFmtId="0" fontId="16" fillId="0" borderId="3070" xfId="0" applyFont="1" applyBorder="1" applyAlignment="1">
      <alignment horizontal="left" vertical="center" shrinkToFit="1"/>
    </xf>
    <xf numFmtId="0" fontId="16" fillId="0" borderId="3069" xfId="0" applyFont="1" applyBorder="1" applyAlignment="1">
      <alignment horizontal="left" vertical="center" shrinkToFit="1"/>
    </xf>
    <xf numFmtId="0" fontId="8" fillId="4" borderId="3067" xfId="0" applyFont="1" applyFill="1" applyBorder="1" applyAlignment="1">
      <alignment horizontal="left" vertical="top" wrapText="1"/>
    </xf>
    <xf numFmtId="0" fontId="8" fillId="4" borderId="3066" xfId="0" applyFont="1" applyFill="1" applyBorder="1" applyAlignment="1">
      <alignment horizontal="left" vertical="top" wrapText="1"/>
    </xf>
    <xf numFmtId="0" fontId="8" fillId="3" borderId="3088" xfId="0" applyFont="1" applyFill="1" applyBorder="1" applyAlignment="1">
      <alignment horizontal="center" vertical="center"/>
    </xf>
    <xf numFmtId="0" fontId="8" fillId="3" borderId="3087" xfId="0" applyFont="1" applyFill="1" applyBorder="1" applyAlignment="1">
      <alignment horizontal="center" vertical="center"/>
    </xf>
    <xf numFmtId="0" fontId="17" fillId="0" borderId="3086" xfId="0" applyFont="1" applyBorder="1" applyAlignment="1">
      <alignment horizontal="left" vertical="center" shrinkToFit="1"/>
    </xf>
    <xf numFmtId="0" fontId="17" fillId="0" borderId="3085" xfId="0" applyFont="1" applyBorder="1" applyAlignment="1">
      <alignment horizontal="left" vertical="center" shrinkToFit="1"/>
    </xf>
    <xf numFmtId="0" fontId="17" fillId="0" borderId="3084" xfId="0" applyFont="1" applyBorder="1" applyAlignment="1">
      <alignment horizontal="left" vertical="center" shrinkToFit="1"/>
    </xf>
    <xf numFmtId="0" fontId="8" fillId="3" borderId="3089" xfId="0" applyFont="1" applyFill="1" applyBorder="1" applyAlignment="1">
      <alignment horizontal="center" vertical="center" wrapText="1"/>
    </xf>
    <xf numFmtId="0" fontId="8" fillId="3" borderId="3066" xfId="0" applyFont="1" applyFill="1" applyBorder="1" applyAlignment="1">
      <alignment horizontal="center" vertical="center" wrapText="1"/>
    </xf>
    <xf numFmtId="0" fontId="8" fillId="4" borderId="3068" xfId="0" applyFont="1" applyFill="1" applyBorder="1" applyAlignment="1">
      <alignment horizontal="left" vertical="top" wrapText="1"/>
    </xf>
    <xf numFmtId="0" fontId="10" fillId="0" borderId="3068" xfId="0" applyFont="1" applyBorder="1" applyAlignment="1">
      <alignment horizontal="left" vertical="center" wrapText="1"/>
    </xf>
    <xf numFmtId="0" fontId="10" fillId="0" borderId="3067" xfId="0" applyFont="1" applyBorder="1" applyAlignment="1">
      <alignment horizontal="left" vertical="center" wrapText="1"/>
    </xf>
    <xf numFmtId="0" fontId="10" fillId="0" borderId="3066" xfId="0" applyFont="1" applyBorder="1" applyAlignment="1">
      <alignment horizontal="left" vertical="center" wrapText="1"/>
    </xf>
    <xf numFmtId="0" fontId="11" fillId="4" borderId="3068" xfId="0" applyFont="1" applyFill="1" applyBorder="1" applyAlignment="1">
      <alignment horizontal="center" vertical="center" wrapText="1"/>
    </xf>
    <xf numFmtId="0" fontId="11" fillId="4" borderId="3066" xfId="0" applyFont="1" applyFill="1" applyBorder="1" applyAlignment="1">
      <alignment horizontal="center" vertical="center" wrapText="1"/>
    </xf>
    <xf numFmtId="0" fontId="8" fillId="3" borderId="3107" xfId="0" applyFont="1" applyFill="1" applyBorder="1" applyAlignment="1">
      <alignment horizontal="center" vertical="center"/>
    </xf>
    <xf numFmtId="0" fontId="8" fillId="3" borderId="3104" xfId="0" applyFont="1" applyFill="1" applyBorder="1" applyAlignment="1">
      <alignment horizontal="center" vertical="center"/>
    </xf>
    <xf numFmtId="0" fontId="8" fillId="3" borderId="3106" xfId="0" applyFont="1" applyFill="1" applyBorder="1" applyAlignment="1">
      <alignment horizontal="center" vertical="center"/>
    </xf>
    <xf numFmtId="0" fontId="8" fillId="3" borderId="3102" xfId="0" applyFont="1" applyFill="1" applyBorder="1" applyAlignment="1">
      <alignment horizontal="center" vertical="center"/>
    </xf>
    <xf numFmtId="0" fontId="8" fillId="3" borderId="3101" xfId="0" applyFont="1" applyFill="1" applyBorder="1" applyAlignment="1">
      <alignment horizontal="center" vertical="center"/>
    </xf>
    <xf numFmtId="0" fontId="17" fillId="0" borderId="3100" xfId="0" applyFont="1" applyBorder="1" applyAlignment="1">
      <alignment horizontal="left" vertical="center" shrinkToFit="1"/>
    </xf>
    <xf numFmtId="0" fontId="17" fillId="0" borderId="3099" xfId="0" applyFont="1" applyBorder="1" applyAlignment="1">
      <alignment horizontal="left" vertical="center" shrinkToFit="1"/>
    </xf>
    <xf numFmtId="0" fontId="17" fillId="0" borderId="3098" xfId="0" applyFont="1" applyBorder="1" applyAlignment="1">
      <alignment horizontal="left" vertical="center" shrinkToFit="1"/>
    </xf>
    <xf numFmtId="0" fontId="15" fillId="0" borderId="3105" xfId="0" applyFont="1" applyBorder="1" applyAlignment="1">
      <alignment horizontal="left" vertical="top" wrapText="1"/>
    </xf>
    <xf numFmtId="0" fontId="15" fillId="0" borderId="3104" xfId="0" applyFont="1" applyBorder="1" applyAlignment="1">
      <alignment horizontal="left" vertical="top" wrapText="1"/>
    </xf>
    <xf numFmtId="0" fontId="15" fillId="0" borderId="3103" xfId="0" applyFont="1" applyBorder="1" applyAlignment="1">
      <alignment horizontal="left" vertical="top" wrapText="1"/>
    </xf>
    <xf numFmtId="0" fontId="8" fillId="3" borderId="3116" xfId="0" applyFont="1" applyFill="1" applyBorder="1" applyAlignment="1">
      <alignment horizontal="center" vertical="center"/>
    </xf>
    <xf numFmtId="0" fontId="8" fillId="3" borderId="3115" xfId="0" applyFont="1" applyFill="1" applyBorder="1" applyAlignment="1">
      <alignment horizontal="center" vertical="center"/>
    </xf>
    <xf numFmtId="0" fontId="13" fillId="0" borderId="3115" xfId="0" applyFont="1" applyBorder="1" applyAlignment="1">
      <alignment horizontal="left" vertical="center" wrapText="1"/>
    </xf>
    <xf numFmtId="0" fontId="13" fillId="0" borderId="3114" xfId="0" applyFont="1" applyBorder="1" applyAlignment="1">
      <alignment horizontal="left" vertical="center" wrapText="1"/>
    </xf>
    <xf numFmtId="0" fontId="8" fillId="3" borderId="3116" xfId="0" applyFont="1" applyFill="1" applyBorder="1" applyAlignment="1">
      <alignment horizontal="center" vertical="center" wrapText="1"/>
    </xf>
    <xf numFmtId="0" fontId="8" fillId="3" borderId="3115" xfId="0" applyFont="1" applyFill="1" applyBorder="1" applyAlignment="1">
      <alignment horizontal="center" vertical="center" wrapText="1"/>
    </xf>
    <xf numFmtId="0" fontId="16" fillId="0" borderId="3100" xfId="0" applyFont="1" applyBorder="1" applyAlignment="1">
      <alignment horizontal="left" vertical="center" shrinkToFit="1"/>
    </xf>
    <xf numFmtId="0" fontId="16" fillId="0" borderId="3099" xfId="0" applyFont="1" applyBorder="1" applyAlignment="1">
      <alignment horizontal="left" vertical="center" shrinkToFit="1"/>
    </xf>
    <xf numFmtId="0" fontId="16" fillId="0" borderId="3098" xfId="0" applyFont="1" applyBorder="1" applyAlignment="1">
      <alignment horizontal="left" vertical="center" shrinkToFit="1"/>
    </xf>
    <xf numFmtId="0" fontId="8" fillId="3" borderId="3097" xfId="0" applyFont="1" applyFill="1" applyBorder="1" applyAlignment="1">
      <alignment horizontal="center" vertical="center"/>
    </xf>
    <xf numFmtId="0" fontId="8" fillId="3" borderId="3096" xfId="0" applyFont="1" applyFill="1" applyBorder="1" applyAlignment="1">
      <alignment horizontal="center" vertical="center"/>
    </xf>
    <xf numFmtId="0" fontId="16" fillId="0" borderId="3095" xfId="0" applyFont="1" applyBorder="1" applyAlignment="1">
      <alignment horizontal="left" vertical="center" shrinkToFit="1"/>
    </xf>
    <xf numFmtId="0" fontId="16" fillId="0" borderId="3094" xfId="0" applyFont="1" applyBorder="1" applyAlignment="1">
      <alignment horizontal="left" vertical="center" shrinkToFit="1"/>
    </xf>
    <xf numFmtId="0" fontId="16" fillId="0" borderId="3093" xfId="0" applyFont="1" applyBorder="1" applyAlignment="1">
      <alignment horizontal="left" vertical="center" shrinkToFit="1"/>
    </xf>
    <xf numFmtId="0" fontId="8" fillId="4" borderId="3091" xfId="0" applyFont="1" applyFill="1" applyBorder="1" applyAlignment="1">
      <alignment horizontal="left" vertical="top" wrapText="1"/>
    </xf>
    <xf numFmtId="0" fontId="8" fillId="4" borderId="3090" xfId="0" applyFont="1" applyFill="1" applyBorder="1" applyAlignment="1">
      <alignment horizontal="left" vertical="top" wrapText="1"/>
    </xf>
    <xf numFmtId="0" fontId="8" fillId="3" borderId="3112" xfId="0" applyFont="1" applyFill="1" applyBorder="1" applyAlignment="1">
      <alignment horizontal="center" vertical="center"/>
    </xf>
    <xf numFmtId="0" fontId="8" fillId="3" borderId="3111" xfId="0" applyFont="1" applyFill="1" applyBorder="1" applyAlignment="1">
      <alignment horizontal="center" vertical="center"/>
    </xf>
    <xf numFmtId="0" fontId="17" fillId="0" borderId="3110" xfId="0" applyFont="1" applyBorder="1" applyAlignment="1">
      <alignment horizontal="left" vertical="center" shrinkToFit="1"/>
    </xf>
    <xf numFmtId="0" fontId="17" fillId="0" borderId="3109" xfId="0" applyFont="1" applyBorder="1" applyAlignment="1">
      <alignment horizontal="left" vertical="center" shrinkToFit="1"/>
    </xf>
    <xf numFmtId="0" fontId="17" fillId="0" borderId="3108" xfId="0" applyFont="1" applyBorder="1" applyAlignment="1">
      <alignment horizontal="left" vertical="center" shrinkToFit="1"/>
    </xf>
    <xf numFmtId="0" fontId="8" fillId="3" borderId="3113" xfId="0" applyFont="1" applyFill="1" applyBorder="1" applyAlignment="1">
      <alignment horizontal="center" vertical="center" wrapText="1"/>
    </xf>
    <xf numFmtId="0" fontId="8" fillId="3" borderId="3090" xfId="0" applyFont="1" applyFill="1" applyBorder="1" applyAlignment="1">
      <alignment horizontal="center" vertical="center" wrapText="1"/>
    </xf>
    <xf numFmtId="0" fontId="8" fillId="4" borderId="3092" xfId="0" applyFont="1" applyFill="1" applyBorder="1" applyAlignment="1">
      <alignment horizontal="left" vertical="top" wrapText="1"/>
    </xf>
    <xf numFmtId="0" fontId="10" fillId="0" borderId="3092" xfId="0" applyFont="1" applyBorder="1" applyAlignment="1">
      <alignment horizontal="left" vertical="center" wrapText="1"/>
    </xf>
    <xf numFmtId="0" fontId="10" fillId="0" borderId="3091" xfId="0" applyFont="1" applyBorder="1" applyAlignment="1">
      <alignment horizontal="left" vertical="center" wrapText="1"/>
    </xf>
    <xf numFmtId="0" fontId="10" fillId="0" borderId="3090" xfId="0" applyFont="1" applyBorder="1" applyAlignment="1">
      <alignment horizontal="left" vertical="center" wrapText="1"/>
    </xf>
    <xf numFmtId="0" fontId="11" fillId="4" borderId="3092" xfId="0" applyFont="1" applyFill="1" applyBorder="1" applyAlignment="1">
      <alignment horizontal="center" vertical="center" wrapText="1"/>
    </xf>
    <xf numFmtId="0" fontId="11" fillId="4" borderId="3090" xfId="0" applyFont="1" applyFill="1" applyBorder="1" applyAlignment="1">
      <alignment horizontal="center" vertical="center" wrapText="1"/>
    </xf>
    <xf numFmtId="0" fontId="8" fillId="3" borderId="3131" xfId="0" applyFont="1" applyFill="1" applyBorder="1" applyAlignment="1">
      <alignment horizontal="center" vertical="center"/>
    </xf>
    <xf numFmtId="0" fontId="8" fillId="3" borderId="3128" xfId="0" applyFont="1" applyFill="1" applyBorder="1" applyAlignment="1">
      <alignment horizontal="center" vertical="center"/>
    </xf>
    <xf numFmtId="0" fontId="8" fillId="3" borderId="3130" xfId="0" applyFont="1" applyFill="1" applyBorder="1" applyAlignment="1">
      <alignment horizontal="center" vertical="center"/>
    </xf>
    <xf numFmtId="0" fontId="8" fillId="3" borderId="3126" xfId="0" applyFont="1" applyFill="1" applyBorder="1" applyAlignment="1">
      <alignment horizontal="center" vertical="center"/>
    </xf>
    <xf numFmtId="0" fontId="8" fillId="3" borderId="3125" xfId="0" applyFont="1" applyFill="1" applyBorder="1" applyAlignment="1">
      <alignment horizontal="center" vertical="center"/>
    </xf>
    <xf numFmtId="0" fontId="17" fillId="0" borderId="3124" xfId="0" applyFont="1" applyBorder="1" applyAlignment="1">
      <alignment horizontal="left" vertical="center" shrinkToFit="1"/>
    </xf>
    <xf numFmtId="0" fontId="17" fillId="0" borderId="3123" xfId="0" applyFont="1" applyBorder="1" applyAlignment="1">
      <alignment horizontal="left" vertical="center" shrinkToFit="1"/>
    </xf>
    <xf numFmtId="0" fontId="17" fillId="0" borderId="3122" xfId="0" applyFont="1" applyBorder="1" applyAlignment="1">
      <alignment horizontal="left" vertical="center" shrinkToFit="1"/>
    </xf>
    <xf numFmtId="0" fontId="15" fillId="0" borderId="3129" xfId="0" applyFont="1" applyBorder="1" applyAlignment="1">
      <alignment horizontal="left" vertical="top" wrapText="1"/>
    </xf>
    <xf numFmtId="0" fontId="15" fillId="0" borderId="3128" xfId="0" applyFont="1" applyBorder="1" applyAlignment="1">
      <alignment horizontal="left" vertical="top" wrapText="1"/>
    </xf>
    <xf numFmtId="0" fontId="15" fillId="0" borderId="3127" xfId="0" applyFont="1" applyBorder="1" applyAlignment="1">
      <alignment horizontal="left" vertical="top" wrapText="1"/>
    </xf>
    <xf numFmtId="0" fontId="8" fillId="3" borderId="3140" xfId="0" applyFont="1" applyFill="1" applyBorder="1" applyAlignment="1">
      <alignment horizontal="center" vertical="center"/>
    </xf>
    <xf numFmtId="0" fontId="8" fillId="3" borderId="3139" xfId="0" applyFont="1" applyFill="1" applyBorder="1" applyAlignment="1">
      <alignment horizontal="center" vertical="center"/>
    </xf>
    <xf numFmtId="0" fontId="13" fillId="0" borderId="3139" xfId="0" applyFont="1" applyBorder="1" applyAlignment="1">
      <alignment horizontal="left" vertical="center" wrapText="1"/>
    </xf>
    <xf numFmtId="0" fontId="13" fillId="0" borderId="3138" xfId="0" applyFont="1" applyBorder="1" applyAlignment="1">
      <alignment horizontal="left" vertical="center" wrapText="1"/>
    </xf>
    <xf numFmtId="0" fontId="8" fillId="3" borderId="3140" xfId="0" applyFont="1" applyFill="1" applyBorder="1" applyAlignment="1">
      <alignment horizontal="center" vertical="center" wrapText="1"/>
    </xf>
    <xf numFmtId="0" fontId="8" fillId="3" borderId="3139" xfId="0" applyFont="1" applyFill="1" applyBorder="1" applyAlignment="1">
      <alignment horizontal="center" vertical="center" wrapText="1"/>
    </xf>
    <xf numFmtId="0" fontId="16" fillId="0" borderId="3124" xfId="0" applyFont="1" applyBorder="1" applyAlignment="1">
      <alignment horizontal="left" vertical="center" shrinkToFit="1"/>
    </xf>
    <xf numFmtId="0" fontId="16" fillId="0" borderId="3123" xfId="0" applyFont="1" applyBorder="1" applyAlignment="1">
      <alignment horizontal="left" vertical="center" shrinkToFit="1"/>
    </xf>
    <xf numFmtId="0" fontId="16" fillId="0" borderId="3122" xfId="0" applyFont="1" applyBorder="1" applyAlignment="1">
      <alignment horizontal="left" vertical="center" shrinkToFit="1"/>
    </xf>
    <xf numFmtId="0" fontId="8" fillId="3" borderId="3121" xfId="0" applyFont="1" applyFill="1" applyBorder="1" applyAlignment="1">
      <alignment horizontal="center" vertical="center"/>
    </xf>
    <xf numFmtId="0" fontId="8" fillId="3" borderId="3120" xfId="0" applyFont="1" applyFill="1" applyBorder="1" applyAlignment="1">
      <alignment horizontal="center" vertical="center"/>
    </xf>
    <xf numFmtId="0" fontId="16" fillId="0" borderId="3119" xfId="0" applyFont="1" applyBorder="1" applyAlignment="1">
      <alignment horizontal="left" vertical="center" shrinkToFit="1"/>
    </xf>
    <xf numFmtId="0" fontId="16" fillId="0" borderId="3118" xfId="0" applyFont="1" applyBorder="1" applyAlignment="1">
      <alignment horizontal="left" vertical="center" shrinkToFit="1"/>
    </xf>
    <xf numFmtId="0" fontId="16" fillId="0" borderId="3117" xfId="0" applyFont="1" applyBorder="1" applyAlignment="1">
      <alignment horizontal="left" vertical="center" shrinkToFit="1"/>
    </xf>
    <xf numFmtId="0" fontId="8" fillId="4" borderId="3115" xfId="0" applyFont="1" applyFill="1" applyBorder="1" applyAlignment="1">
      <alignment horizontal="left" vertical="top" wrapText="1"/>
    </xf>
    <xf numFmtId="0" fontId="8" fillId="4" borderId="3114" xfId="0" applyFont="1" applyFill="1" applyBorder="1" applyAlignment="1">
      <alignment horizontal="left" vertical="top" wrapText="1"/>
    </xf>
    <xf numFmtId="0" fontId="8" fillId="3" borderId="3136" xfId="0" applyFont="1" applyFill="1" applyBorder="1" applyAlignment="1">
      <alignment horizontal="center" vertical="center"/>
    </xf>
    <xf numFmtId="0" fontId="8" fillId="3" borderId="3135" xfId="0" applyFont="1" applyFill="1" applyBorder="1" applyAlignment="1">
      <alignment horizontal="center" vertical="center"/>
    </xf>
    <xf numFmtId="0" fontId="17" fillId="0" borderId="3134" xfId="0" applyFont="1" applyBorder="1" applyAlignment="1">
      <alignment horizontal="left" vertical="center" shrinkToFit="1"/>
    </xf>
    <xf numFmtId="0" fontId="17" fillId="0" borderId="3133" xfId="0" applyFont="1" applyBorder="1" applyAlignment="1">
      <alignment horizontal="left" vertical="center" shrinkToFit="1"/>
    </xf>
    <xf numFmtId="0" fontId="17" fillId="0" borderId="3132" xfId="0" applyFont="1" applyBorder="1" applyAlignment="1">
      <alignment horizontal="left" vertical="center" shrinkToFit="1"/>
    </xf>
    <xf numFmtId="0" fontId="8" fillId="3" borderId="3137" xfId="0" applyFont="1" applyFill="1" applyBorder="1" applyAlignment="1">
      <alignment horizontal="center" vertical="center" wrapText="1"/>
    </xf>
    <xf numFmtId="0" fontId="8" fillId="3" borderId="3114" xfId="0" applyFont="1" applyFill="1" applyBorder="1" applyAlignment="1">
      <alignment horizontal="center" vertical="center" wrapText="1"/>
    </xf>
    <xf numFmtId="0" fontId="8" fillId="4" borderId="3116" xfId="0" applyFont="1" applyFill="1" applyBorder="1" applyAlignment="1">
      <alignment horizontal="left" vertical="top" wrapText="1"/>
    </xf>
    <xf numFmtId="0" fontId="10" fillId="0" borderId="3116" xfId="0" applyFont="1" applyBorder="1" applyAlignment="1">
      <alignment horizontal="left" vertical="center" wrapText="1"/>
    </xf>
    <xf numFmtId="0" fontId="10" fillId="0" borderId="3115" xfId="0" applyFont="1" applyBorder="1" applyAlignment="1">
      <alignment horizontal="left" vertical="center" wrapText="1"/>
    </xf>
    <xf numFmtId="0" fontId="10" fillId="0" borderId="3114" xfId="0" applyFont="1" applyBorder="1" applyAlignment="1">
      <alignment horizontal="left" vertical="center" wrapText="1"/>
    </xf>
    <xf numFmtId="0" fontId="11" fillId="4" borderId="3116" xfId="0" applyFont="1" applyFill="1" applyBorder="1" applyAlignment="1">
      <alignment horizontal="center" vertical="center" wrapText="1"/>
    </xf>
    <xf numFmtId="0" fontId="11" fillId="4" borderId="3114" xfId="0" applyFont="1" applyFill="1" applyBorder="1" applyAlignment="1">
      <alignment horizontal="center" vertical="center" wrapText="1"/>
    </xf>
    <xf numFmtId="0" fontId="8" fillId="3" borderId="3155" xfId="0" applyFont="1" applyFill="1" applyBorder="1" applyAlignment="1">
      <alignment horizontal="center" vertical="center"/>
    </xf>
    <xf numFmtId="0" fontId="8" fillId="3" borderId="3152" xfId="0" applyFont="1" applyFill="1" applyBorder="1" applyAlignment="1">
      <alignment horizontal="center" vertical="center"/>
    </xf>
    <xf numFmtId="0" fontId="8" fillId="3" borderId="3154" xfId="0" applyFont="1" applyFill="1" applyBorder="1" applyAlignment="1">
      <alignment horizontal="center" vertical="center"/>
    </xf>
    <xf numFmtId="0" fontId="8" fillId="3" borderId="3150" xfId="0" applyFont="1" applyFill="1" applyBorder="1" applyAlignment="1">
      <alignment horizontal="center" vertical="center"/>
    </xf>
    <xf numFmtId="0" fontId="8" fillId="3" borderId="3149" xfId="0" applyFont="1" applyFill="1" applyBorder="1" applyAlignment="1">
      <alignment horizontal="center" vertical="center"/>
    </xf>
    <xf numFmtId="0" fontId="17" fillId="0" borderId="3148" xfId="0" applyFont="1" applyBorder="1" applyAlignment="1">
      <alignment horizontal="left" vertical="center" shrinkToFit="1"/>
    </xf>
    <xf numFmtId="0" fontId="17" fillId="0" borderId="3147" xfId="0" applyFont="1" applyBorder="1" applyAlignment="1">
      <alignment horizontal="left" vertical="center" shrinkToFit="1"/>
    </xf>
    <xf numFmtId="0" fontId="17" fillId="0" borderId="3146" xfId="0" applyFont="1" applyBorder="1" applyAlignment="1">
      <alignment horizontal="left" vertical="center" shrinkToFit="1"/>
    </xf>
    <xf numFmtId="0" fontId="15" fillId="0" borderId="3153" xfId="0" applyFont="1" applyBorder="1" applyAlignment="1">
      <alignment horizontal="left" vertical="top" wrapText="1"/>
    </xf>
    <xf numFmtId="0" fontId="15" fillId="0" borderId="3152" xfId="0" applyFont="1" applyBorder="1" applyAlignment="1">
      <alignment horizontal="left" vertical="top" wrapText="1"/>
    </xf>
    <xf numFmtId="0" fontId="15" fillId="0" borderId="3151" xfId="0" applyFont="1" applyBorder="1" applyAlignment="1">
      <alignment horizontal="left" vertical="top" wrapText="1"/>
    </xf>
    <xf numFmtId="0" fontId="8" fillId="3" borderId="3164" xfId="0" applyFont="1" applyFill="1" applyBorder="1" applyAlignment="1">
      <alignment horizontal="center" vertical="center"/>
    </xf>
    <xf numFmtId="0" fontId="8" fillId="3" borderId="3163" xfId="0" applyFont="1" applyFill="1" applyBorder="1" applyAlignment="1">
      <alignment horizontal="center" vertical="center"/>
    </xf>
    <xf numFmtId="0" fontId="13" fillId="0" borderId="3163" xfId="0" applyFont="1" applyBorder="1" applyAlignment="1">
      <alignment horizontal="left" vertical="center" wrapText="1"/>
    </xf>
    <xf numFmtId="0" fontId="13" fillId="0" borderId="3162" xfId="0" applyFont="1" applyBorder="1" applyAlignment="1">
      <alignment horizontal="left" vertical="center" wrapText="1"/>
    </xf>
    <xf numFmtId="0" fontId="8" fillId="3" borderId="3164" xfId="0" applyFont="1" applyFill="1" applyBorder="1" applyAlignment="1">
      <alignment horizontal="center" vertical="center" wrapText="1"/>
    </xf>
    <xf numFmtId="0" fontId="8" fillId="3" borderId="3163" xfId="0" applyFont="1" applyFill="1" applyBorder="1" applyAlignment="1">
      <alignment horizontal="center" vertical="center" wrapText="1"/>
    </xf>
    <xf numFmtId="0" fontId="16" fillId="0" borderId="3148" xfId="0" applyFont="1" applyBorder="1" applyAlignment="1">
      <alignment horizontal="left" vertical="center" shrinkToFit="1"/>
    </xf>
    <xf numFmtId="0" fontId="16" fillId="0" borderId="3147" xfId="0" applyFont="1" applyBorder="1" applyAlignment="1">
      <alignment horizontal="left" vertical="center" shrinkToFit="1"/>
    </xf>
    <xf numFmtId="0" fontId="16" fillId="0" borderId="3146" xfId="0" applyFont="1" applyBorder="1" applyAlignment="1">
      <alignment horizontal="left" vertical="center" shrinkToFit="1"/>
    </xf>
    <xf numFmtId="0" fontId="8" fillId="3" borderId="3145" xfId="0" applyFont="1" applyFill="1" applyBorder="1" applyAlignment="1">
      <alignment horizontal="center" vertical="center"/>
    </xf>
    <xf numFmtId="0" fontId="8" fillId="3" borderId="3144" xfId="0" applyFont="1" applyFill="1" applyBorder="1" applyAlignment="1">
      <alignment horizontal="center" vertical="center"/>
    </xf>
    <xf numFmtId="0" fontId="16" fillId="0" borderId="3143" xfId="0" applyFont="1" applyBorder="1" applyAlignment="1">
      <alignment horizontal="left" vertical="center" shrinkToFit="1"/>
    </xf>
    <xf numFmtId="0" fontId="16" fillId="0" borderId="3142" xfId="0" applyFont="1" applyBorder="1" applyAlignment="1">
      <alignment horizontal="left" vertical="center" shrinkToFit="1"/>
    </xf>
    <xf numFmtId="0" fontId="16" fillId="0" borderId="3141" xfId="0" applyFont="1" applyBorder="1" applyAlignment="1">
      <alignment horizontal="left" vertical="center" shrinkToFit="1"/>
    </xf>
    <xf numFmtId="0" fontId="8" fillId="4" borderId="3139" xfId="0" applyFont="1" applyFill="1" applyBorder="1" applyAlignment="1">
      <alignment horizontal="left" vertical="top" wrapText="1"/>
    </xf>
    <xf numFmtId="0" fontId="8" fillId="4" borderId="3138" xfId="0" applyFont="1" applyFill="1" applyBorder="1" applyAlignment="1">
      <alignment horizontal="left" vertical="top" wrapText="1"/>
    </xf>
    <xf numFmtId="0" fontId="8" fillId="3" borderId="3160" xfId="0" applyFont="1" applyFill="1" applyBorder="1" applyAlignment="1">
      <alignment horizontal="center" vertical="center"/>
    </xf>
    <xf numFmtId="0" fontId="8" fillId="3" borderId="3159" xfId="0" applyFont="1" applyFill="1" applyBorder="1" applyAlignment="1">
      <alignment horizontal="center" vertical="center"/>
    </xf>
    <xf numFmtId="0" fontId="17" fillId="0" borderId="3158" xfId="0" applyFont="1" applyBorder="1" applyAlignment="1">
      <alignment horizontal="left" vertical="center" shrinkToFit="1"/>
    </xf>
    <xf numFmtId="0" fontId="17" fillId="0" borderId="3157" xfId="0" applyFont="1" applyBorder="1" applyAlignment="1">
      <alignment horizontal="left" vertical="center" shrinkToFit="1"/>
    </xf>
    <xf numFmtId="0" fontId="17" fillId="0" borderId="3156" xfId="0" applyFont="1" applyBorder="1" applyAlignment="1">
      <alignment horizontal="left" vertical="center" shrinkToFit="1"/>
    </xf>
    <xf numFmtId="0" fontId="8" fillId="3" borderId="3161" xfId="0" applyFont="1" applyFill="1" applyBorder="1" applyAlignment="1">
      <alignment horizontal="center" vertical="center" wrapText="1"/>
    </xf>
    <xf numFmtId="0" fontId="8" fillId="3" borderId="3138" xfId="0" applyFont="1" applyFill="1" applyBorder="1" applyAlignment="1">
      <alignment horizontal="center" vertical="center" wrapText="1"/>
    </xf>
    <xf numFmtId="0" fontId="8" fillId="4" borderId="3140" xfId="0" applyFont="1" applyFill="1" applyBorder="1" applyAlignment="1">
      <alignment horizontal="left" vertical="top" wrapText="1"/>
    </xf>
    <xf numFmtId="0" fontId="10" fillId="0" borderId="3140" xfId="0" applyFont="1" applyBorder="1" applyAlignment="1">
      <alignment horizontal="left" vertical="center" wrapText="1"/>
    </xf>
    <xf numFmtId="0" fontId="10" fillId="0" borderId="3139" xfId="0" applyFont="1" applyBorder="1" applyAlignment="1">
      <alignment horizontal="left" vertical="center" wrapText="1"/>
    </xf>
    <xf numFmtId="0" fontId="10" fillId="0" borderId="3138" xfId="0" applyFont="1" applyBorder="1" applyAlignment="1">
      <alignment horizontal="left" vertical="center" wrapText="1"/>
    </xf>
    <xf numFmtId="0" fontId="11" fillId="4" borderId="3140" xfId="0" applyFont="1" applyFill="1" applyBorder="1" applyAlignment="1">
      <alignment horizontal="center" vertical="center" wrapText="1"/>
    </xf>
    <xf numFmtId="0" fontId="11" fillId="4" borderId="3138" xfId="0" applyFont="1" applyFill="1" applyBorder="1" applyAlignment="1">
      <alignment horizontal="center" vertical="center" wrapText="1"/>
    </xf>
    <xf numFmtId="0" fontId="8" fillId="3" borderId="3179" xfId="0" applyFont="1" applyFill="1" applyBorder="1" applyAlignment="1">
      <alignment horizontal="center" vertical="center"/>
    </xf>
    <xf numFmtId="0" fontId="8" fillId="3" borderId="3176" xfId="0" applyFont="1" applyFill="1" applyBorder="1" applyAlignment="1">
      <alignment horizontal="center" vertical="center"/>
    </xf>
    <xf numFmtId="0" fontId="8" fillId="3" borderId="3178" xfId="0" applyFont="1" applyFill="1" applyBorder="1" applyAlignment="1">
      <alignment horizontal="center" vertical="center"/>
    </xf>
    <xf numFmtId="0" fontId="8" fillId="3" borderId="3174" xfId="0" applyFont="1" applyFill="1" applyBorder="1" applyAlignment="1">
      <alignment horizontal="center" vertical="center"/>
    </xf>
    <xf numFmtId="0" fontId="8" fillId="3" borderId="3173" xfId="0" applyFont="1" applyFill="1" applyBorder="1" applyAlignment="1">
      <alignment horizontal="center" vertical="center"/>
    </xf>
    <xf numFmtId="0" fontId="17" fillId="0" borderId="3172" xfId="0" applyFont="1" applyBorder="1" applyAlignment="1">
      <alignment horizontal="left" vertical="center" shrinkToFit="1"/>
    </xf>
    <xf numFmtId="0" fontId="17" fillId="0" borderId="3171" xfId="0" applyFont="1" applyBorder="1" applyAlignment="1">
      <alignment horizontal="left" vertical="center" shrinkToFit="1"/>
    </xf>
    <xf numFmtId="0" fontId="17" fillId="0" borderId="3170" xfId="0" applyFont="1" applyBorder="1" applyAlignment="1">
      <alignment horizontal="left" vertical="center" shrinkToFit="1"/>
    </xf>
    <xf numFmtId="0" fontId="15" fillId="0" borderId="3177" xfId="0" applyFont="1" applyBorder="1" applyAlignment="1">
      <alignment horizontal="left" vertical="top" wrapText="1"/>
    </xf>
    <xf numFmtId="0" fontId="15" fillId="0" borderId="3176" xfId="0" applyFont="1" applyBorder="1" applyAlignment="1">
      <alignment horizontal="left" vertical="top" wrapText="1"/>
    </xf>
    <xf numFmtId="0" fontId="15" fillId="0" borderId="3175" xfId="0" applyFont="1" applyBorder="1" applyAlignment="1">
      <alignment horizontal="left" vertical="top" wrapText="1"/>
    </xf>
    <xf numFmtId="0" fontId="8" fillId="3" borderId="3188" xfId="0" applyFont="1" applyFill="1" applyBorder="1" applyAlignment="1">
      <alignment horizontal="center" vertical="center"/>
    </xf>
    <xf numFmtId="0" fontId="8" fillId="3" borderId="3187" xfId="0" applyFont="1" applyFill="1" applyBorder="1" applyAlignment="1">
      <alignment horizontal="center" vertical="center"/>
    </xf>
    <xf numFmtId="0" fontId="13" fillId="0" borderId="3187" xfId="0" applyFont="1" applyBorder="1" applyAlignment="1">
      <alignment horizontal="left" vertical="center" wrapText="1"/>
    </xf>
    <xf numFmtId="0" fontId="13" fillId="0" borderId="3186" xfId="0" applyFont="1" applyBorder="1" applyAlignment="1">
      <alignment horizontal="left" vertical="center" wrapText="1"/>
    </xf>
    <xf numFmtId="0" fontId="8" fillId="3" borderId="3188" xfId="0" applyFont="1" applyFill="1" applyBorder="1" applyAlignment="1">
      <alignment horizontal="center" vertical="center" wrapText="1"/>
    </xf>
    <xf numFmtId="0" fontId="8" fillId="3" borderId="3187" xfId="0" applyFont="1" applyFill="1" applyBorder="1" applyAlignment="1">
      <alignment horizontal="center" vertical="center" wrapText="1"/>
    </xf>
    <xf numFmtId="0" fontId="16" fillId="0" borderId="3172" xfId="0" applyFont="1" applyBorder="1" applyAlignment="1">
      <alignment horizontal="left" vertical="center" shrinkToFit="1"/>
    </xf>
    <xf numFmtId="0" fontId="16" fillId="0" borderId="3171" xfId="0" applyFont="1" applyBorder="1" applyAlignment="1">
      <alignment horizontal="left" vertical="center" shrinkToFit="1"/>
    </xf>
    <xf numFmtId="0" fontId="16" fillId="0" borderId="3170" xfId="0" applyFont="1" applyBorder="1" applyAlignment="1">
      <alignment horizontal="left" vertical="center" shrinkToFit="1"/>
    </xf>
    <xf numFmtId="0" fontId="8" fillId="3" borderId="3169" xfId="0" applyFont="1" applyFill="1" applyBorder="1" applyAlignment="1">
      <alignment horizontal="center" vertical="center"/>
    </xf>
    <xf numFmtId="0" fontId="8" fillId="3" borderId="3168" xfId="0" applyFont="1" applyFill="1" applyBorder="1" applyAlignment="1">
      <alignment horizontal="center" vertical="center"/>
    </xf>
    <xf numFmtId="0" fontId="16" fillId="0" borderId="3167" xfId="0" applyFont="1" applyBorder="1" applyAlignment="1">
      <alignment horizontal="left" vertical="center" shrinkToFit="1"/>
    </xf>
    <xf numFmtId="0" fontId="16" fillId="0" borderId="3166" xfId="0" applyFont="1" applyBorder="1" applyAlignment="1">
      <alignment horizontal="left" vertical="center" shrinkToFit="1"/>
    </xf>
    <xf numFmtId="0" fontId="16" fillId="0" borderId="3165" xfId="0" applyFont="1" applyBorder="1" applyAlignment="1">
      <alignment horizontal="left" vertical="center" shrinkToFit="1"/>
    </xf>
    <xf numFmtId="0" fontId="8" fillId="4" borderId="3163" xfId="0" applyFont="1" applyFill="1" applyBorder="1" applyAlignment="1">
      <alignment horizontal="left" vertical="top" wrapText="1"/>
    </xf>
    <xf numFmtId="0" fontId="8" fillId="4" borderId="3162" xfId="0" applyFont="1" applyFill="1" applyBorder="1" applyAlignment="1">
      <alignment horizontal="left" vertical="top" wrapText="1"/>
    </xf>
    <xf numFmtId="0" fontId="8" fillId="3" borderId="3184" xfId="0" applyFont="1" applyFill="1" applyBorder="1" applyAlignment="1">
      <alignment horizontal="center" vertical="center"/>
    </xf>
    <xf numFmtId="0" fontId="8" fillId="3" borderId="3183" xfId="0" applyFont="1" applyFill="1" applyBorder="1" applyAlignment="1">
      <alignment horizontal="center" vertical="center"/>
    </xf>
    <xf numFmtId="0" fontId="17" fillId="0" borderId="3182" xfId="0" applyFont="1" applyBorder="1" applyAlignment="1">
      <alignment horizontal="left" vertical="center" shrinkToFit="1"/>
    </xf>
    <xf numFmtId="0" fontId="17" fillId="0" borderId="3181" xfId="0" applyFont="1" applyBorder="1" applyAlignment="1">
      <alignment horizontal="left" vertical="center" shrinkToFit="1"/>
    </xf>
    <xf numFmtId="0" fontId="17" fillId="0" borderId="3180" xfId="0" applyFont="1" applyBorder="1" applyAlignment="1">
      <alignment horizontal="left" vertical="center" shrinkToFit="1"/>
    </xf>
    <xf numFmtId="0" fontId="8" fillId="3" borderId="3185" xfId="0" applyFont="1" applyFill="1" applyBorder="1" applyAlignment="1">
      <alignment horizontal="center" vertical="center" wrapText="1"/>
    </xf>
    <xf numFmtId="0" fontId="8" fillId="3" borderId="3162" xfId="0" applyFont="1" applyFill="1" applyBorder="1" applyAlignment="1">
      <alignment horizontal="center" vertical="center" wrapText="1"/>
    </xf>
    <xf numFmtId="0" fontId="8" fillId="4" borderId="3164" xfId="0" applyFont="1" applyFill="1" applyBorder="1" applyAlignment="1">
      <alignment horizontal="left" vertical="top" wrapText="1"/>
    </xf>
    <xf numFmtId="0" fontId="10" fillId="0" borderId="3164" xfId="0" applyFont="1" applyBorder="1" applyAlignment="1">
      <alignment horizontal="left" vertical="center" wrapText="1"/>
    </xf>
    <xf numFmtId="0" fontId="10" fillId="0" borderId="3163" xfId="0" applyFont="1" applyBorder="1" applyAlignment="1">
      <alignment horizontal="left" vertical="center" wrapText="1"/>
    </xf>
    <xf numFmtId="0" fontId="10" fillId="0" borderId="3162" xfId="0" applyFont="1" applyBorder="1" applyAlignment="1">
      <alignment horizontal="left" vertical="center" wrapText="1"/>
    </xf>
    <xf numFmtId="0" fontId="11" fillId="4" borderId="3164" xfId="0" applyFont="1" applyFill="1" applyBorder="1" applyAlignment="1">
      <alignment horizontal="center" vertical="center" wrapText="1"/>
    </xf>
    <xf numFmtId="0" fontId="11" fillId="4" borderId="3162" xfId="0" applyFont="1" applyFill="1" applyBorder="1" applyAlignment="1">
      <alignment horizontal="center" vertical="center" wrapText="1"/>
    </xf>
    <xf numFmtId="0" fontId="8" fillId="3" borderId="3203" xfId="0" applyFont="1" applyFill="1" applyBorder="1" applyAlignment="1">
      <alignment horizontal="center" vertical="center"/>
    </xf>
    <xf numFmtId="0" fontId="8" fillId="3" borderId="3200" xfId="0" applyFont="1" applyFill="1" applyBorder="1" applyAlignment="1">
      <alignment horizontal="center" vertical="center"/>
    </xf>
    <xf numFmtId="0" fontId="8" fillId="3" borderId="3202" xfId="0" applyFont="1" applyFill="1" applyBorder="1" applyAlignment="1">
      <alignment horizontal="center" vertical="center"/>
    </xf>
    <xf numFmtId="0" fontId="8" fillId="3" borderId="3198" xfId="0" applyFont="1" applyFill="1" applyBorder="1" applyAlignment="1">
      <alignment horizontal="center" vertical="center"/>
    </xf>
    <xf numFmtId="0" fontId="8" fillId="3" borderId="3197" xfId="0" applyFont="1" applyFill="1" applyBorder="1" applyAlignment="1">
      <alignment horizontal="center" vertical="center"/>
    </xf>
    <xf numFmtId="0" fontId="17" fillId="0" borderId="3196" xfId="0" applyFont="1" applyBorder="1" applyAlignment="1">
      <alignment horizontal="left" vertical="center" shrinkToFit="1"/>
    </xf>
    <xf numFmtId="0" fontId="17" fillId="0" borderId="3195" xfId="0" applyFont="1" applyBorder="1" applyAlignment="1">
      <alignment horizontal="left" vertical="center" shrinkToFit="1"/>
    </xf>
    <xf numFmtId="0" fontId="17" fillId="0" borderId="3194" xfId="0" applyFont="1" applyBorder="1" applyAlignment="1">
      <alignment horizontal="left" vertical="center" shrinkToFit="1"/>
    </xf>
    <xf numFmtId="0" fontId="15" fillId="0" borderId="3201" xfId="0" applyFont="1" applyBorder="1" applyAlignment="1">
      <alignment horizontal="left" vertical="top" wrapText="1"/>
    </xf>
    <xf numFmtId="0" fontId="15" fillId="0" borderId="3200" xfId="0" applyFont="1" applyBorder="1" applyAlignment="1">
      <alignment horizontal="left" vertical="top" wrapText="1"/>
    </xf>
    <xf numFmtId="0" fontId="15" fillId="0" borderId="3199" xfId="0" applyFont="1" applyBorder="1" applyAlignment="1">
      <alignment horizontal="left" vertical="top" wrapText="1"/>
    </xf>
    <xf numFmtId="0" fontId="8" fillId="3" borderId="3212" xfId="0" applyFont="1" applyFill="1" applyBorder="1" applyAlignment="1">
      <alignment horizontal="center" vertical="center"/>
    </xf>
    <xf numFmtId="0" fontId="8" fillId="3" borderId="3211" xfId="0" applyFont="1" applyFill="1" applyBorder="1" applyAlignment="1">
      <alignment horizontal="center" vertical="center"/>
    </xf>
    <xf numFmtId="0" fontId="13" fillId="0" borderId="3211" xfId="0" applyFont="1" applyBorder="1" applyAlignment="1">
      <alignment horizontal="left" vertical="center" wrapText="1"/>
    </xf>
    <xf numFmtId="0" fontId="13" fillId="0" borderId="3210" xfId="0" applyFont="1" applyBorder="1" applyAlignment="1">
      <alignment horizontal="left" vertical="center" wrapText="1"/>
    </xf>
    <xf numFmtId="0" fontId="8" fillId="3" borderId="3212" xfId="0" applyFont="1" applyFill="1" applyBorder="1" applyAlignment="1">
      <alignment horizontal="center" vertical="center" wrapText="1"/>
    </xf>
    <xf numFmtId="0" fontId="8" fillId="3" borderId="3211" xfId="0" applyFont="1" applyFill="1" applyBorder="1" applyAlignment="1">
      <alignment horizontal="center" vertical="center" wrapText="1"/>
    </xf>
    <xf numFmtId="0" fontId="16" fillId="0" borderId="3196" xfId="0" applyFont="1" applyBorder="1" applyAlignment="1">
      <alignment horizontal="left" vertical="center" shrinkToFit="1"/>
    </xf>
    <xf numFmtId="0" fontId="16" fillId="0" borderId="3195" xfId="0" applyFont="1" applyBorder="1" applyAlignment="1">
      <alignment horizontal="left" vertical="center" shrinkToFit="1"/>
    </xf>
    <xf numFmtId="0" fontId="16" fillId="0" borderId="3194" xfId="0" applyFont="1" applyBorder="1" applyAlignment="1">
      <alignment horizontal="left" vertical="center" shrinkToFit="1"/>
    </xf>
    <xf numFmtId="0" fontId="8" fillId="3" borderId="3193" xfId="0" applyFont="1" applyFill="1" applyBorder="1" applyAlignment="1">
      <alignment horizontal="center" vertical="center"/>
    </xf>
    <xf numFmtId="0" fontId="8" fillId="3" borderId="3192" xfId="0" applyFont="1" applyFill="1" applyBorder="1" applyAlignment="1">
      <alignment horizontal="center" vertical="center"/>
    </xf>
    <xf numFmtId="0" fontId="16" fillId="0" borderId="3191" xfId="0" applyFont="1" applyBorder="1" applyAlignment="1">
      <alignment horizontal="left" vertical="center" shrinkToFit="1"/>
    </xf>
    <xf numFmtId="0" fontId="16" fillId="0" borderId="3190" xfId="0" applyFont="1" applyBorder="1" applyAlignment="1">
      <alignment horizontal="left" vertical="center" shrinkToFit="1"/>
    </xf>
    <xf numFmtId="0" fontId="16" fillId="0" borderId="3189" xfId="0" applyFont="1" applyBorder="1" applyAlignment="1">
      <alignment horizontal="left" vertical="center" shrinkToFit="1"/>
    </xf>
    <xf numFmtId="0" fontId="8" fillId="4" borderId="3187" xfId="0" applyFont="1" applyFill="1" applyBorder="1" applyAlignment="1">
      <alignment horizontal="left" vertical="top" wrapText="1"/>
    </xf>
    <xf numFmtId="0" fontId="8" fillId="4" borderId="3186" xfId="0" applyFont="1" applyFill="1" applyBorder="1" applyAlignment="1">
      <alignment horizontal="left" vertical="top" wrapText="1"/>
    </xf>
    <xf numFmtId="0" fontId="8" fillId="3" borderId="3208" xfId="0" applyFont="1" applyFill="1" applyBorder="1" applyAlignment="1">
      <alignment horizontal="center" vertical="center"/>
    </xf>
    <xf numFmtId="0" fontId="8" fillId="3" borderId="3207" xfId="0" applyFont="1" applyFill="1" applyBorder="1" applyAlignment="1">
      <alignment horizontal="center" vertical="center"/>
    </xf>
    <xf numFmtId="0" fontId="17" fillId="0" borderId="3206" xfId="0" applyFont="1" applyBorder="1" applyAlignment="1">
      <alignment horizontal="left" vertical="center" shrinkToFit="1"/>
    </xf>
    <xf numFmtId="0" fontId="17" fillId="0" borderId="3205" xfId="0" applyFont="1" applyBorder="1" applyAlignment="1">
      <alignment horizontal="left" vertical="center" shrinkToFit="1"/>
    </xf>
    <xf numFmtId="0" fontId="17" fillId="0" borderId="3204" xfId="0" applyFont="1" applyBorder="1" applyAlignment="1">
      <alignment horizontal="left" vertical="center" shrinkToFit="1"/>
    </xf>
    <xf numFmtId="0" fontId="8" fillId="3" borderId="3209" xfId="0" applyFont="1" applyFill="1" applyBorder="1" applyAlignment="1">
      <alignment horizontal="center" vertical="center" wrapText="1"/>
    </xf>
    <xf numFmtId="0" fontId="8" fillId="3" borderId="3186" xfId="0" applyFont="1" applyFill="1" applyBorder="1" applyAlignment="1">
      <alignment horizontal="center" vertical="center" wrapText="1"/>
    </xf>
    <xf numFmtId="0" fontId="8" fillId="4" borderId="3188" xfId="0" applyFont="1" applyFill="1" applyBorder="1" applyAlignment="1">
      <alignment horizontal="left" vertical="top" wrapText="1"/>
    </xf>
    <xf numFmtId="0" fontId="10" fillId="0" borderId="3188" xfId="0" applyFont="1" applyBorder="1" applyAlignment="1">
      <alignment horizontal="left" vertical="center" wrapText="1"/>
    </xf>
    <xf numFmtId="0" fontId="10" fillId="0" borderId="3187" xfId="0" applyFont="1" applyBorder="1" applyAlignment="1">
      <alignment horizontal="left" vertical="center" wrapText="1"/>
    </xf>
    <xf numFmtId="0" fontId="10" fillId="0" borderId="3186" xfId="0" applyFont="1" applyBorder="1" applyAlignment="1">
      <alignment horizontal="left" vertical="center" wrapText="1"/>
    </xf>
    <xf numFmtId="0" fontId="11" fillId="4" borderId="3188" xfId="0" applyFont="1" applyFill="1" applyBorder="1" applyAlignment="1">
      <alignment horizontal="center" vertical="center" wrapText="1"/>
    </xf>
    <xf numFmtId="0" fontId="11" fillId="4" borderId="3186" xfId="0" applyFont="1" applyFill="1" applyBorder="1" applyAlignment="1">
      <alignment horizontal="center" vertical="center" wrapText="1"/>
    </xf>
    <xf numFmtId="0" fontId="8" fillId="3" borderId="3227" xfId="0" applyFont="1" applyFill="1" applyBorder="1" applyAlignment="1">
      <alignment horizontal="center" vertical="center"/>
    </xf>
    <xf numFmtId="0" fontId="8" fillId="3" borderId="3224" xfId="0" applyFont="1" applyFill="1" applyBorder="1" applyAlignment="1">
      <alignment horizontal="center" vertical="center"/>
    </xf>
    <xf numFmtId="0" fontId="8" fillId="3" borderId="3226" xfId="0" applyFont="1" applyFill="1" applyBorder="1" applyAlignment="1">
      <alignment horizontal="center" vertical="center"/>
    </xf>
    <xf numFmtId="0" fontId="8" fillId="3" borderId="3222" xfId="0" applyFont="1" applyFill="1" applyBorder="1" applyAlignment="1">
      <alignment horizontal="center" vertical="center"/>
    </xf>
    <xf numFmtId="0" fontId="8" fillId="3" borderId="3221" xfId="0" applyFont="1" applyFill="1" applyBorder="1" applyAlignment="1">
      <alignment horizontal="center" vertical="center"/>
    </xf>
    <xf numFmtId="0" fontId="17" fillId="0" borderId="3220" xfId="0" applyFont="1" applyBorder="1" applyAlignment="1">
      <alignment horizontal="left" vertical="center" shrinkToFit="1"/>
    </xf>
    <xf numFmtId="0" fontId="17" fillId="0" borderId="3219" xfId="0" applyFont="1" applyBorder="1" applyAlignment="1">
      <alignment horizontal="left" vertical="center" shrinkToFit="1"/>
    </xf>
    <xf numFmtId="0" fontId="17" fillId="0" borderId="3218" xfId="0" applyFont="1" applyBorder="1" applyAlignment="1">
      <alignment horizontal="left" vertical="center" shrinkToFit="1"/>
    </xf>
    <xf numFmtId="0" fontId="15" fillId="0" borderId="3225" xfId="0" applyFont="1" applyBorder="1" applyAlignment="1">
      <alignment horizontal="left" vertical="top" wrapText="1"/>
    </xf>
    <xf numFmtId="0" fontId="15" fillId="0" borderId="3224" xfId="0" applyFont="1" applyBorder="1" applyAlignment="1">
      <alignment horizontal="left" vertical="top" wrapText="1"/>
    </xf>
    <xf numFmtId="0" fontId="15" fillId="0" borderId="3223" xfId="0" applyFont="1" applyBorder="1" applyAlignment="1">
      <alignment horizontal="left" vertical="top" wrapText="1"/>
    </xf>
    <xf numFmtId="0" fontId="8" fillId="3" borderId="3236" xfId="0" applyFont="1" applyFill="1" applyBorder="1" applyAlignment="1">
      <alignment horizontal="center" vertical="center"/>
    </xf>
    <xf numFmtId="0" fontId="8" fillId="3" borderId="3235" xfId="0" applyFont="1" applyFill="1" applyBorder="1" applyAlignment="1">
      <alignment horizontal="center" vertical="center"/>
    </xf>
    <xf numFmtId="0" fontId="13" fillId="0" borderId="3235" xfId="0" applyFont="1" applyBorder="1" applyAlignment="1">
      <alignment horizontal="left" vertical="center" wrapText="1"/>
    </xf>
    <xf numFmtId="0" fontId="13" fillId="0" borderId="3234" xfId="0" applyFont="1" applyBorder="1" applyAlignment="1">
      <alignment horizontal="left" vertical="center" wrapText="1"/>
    </xf>
    <xf numFmtId="0" fontId="8" fillId="3" borderId="3236" xfId="0" applyFont="1" applyFill="1" applyBorder="1" applyAlignment="1">
      <alignment horizontal="center" vertical="center" wrapText="1"/>
    </xf>
    <xf numFmtId="0" fontId="8" fillId="3" borderId="3235" xfId="0" applyFont="1" applyFill="1" applyBorder="1" applyAlignment="1">
      <alignment horizontal="center" vertical="center" wrapText="1"/>
    </xf>
    <xf numFmtId="0" fontId="16" fillId="0" borderId="3220" xfId="0" applyFont="1" applyBorder="1" applyAlignment="1">
      <alignment horizontal="left" vertical="center" shrinkToFit="1"/>
    </xf>
    <xf numFmtId="0" fontId="16" fillId="0" borderId="3219" xfId="0" applyFont="1" applyBorder="1" applyAlignment="1">
      <alignment horizontal="left" vertical="center" shrinkToFit="1"/>
    </xf>
    <xf numFmtId="0" fontId="16" fillId="0" borderId="3218" xfId="0" applyFont="1" applyBorder="1" applyAlignment="1">
      <alignment horizontal="left" vertical="center" shrinkToFit="1"/>
    </xf>
    <xf numFmtId="0" fontId="8" fillId="3" borderId="3217" xfId="0" applyFont="1" applyFill="1" applyBorder="1" applyAlignment="1">
      <alignment horizontal="center" vertical="center"/>
    </xf>
    <xf numFmtId="0" fontId="8" fillId="3" borderId="3216" xfId="0" applyFont="1" applyFill="1" applyBorder="1" applyAlignment="1">
      <alignment horizontal="center" vertical="center"/>
    </xf>
    <xf numFmtId="0" fontId="16" fillId="0" borderId="3215" xfId="0" applyFont="1" applyBorder="1" applyAlignment="1">
      <alignment horizontal="left" vertical="center" shrinkToFit="1"/>
    </xf>
    <xf numFmtId="0" fontId="16" fillId="0" borderId="3214" xfId="0" applyFont="1" applyBorder="1" applyAlignment="1">
      <alignment horizontal="left" vertical="center" shrinkToFit="1"/>
    </xf>
    <xf numFmtId="0" fontId="16" fillId="0" borderId="3213" xfId="0" applyFont="1" applyBorder="1" applyAlignment="1">
      <alignment horizontal="left" vertical="center" shrinkToFit="1"/>
    </xf>
    <xf numFmtId="0" fontId="8" fillId="4" borderId="3211" xfId="0" applyFont="1" applyFill="1" applyBorder="1" applyAlignment="1">
      <alignment horizontal="left" vertical="top" wrapText="1"/>
    </xf>
    <xf numFmtId="0" fontId="8" fillId="4" borderId="3210" xfId="0" applyFont="1" applyFill="1" applyBorder="1" applyAlignment="1">
      <alignment horizontal="left" vertical="top" wrapText="1"/>
    </xf>
    <xf numFmtId="0" fontId="8" fillId="3" borderId="3232" xfId="0" applyFont="1" applyFill="1" applyBorder="1" applyAlignment="1">
      <alignment horizontal="center" vertical="center"/>
    </xf>
    <xf numFmtId="0" fontId="8" fillId="3" borderId="3231" xfId="0" applyFont="1" applyFill="1" applyBorder="1" applyAlignment="1">
      <alignment horizontal="center" vertical="center"/>
    </xf>
    <xf numFmtId="0" fontId="17" fillId="0" borderId="3230" xfId="0" applyFont="1" applyBorder="1" applyAlignment="1">
      <alignment horizontal="left" vertical="center" shrinkToFit="1"/>
    </xf>
    <xf numFmtId="0" fontId="17" fillId="0" borderId="3229" xfId="0" applyFont="1" applyBorder="1" applyAlignment="1">
      <alignment horizontal="left" vertical="center" shrinkToFit="1"/>
    </xf>
    <xf numFmtId="0" fontId="17" fillId="0" borderId="3228" xfId="0" applyFont="1" applyBorder="1" applyAlignment="1">
      <alignment horizontal="left" vertical="center" shrinkToFit="1"/>
    </xf>
    <xf numFmtId="0" fontId="8" fillId="3" borderId="3233" xfId="0" applyFont="1" applyFill="1" applyBorder="1" applyAlignment="1">
      <alignment horizontal="center" vertical="center" wrapText="1"/>
    </xf>
    <xf numFmtId="0" fontId="8" fillId="3" borderId="3210" xfId="0" applyFont="1" applyFill="1" applyBorder="1" applyAlignment="1">
      <alignment horizontal="center" vertical="center" wrapText="1"/>
    </xf>
    <xf numFmtId="0" fontId="8" fillId="4" borderId="3212" xfId="0" applyFont="1" applyFill="1" applyBorder="1" applyAlignment="1">
      <alignment horizontal="left" vertical="top" wrapText="1"/>
    </xf>
    <xf numFmtId="0" fontId="10" fillId="0" borderId="3212" xfId="0" applyFont="1" applyBorder="1" applyAlignment="1">
      <alignment horizontal="left" vertical="center" wrapText="1"/>
    </xf>
    <xf numFmtId="0" fontId="10" fillId="0" borderId="3211" xfId="0" applyFont="1" applyBorder="1" applyAlignment="1">
      <alignment horizontal="left" vertical="center" wrapText="1"/>
    </xf>
    <xf numFmtId="0" fontId="10" fillId="0" borderId="3210" xfId="0" applyFont="1" applyBorder="1" applyAlignment="1">
      <alignment horizontal="left" vertical="center" wrapText="1"/>
    </xf>
    <xf numFmtId="0" fontId="11" fillId="4" borderId="3212" xfId="0" applyFont="1" applyFill="1" applyBorder="1" applyAlignment="1">
      <alignment horizontal="center" vertical="center" wrapText="1"/>
    </xf>
    <xf numFmtId="0" fontId="11" fillId="4" borderId="3210" xfId="0" applyFont="1" applyFill="1" applyBorder="1" applyAlignment="1">
      <alignment horizontal="center" vertical="center" wrapText="1"/>
    </xf>
    <xf numFmtId="0" fontId="8" fillId="3" borderId="3251" xfId="0" applyFont="1" applyFill="1" applyBorder="1" applyAlignment="1">
      <alignment horizontal="center" vertical="center"/>
    </xf>
    <xf numFmtId="0" fontId="8" fillId="3" borderId="3248" xfId="0" applyFont="1" applyFill="1" applyBorder="1" applyAlignment="1">
      <alignment horizontal="center" vertical="center"/>
    </xf>
    <xf numFmtId="0" fontId="8" fillId="3" borderId="3250" xfId="0" applyFont="1" applyFill="1" applyBorder="1" applyAlignment="1">
      <alignment horizontal="center" vertical="center"/>
    </xf>
    <xf numFmtId="0" fontId="8" fillId="3" borderId="3246" xfId="0" applyFont="1" applyFill="1" applyBorder="1" applyAlignment="1">
      <alignment horizontal="center" vertical="center"/>
    </xf>
    <xf numFmtId="0" fontId="8" fillId="3" borderId="3245" xfId="0" applyFont="1" applyFill="1" applyBorder="1" applyAlignment="1">
      <alignment horizontal="center" vertical="center"/>
    </xf>
    <xf numFmtId="0" fontId="17" fillId="0" borderId="3244" xfId="0" applyFont="1" applyBorder="1" applyAlignment="1">
      <alignment horizontal="left" vertical="center" shrinkToFit="1"/>
    </xf>
    <xf numFmtId="0" fontId="17" fillId="0" borderId="3243" xfId="0" applyFont="1" applyBorder="1" applyAlignment="1">
      <alignment horizontal="left" vertical="center" shrinkToFit="1"/>
    </xf>
    <xf numFmtId="0" fontId="17" fillId="0" borderId="3242" xfId="0" applyFont="1" applyBorder="1" applyAlignment="1">
      <alignment horizontal="left" vertical="center" shrinkToFit="1"/>
    </xf>
    <xf numFmtId="0" fontId="15" fillId="0" borderId="3249" xfId="0" applyFont="1" applyBorder="1" applyAlignment="1">
      <alignment horizontal="left" vertical="top" wrapText="1"/>
    </xf>
    <xf numFmtId="0" fontId="15" fillId="0" borderId="3248" xfId="0" applyFont="1" applyBorder="1" applyAlignment="1">
      <alignment horizontal="left" vertical="top" wrapText="1"/>
    </xf>
    <xf numFmtId="0" fontId="15" fillId="0" borderId="3247" xfId="0" applyFont="1" applyBorder="1" applyAlignment="1">
      <alignment horizontal="left" vertical="top" wrapText="1"/>
    </xf>
    <xf numFmtId="0" fontId="8" fillId="3" borderId="3260" xfId="0" applyFont="1" applyFill="1" applyBorder="1" applyAlignment="1">
      <alignment horizontal="center" vertical="center"/>
    </xf>
    <xf numFmtId="0" fontId="8" fillId="3" borderId="3259" xfId="0" applyFont="1" applyFill="1" applyBorder="1" applyAlignment="1">
      <alignment horizontal="center" vertical="center"/>
    </xf>
    <xf numFmtId="0" fontId="13" fillId="0" borderId="3259" xfId="0" applyFont="1" applyBorder="1" applyAlignment="1">
      <alignment horizontal="left" vertical="center" wrapText="1"/>
    </xf>
    <xf numFmtId="0" fontId="13" fillId="0" borderId="3258" xfId="0" applyFont="1" applyBorder="1" applyAlignment="1">
      <alignment horizontal="left" vertical="center" wrapText="1"/>
    </xf>
    <xf numFmtId="0" fontId="8" fillId="3" borderId="3260" xfId="0" applyFont="1" applyFill="1" applyBorder="1" applyAlignment="1">
      <alignment horizontal="center" vertical="center" wrapText="1"/>
    </xf>
    <xf numFmtId="0" fontId="8" fillId="3" borderId="3259" xfId="0" applyFont="1" applyFill="1" applyBorder="1" applyAlignment="1">
      <alignment horizontal="center" vertical="center" wrapText="1"/>
    </xf>
    <xf numFmtId="0" fontId="16" fillId="0" borderId="3244" xfId="0" applyFont="1" applyBorder="1" applyAlignment="1">
      <alignment horizontal="left" vertical="center" shrinkToFit="1"/>
    </xf>
    <xf numFmtId="0" fontId="16" fillId="0" borderId="3243" xfId="0" applyFont="1" applyBorder="1" applyAlignment="1">
      <alignment horizontal="left" vertical="center" shrinkToFit="1"/>
    </xf>
    <xf numFmtId="0" fontId="16" fillId="0" borderId="3242" xfId="0" applyFont="1" applyBorder="1" applyAlignment="1">
      <alignment horizontal="left" vertical="center" shrinkToFit="1"/>
    </xf>
    <xf numFmtId="0" fontId="8" fillId="3" borderId="3241" xfId="0" applyFont="1" applyFill="1" applyBorder="1" applyAlignment="1">
      <alignment horizontal="center" vertical="center"/>
    </xf>
    <xf numFmtId="0" fontId="8" fillId="3" borderId="3240" xfId="0" applyFont="1" applyFill="1" applyBorder="1" applyAlignment="1">
      <alignment horizontal="center" vertical="center"/>
    </xf>
    <xf numFmtId="0" fontId="16" fillId="0" borderId="3239" xfId="0" applyFont="1" applyBorder="1" applyAlignment="1">
      <alignment horizontal="left" vertical="center" shrinkToFit="1"/>
    </xf>
    <xf numFmtId="0" fontId="16" fillId="0" borderId="3238" xfId="0" applyFont="1" applyBorder="1" applyAlignment="1">
      <alignment horizontal="left" vertical="center" shrinkToFit="1"/>
    </xf>
    <xf numFmtId="0" fontId="16" fillId="0" borderId="3237" xfId="0" applyFont="1" applyBorder="1" applyAlignment="1">
      <alignment horizontal="left" vertical="center" shrinkToFit="1"/>
    </xf>
    <xf numFmtId="0" fontId="8" fillId="4" borderId="3235" xfId="0" applyFont="1" applyFill="1" applyBorder="1" applyAlignment="1">
      <alignment horizontal="left" vertical="top" wrapText="1"/>
    </xf>
    <xf numFmtId="0" fontId="8" fillId="4" borderId="3234" xfId="0" applyFont="1" applyFill="1" applyBorder="1" applyAlignment="1">
      <alignment horizontal="left" vertical="top" wrapText="1"/>
    </xf>
    <xf numFmtId="0" fontId="8" fillId="3" borderId="3256" xfId="0" applyFont="1" applyFill="1" applyBorder="1" applyAlignment="1">
      <alignment horizontal="center" vertical="center"/>
    </xf>
    <xf numFmtId="0" fontId="8" fillId="3" borderId="3255" xfId="0" applyFont="1" applyFill="1" applyBorder="1" applyAlignment="1">
      <alignment horizontal="center" vertical="center"/>
    </xf>
    <xf numFmtId="0" fontId="17" fillId="0" borderId="3254" xfId="0" applyFont="1" applyBorder="1" applyAlignment="1">
      <alignment horizontal="left" vertical="center" shrinkToFit="1"/>
    </xf>
    <xf numFmtId="0" fontId="17" fillId="0" borderId="3253" xfId="0" applyFont="1" applyBorder="1" applyAlignment="1">
      <alignment horizontal="left" vertical="center" shrinkToFit="1"/>
    </xf>
    <xf numFmtId="0" fontId="17" fillId="0" borderId="3252" xfId="0" applyFont="1" applyBorder="1" applyAlignment="1">
      <alignment horizontal="left" vertical="center" shrinkToFit="1"/>
    </xf>
    <xf numFmtId="0" fontId="8" fillId="3" borderId="3257" xfId="0" applyFont="1" applyFill="1" applyBorder="1" applyAlignment="1">
      <alignment horizontal="center" vertical="center" wrapText="1"/>
    </xf>
    <xf numFmtId="0" fontId="8" fillId="3" borderId="3234" xfId="0" applyFont="1" applyFill="1" applyBorder="1" applyAlignment="1">
      <alignment horizontal="center" vertical="center" wrapText="1"/>
    </xf>
    <xf numFmtId="0" fontId="8" fillId="4" borderId="3236" xfId="0" applyFont="1" applyFill="1" applyBorder="1" applyAlignment="1">
      <alignment horizontal="left" vertical="top" wrapText="1"/>
    </xf>
    <xf numFmtId="0" fontId="10" fillId="0" borderId="3236" xfId="0" applyFont="1" applyBorder="1" applyAlignment="1">
      <alignment horizontal="left" vertical="center" wrapText="1"/>
    </xf>
    <xf numFmtId="0" fontId="10" fillId="0" borderId="3235" xfId="0" applyFont="1" applyBorder="1" applyAlignment="1">
      <alignment horizontal="left" vertical="center" wrapText="1"/>
    </xf>
    <xf numFmtId="0" fontId="10" fillId="0" borderId="3234" xfId="0" applyFont="1" applyBorder="1" applyAlignment="1">
      <alignment horizontal="left" vertical="center" wrapText="1"/>
    </xf>
    <xf numFmtId="0" fontId="11" fillId="4" borderId="3236" xfId="0" applyFont="1" applyFill="1" applyBorder="1" applyAlignment="1">
      <alignment horizontal="center" vertical="center" wrapText="1"/>
    </xf>
    <xf numFmtId="0" fontId="11" fillId="4" borderId="3234" xfId="0" applyFont="1" applyFill="1" applyBorder="1" applyAlignment="1">
      <alignment horizontal="center" vertical="center" wrapText="1"/>
    </xf>
    <xf numFmtId="0" fontId="8" fillId="3" borderId="3275" xfId="0" applyFont="1" applyFill="1" applyBorder="1" applyAlignment="1">
      <alignment horizontal="center" vertical="center"/>
    </xf>
    <xf numFmtId="0" fontId="8" fillId="3" borderId="3272" xfId="0" applyFont="1" applyFill="1" applyBorder="1" applyAlignment="1">
      <alignment horizontal="center" vertical="center"/>
    </xf>
    <xf numFmtId="0" fontId="8" fillId="3" borderId="3274" xfId="0" applyFont="1" applyFill="1" applyBorder="1" applyAlignment="1">
      <alignment horizontal="center" vertical="center"/>
    </xf>
    <xf numFmtId="0" fontId="8" fillId="3" borderId="3270" xfId="0" applyFont="1" applyFill="1" applyBorder="1" applyAlignment="1">
      <alignment horizontal="center" vertical="center"/>
    </xf>
    <xf numFmtId="0" fontId="8" fillId="3" borderId="3269" xfId="0" applyFont="1" applyFill="1" applyBorder="1" applyAlignment="1">
      <alignment horizontal="center" vertical="center"/>
    </xf>
    <xf numFmtId="0" fontId="17" fillId="0" borderId="3268" xfId="0" applyFont="1" applyBorder="1" applyAlignment="1">
      <alignment horizontal="left" vertical="center" shrinkToFit="1"/>
    </xf>
    <xf numFmtId="0" fontId="17" fillId="0" borderId="3267" xfId="0" applyFont="1" applyBorder="1" applyAlignment="1">
      <alignment horizontal="left" vertical="center" shrinkToFit="1"/>
    </xf>
    <xf numFmtId="0" fontId="17" fillId="0" borderId="3266" xfId="0" applyFont="1" applyBorder="1" applyAlignment="1">
      <alignment horizontal="left" vertical="center" shrinkToFit="1"/>
    </xf>
    <xf numFmtId="0" fontId="15" fillId="0" borderId="3273" xfId="0" applyFont="1" applyBorder="1" applyAlignment="1">
      <alignment horizontal="left" vertical="top" wrapText="1"/>
    </xf>
    <xf numFmtId="0" fontId="15" fillId="0" borderId="3272" xfId="0" applyFont="1" applyBorder="1" applyAlignment="1">
      <alignment horizontal="left" vertical="top" wrapText="1"/>
    </xf>
    <xf numFmtId="0" fontId="15" fillId="0" borderId="3271" xfId="0" applyFont="1" applyBorder="1" applyAlignment="1">
      <alignment horizontal="left" vertical="top" wrapText="1"/>
    </xf>
    <xf numFmtId="0" fontId="8" fillId="3" borderId="3284" xfId="0" applyFont="1" applyFill="1" applyBorder="1" applyAlignment="1">
      <alignment horizontal="center" vertical="center"/>
    </xf>
    <xf numFmtId="0" fontId="8" fillId="3" borderId="3283" xfId="0" applyFont="1" applyFill="1" applyBorder="1" applyAlignment="1">
      <alignment horizontal="center" vertical="center"/>
    </xf>
    <xf numFmtId="0" fontId="13" fillId="0" borderId="3283" xfId="0" applyFont="1" applyBorder="1" applyAlignment="1">
      <alignment horizontal="left" vertical="center" wrapText="1"/>
    </xf>
    <xf numFmtId="0" fontId="13" fillId="0" borderId="3282" xfId="0" applyFont="1" applyBorder="1" applyAlignment="1">
      <alignment horizontal="left" vertical="center" wrapText="1"/>
    </xf>
    <xf numFmtId="0" fontId="8" fillId="3" borderId="3284" xfId="0" applyFont="1" applyFill="1" applyBorder="1" applyAlignment="1">
      <alignment horizontal="center" vertical="center" wrapText="1"/>
    </xf>
    <xf numFmtId="0" fontId="8" fillId="3" borderId="3283" xfId="0" applyFont="1" applyFill="1" applyBorder="1" applyAlignment="1">
      <alignment horizontal="center" vertical="center" wrapText="1"/>
    </xf>
    <xf numFmtId="0" fontId="16" fillId="0" borderId="3268" xfId="0" applyFont="1" applyBorder="1" applyAlignment="1">
      <alignment horizontal="left" vertical="center" shrinkToFit="1"/>
    </xf>
    <xf numFmtId="0" fontId="16" fillId="0" borderId="3267" xfId="0" applyFont="1" applyBorder="1" applyAlignment="1">
      <alignment horizontal="left" vertical="center" shrinkToFit="1"/>
    </xf>
    <xf numFmtId="0" fontId="16" fillId="0" borderId="3266" xfId="0" applyFont="1" applyBorder="1" applyAlignment="1">
      <alignment horizontal="left" vertical="center" shrinkToFit="1"/>
    </xf>
    <xf numFmtId="0" fontId="8" fillId="3" borderId="3265" xfId="0" applyFont="1" applyFill="1" applyBorder="1" applyAlignment="1">
      <alignment horizontal="center" vertical="center"/>
    </xf>
    <xf numFmtId="0" fontId="8" fillId="3" borderId="3264" xfId="0" applyFont="1" applyFill="1" applyBorder="1" applyAlignment="1">
      <alignment horizontal="center" vertical="center"/>
    </xf>
    <xf numFmtId="0" fontId="16" fillId="0" borderId="3263" xfId="0" applyFont="1" applyBorder="1" applyAlignment="1">
      <alignment horizontal="left" vertical="center" shrinkToFit="1"/>
    </xf>
    <xf numFmtId="0" fontId="16" fillId="0" borderId="3262" xfId="0" applyFont="1" applyBorder="1" applyAlignment="1">
      <alignment horizontal="left" vertical="center" shrinkToFit="1"/>
    </xf>
    <xf numFmtId="0" fontId="16" fillId="0" borderId="3261" xfId="0" applyFont="1" applyBorder="1" applyAlignment="1">
      <alignment horizontal="left" vertical="center" shrinkToFit="1"/>
    </xf>
    <xf numFmtId="0" fontId="8" fillId="4" borderId="3259" xfId="0" applyFont="1" applyFill="1" applyBorder="1" applyAlignment="1">
      <alignment horizontal="left" vertical="top" wrapText="1"/>
    </xf>
    <xf numFmtId="0" fontId="8" fillId="4" borderId="3258" xfId="0" applyFont="1" applyFill="1" applyBorder="1" applyAlignment="1">
      <alignment horizontal="left" vertical="top" wrapText="1"/>
    </xf>
    <xf numFmtId="0" fontId="8" fillId="3" borderId="3280" xfId="0" applyFont="1" applyFill="1" applyBorder="1" applyAlignment="1">
      <alignment horizontal="center" vertical="center"/>
    </xf>
    <xf numFmtId="0" fontId="8" fillId="3" borderId="3279" xfId="0" applyFont="1" applyFill="1" applyBorder="1" applyAlignment="1">
      <alignment horizontal="center" vertical="center"/>
    </xf>
    <xf numFmtId="0" fontId="17" fillId="0" borderId="3278" xfId="0" applyFont="1" applyBorder="1" applyAlignment="1">
      <alignment horizontal="left" vertical="center" shrinkToFit="1"/>
    </xf>
    <xf numFmtId="0" fontId="17" fillId="0" borderId="3277" xfId="0" applyFont="1" applyBorder="1" applyAlignment="1">
      <alignment horizontal="left" vertical="center" shrinkToFit="1"/>
    </xf>
    <xf numFmtId="0" fontId="17" fillId="0" borderId="3276" xfId="0" applyFont="1" applyBorder="1" applyAlignment="1">
      <alignment horizontal="left" vertical="center" shrinkToFit="1"/>
    </xf>
    <xf numFmtId="0" fontId="8" fillId="3" borderId="3281" xfId="0" applyFont="1" applyFill="1" applyBorder="1" applyAlignment="1">
      <alignment horizontal="center" vertical="center" wrapText="1"/>
    </xf>
    <xf numFmtId="0" fontId="8" fillId="3" borderId="3258" xfId="0" applyFont="1" applyFill="1" applyBorder="1" applyAlignment="1">
      <alignment horizontal="center" vertical="center" wrapText="1"/>
    </xf>
    <xf numFmtId="0" fontId="8" fillId="4" borderId="3260" xfId="0" applyFont="1" applyFill="1" applyBorder="1" applyAlignment="1">
      <alignment horizontal="left" vertical="top" wrapText="1"/>
    </xf>
    <xf numFmtId="0" fontId="10" fillId="0" borderId="3260" xfId="0" applyFont="1" applyBorder="1" applyAlignment="1">
      <alignment horizontal="left" vertical="center" wrapText="1"/>
    </xf>
    <xf numFmtId="0" fontId="10" fillId="0" borderId="3259" xfId="0" applyFont="1" applyBorder="1" applyAlignment="1">
      <alignment horizontal="left" vertical="center" wrapText="1"/>
    </xf>
    <xf numFmtId="0" fontId="10" fillId="0" borderId="3258" xfId="0" applyFont="1" applyBorder="1" applyAlignment="1">
      <alignment horizontal="left" vertical="center" wrapText="1"/>
    </xf>
    <xf numFmtId="0" fontId="11" fillId="4" borderId="3260" xfId="0" applyFont="1" applyFill="1" applyBorder="1" applyAlignment="1">
      <alignment horizontal="center" vertical="center" wrapText="1"/>
    </xf>
    <xf numFmtId="0" fontId="11" fillId="4" borderId="3258" xfId="0" applyFont="1" applyFill="1" applyBorder="1" applyAlignment="1">
      <alignment horizontal="center" vertical="center" wrapText="1"/>
    </xf>
    <xf numFmtId="0" fontId="8" fillId="3" borderId="3299" xfId="0" applyFont="1" applyFill="1" applyBorder="1" applyAlignment="1">
      <alignment horizontal="center" vertical="center"/>
    </xf>
    <xf numFmtId="0" fontId="8" fillId="3" borderId="3296" xfId="0" applyFont="1" applyFill="1" applyBorder="1" applyAlignment="1">
      <alignment horizontal="center" vertical="center"/>
    </xf>
    <xf numFmtId="0" fontId="8" fillId="3" borderId="3298" xfId="0" applyFont="1" applyFill="1" applyBorder="1" applyAlignment="1">
      <alignment horizontal="center" vertical="center"/>
    </xf>
    <xf numFmtId="0" fontId="8" fillId="3" borderId="3294" xfId="0" applyFont="1" applyFill="1" applyBorder="1" applyAlignment="1">
      <alignment horizontal="center" vertical="center"/>
    </xf>
    <xf numFmtId="0" fontId="8" fillId="3" borderId="3293" xfId="0" applyFont="1" applyFill="1" applyBorder="1" applyAlignment="1">
      <alignment horizontal="center" vertical="center"/>
    </xf>
    <xf numFmtId="0" fontId="17" fillId="0" borderId="3292" xfId="0" applyFont="1" applyBorder="1" applyAlignment="1">
      <alignment horizontal="left" vertical="center" shrinkToFit="1"/>
    </xf>
    <xf numFmtId="0" fontId="17" fillId="0" borderId="3291" xfId="0" applyFont="1" applyBorder="1" applyAlignment="1">
      <alignment horizontal="left" vertical="center" shrinkToFit="1"/>
    </xf>
    <xf numFmtId="0" fontId="17" fillId="0" borderId="3290" xfId="0" applyFont="1" applyBorder="1" applyAlignment="1">
      <alignment horizontal="left" vertical="center" shrinkToFit="1"/>
    </xf>
    <xf numFmtId="0" fontId="15" fillId="0" borderId="3297" xfId="0" applyFont="1" applyBorder="1" applyAlignment="1">
      <alignment horizontal="left" vertical="top" wrapText="1"/>
    </xf>
    <xf numFmtId="0" fontId="15" fillId="0" borderId="3296" xfId="0" applyFont="1" applyBorder="1" applyAlignment="1">
      <alignment horizontal="left" vertical="top" wrapText="1"/>
    </xf>
    <xf numFmtId="0" fontId="15" fillId="0" borderId="3295" xfId="0" applyFont="1" applyBorder="1" applyAlignment="1">
      <alignment horizontal="left" vertical="top" wrapText="1"/>
    </xf>
    <xf numFmtId="0" fontId="8" fillId="3" borderId="3308" xfId="0" applyFont="1" applyFill="1" applyBorder="1" applyAlignment="1">
      <alignment horizontal="center" vertical="center"/>
    </xf>
    <xf numFmtId="0" fontId="8" fillId="3" borderId="3307" xfId="0" applyFont="1" applyFill="1" applyBorder="1" applyAlignment="1">
      <alignment horizontal="center" vertical="center"/>
    </xf>
    <xf numFmtId="0" fontId="13" fillId="0" borderId="3307" xfId="0" applyFont="1" applyBorder="1" applyAlignment="1">
      <alignment horizontal="left" vertical="center" wrapText="1"/>
    </xf>
    <xf numFmtId="0" fontId="13" fillId="0" borderId="3306" xfId="0" applyFont="1" applyBorder="1" applyAlignment="1">
      <alignment horizontal="left" vertical="center" wrapText="1"/>
    </xf>
    <xf numFmtId="0" fontId="8" fillId="3" borderId="3308" xfId="0" applyFont="1" applyFill="1" applyBorder="1" applyAlignment="1">
      <alignment horizontal="center" vertical="center" wrapText="1"/>
    </xf>
    <xf numFmtId="0" fontId="8" fillId="3" borderId="3307" xfId="0" applyFont="1" applyFill="1" applyBorder="1" applyAlignment="1">
      <alignment horizontal="center" vertical="center" wrapText="1"/>
    </xf>
    <xf numFmtId="0" fontId="16" fillId="0" borderId="3292" xfId="0" applyFont="1" applyBorder="1" applyAlignment="1">
      <alignment horizontal="left" vertical="center" shrinkToFit="1"/>
    </xf>
    <xf numFmtId="0" fontId="16" fillId="0" borderId="3291" xfId="0" applyFont="1" applyBorder="1" applyAlignment="1">
      <alignment horizontal="left" vertical="center" shrinkToFit="1"/>
    </xf>
    <xf numFmtId="0" fontId="16" fillId="0" borderId="3290" xfId="0" applyFont="1" applyBorder="1" applyAlignment="1">
      <alignment horizontal="left" vertical="center" shrinkToFit="1"/>
    </xf>
    <xf numFmtId="0" fontId="8" fillId="3" borderId="3289" xfId="0" applyFont="1" applyFill="1" applyBorder="1" applyAlignment="1">
      <alignment horizontal="center" vertical="center"/>
    </xf>
    <xf numFmtId="0" fontId="8" fillId="3" borderId="3288" xfId="0" applyFont="1" applyFill="1" applyBorder="1" applyAlignment="1">
      <alignment horizontal="center" vertical="center"/>
    </xf>
    <xf numFmtId="0" fontId="16" fillId="0" borderId="3287" xfId="0" applyFont="1" applyBorder="1" applyAlignment="1">
      <alignment horizontal="left" vertical="center" shrinkToFit="1"/>
    </xf>
    <xf numFmtId="0" fontId="16" fillId="0" borderId="3286" xfId="0" applyFont="1" applyBorder="1" applyAlignment="1">
      <alignment horizontal="left" vertical="center" shrinkToFit="1"/>
    </xf>
    <xf numFmtId="0" fontId="16" fillId="0" borderId="3285" xfId="0" applyFont="1" applyBorder="1" applyAlignment="1">
      <alignment horizontal="left" vertical="center" shrinkToFit="1"/>
    </xf>
    <xf numFmtId="0" fontId="8" fillId="4" borderId="3283" xfId="0" applyFont="1" applyFill="1" applyBorder="1" applyAlignment="1">
      <alignment horizontal="left" vertical="top" wrapText="1"/>
    </xf>
    <xf numFmtId="0" fontId="8" fillId="4" borderId="3282" xfId="0" applyFont="1" applyFill="1" applyBorder="1" applyAlignment="1">
      <alignment horizontal="left" vertical="top" wrapText="1"/>
    </xf>
    <xf numFmtId="0" fontId="8" fillId="3" borderId="3304" xfId="0" applyFont="1" applyFill="1" applyBorder="1" applyAlignment="1">
      <alignment horizontal="center" vertical="center"/>
    </xf>
    <xf numFmtId="0" fontId="8" fillId="3" borderId="3303" xfId="0" applyFont="1" applyFill="1" applyBorder="1" applyAlignment="1">
      <alignment horizontal="center" vertical="center"/>
    </xf>
    <xf numFmtId="0" fontId="17" fillId="0" borderId="3302" xfId="0" applyFont="1" applyBorder="1" applyAlignment="1">
      <alignment horizontal="left" vertical="center" shrinkToFit="1"/>
    </xf>
    <xf numFmtId="0" fontId="17" fillId="0" borderId="3301" xfId="0" applyFont="1" applyBorder="1" applyAlignment="1">
      <alignment horizontal="left" vertical="center" shrinkToFit="1"/>
    </xf>
    <xf numFmtId="0" fontId="17" fillId="0" borderId="3300" xfId="0" applyFont="1" applyBorder="1" applyAlignment="1">
      <alignment horizontal="left" vertical="center" shrinkToFit="1"/>
    </xf>
    <xf numFmtId="0" fontId="8" fillId="3" borderId="3305" xfId="0" applyFont="1" applyFill="1" applyBorder="1" applyAlignment="1">
      <alignment horizontal="center" vertical="center" wrapText="1"/>
    </xf>
    <xf numFmtId="0" fontId="8" fillId="3" borderId="3282" xfId="0" applyFont="1" applyFill="1" applyBorder="1" applyAlignment="1">
      <alignment horizontal="center" vertical="center" wrapText="1"/>
    </xf>
    <xf numFmtId="0" fontId="8" fillId="4" borderId="3284" xfId="0" applyFont="1" applyFill="1" applyBorder="1" applyAlignment="1">
      <alignment horizontal="left" vertical="top" wrapText="1"/>
    </xf>
    <xf numFmtId="0" fontId="10" fillId="0" borderId="3284" xfId="0" applyFont="1" applyBorder="1" applyAlignment="1">
      <alignment horizontal="left" vertical="center" wrapText="1"/>
    </xf>
    <xf numFmtId="0" fontId="10" fillId="0" borderId="3283" xfId="0" applyFont="1" applyBorder="1" applyAlignment="1">
      <alignment horizontal="left" vertical="center" wrapText="1"/>
    </xf>
    <xf numFmtId="0" fontId="10" fillId="0" borderId="3282" xfId="0" applyFont="1" applyBorder="1" applyAlignment="1">
      <alignment horizontal="left" vertical="center" wrapText="1"/>
    </xf>
    <xf numFmtId="0" fontId="11" fillId="4" borderId="3284" xfId="0" applyFont="1" applyFill="1" applyBorder="1" applyAlignment="1">
      <alignment horizontal="center" vertical="center" wrapText="1"/>
    </xf>
    <xf numFmtId="0" fontId="11" fillId="4" borderId="3282" xfId="0" applyFont="1" applyFill="1" applyBorder="1" applyAlignment="1">
      <alignment horizontal="center" vertical="center" wrapText="1"/>
    </xf>
    <xf numFmtId="0" fontId="8" fillId="3" borderId="3323" xfId="0" applyFont="1" applyFill="1" applyBorder="1" applyAlignment="1">
      <alignment horizontal="center" vertical="center"/>
    </xf>
    <xf numFmtId="0" fontId="8" fillId="3" borderId="3320" xfId="0" applyFont="1" applyFill="1" applyBorder="1" applyAlignment="1">
      <alignment horizontal="center" vertical="center"/>
    </xf>
    <xf numFmtId="0" fontId="8" fillId="3" borderId="3322" xfId="0" applyFont="1" applyFill="1" applyBorder="1" applyAlignment="1">
      <alignment horizontal="center" vertical="center"/>
    </xf>
    <xf numFmtId="0" fontId="8" fillId="3" borderId="3318" xfId="0" applyFont="1" applyFill="1" applyBorder="1" applyAlignment="1">
      <alignment horizontal="center" vertical="center"/>
    </xf>
    <xf numFmtId="0" fontId="8" fillId="3" borderId="3317" xfId="0" applyFont="1" applyFill="1" applyBorder="1" applyAlignment="1">
      <alignment horizontal="center" vertical="center"/>
    </xf>
    <xf numFmtId="0" fontId="17" fillId="0" borderId="3316" xfId="0" applyFont="1" applyBorder="1" applyAlignment="1">
      <alignment horizontal="left" vertical="center" shrinkToFit="1"/>
    </xf>
    <xf numFmtId="0" fontId="17" fillId="0" borderId="3315" xfId="0" applyFont="1" applyBorder="1" applyAlignment="1">
      <alignment horizontal="left" vertical="center" shrinkToFit="1"/>
    </xf>
    <xf numFmtId="0" fontId="17" fillId="0" borderId="3314" xfId="0" applyFont="1" applyBorder="1" applyAlignment="1">
      <alignment horizontal="left" vertical="center" shrinkToFit="1"/>
    </xf>
    <xf numFmtId="0" fontId="15" fillId="0" borderId="3321" xfId="0" applyFont="1" applyBorder="1" applyAlignment="1">
      <alignment horizontal="left" vertical="top" wrapText="1"/>
    </xf>
    <xf numFmtId="0" fontId="15" fillId="0" borderId="3320" xfId="0" applyFont="1" applyBorder="1" applyAlignment="1">
      <alignment horizontal="left" vertical="top" wrapText="1"/>
    </xf>
    <xf numFmtId="0" fontId="15" fillId="0" borderId="3319" xfId="0" applyFont="1" applyBorder="1" applyAlignment="1">
      <alignment horizontal="left" vertical="top" wrapText="1"/>
    </xf>
    <xf numFmtId="0" fontId="8" fillId="3" borderId="3332" xfId="0" applyFont="1" applyFill="1" applyBorder="1" applyAlignment="1">
      <alignment horizontal="center" vertical="center"/>
    </xf>
    <xf numFmtId="0" fontId="8" fillId="3" borderId="3331" xfId="0" applyFont="1" applyFill="1" applyBorder="1" applyAlignment="1">
      <alignment horizontal="center" vertical="center"/>
    </xf>
    <xf numFmtId="0" fontId="13" fillId="0" borderId="3331" xfId="0" applyFont="1" applyBorder="1" applyAlignment="1">
      <alignment horizontal="left" vertical="center" wrapText="1"/>
    </xf>
    <xf numFmtId="0" fontId="13" fillId="0" borderId="3330" xfId="0" applyFont="1" applyBorder="1" applyAlignment="1">
      <alignment horizontal="left" vertical="center" wrapText="1"/>
    </xf>
    <xf numFmtId="0" fontId="8" fillId="3" borderId="3332" xfId="0" applyFont="1" applyFill="1" applyBorder="1" applyAlignment="1">
      <alignment horizontal="center" vertical="center" wrapText="1"/>
    </xf>
    <xf numFmtId="0" fontId="8" fillId="3" borderId="3331" xfId="0" applyFont="1" applyFill="1" applyBorder="1" applyAlignment="1">
      <alignment horizontal="center" vertical="center" wrapText="1"/>
    </xf>
    <xf numFmtId="0" fontId="16" fillId="0" borderId="3316" xfId="0" applyFont="1" applyBorder="1" applyAlignment="1">
      <alignment horizontal="left" vertical="center" shrinkToFit="1"/>
    </xf>
    <xf numFmtId="0" fontId="16" fillId="0" borderId="3315" xfId="0" applyFont="1" applyBorder="1" applyAlignment="1">
      <alignment horizontal="left" vertical="center" shrinkToFit="1"/>
    </xf>
    <xf numFmtId="0" fontId="16" fillId="0" borderId="3314" xfId="0" applyFont="1" applyBorder="1" applyAlignment="1">
      <alignment horizontal="left" vertical="center" shrinkToFit="1"/>
    </xf>
    <xf numFmtId="0" fontId="8" fillId="3" borderId="3313" xfId="0" applyFont="1" applyFill="1" applyBorder="1" applyAlignment="1">
      <alignment horizontal="center" vertical="center"/>
    </xf>
    <xf numFmtId="0" fontId="8" fillId="3" borderId="3312" xfId="0" applyFont="1" applyFill="1" applyBorder="1" applyAlignment="1">
      <alignment horizontal="center" vertical="center"/>
    </xf>
    <xf numFmtId="0" fontId="16" fillId="0" borderId="3311" xfId="0" applyFont="1" applyBorder="1" applyAlignment="1">
      <alignment horizontal="left" vertical="center" shrinkToFit="1"/>
    </xf>
    <xf numFmtId="0" fontId="16" fillId="0" borderId="3310" xfId="0" applyFont="1" applyBorder="1" applyAlignment="1">
      <alignment horizontal="left" vertical="center" shrinkToFit="1"/>
    </xf>
    <xf numFmtId="0" fontId="16" fillId="0" borderId="3309" xfId="0" applyFont="1" applyBorder="1" applyAlignment="1">
      <alignment horizontal="left" vertical="center" shrinkToFit="1"/>
    </xf>
    <xf numFmtId="0" fontId="8" fillId="4" borderId="3307" xfId="0" applyFont="1" applyFill="1" applyBorder="1" applyAlignment="1">
      <alignment horizontal="left" vertical="top" wrapText="1"/>
    </xf>
    <xf numFmtId="0" fontId="8" fillId="4" borderId="3306" xfId="0" applyFont="1" applyFill="1" applyBorder="1" applyAlignment="1">
      <alignment horizontal="left" vertical="top" wrapText="1"/>
    </xf>
    <xf numFmtId="0" fontId="8" fillId="3" borderId="3328" xfId="0" applyFont="1" applyFill="1" applyBorder="1" applyAlignment="1">
      <alignment horizontal="center" vertical="center"/>
    </xf>
    <xf numFmtId="0" fontId="8" fillId="3" borderId="3327" xfId="0" applyFont="1" applyFill="1" applyBorder="1" applyAlignment="1">
      <alignment horizontal="center" vertical="center"/>
    </xf>
    <xf numFmtId="0" fontId="17" fillId="0" borderId="3326" xfId="0" applyFont="1" applyBorder="1" applyAlignment="1">
      <alignment horizontal="left" vertical="center" shrinkToFit="1"/>
    </xf>
    <xf numFmtId="0" fontId="17" fillId="0" borderId="3325" xfId="0" applyFont="1" applyBorder="1" applyAlignment="1">
      <alignment horizontal="left" vertical="center" shrinkToFit="1"/>
    </xf>
    <xf numFmtId="0" fontId="17" fillId="0" borderId="3324" xfId="0" applyFont="1" applyBorder="1" applyAlignment="1">
      <alignment horizontal="left" vertical="center" shrinkToFit="1"/>
    </xf>
    <xf numFmtId="0" fontId="8" fillId="3" borderId="3329" xfId="0" applyFont="1" applyFill="1" applyBorder="1" applyAlignment="1">
      <alignment horizontal="center" vertical="center" wrapText="1"/>
    </xf>
    <xf numFmtId="0" fontId="8" fillId="3" borderId="3306" xfId="0" applyFont="1" applyFill="1" applyBorder="1" applyAlignment="1">
      <alignment horizontal="center" vertical="center" wrapText="1"/>
    </xf>
    <xf numFmtId="0" fontId="8" fillId="4" borderId="3308" xfId="0" applyFont="1" applyFill="1" applyBorder="1" applyAlignment="1">
      <alignment horizontal="left" vertical="top" wrapText="1"/>
    </xf>
    <xf numFmtId="0" fontId="10" fillId="0" borderId="3308" xfId="0" applyFont="1" applyBorder="1" applyAlignment="1">
      <alignment horizontal="left" vertical="center" wrapText="1"/>
    </xf>
    <xf numFmtId="0" fontId="10" fillId="0" borderId="3307" xfId="0" applyFont="1" applyBorder="1" applyAlignment="1">
      <alignment horizontal="left" vertical="center" wrapText="1"/>
    </xf>
    <xf numFmtId="0" fontId="10" fillId="0" borderId="3306" xfId="0" applyFont="1" applyBorder="1" applyAlignment="1">
      <alignment horizontal="left" vertical="center" wrapText="1"/>
    </xf>
    <xf numFmtId="0" fontId="11" fillId="4" borderId="3308" xfId="0" applyFont="1" applyFill="1" applyBorder="1" applyAlignment="1">
      <alignment horizontal="center" vertical="center" wrapText="1"/>
    </xf>
    <xf numFmtId="0" fontId="11" fillId="4" borderId="3306" xfId="0" applyFont="1" applyFill="1" applyBorder="1" applyAlignment="1">
      <alignment horizontal="center" vertical="center" wrapText="1"/>
    </xf>
    <xf numFmtId="0" fontId="8" fillId="3" borderId="3347" xfId="0" applyFont="1" applyFill="1" applyBorder="1" applyAlignment="1">
      <alignment horizontal="center" vertical="center"/>
    </xf>
    <xf numFmtId="0" fontId="8" fillId="3" borderId="3344" xfId="0" applyFont="1" applyFill="1" applyBorder="1" applyAlignment="1">
      <alignment horizontal="center" vertical="center"/>
    </xf>
    <xf numFmtId="0" fontId="8" fillId="3" borderId="3346" xfId="0" applyFont="1" applyFill="1" applyBorder="1" applyAlignment="1">
      <alignment horizontal="center" vertical="center"/>
    </xf>
    <xf numFmtId="0" fontId="8" fillId="3" borderId="3342" xfId="0" applyFont="1" applyFill="1" applyBorder="1" applyAlignment="1">
      <alignment horizontal="center" vertical="center"/>
    </xf>
    <xf numFmtId="0" fontId="8" fillId="3" borderId="3341" xfId="0" applyFont="1" applyFill="1" applyBorder="1" applyAlignment="1">
      <alignment horizontal="center" vertical="center"/>
    </xf>
    <xf numFmtId="0" fontId="17" fillId="0" borderId="3340" xfId="0" applyFont="1" applyBorder="1" applyAlignment="1">
      <alignment horizontal="left" vertical="center" shrinkToFit="1"/>
    </xf>
    <xf numFmtId="0" fontId="17" fillId="0" borderId="3339" xfId="0" applyFont="1" applyBorder="1" applyAlignment="1">
      <alignment horizontal="left" vertical="center" shrinkToFit="1"/>
    </xf>
    <xf numFmtId="0" fontId="17" fillId="0" borderId="3338" xfId="0" applyFont="1" applyBorder="1" applyAlignment="1">
      <alignment horizontal="left" vertical="center" shrinkToFit="1"/>
    </xf>
    <xf numFmtId="0" fontId="15" fillId="0" borderId="3345" xfId="0" applyFont="1" applyBorder="1" applyAlignment="1">
      <alignment horizontal="left" vertical="top" wrapText="1"/>
    </xf>
    <xf numFmtId="0" fontId="15" fillId="0" borderId="3344" xfId="0" applyFont="1" applyBorder="1" applyAlignment="1">
      <alignment horizontal="left" vertical="top" wrapText="1"/>
    </xf>
    <xf numFmtId="0" fontId="15" fillId="0" borderId="3343" xfId="0" applyFont="1" applyBorder="1" applyAlignment="1">
      <alignment horizontal="left" vertical="top" wrapText="1"/>
    </xf>
    <xf numFmtId="0" fontId="8" fillId="3" borderId="3356" xfId="0" applyFont="1" applyFill="1" applyBorder="1" applyAlignment="1">
      <alignment horizontal="center" vertical="center"/>
    </xf>
    <xf numFmtId="0" fontId="8" fillId="3" borderId="3355" xfId="0" applyFont="1" applyFill="1" applyBorder="1" applyAlignment="1">
      <alignment horizontal="center" vertical="center"/>
    </xf>
    <xf numFmtId="0" fontId="13" fillId="0" borderId="3355" xfId="0" applyFont="1" applyBorder="1" applyAlignment="1">
      <alignment horizontal="left" vertical="center" wrapText="1"/>
    </xf>
    <xf numFmtId="0" fontId="13" fillId="0" borderId="3354" xfId="0" applyFont="1" applyBorder="1" applyAlignment="1">
      <alignment horizontal="left" vertical="center" wrapText="1"/>
    </xf>
    <xf numFmtId="0" fontId="8" fillId="3" borderId="3356" xfId="0" applyFont="1" applyFill="1" applyBorder="1" applyAlignment="1">
      <alignment horizontal="center" vertical="center" wrapText="1"/>
    </xf>
    <xf numFmtId="0" fontId="8" fillId="3" borderId="3355" xfId="0" applyFont="1" applyFill="1" applyBorder="1" applyAlignment="1">
      <alignment horizontal="center" vertical="center" wrapText="1"/>
    </xf>
    <xf numFmtId="0" fontId="16" fillId="0" borderId="3340" xfId="0" applyFont="1" applyBorder="1" applyAlignment="1">
      <alignment horizontal="left" vertical="center" shrinkToFit="1"/>
    </xf>
    <xf numFmtId="0" fontId="16" fillId="0" borderId="3339" xfId="0" applyFont="1" applyBorder="1" applyAlignment="1">
      <alignment horizontal="left" vertical="center" shrinkToFit="1"/>
    </xf>
    <xf numFmtId="0" fontId="16" fillId="0" borderId="3338" xfId="0" applyFont="1" applyBorder="1" applyAlignment="1">
      <alignment horizontal="left" vertical="center" shrinkToFit="1"/>
    </xf>
    <xf numFmtId="0" fontId="8" fillId="3" borderId="3337" xfId="0" applyFont="1" applyFill="1" applyBorder="1" applyAlignment="1">
      <alignment horizontal="center" vertical="center"/>
    </xf>
    <xf numFmtId="0" fontId="8" fillId="3" borderId="3336" xfId="0" applyFont="1" applyFill="1" applyBorder="1" applyAlignment="1">
      <alignment horizontal="center" vertical="center"/>
    </xf>
    <xf numFmtId="0" fontId="16" fillId="0" borderId="3335" xfId="0" applyFont="1" applyBorder="1" applyAlignment="1">
      <alignment horizontal="left" vertical="center" shrinkToFit="1"/>
    </xf>
    <xf numFmtId="0" fontId="16" fillId="0" borderId="3334" xfId="0" applyFont="1" applyBorder="1" applyAlignment="1">
      <alignment horizontal="left" vertical="center" shrinkToFit="1"/>
    </xf>
    <xf numFmtId="0" fontId="16" fillId="0" borderId="3333" xfId="0" applyFont="1" applyBorder="1" applyAlignment="1">
      <alignment horizontal="left" vertical="center" shrinkToFit="1"/>
    </xf>
    <xf numFmtId="0" fontId="8" fillId="4" borderId="3331" xfId="0" applyFont="1" applyFill="1" applyBorder="1" applyAlignment="1">
      <alignment horizontal="left" vertical="top" wrapText="1"/>
    </xf>
    <xf numFmtId="0" fontId="8" fillId="4" borderId="3330" xfId="0" applyFont="1" applyFill="1" applyBorder="1" applyAlignment="1">
      <alignment horizontal="left" vertical="top" wrapText="1"/>
    </xf>
    <xf numFmtId="0" fontId="8" fillId="3" borderId="3352" xfId="0" applyFont="1" applyFill="1" applyBorder="1" applyAlignment="1">
      <alignment horizontal="center" vertical="center"/>
    </xf>
    <xf numFmtId="0" fontId="8" fillId="3" borderId="3351" xfId="0" applyFont="1" applyFill="1" applyBorder="1" applyAlignment="1">
      <alignment horizontal="center" vertical="center"/>
    </xf>
    <xf numFmtId="0" fontId="17" fillId="0" borderId="3350" xfId="0" applyFont="1" applyBorder="1" applyAlignment="1">
      <alignment horizontal="left" vertical="center" shrinkToFit="1"/>
    </xf>
    <xf numFmtId="0" fontId="17" fillId="0" borderId="3349" xfId="0" applyFont="1" applyBorder="1" applyAlignment="1">
      <alignment horizontal="left" vertical="center" shrinkToFit="1"/>
    </xf>
    <xf numFmtId="0" fontId="17" fillId="0" borderId="3348" xfId="0" applyFont="1" applyBorder="1" applyAlignment="1">
      <alignment horizontal="left" vertical="center" shrinkToFit="1"/>
    </xf>
    <xf numFmtId="0" fontId="8" fillId="3" borderId="3353" xfId="0" applyFont="1" applyFill="1" applyBorder="1" applyAlignment="1">
      <alignment horizontal="center" vertical="center" wrapText="1"/>
    </xf>
    <xf numFmtId="0" fontId="8" fillId="3" borderId="3330" xfId="0" applyFont="1" applyFill="1" applyBorder="1" applyAlignment="1">
      <alignment horizontal="center" vertical="center" wrapText="1"/>
    </xf>
    <xf numFmtId="0" fontId="8" fillId="4" borderId="3332" xfId="0" applyFont="1" applyFill="1" applyBorder="1" applyAlignment="1">
      <alignment horizontal="left" vertical="top" wrapText="1"/>
    </xf>
    <xf numFmtId="0" fontId="10" fillId="0" borderId="3332" xfId="0" applyFont="1" applyBorder="1" applyAlignment="1">
      <alignment horizontal="left" vertical="center" wrapText="1"/>
    </xf>
    <xf numFmtId="0" fontId="10" fillId="0" borderId="3331" xfId="0" applyFont="1" applyBorder="1" applyAlignment="1">
      <alignment horizontal="left" vertical="center" wrapText="1"/>
    </xf>
    <xf numFmtId="0" fontId="10" fillId="0" borderId="3330" xfId="0" applyFont="1" applyBorder="1" applyAlignment="1">
      <alignment horizontal="left" vertical="center" wrapText="1"/>
    </xf>
    <xf numFmtId="0" fontId="11" fillId="4" borderId="3332" xfId="0" applyFont="1" applyFill="1" applyBorder="1" applyAlignment="1">
      <alignment horizontal="center" vertical="center" wrapText="1"/>
    </xf>
    <xf numFmtId="0" fontId="11" fillId="4" borderId="3330" xfId="0" applyFont="1" applyFill="1" applyBorder="1" applyAlignment="1">
      <alignment horizontal="center" vertical="center" wrapText="1"/>
    </xf>
    <xf numFmtId="0" fontId="8" fillId="3" borderId="3371" xfId="0" applyFont="1" applyFill="1" applyBorder="1" applyAlignment="1">
      <alignment horizontal="center" vertical="center"/>
    </xf>
    <xf numFmtId="0" fontId="8" fillId="3" borderId="3368" xfId="0" applyFont="1" applyFill="1" applyBorder="1" applyAlignment="1">
      <alignment horizontal="center" vertical="center"/>
    </xf>
    <xf numFmtId="0" fontId="8" fillId="3" borderId="3370" xfId="0" applyFont="1" applyFill="1" applyBorder="1" applyAlignment="1">
      <alignment horizontal="center" vertical="center"/>
    </xf>
    <xf numFmtId="0" fontId="8" fillId="3" borderId="3366" xfId="0" applyFont="1" applyFill="1" applyBorder="1" applyAlignment="1">
      <alignment horizontal="center" vertical="center"/>
    </xf>
    <xf numFmtId="0" fontId="8" fillId="3" borderId="3365" xfId="0" applyFont="1" applyFill="1" applyBorder="1" applyAlignment="1">
      <alignment horizontal="center" vertical="center"/>
    </xf>
    <xf numFmtId="0" fontId="17" fillId="0" borderId="3364" xfId="0" applyFont="1" applyBorder="1" applyAlignment="1">
      <alignment horizontal="left" vertical="center" shrinkToFit="1"/>
    </xf>
    <xf numFmtId="0" fontId="17" fillId="0" borderId="3363" xfId="0" applyFont="1" applyBorder="1" applyAlignment="1">
      <alignment horizontal="left" vertical="center" shrinkToFit="1"/>
    </xf>
    <xf numFmtId="0" fontId="17" fillId="0" borderId="3362" xfId="0" applyFont="1" applyBorder="1" applyAlignment="1">
      <alignment horizontal="left" vertical="center" shrinkToFit="1"/>
    </xf>
    <xf numFmtId="0" fontId="15" fillId="0" borderId="3369" xfId="0" applyFont="1" applyBorder="1" applyAlignment="1">
      <alignment horizontal="left" vertical="top" wrapText="1"/>
    </xf>
    <xf numFmtId="0" fontId="15" fillId="0" borderId="3368" xfId="0" applyFont="1" applyBorder="1" applyAlignment="1">
      <alignment horizontal="left" vertical="top" wrapText="1"/>
    </xf>
    <xf numFmtId="0" fontId="15" fillId="0" borderId="3367" xfId="0" applyFont="1" applyBorder="1" applyAlignment="1">
      <alignment horizontal="left" vertical="top" wrapText="1"/>
    </xf>
    <xf numFmtId="0" fontId="8" fillId="3" borderId="3380" xfId="0" applyFont="1" applyFill="1" applyBorder="1" applyAlignment="1">
      <alignment horizontal="center" vertical="center"/>
    </xf>
    <xf numFmtId="0" fontId="8" fillId="3" borderId="3379" xfId="0" applyFont="1" applyFill="1" applyBorder="1" applyAlignment="1">
      <alignment horizontal="center" vertical="center"/>
    </xf>
    <xf numFmtId="0" fontId="13" fillId="0" borderId="3379" xfId="0" applyFont="1" applyBorder="1" applyAlignment="1">
      <alignment horizontal="left" vertical="center" wrapText="1"/>
    </xf>
    <xf numFmtId="0" fontId="13" fillId="0" borderId="3378" xfId="0" applyFont="1" applyBorder="1" applyAlignment="1">
      <alignment horizontal="left" vertical="center" wrapText="1"/>
    </xf>
    <xf numFmtId="0" fontId="8" fillId="3" borderId="3380" xfId="0" applyFont="1" applyFill="1" applyBorder="1" applyAlignment="1">
      <alignment horizontal="center" vertical="center" wrapText="1"/>
    </xf>
    <xf numFmtId="0" fontId="8" fillId="3" borderId="3379" xfId="0" applyFont="1" applyFill="1" applyBorder="1" applyAlignment="1">
      <alignment horizontal="center" vertical="center" wrapText="1"/>
    </xf>
    <xf numFmtId="0" fontId="16" fillId="0" borderId="3364" xfId="0" applyFont="1" applyBorder="1" applyAlignment="1">
      <alignment horizontal="left" vertical="center" shrinkToFit="1"/>
    </xf>
    <xf numFmtId="0" fontId="16" fillId="0" borderId="3363" xfId="0" applyFont="1" applyBorder="1" applyAlignment="1">
      <alignment horizontal="left" vertical="center" shrinkToFit="1"/>
    </xf>
    <xf numFmtId="0" fontId="16" fillId="0" borderId="3362" xfId="0" applyFont="1" applyBorder="1" applyAlignment="1">
      <alignment horizontal="left" vertical="center" shrinkToFit="1"/>
    </xf>
    <xf numFmtId="0" fontId="8" fillId="3" borderId="3361" xfId="0" applyFont="1" applyFill="1" applyBorder="1" applyAlignment="1">
      <alignment horizontal="center" vertical="center"/>
    </xf>
    <xf numFmtId="0" fontId="8" fillId="3" borderId="3360" xfId="0" applyFont="1" applyFill="1" applyBorder="1" applyAlignment="1">
      <alignment horizontal="center" vertical="center"/>
    </xf>
    <xf numFmtId="0" fontId="16" fillId="0" borderId="3359" xfId="0" applyFont="1" applyBorder="1" applyAlignment="1">
      <alignment horizontal="left" vertical="center" shrinkToFit="1"/>
    </xf>
    <xf numFmtId="0" fontId="16" fillId="0" borderId="3358" xfId="0" applyFont="1" applyBorder="1" applyAlignment="1">
      <alignment horizontal="left" vertical="center" shrinkToFit="1"/>
    </xf>
    <xf numFmtId="0" fontId="16" fillId="0" borderId="3357" xfId="0" applyFont="1" applyBorder="1" applyAlignment="1">
      <alignment horizontal="left" vertical="center" shrinkToFit="1"/>
    </xf>
    <xf numFmtId="0" fontId="8" fillId="4" borderId="3355" xfId="0" applyFont="1" applyFill="1" applyBorder="1" applyAlignment="1">
      <alignment horizontal="left" vertical="top" wrapText="1"/>
    </xf>
    <xf numFmtId="0" fontId="8" fillId="4" borderId="3354" xfId="0" applyFont="1" applyFill="1" applyBorder="1" applyAlignment="1">
      <alignment horizontal="left" vertical="top" wrapText="1"/>
    </xf>
    <xf numFmtId="0" fontId="8" fillId="3" borderId="3376" xfId="0" applyFont="1" applyFill="1" applyBorder="1" applyAlignment="1">
      <alignment horizontal="center" vertical="center"/>
    </xf>
    <xf numFmtId="0" fontId="8" fillId="3" borderId="3375" xfId="0" applyFont="1" applyFill="1" applyBorder="1" applyAlignment="1">
      <alignment horizontal="center" vertical="center"/>
    </xf>
    <xf numFmtId="0" fontId="17" fillId="0" borderId="3374" xfId="0" applyFont="1" applyBorder="1" applyAlignment="1">
      <alignment horizontal="left" vertical="center" shrinkToFit="1"/>
    </xf>
    <xf numFmtId="0" fontId="17" fillId="0" borderId="3373" xfId="0" applyFont="1" applyBorder="1" applyAlignment="1">
      <alignment horizontal="left" vertical="center" shrinkToFit="1"/>
    </xf>
    <xf numFmtId="0" fontId="17" fillId="0" borderId="3372" xfId="0" applyFont="1" applyBorder="1" applyAlignment="1">
      <alignment horizontal="left" vertical="center" shrinkToFit="1"/>
    </xf>
    <xf numFmtId="0" fontId="8" fillId="3" borderId="3377" xfId="0" applyFont="1" applyFill="1" applyBorder="1" applyAlignment="1">
      <alignment horizontal="center" vertical="center" wrapText="1"/>
    </xf>
    <xf numFmtId="0" fontId="8" fillId="3" borderId="3354" xfId="0" applyFont="1" applyFill="1" applyBorder="1" applyAlignment="1">
      <alignment horizontal="center" vertical="center" wrapText="1"/>
    </xf>
    <xf numFmtId="0" fontId="8" fillId="4" borderId="3356" xfId="0" applyFont="1" applyFill="1" applyBorder="1" applyAlignment="1">
      <alignment horizontal="left" vertical="top" wrapText="1"/>
    </xf>
    <xf numFmtId="0" fontId="10" fillId="0" borderId="3356" xfId="0" applyFont="1" applyBorder="1" applyAlignment="1">
      <alignment horizontal="left" vertical="center" wrapText="1"/>
    </xf>
    <xf numFmtId="0" fontId="10" fillId="0" borderId="3355" xfId="0" applyFont="1" applyBorder="1" applyAlignment="1">
      <alignment horizontal="left" vertical="center" wrapText="1"/>
    </xf>
    <xf numFmtId="0" fontId="10" fillId="0" borderId="3354" xfId="0" applyFont="1" applyBorder="1" applyAlignment="1">
      <alignment horizontal="left" vertical="center" wrapText="1"/>
    </xf>
    <xf numFmtId="0" fontId="11" fillId="4" borderId="3356" xfId="0" applyFont="1" applyFill="1" applyBorder="1" applyAlignment="1">
      <alignment horizontal="center" vertical="center" wrapText="1"/>
    </xf>
    <xf numFmtId="0" fontId="11" fillId="4" borderId="3354" xfId="0" applyFont="1" applyFill="1" applyBorder="1" applyAlignment="1">
      <alignment horizontal="center" vertical="center" wrapText="1"/>
    </xf>
    <xf numFmtId="0" fontId="8" fillId="3" borderId="3395" xfId="0" applyFont="1" applyFill="1" applyBorder="1" applyAlignment="1">
      <alignment horizontal="center" vertical="center"/>
    </xf>
    <xf numFmtId="0" fontId="8" fillId="3" borderId="3392" xfId="0" applyFont="1" applyFill="1" applyBorder="1" applyAlignment="1">
      <alignment horizontal="center" vertical="center"/>
    </xf>
    <xf numFmtId="0" fontId="8" fillId="3" borderId="3394" xfId="0" applyFont="1" applyFill="1" applyBorder="1" applyAlignment="1">
      <alignment horizontal="center" vertical="center"/>
    </xf>
    <xf numFmtId="0" fontId="8" fillId="3" borderId="3390" xfId="0" applyFont="1" applyFill="1" applyBorder="1" applyAlignment="1">
      <alignment horizontal="center" vertical="center"/>
    </xf>
    <xf numFmtId="0" fontId="8" fillId="3" borderId="3389" xfId="0" applyFont="1" applyFill="1" applyBorder="1" applyAlignment="1">
      <alignment horizontal="center" vertical="center"/>
    </xf>
    <xf numFmtId="0" fontId="17" fillId="0" borderId="3388" xfId="0" applyFont="1" applyBorder="1" applyAlignment="1">
      <alignment horizontal="left" vertical="center" shrinkToFit="1"/>
    </xf>
    <xf numFmtId="0" fontId="17" fillId="0" borderId="3387" xfId="0" applyFont="1" applyBorder="1" applyAlignment="1">
      <alignment horizontal="left" vertical="center" shrinkToFit="1"/>
    </xf>
    <xf numFmtId="0" fontId="17" fillId="0" borderId="3386" xfId="0" applyFont="1" applyBorder="1" applyAlignment="1">
      <alignment horizontal="left" vertical="center" shrinkToFit="1"/>
    </xf>
    <xf numFmtId="0" fontId="15" fillId="0" borderId="3393" xfId="0" applyFont="1" applyBorder="1" applyAlignment="1">
      <alignment horizontal="left" vertical="top" wrapText="1"/>
    </xf>
    <xf numFmtId="0" fontId="15" fillId="0" borderId="3392" xfId="0" applyFont="1" applyBorder="1" applyAlignment="1">
      <alignment horizontal="left" vertical="top" wrapText="1"/>
    </xf>
    <xf numFmtId="0" fontId="15" fillId="0" borderId="3391" xfId="0" applyFont="1" applyBorder="1" applyAlignment="1">
      <alignment horizontal="left" vertical="top" wrapText="1"/>
    </xf>
    <xf numFmtId="0" fontId="8" fillId="3" borderId="3404" xfId="0" applyFont="1" applyFill="1" applyBorder="1" applyAlignment="1">
      <alignment horizontal="center" vertical="center"/>
    </xf>
    <xf numFmtId="0" fontId="8" fillId="3" borderId="3403" xfId="0" applyFont="1" applyFill="1" applyBorder="1" applyAlignment="1">
      <alignment horizontal="center" vertical="center"/>
    </xf>
    <xf numFmtId="0" fontId="13" fillId="0" borderId="3403" xfId="0" applyFont="1" applyBorder="1" applyAlignment="1">
      <alignment horizontal="left" vertical="center" wrapText="1"/>
    </xf>
    <xf numFmtId="0" fontId="13" fillId="0" borderId="3402" xfId="0" applyFont="1" applyBorder="1" applyAlignment="1">
      <alignment horizontal="left" vertical="center" wrapText="1"/>
    </xf>
    <xf numFmtId="0" fontId="8" fillId="3" borderId="3404" xfId="0" applyFont="1" applyFill="1" applyBorder="1" applyAlignment="1">
      <alignment horizontal="center" vertical="center" wrapText="1"/>
    </xf>
    <xf numFmtId="0" fontId="8" fillId="3" borderId="3403" xfId="0" applyFont="1" applyFill="1" applyBorder="1" applyAlignment="1">
      <alignment horizontal="center" vertical="center" wrapText="1"/>
    </xf>
    <xf numFmtId="0" fontId="16" fillId="0" borderId="3388" xfId="0" applyFont="1" applyBorder="1" applyAlignment="1">
      <alignment horizontal="left" vertical="center" shrinkToFit="1"/>
    </xf>
    <xf numFmtId="0" fontId="16" fillId="0" borderId="3387" xfId="0" applyFont="1" applyBorder="1" applyAlignment="1">
      <alignment horizontal="left" vertical="center" shrinkToFit="1"/>
    </xf>
    <xf numFmtId="0" fontId="16" fillId="0" borderId="3386" xfId="0" applyFont="1" applyBorder="1" applyAlignment="1">
      <alignment horizontal="left" vertical="center" shrinkToFit="1"/>
    </xf>
    <xf numFmtId="0" fontId="8" fillId="3" borderId="3385" xfId="0" applyFont="1" applyFill="1" applyBorder="1" applyAlignment="1">
      <alignment horizontal="center" vertical="center"/>
    </xf>
    <xf numFmtId="0" fontId="8" fillId="3" borderId="3384" xfId="0" applyFont="1" applyFill="1" applyBorder="1" applyAlignment="1">
      <alignment horizontal="center" vertical="center"/>
    </xf>
    <xf numFmtId="0" fontId="16" fillId="0" borderId="3383" xfId="0" applyFont="1" applyBorder="1" applyAlignment="1">
      <alignment horizontal="left" vertical="center" shrinkToFit="1"/>
    </xf>
    <xf numFmtId="0" fontId="16" fillId="0" borderId="3382" xfId="0" applyFont="1" applyBorder="1" applyAlignment="1">
      <alignment horizontal="left" vertical="center" shrinkToFit="1"/>
    </xf>
    <xf numFmtId="0" fontId="16" fillId="0" borderId="3381" xfId="0" applyFont="1" applyBorder="1" applyAlignment="1">
      <alignment horizontal="left" vertical="center" shrinkToFit="1"/>
    </xf>
    <xf numFmtId="0" fontId="8" fillId="4" borderId="3379" xfId="0" applyFont="1" applyFill="1" applyBorder="1" applyAlignment="1">
      <alignment horizontal="left" vertical="top" wrapText="1"/>
    </xf>
    <xf numFmtId="0" fontId="8" fillId="4" borderId="3378" xfId="0" applyFont="1" applyFill="1" applyBorder="1" applyAlignment="1">
      <alignment horizontal="left" vertical="top" wrapText="1"/>
    </xf>
    <xf numFmtId="0" fontId="8" fillId="3" borderId="3400" xfId="0" applyFont="1" applyFill="1" applyBorder="1" applyAlignment="1">
      <alignment horizontal="center" vertical="center"/>
    </xf>
    <xf numFmtId="0" fontId="8" fillId="3" borderId="3399" xfId="0" applyFont="1" applyFill="1" applyBorder="1" applyAlignment="1">
      <alignment horizontal="center" vertical="center"/>
    </xf>
    <xf numFmtId="0" fontId="17" fillId="0" borderId="3398" xfId="0" applyFont="1" applyBorder="1" applyAlignment="1">
      <alignment horizontal="left" vertical="center" shrinkToFit="1"/>
    </xf>
    <xf numFmtId="0" fontId="17" fillId="0" borderId="3397" xfId="0" applyFont="1" applyBorder="1" applyAlignment="1">
      <alignment horizontal="left" vertical="center" shrinkToFit="1"/>
    </xf>
    <xf numFmtId="0" fontId="17" fillId="0" borderId="3396" xfId="0" applyFont="1" applyBorder="1" applyAlignment="1">
      <alignment horizontal="left" vertical="center" shrinkToFit="1"/>
    </xf>
    <xf numFmtId="0" fontId="8" fillId="3" borderId="3401" xfId="0" applyFont="1" applyFill="1" applyBorder="1" applyAlignment="1">
      <alignment horizontal="center" vertical="center" wrapText="1"/>
    </xf>
    <xf numFmtId="0" fontId="8" fillId="3" borderId="3378" xfId="0" applyFont="1" applyFill="1" applyBorder="1" applyAlignment="1">
      <alignment horizontal="center" vertical="center" wrapText="1"/>
    </xf>
    <xf numFmtId="0" fontId="8" fillId="4" borderId="3380" xfId="0" applyFont="1" applyFill="1" applyBorder="1" applyAlignment="1">
      <alignment horizontal="left" vertical="top" wrapText="1"/>
    </xf>
    <xf numFmtId="0" fontId="10" fillId="0" borderId="3380" xfId="0" applyFont="1" applyBorder="1" applyAlignment="1">
      <alignment horizontal="left" vertical="center" wrapText="1"/>
    </xf>
    <xf numFmtId="0" fontId="10" fillId="0" borderId="3379" xfId="0" applyFont="1" applyBorder="1" applyAlignment="1">
      <alignment horizontal="left" vertical="center" wrapText="1"/>
    </xf>
    <xf numFmtId="0" fontId="10" fillId="0" borderId="3378" xfId="0" applyFont="1" applyBorder="1" applyAlignment="1">
      <alignment horizontal="left" vertical="center" wrapText="1"/>
    </xf>
    <xf numFmtId="0" fontId="11" fillId="4" borderId="3380" xfId="0" applyFont="1" applyFill="1" applyBorder="1" applyAlignment="1">
      <alignment horizontal="center" vertical="center" wrapText="1"/>
    </xf>
    <xf numFmtId="0" fontId="11" fillId="4" borderId="3378" xfId="0" applyFont="1" applyFill="1" applyBorder="1" applyAlignment="1">
      <alignment horizontal="center" vertical="center" wrapText="1"/>
    </xf>
    <xf numFmtId="0" fontId="8" fillId="3" borderId="3419" xfId="0" applyFont="1" applyFill="1" applyBorder="1" applyAlignment="1">
      <alignment horizontal="center" vertical="center"/>
    </xf>
    <xf numFmtId="0" fontId="8" fillId="3" borderId="3416" xfId="0" applyFont="1" applyFill="1" applyBorder="1" applyAlignment="1">
      <alignment horizontal="center" vertical="center"/>
    </xf>
    <xf numFmtId="0" fontId="8" fillId="3" borderId="3418" xfId="0" applyFont="1" applyFill="1" applyBorder="1" applyAlignment="1">
      <alignment horizontal="center" vertical="center"/>
    </xf>
    <xf numFmtId="0" fontId="8" fillId="3" borderId="3414" xfId="0" applyFont="1" applyFill="1" applyBorder="1" applyAlignment="1">
      <alignment horizontal="center" vertical="center"/>
    </xf>
    <xf numFmtId="0" fontId="8" fillId="3" borderId="3413" xfId="0" applyFont="1" applyFill="1" applyBorder="1" applyAlignment="1">
      <alignment horizontal="center" vertical="center"/>
    </xf>
    <xf numFmtId="0" fontId="17" fillId="0" borderId="3412" xfId="0" applyFont="1" applyBorder="1" applyAlignment="1">
      <alignment horizontal="left" vertical="center" shrinkToFit="1"/>
    </xf>
    <xf numFmtId="0" fontId="17" fillId="0" borderId="3411" xfId="0" applyFont="1" applyBorder="1" applyAlignment="1">
      <alignment horizontal="left" vertical="center" shrinkToFit="1"/>
    </xf>
    <xf numFmtId="0" fontId="17" fillId="0" borderId="3410" xfId="0" applyFont="1" applyBorder="1" applyAlignment="1">
      <alignment horizontal="left" vertical="center" shrinkToFit="1"/>
    </xf>
    <xf numFmtId="0" fontId="15" fillId="0" borderId="3417" xfId="0" applyFont="1" applyBorder="1" applyAlignment="1">
      <alignment horizontal="left" vertical="top" wrapText="1"/>
    </xf>
    <xf numFmtId="0" fontId="15" fillId="0" borderId="3416" xfId="0" applyFont="1" applyBorder="1" applyAlignment="1">
      <alignment horizontal="left" vertical="top" wrapText="1"/>
    </xf>
    <xf numFmtId="0" fontId="15" fillId="0" borderId="3415" xfId="0" applyFont="1" applyBorder="1" applyAlignment="1">
      <alignment horizontal="left" vertical="top" wrapText="1"/>
    </xf>
    <xf numFmtId="0" fontId="8" fillId="3" borderId="3428" xfId="0" applyFont="1" applyFill="1" applyBorder="1" applyAlignment="1">
      <alignment horizontal="center" vertical="center"/>
    </xf>
    <xf numFmtId="0" fontId="8" fillId="3" borderId="3427" xfId="0" applyFont="1" applyFill="1" applyBorder="1" applyAlignment="1">
      <alignment horizontal="center" vertical="center"/>
    </xf>
    <xf numFmtId="0" fontId="13" fillId="0" borderId="3427" xfId="0" applyFont="1" applyBorder="1" applyAlignment="1">
      <alignment horizontal="left" vertical="center" wrapText="1"/>
    </xf>
    <xf numFmtId="0" fontId="13" fillId="0" borderId="3426" xfId="0" applyFont="1" applyBorder="1" applyAlignment="1">
      <alignment horizontal="left" vertical="center" wrapText="1"/>
    </xf>
    <xf numFmtId="0" fontId="8" fillId="3" borderId="3428" xfId="0" applyFont="1" applyFill="1" applyBorder="1" applyAlignment="1">
      <alignment horizontal="center" vertical="center" wrapText="1"/>
    </xf>
    <xf numFmtId="0" fontId="8" fillId="3" borderId="3427" xfId="0" applyFont="1" applyFill="1" applyBorder="1" applyAlignment="1">
      <alignment horizontal="center" vertical="center" wrapText="1"/>
    </xf>
    <xf numFmtId="0" fontId="16" fillId="0" borderId="3412" xfId="0" applyFont="1" applyBorder="1" applyAlignment="1">
      <alignment horizontal="left" vertical="center" shrinkToFit="1"/>
    </xf>
    <xf numFmtId="0" fontId="16" fillId="0" borderId="3411" xfId="0" applyFont="1" applyBorder="1" applyAlignment="1">
      <alignment horizontal="left" vertical="center" shrinkToFit="1"/>
    </xf>
    <xf numFmtId="0" fontId="16" fillId="0" borderId="3410" xfId="0" applyFont="1" applyBorder="1" applyAlignment="1">
      <alignment horizontal="left" vertical="center" shrinkToFit="1"/>
    </xf>
    <xf numFmtId="0" fontId="8" fillId="3" borderId="3409" xfId="0" applyFont="1" applyFill="1" applyBorder="1" applyAlignment="1">
      <alignment horizontal="center" vertical="center"/>
    </xf>
    <xf numFmtId="0" fontId="8" fillId="3" borderId="3408" xfId="0" applyFont="1" applyFill="1" applyBorder="1" applyAlignment="1">
      <alignment horizontal="center" vertical="center"/>
    </xf>
    <xf numFmtId="0" fontId="16" fillId="0" borderId="3407" xfId="0" applyFont="1" applyBorder="1" applyAlignment="1">
      <alignment horizontal="left" vertical="center" shrinkToFit="1"/>
    </xf>
    <xf numFmtId="0" fontId="16" fillId="0" borderId="3406" xfId="0" applyFont="1" applyBorder="1" applyAlignment="1">
      <alignment horizontal="left" vertical="center" shrinkToFit="1"/>
    </xf>
    <xf numFmtId="0" fontId="16" fillId="0" borderId="3405" xfId="0" applyFont="1" applyBorder="1" applyAlignment="1">
      <alignment horizontal="left" vertical="center" shrinkToFit="1"/>
    </xf>
    <xf numFmtId="0" fontId="8" fillId="4" borderId="3403" xfId="0" applyFont="1" applyFill="1" applyBorder="1" applyAlignment="1">
      <alignment horizontal="left" vertical="top" wrapText="1"/>
    </xf>
    <xf numFmtId="0" fontId="8" fillId="4" borderId="3402" xfId="0" applyFont="1" applyFill="1" applyBorder="1" applyAlignment="1">
      <alignment horizontal="left" vertical="top" wrapText="1"/>
    </xf>
    <xf numFmtId="0" fontId="8" fillId="3" borderId="3424" xfId="0" applyFont="1" applyFill="1" applyBorder="1" applyAlignment="1">
      <alignment horizontal="center" vertical="center"/>
    </xf>
    <xf numFmtId="0" fontId="8" fillId="3" borderId="3423" xfId="0" applyFont="1" applyFill="1" applyBorder="1" applyAlignment="1">
      <alignment horizontal="center" vertical="center"/>
    </xf>
    <xf numFmtId="0" fontId="17" fillId="0" borderId="3422" xfId="0" applyFont="1" applyBorder="1" applyAlignment="1">
      <alignment horizontal="left" vertical="center" shrinkToFit="1"/>
    </xf>
    <xf numFmtId="0" fontId="17" fillId="0" borderId="3421" xfId="0" applyFont="1" applyBorder="1" applyAlignment="1">
      <alignment horizontal="left" vertical="center" shrinkToFit="1"/>
    </xf>
    <xf numFmtId="0" fontId="17" fillId="0" borderId="3420" xfId="0" applyFont="1" applyBorder="1" applyAlignment="1">
      <alignment horizontal="left" vertical="center" shrinkToFit="1"/>
    </xf>
    <xf numFmtId="0" fontId="8" fillId="3" borderId="3425" xfId="0" applyFont="1" applyFill="1" applyBorder="1" applyAlignment="1">
      <alignment horizontal="center" vertical="center" wrapText="1"/>
    </xf>
    <xf numFmtId="0" fontId="8" fillId="3" borderId="3402" xfId="0" applyFont="1" applyFill="1" applyBorder="1" applyAlignment="1">
      <alignment horizontal="center" vertical="center" wrapText="1"/>
    </xf>
    <xf numFmtId="0" fontId="8" fillId="4" borderId="3404" xfId="0" applyFont="1" applyFill="1" applyBorder="1" applyAlignment="1">
      <alignment horizontal="left" vertical="top" wrapText="1"/>
    </xf>
    <xf numFmtId="0" fontId="10" fillId="0" borderId="3404" xfId="0" applyFont="1" applyBorder="1" applyAlignment="1">
      <alignment horizontal="left" vertical="center" wrapText="1"/>
    </xf>
    <xf numFmtId="0" fontId="10" fillId="0" borderId="3403" xfId="0" applyFont="1" applyBorder="1" applyAlignment="1">
      <alignment horizontal="left" vertical="center" wrapText="1"/>
    </xf>
    <xf numFmtId="0" fontId="10" fillId="0" borderId="3402" xfId="0" applyFont="1" applyBorder="1" applyAlignment="1">
      <alignment horizontal="left" vertical="center" wrapText="1"/>
    </xf>
    <xf numFmtId="0" fontId="11" fillId="4" borderId="3404" xfId="0" applyFont="1" applyFill="1" applyBorder="1" applyAlignment="1">
      <alignment horizontal="center" vertical="center" wrapText="1"/>
    </xf>
    <xf numFmtId="0" fontId="11" fillId="4" borderId="3402" xfId="0" applyFont="1" applyFill="1" applyBorder="1" applyAlignment="1">
      <alignment horizontal="center" vertical="center" wrapText="1"/>
    </xf>
    <xf numFmtId="0" fontId="8" fillId="3" borderId="3443" xfId="0" applyFont="1" applyFill="1" applyBorder="1" applyAlignment="1">
      <alignment horizontal="center" vertical="center"/>
    </xf>
    <xf numFmtId="0" fontId="8" fillId="3" borderId="3440" xfId="0" applyFont="1" applyFill="1" applyBorder="1" applyAlignment="1">
      <alignment horizontal="center" vertical="center"/>
    </xf>
    <xf numFmtId="0" fontId="8" fillId="3" borderId="3442" xfId="0" applyFont="1" applyFill="1" applyBorder="1" applyAlignment="1">
      <alignment horizontal="center" vertical="center"/>
    </xf>
    <xf numFmtId="0" fontId="8" fillId="3" borderId="3438" xfId="0" applyFont="1" applyFill="1" applyBorder="1" applyAlignment="1">
      <alignment horizontal="center" vertical="center"/>
    </xf>
    <xf numFmtId="0" fontId="8" fillId="3" borderId="3437" xfId="0" applyFont="1" applyFill="1" applyBorder="1" applyAlignment="1">
      <alignment horizontal="center" vertical="center"/>
    </xf>
    <xf numFmtId="0" fontId="17" fillId="0" borderId="3436" xfId="0" applyFont="1" applyBorder="1" applyAlignment="1">
      <alignment horizontal="left" vertical="center" shrinkToFit="1"/>
    </xf>
    <xf numFmtId="0" fontId="17" fillId="0" borderId="3435" xfId="0" applyFont="1" applyBorder="1" applyAlignment="1">
      <alignment horizontal="left" vertical="center" shrinkToFit="1"/>
    </xf>
    <xf numFmtId="0" fontId="17" fillId="0" borderId="3434" xfId="0" applyFont="1" applyBorder="1" applyAlignment="1">
      <alignment horizontal="left" vertical="center" shrinkToFit="1"/>
    </xf>
    <xf numFmtId="0" fontId="15" fillId="0" borderId="3441" xfId="0" applyFont="1" applyBorder="1" applyAlignment="1">
      <alignment horizontal="left" vertical="top" wrapText="1"/>
    </xf>
    <xf numFmtId="0" fontId="15" fillId="0" borderId="3440" xfId="0" applyFont="1" applyBorder="1" applyAlignment="1">
      <alignment horizontal="left" vertical="top" wrapText="1"/>
    </xf>
    <xf numFmtId="0" fontId="15" fillId="0" borderId="3439" xfId="0" applyFont="1" applyBorder="1" applyAlignment="1">
      <alignment horizontal="left" vertical="top" wrapText="1"/>
    </xf>
    <xf numFmtId="0" fontId="8" fillId="3" borderId="3452" xfId="0" applyFont="1" applyFill="1" applyBorder="1" applyAlignment="1">
      <alignment horizontal="center" vertical="center"/>
    </xf>
    <xf numFmtId="0" fontId="8" fillId="3" borderId="3451" xfId="0" applyFont="1" applyFill="1" applyBorder="1" applyAlignment="1">
      <alignment horizontal="center" vertical="center"/>
    </xf>
    <xf numFmtId="0" fontId="13" fillId="0" borderId="3451" xfId="0" applyFont="1" applyBorder="1" applyAlignment="1">
      <alignment horizontal="left" vertical="center" wrapText="1"/>
    </xf>
    <xf numFmtId="0" fontId="13" fillId="0" borderId="3450" xfId="0" applyFont="1" applyBorder="1" applyAlignment="1">
      <alignment horizontal="left" vertical="center" wrapText="1"/>
    </xf>
    <xf numFmtId="0" fontId="8" fillId="3" borderId="3452" xfId="0" applyFont="1" applyFill="1" applyBorder="1" applyAlignment="1">
      <alignment horizontal="center" vertical="center" wrapText="1"/>
    </xf>
    <xf numFmtId="0" fontId="8" fillId="3" borderId="3451" xfId="0" applyFont="1" applyFill="1" applyBorder="1" applyAlignment="1">
      <alignment horizontal="center" vertical="center" wrapText="1"/>
    </xf>
    <xf numFmtId="0" fontId="16" fillId="0" borderId="3436" xfId="0" applyFont="1" applyBorder="1" applyAlignment="1">
      <alignment horizontal="left" vertical="center" shrinkToFit="1"/>
    </xf>
    <xf numFmtId="0" fontId="16" fillId="0" borderId="3435" xfId="0" applyFont="1" applyBorder="1" applyAlignment="1">
      <alignment horizontal="left" vertical="center" shrinkToFit="1"/>
    </xf>
    <xf numFmtId="0" fontId="16" fillId="0" borderId="3434" xfId="0" applyFont="1" applyBorder="1" applyAlignment="1">
      <alignment horizontal="left" vertical="center" shrinkToFit="1"/>
    </xf>
    <xf numFmtId="0" fontId="8" fillId="3" borderId="3433" xfId="0" applyFont="1" applyFill="1" applyBorder="1" applyAlignment="1">
      <alignment horizontal="center" vertical="center"/>
    </xf>
    <xf numFmtId="0" fontId="8" fillId="3" borderId="3432" xfId="0" applyFont="1" applyFill="1" applyBorder="1" applyAlignment="1">
      <alignment horizontal="center" vertical="center"/>
    </xf>
    <xf numFmtId="0" fontId="16" fillId="0" borderId="3431" xfId="0" applyFont="1" applyBorder="1" applyAlignment="1">
      <alignment horizontal="left" vertical="center" shrinkToFit="1"/>
    </xf>
    <xf numFmtId="0" fontId="16" fillId="0" borderId="3430" xfId="0" applyFont="1" applyBorder="1" applyAlignment="1">
      <alignment horizontal="left" vertical="center" shrinkToFit="1"/>
    </xf>
    <xf numFmtId="0" fontId="16" fillId="0" borderId="3429" xfId="0" applyFont="1" applyBorder="1" applyAlignment="1">
      <alignment horizontal="left" vertical="center" shrinkToFit="1"/>
    </xf>
    <xf numFmtId="0" fontId="8" fillId="4" borderId="3427" xfId="0" applyFont="1" applyFill="1" applyBorder="1" applyAlignment="1">
      <alignment horizontal="left" vertical="top" wrapText="1"/>
    </xf>
    <xf numFmtId="0" fontId="8" fillId="4" borderId="3426" xfId="0" applyFont="1" applyFill="1" applyBorder="1" applyAlignment="1">
      <alignment horizontal="left" vertical="top" wrapText="1"/>
    </xf>
    <xf numFmtId="0" fontId="8" fillId="3" borderId="3448" xfId="0" applyFont="1" applyFill="1" applyBorder="1" applyAlignment="1">
      <alignment horizontal="center" vertical="center"/>
    </xf>
    <xf numFmtId="0" fontId="8" fillId="3" borderId="3447" xfId="0" applyFont="1" applyFill="1" applyBorder="1" applyAlignment="1">
      <alignment horizontal="center" vertical="center"/>
    </xf>
    <xf numFmtId="0" fontId="17" fillId="0" borderId="3446" xfId="0" applyFont="1" applyBorder="1" applyAlignment="1">
      <alignment horizontal="left" vertical="center" shrinkToFit="1"/>
    </xf>
    <xf numFmtId="0" fontId="17" fillId="0" borderId="3445" xfId="0" applyFont="1" applyBorder="1" applyAlignment="1">
      <alignment horizontal="left" vertical="center" shrinkToFit="1"/>
    </xf>
    <xf numFmtId="0" fontId="17" fillId="0" borderId="3444" xfId="0" applyFont="1" applyBorder="1" applyAlignment="1">
      <alignment horizontal="left" vertical="center" shrinkToFit="1"/>
    </xf>
    <xf numFmtId="0" fontId="8" fillId="3" borderId="3449" xfId="0" applyFont="1" applyFill="1" applyBorder="1" applyAlignment="1">
      <alignment horizontal="center" vertical="center" wrapText="1"/>
    </xf>
    <xf numFmtId="0" fontId="8" fillId="3" borderId="3426" xfId="0" applyFont="1" applyFill="1" applyBorder="1" applyAlignment="1">
      <alignment horizontal="center" vertical="center" wrapText="1"/>
    </xf>
    <xf numFmtId="0" fontId="8" fillId="4" borderId="3428" xfId="0" applyFont="1" applyFill="1" applyBorder="1" applyAlignment="1">
      <alignment horizontal="left" vertical="top" wrapText="1"/>
    </xf>
    <xf numFmtId="0" fontId="10" fillId="0" borderId="3428" xfId="0" applyFont="1" applyBorder="1" applyAlignment="1">
      <alignment horizontal="left" vertical="center" wrapText="1"/>
    </xf>
    <xf numFmtId="0" fontId="10" fillId="0" borderId="3427" xfId="0" applyFont="1" applyBorder="1" applyAlignment="1">
      <alignment horizontal="left" vertical="center" wrapText="1"/>
    </xf>
    <xf numFmtId="0" fontId="10" fillId="0" borderId="3426" xfId="0" applyFont="1" applyBorder="1" applyAlignment="1">
      <alignment horizontal="left" vertical="center" wrapText="1"/>
    </xf>
    <xf numFmtId="0" fontId="11" fillId="4" borderId="3428" xfId="0" applyFont="1" applyFill="1" applyBorder="1" applyAlignment="1">
      <alignment horizontal="center" vertical="center" wrapText="1"/>
    </xf>
    <xf numFmtId="0" fontId="11" fillId="4" borderId="3426" xfId="0" applyFont="1" applyFill="1" applyBorder="1" applyAlignment="1">
      <alignment horizontal="center" vertical="center" wrapText="1"/>
    </xf>
    <xf numFmtId="0" fontId="8" fillId="3" borderId="3467" xfId="0" applyFont="1" applyFill="1" applyBorder="1" applyAlignment="1">
      <alignment horizontal="center" vertical="center"/>
    </xf>
    <xf numFmtId="0" fontId="8" fillId="3" borderId="3464" xfId="0" applyFont="1" applyFill="1" applyBorder="1" applyAlignment="1">
      <alignment horizontal="center" vertical="center"/>
    </xf>
    <xf numFmtId="0" fontId="8" fillId="3" borderId="3466" xfId="0" applyFont="1" applyFill="1" applyBorder="1" applyAlignment="1">
      <alignment horizontal="center" vertical="center"/>
    </xf>
    <xf numFmtId="0" fontId="8" fillId="3" borderId="3462" xfId="0" applyFont="1" applyFill="1" applyBorder="1" applyAlignment="1">
      <alignment horizontal="center" vertical="center"/>
    </xf>
    <xf numFmtId="0" fontId="8" fillId="3" borderId="3461" xfId="0" applyFont="1" applyFill="1" applyBorder="1" applyAlignment="1">
      <alignment horizontal="center" vertical="center"/>
    </xf>
    <xf numFmtId="0" fontId="17" fillId="0" borderId="3460" xfId="0" applyFont="1" applyBorder="1" applyAlignment="1">
      <alignment horizontal="left" vertical="center" shrinkToFit="1"/>
    </xf>
    <xf numFmtId="0" fontId="17" fillId="0" borderId="3459" xfId="0" applyFont="1" applyBorder="1" applyAlignment="1">
      <alignment horizontal="left" vertical="center" shrinkToFit="1"/>
    </xf>
    <xf numFmtId="0" fontId="17" fillId="0" borderId="3458" xfId="0" applyFont="1" applyBorder="1" applyAlignment="1">
      <alignment horizontal="left" vertical="center" shrinkToFit="1"/>
    </xf>
    <xf numFmtId="0" fontId="15" fillId="0" borderId="3465" xfId="0" applyFont="1" applyBorder="1" applyAlignment="1">
      <alignment horizontal="left" vertical="top" wrapText="1"/>
    </xf>
    <xf numFmtId="0" fontId="15" fillId="0" borderId="3464" xfId="0" applyFont="1" applyBorder="1" applyAlignment="1">
      <alignment horizontal="left" vertical="top" wrapText="1"/>
    </xf>
    <xf numFmtId="0" fontId="15" fillId="0" borderId="3463" xfId="0" applyFont="1" applyBorder="1" applyAlignment="1">
      <alignment horizontal="left" vertical="top" wrapText="1"/>
    </xf>
    <xf numFmtId="0" fontId="8" fillId="3" borderId="3476" xfId="0" applyFont="1" applyFill="1" applyBorder="1" applyAlignment="1">
      <alignment horizontal="center" vertical="center"/>
    </xf>
    <xf numFmtId="0" fontId="8" fillId="3" borderId="3475" xfId="0" applyFont="1" applyFill="1" applyBorder="1" applyAlignment="1">
      <alignment horizontal="center" vertical="center"/>
    </xf>
    <xf numFmtId="0" fontId="13" fillId="0" borderId="3475" xfId="0" applyFont="1" applyBorder="1" applyAlignment="1">
      <alignment horizontal="left" vertical="center" wrapText="1"/>
    </xf>
    <xf numFmtId="0" fontId="13" fillId="0" borderId="3474" xfId="0" applyFont="1" applyBorder="1" applyAlignment="1">
      <alignment horizontal="left" vertical="center" wrapText="1"/>
    </xf>
    <xf numFmtId="0" fontId="8" fillId="3" borderId="3476" xfId="0" applyFont="1" applyFill="1" applyBorder="1" applyAlignment="1">
      <alignment horizontal="center" vertical="center" wrapText="1"/>
    </xf>
    <xf numFmtId="0" fontId="8" fillId="3" borderId="3475" xfId="0" applyFont="1" applyFill="1" applyBorder="1" applyAlignment="1">
      <alignment horizontal="center" vertical="center" wrapText="1"/>
    </xf>
    <xf numFmtId="0" fontId="16" fillId="0" borderId="3460" xfId="0" applyFont="1" applyBorder="1" applyAlignment="1">
      <alignment horizontal="left" vertical="center" shrinkToFit="1"/>
    </xf>
    <xf numFmtId="0" fontId="16" fillId="0" borderId="3459" xfId="0" applyFont="1" applyBorder="1" applyAlignment="1">
      <alignment horizontal="left" vertical="center" shrinkToFit="1"/>
    </xf>
    <xf numFmtId="0" fontId="16" fillId="0" borderId="3458" xfId="0" applyFont="1" applyBorder="1" applyAlignment="1">
      <alignment horizontal="left" vertical="center" shrinkToFit="1"/>
    </xf>
    <xf numFmtId="0" fontId="8" fillId="3" borderId="3457" xfId="0" applyFont="1" applyFill="1" applyBorder="1" applyAlignment="1">
      <alignment horizontal="center" vertical="center"/>
    </xf>
    <xf numFmtId="0" fontId="8" fillId="3" borderId="3456" xfId="0" applyFont="1" applyFill="1" applyBorder="1" applyAlignment="1">
      <alignment horizontal="center" vertical="center"/>
    </xf>
    <xf numFmtId="0" fontId="16" fillId="0" borderId="3455" xfId="0" applyFont="1" applyBorder="1" applyAlignment="1">
      <alignment horizontal="left" vertical="center" shrinkToFit="1"/>
    </xf>
    <xf numFmtId="0" fontId="16" fillId="0" borderId="3454" xfId="0" applyFont="1" applyBorder="1" applyAlignment="1">
      <alignment horizontal="left" vertical="center" shrinkToFit="1"/>
    </xf>
    <xf numFmtId="0" fontId="16" fillId="0" borderId="3453" xfId="0" applyFont="1" applyBorder="1" applyAlignment="1">
      <alignment horizontal="left" vertical="center" shrinkToFit="1"/>
    </xf>
    <xf numFmtId="0" fontId="8" fillId="4" borderId="3451" xfId="0" applyFont="1" applyFill="1" applyBorder="1" applyAlignment="1">
      <alignment horizontal="left" vertical="top" wrapText="1"/>
    </xf>
    <xf numFmtId="0" fontId="8" fillId="4" borderId="3450" xfId="0" applyFont="1" applyFill="1" applyBorder="1" applyAlignment="1">
      <alignment horizontal="left" vertical="top" wrapText="1"/>
    </xf>
    <xf numFmtId="0" fontId="8" fillId="3" borderId="3472" xfId="0" applyFont="1" applyFill="1" applyBorder="1" applyAlignment="1">
      <alignment horizontal="center" vertical="center"/>
    </xf>
    <xf numFmtId="0" fontId="8" fillId="3" borderId="3471" xfId="0" applyFont="1" applyFill="1" applyBorder="1" applyAlignment="1">
      <alignment horizontal="center" vertical="center"/>
    </xf>
    <xf numFmtId="0" fontId="17" fillId="0" borderId="3470" xfId="0" applyFont="1" applyBorder="1" applyAlignment="1">
      <alignment horizontal="left" vertical="center" shrinkToFit="1"/>
    </xf>
    <xf numFmtId="0" fontId="17" fillId="0" borderId="3469" xfId="0" applyFont="1" applyBorder="1" applyAlignment="1">
      <alignment horizontal="left" vertical="center" shrinkToFit="1"/>
    </xf>
    <xf numFmtId="0" fontId="17" fillId="0" borderId="3468" xfId="0" applyFont="1" applyBorder="1" applyAlignment="1">
      <alignment horizontal="left" vertical="center" shrinkToFit="1"/>
    </xf>
    <xf numFmtId="0" fontId="8" fillId="3" borderId="3473" xfId="0" applyFont="1" applyFill="1" applyBorder="1" applyAlignment="1">
      <alignment horizontal="center" vertical="center" wrapText="1"/>
    </xf>
    <xf numFmtId="0" fontId="8" fillId="3" borderId="3450" xfId="0" applyFont="1" applyFill="1" applyBorder="1" applyAlignment="1">
      <alignment horizontal="center" vertical="center" wrapText="1"/>
    </xf>
    <xf numFmtId="0" fontId="8" fillId="4" borderId="3452" xfId="0" applyFont="1" applyFill="1" applyBorder="1" applyAlignment="1">
      <alignment horizontal="left" vertical="top" wrapText="1"/>
    </xf>
    <xf numFmtId="0" fontId="10" fillId="0" borderId="3452" xfId="0" applyFont="1" applyBorder="1" applyAlignment="1">
      <alignment horizontal="left" vertical="center" wrapText="1"/>
    </xf>
    <xf numFmtId="0" fontId="10" fillId="0" borderId="3451" xfId="0" applyFont="1" applyBorder="1" applyAlignment="1">
      <alignment horizontal="left" vertical="center" wrapText="1"/>
    </xf>
    <xf numFmtId="0" fontId="10" fillId="0" borderId="3450" xfId="0" applyFont="1" applyBorder="1" applyAlignment="1">
      <alignment horizontal="left" vertical="center" wrapText="1"/>
    </xf>
    <xf numFmtId="0" fontId="11" fillId="4" borderId="3452" xfId="0" applyFont="1" applyFill="1" applyBorder="1" applyAlignment="1">
      <alignment horizontal="center" vertical="center" wrapText="1"/>
    </xf>
    <xf numFmtId="0" fontId="11" fillId="4" borderId="3450" xfId="0" applyFont="1" applyFill="1" applyBorder="1" applyAlignment="1">
      <alignment horizontal="center" vertical="center" wrapText="1"/>
    </xf>
    <xf numFmtId="0" fontId="8" fillId="3" borderId="3491" xfId="0" applyFont="1" applyFill="1" applyBorder="1" applyAlignment="1">
      <alignment horizontal="center" vertical="center"/>
    </xf>
    <xf numFmtId="0" fontId="8" fillId="3" borderId="3488" xfId="0" applyFont="1" applyFill="1" applyBorder="1" applyAlignment="1">
      <alignment horizontal="center" vertical="center"/>
    </xf>
    <xf numFmtId="0" fontId="8" fillId="3" borderId="3490" xfId="0" applyFont="1" applyFill="1" applyBorder="1" applyAlignment="1">
      <alignment horizontal="center" vertical="center"/>
    </xf>
    <xf numFmtId="0" fontId="8" fillId="3" borderId="3486" xfId="0" applyFont="1" applyFill="1" applyBorder="1" applyAlignment="1">
      <alignment horizontal="center" vertical="center"/>
    </xf>
    <xf numFmtId="0" fontId="8" fillId="3" borderId="3485" xfId="0" applyFont="1" applyFill="1" applyBorder="1" applyAlignment="1">
      <alignment horizontal="center" vertical="center"/>
    </xf>
    <xf numFmtId="0" fontId="17" fillId="0" borderId="3484" xfId="0" applyFont="1" applyBorder="1" applyAlignment="1">
      <alignment horizontal="left" vertical="center" shrinkToFit="1"/>
    </xf>
    <xf numFmtId="0" fontId="17" fillId="0" borderId="3483" xfId="0" applyFont="1" applyBorder="1" applyAlignment="1">
      <alignment horizontal="left" vertical="center" shrinkToFit="1"/>
    </xf>
    <xf numFmtId="0" fontId="17" fillId="0" borderId="3482" xfId="0" applyFont="1" applyBorder="1" applyAlignment="1">
      <alignment horizontal="left" vertical="center" shrinkToFit="1"/>
    </xf>
    <xf numFmtId="0" fontId="15" fillId="0" borderId="3489" xfId="0" applyFont="1" applyBorder="1" applyAlignment="1">
      <alignment horizontal="left" vertical="top" wrapText="1"/>
    </xf>
    <xf numFmtId="0" fontId="15" fillId="0" borderId="3488" xfId="0" applyFont="1" applyBorder="1" applyAlignment="1">
      <alignment horizontal="left" vertical="top" wrapText="1"/>
    </xf>
    <xf numFmtId="0" fontId="15" fillId="0" borderId="3487" xfId="0" applyFont="1" applyBorder="1" applyAlignment="1">
      <alignment horizontal="left" vertical="top" wrapText="1"/>
    </xf>
    <xf numFmtId="0" fontId="8" fillId="3" borderId="3500" xfId="0" applyFont="1" applyFill="1" applyBorder="1" applyAlignment="1">
      <alignment horizontal="center" vertical="center"/>
    </xf>
    <xf numFmtId="0" fontId="8" fillId="3" borderId="3499" xfId="0" applyFont="1" applyFill="1" applyBorder="1" applyAlignment="1">
      <alignment horizontal="center" vertical="center"/>
    </xf>
    <xf numFmtId="0" fontId="13" fillId="0" borderId="3499" xfId="0" applyFont="1" applyBorder="1" applyAlignment="1">
      <alignment horizontal="left" vertical="center" wrapText="1"/>
    </xf>
    <xf numFmtId="0" fontId="13" fillId="0" borderId="3498" xfId="0" applyFont="1" applyBorder="1" applyAlignment="1">
      <alignment horizontal="left" vertical="center" wrapText="1"/>
    </xf>
    <xf numFmtId="0" fontId="8" fillId="3" borderId="3500" xfId="0" applyFont="1" applyFill="1" applyBorder="1" applyAlignment="1">
      <alignment horizontal="center" vertical="center" wrapText="1"/>
    </xf>
    <xf numFmtId="0" fontId="8" fillId="3" borderId="3499" xfId="0" applyFont="1" applyFill="1" applyBorder="1" applyAlignment="1">
      <alignment horizontal="center" vertical="center" wrapText="1"/>
    </xf>
    <xf numFmtId="0" fontId="16" fillId="0" borderId="3484" xfId="0" applyFont="1" applyBorder="1" applyAlignment="1">
      <alignment horizontal="left" vertical="center" shrinkToFit="1"/>
    </xf>
    <xf numFmtId="0" fontId="16" fillId="0" borderId="3483" xfId="0" applyFont="1" applyBorder="1" applyAlignment="1">
      <alignment horizontal="left" vertical="center" shrinkToFit="1"/>
    </xf>
    <xf numFmtId="0" fontId="16" fillId="0" borderId="3482" xfId="0" applyFont="1" applyBorder="1" applyAlignment="1">
      <alignment horizontal="left" vertical="center" shrinkToFit="1"/>
    </xf>
    <xf numFmtId="0" fontId="8" fillId="3" borderId="3481" xfId="0" applyFont="1" applyFill="1" applyBorder="1" applyAlignment="1">
      <alignment horizontal="center" vertical="center"/>
    </xf>
    <xf numFmtId="0" fontId="8" fillId="3" borderId="3480" xfId="0" applyFont="1" applyFill="1" applyBorder="1" applyAlignment="1">
      <alignment horizontal="center" vertical="center"/>
    </xf>
    <xf numFmtId="0" fontId="16" fillId="0" borderId="3479" xfId="0" applyFont="1" applyBorder="1" applyAlignment="1">
      <alignment horizontal="left" vertical="center" shrinkToFit="1"/>
    </xf>
    <xf numFmtId="0" fontId="16" fillId="0" borderId="3478" xfId="0" applyFont="1" applyBorder="1" applyAlignment="1">
      <alignment horizontal="left" vertical="center" shrinkToFit="1"/>
    </xf>
    <xf numFmtId="0" fontId="16" fillId="0" borderId="3477" xfId="0" applyFont="1" applyBorder="1" applyAlignment="1">
      <alignment horizontal="left" vertical="center" shrinkToFit="1"/>
    </xf>
    <xf numFmtId="0" fontId="8" fillId="4" borderId="3475" xfId="0" applyFont="1" applyFill="1" applyBorder="1" applyAlignment="1">
      <alignment horizontal="left" vertical="top" wrapText="1"/>
    </xf>
    <xf numFmtId="0" fontId="8" fillId="4" borderId="3474" xfId="0" applyFont="1" applyFill="1" applyBorder="1" applyAlignment="1">
      <alignment horizontal="left" vertical="top" wrapText="1"/>
    </xf>
    <xf numFmtId="0" fontId="8" fillId="3" borderId="3496" xfId="0" applyFont="1" applyFill="1" applyBorder="1" applyAlignment="1">
      <alignment horizontal="center" vertical="center"/>
    </xf>
    <xf numFmtId="0" fontId="8" fillId="3" borderId="3495" xfId="0" applyFont="1" applyFill="1" applyBorder="1" applyAlignment="1">
      <alignment horizontal="center" vertical="center"/>
    </xf>
    <xf numFmtId="0" fontId="17" fillId="0" borderId="3494" xfId="0" applyFont="1" applyBorder="1" applyAlignment="1">
      <alignment horizontal="left" vertical="center" shrinkToFit="1"/>
    </xf>
    <xf numFmtId="0" fontId="17" fillId="0" borderId="3493" xfId="0" applyFont="1" applyBorder="1" applyAlignment="1">
      <alignment horizontal="left" vertical="center" shrinkToFit="1"/>
    </xf>
    <xf numFmtId="0" fontId="17" fillId="0" borderId="3492" xfId="0" applyFont="1" applyBorder="1" applyAlignment="1">
      <alignment horizontal="left" vertical="center" shrinkToFit="1"/>
    </xf>
    <xf numFmtId="0" fontId="8" fillId="3" borderId="3497" xfId="0" applyFont="1" applyFill="1" applyBorder="1" applyAlignment="1">
      <alignment horizontal="center" vertical="center" wrapText="1"/>
    </xf>
    <xf numFmtId="0" fontId="8" fillId="3" borderId="3474" xfId="0" applyFont="1" applyFill="1" applyBorder="1" applyAlignment="1">
      <alignment horizontal="center" vertical="center" wrapText="1"/>
    </xf>
    <xf numFmtId="0" fontId="8" fillId="4" borderId="3476" xfId="0" applyFont="1" applyFill="1" applyBorder="1" applyAlignment="1">
      <alignment horizontal="left" vertical="top" wrapText="1"/>
    </xf>
    <xf numFmtId="0" fontId="10" fillId="0" borderId="3476" xfId="0" applyFont="1" applyBorder="1" applyAlignment="1">
      <alignment horizontal="left" vertical="center" wrapText="1"/>
    </xf>
    <xf numFmtId="0" fontId="10" fillId="0" borderId="3475" xfId="0" applyFont="1" applyBorder="1" applyAlignment="1">
      <alignment horizontal="left" vertical="center" wrapText="1"/>
    </xf>
    <xf numFmtId="0" fontId="10" fillId="0" borderId="3474" xfId="0" applyFont="1" applyBorder="1" applyAlignment="1">
      <alignment horizontal="left" vertical="center" wrapText="1"/>
    </xf>
    <xf numFmtId="0" fontId="11" fillId="4" borderId="3476" xfId="0" applyFont="1" applyFill="1" applyBorder="1" applyAlignment="1">
      <alignment horizontal="center" vertical="center" wrapText="1"/>
    </xf>
    <xf numFmtId="0" fontId="11" fillId="4" borderId="3474" xfId="0" applyFont="1" applyFill="1" applyBorder="1" applyAlignment="1">
      <alignment horizontal="center" vertical="center" wrapText="1"/>
    </xf>
    <xf numFmtId="0" fontId="8" fillId="3" borderId="3515" xfId="0" applyFont="1" applyFill="1" applyBorder="1" applyAlignment="1">
      <alignment horizontal="center" vertical="center"/>
    </xf>
    <xf numFmtId="0" fontId="8" fillId="3" borderId="3512" xfId="0" applyFont="1" applyFill="1" applyBorder="1" applyAlignment="1">
      <alignment horizontal="center" vertical="center"/>
    </xf>
    <xf numFmtId="0" fontId="8" fillId="3" borderId="3514" xfId="0" applyFont="1" applyFill="1" applyBorder="1" applyAlignment="1">
      <alignment horizontal="center" vertical="center"/>
    </xf>
    <xf numFmtId="0" fontId="8" fillId="3" borderId="3510" xfId="0" applyFont="1" applyFill="1" applyBorder="1" applyAlignment="1">
      <alignment horizontal="center" vertical="center"/>
    </xf>
    <xf numFmtId="0" fontId="8" fillId="3" borderId="3509" xfId="0" applyFont="1" applyFill="1" applyBorder="1" applyAlignment="1">
      <alignment horizontal="center" vertical="center"/>
    </xf>
    <xf numFmtId="0" fontId="17" fillId="0" borderId="3508" xfId="0" applyFont="1" applyBorder="1" applyAlignment="1">
      <alignment horizontal="left" vertical="center" shrinkToFit="1"/>
    </xf>
    <xf numFmtId="0" fontId="17" fillId="0" borderId="3507" xfId="0" applyFont="1" applyBorder="1" applyAlignment="1">
      <alignment horizontal="left" vertical="center" shrinkToFit="1"/>
    </xf>
    <xf numFmtId="0" fontId="17" fillId="0" borderId="3506" xfId="0" applyFont="1" applyBorder="1" applyAlignment="1">
      <alignment horizontal="left" vertical="center" shrinkToFit="1"/>
    </xf>
    <xf numFmtId="0" fontId="15" fillId="0" borderId="3513" xfId="0" applyFont="1" applyBorder="1" applyAlignment="1">
      <alignment horizontal="left" vertical="top" wrapText="1"/>
    </xf>
    <xf numFmtId="0" fontId="15" fillId="0" borderId="3512" xfId="0" applyFont="1" applyBorder="1" applyAlignment="1">
      <alignment horizontal="left" vertical="top" wrapText="1"/>
    </xf>
    <xf numFmtId="0" fontId="15" fillId="0" borderId="3511" xfId="0" applyFont="1" applyBorder="1" applyAlignment="1">
      <alignment horizontal="left" vertical="top" wrapText="1"/>
    </xf>
    <xf numFmtId="0" fontId="8" fillId="3" borderId="3524" xfId="0" applyFont="1" applyFill="1" applyBorder="1" applyAlignment="1">
      <alignment horizontal="center" vertical="center"/>
    </xf>
    <xf numFmtId="0" fontId="8" fillId="3" borderId="3523" xfId="0" applyFont="1" applyFill="1" applyBorder="1" applyAlignment="1">
      <alignment horizontal="center" vertical="center"/>
    </xf>
    <xf numFmtId="0" fontId="13" fillId="0" borderId="3523" xfId="0" applyFont="1" applyBorder="1" applyAlignment="1">
      <alignment horizontal="left" vertical="center" wrapText="1"/>
    </xf>
    <xf numFmtId="0" fontId="13" fillId="0" borderId="3522" xfId="0" applyFont="1" applyBorder="1" applyAlignment="1">
      <alignment horizontal="left" vertical="center" wrapText="1"/>
    </xf>
    <xf numFmtId="0" fontId="8" fillId="3" borderId="3524" xfId="0" applyFont="1" applyFill="1" applyBorder="1" applyAlignment="1">
      <alignment horizontal="center" vertical="center" wrapText="1"/>
    </xf>
    <xf numFmtId="0" fontId="8" fillId="3" borderId="3523" xfId="0" applyFont="1" applyFill="1" applyBorder="1" applyAlignment="1">
      <alignment horizontal="center" vertical="center" wrapText="1"/>
    </xf>
    <xf numFmtId="0" fontId="16" fillId="0" borderId="3508" xfId="0" applyFont="1" applyBorder="1" applyAlignment="1">
      <alignment horizontal="left" vertical="center" shrinkToFit="1"/>
    </xf>
    <xf numFmtId="0" fontId="16" fillId="0" borderId="3507" xfId="0" applyFont="1" applyBorder="1" applyAlignment="1">
      <alignment horizontal="left" vertical="center" shrinkToFit="1"/>
    </xf>
    <xf numFmtId="0" fontId="16" fillId="0" borderId="3506" xfId="0" applyFont="1" applyBorder="1" applyAlignment="1">
      <alignment horizontal="left" vertical="center" shrinkToFit="1"/>
    </xf>
    <xf numFmtId="0" fontId="8" fillId="3" borderId="3505" xfId="0" applyFont="1" applyFill="1" applyBorder="1" applyAlignment="1">
      <alignment horizontal="center" vertical="center"/>
    </xf>
    <xf numFmtId="0" fontId="8" fillId="3" borderId="3504" xfId="0" applyFont="1" applyFill="1" applyBorder="1" applyAlignment="1">
      <alignment horizontal="center" vertical="center"/>
    </xf>
    <xf numFmtId="0" fontId="16" fillId="0" borderId="3503" xfId="0" applyFont="1" applyBorder="1" applyAlignment="1">
      <alignment horizontal="left" vertical="center" shrinkToFit="1"/>
    </xf>
    <xf numFmtId="0" fontId="16" fillId="0" borderId="3502" xfId="0" applyFont="1" applyBorder="1" applyAlignment="1">
      <alignment horizontal="left" vertical="center" shrinkToFit="1"/>
    </xf>
    <xf numFmtId="0" fontId="16" fillId="0" borderId="3501" xfId="0" applyFont="1" applyBorder="1" applyAlignment="1">
      <alignment horizontal="left" vertical="center" shrinkToFit="1"/>
    </xf>
    <xf numFmtId="0" fontId="8" fillId="4" borderId="3499" xfId="0" applyFont="1" applyFill="1" applyBorder="1" applyAlignment="1">
      <alignment horizontal="left" vertical="top" wrapText="1"/>
    </xf>
    <xf numFmtId="0" fontId="8" fillId="4" borderId="3498" xfId="0" applyFont="1" applyFill="1" applyBorder="1" applyAlignment="1">
      <alignment horizontal="left" vertical="top" wrapText="1"/>
    </xf>
    <xf numFmtId="0" fontId="8" fillId="3" borderId="3520" xfId="0" applyFont="1" applyFill="1" applyBorder="1" applyAlignment="1">
      <alignment horizontal="center" vertical="center"/>
    </xf>
    <xf numFmtId="0" fontId="8" fillId="3" borderId="3519" xfId="0" applyFont="1" applyFill="1" applyBorder="1" applyAlignment="1">
      <alignment horizontal="center" vertical="center"/>
    </xf>
    <xf numFmtId="0" fontId="17" fillId="0" borderId="3518" xfId="0" applyFont="1" applyBorder="1" applyAlignment="1">
      <alignment horizontal="left" vertical="center" shrinkToFit="1"/>
    </xf>
    <xf numFmtId="0" fontId="17" fillId="0" borderId="3517" xfId="0" applyFont="1" applyBorder="1" applyAlignment="1">
      <alignment horizontal="left" vertical="center" shrinkToFit="1"/>
    </xf>
    <xf numFmtId="0" fontId="17" fillId="0" borderId="3516" xfId="0" applyFont="1" applyBorder="1" applyAlignment="1">
      <alignment horizontal="left" vertical="center" shrinkToFit="1"/>
    </xf>
    <xf numFmtId="0" fontId="8" fillId="3" borderId="3521" xfId="0" applyFont="1" applyFill="1" applyBorder="1" applyAlignment="1">
      <alignment horizontal="center" vertical="center" wrapText="1"/>
    </xf>
    <xf numFmtId="0" fontId="8" fillId="3" borderId="3498" xfId="0" applyFont="1" applyFill="1" applyBorder="1" applyAlignment="1">
      <alignment horizontal="center" vertical="center" wrapText="1"/>
    </xf>
    <xf numFmtId="0" fontId="8" fillId="4" borderId="3500" xfId="0" applyFont="1" applyFill="1" applyBorder="1" applyAlignment="1">
      <alignment horizontal="left" vertical="top" wrapText="1"/>
    </xf>
    <xf numFmtId="0" fontId="10" fillId="0" borderId="3500" xfId="0" applyFont="1" applyBorder="1" applyAlignment="1">
      <alignment horizontal="left" vertical="center" wrapText="1"/>
    </xf>
    <xf numFmtId="0" fontId="10" fillId="0" borderId="3499" xfId="0" applyFont="1" applyBorder="1" applyAlignment="1">
      <alignment horizontal="left" vertical="center" wrapText="1"/>
    </xf>
    <xf numFmtId="0" fontId="10" fillId="0" borderId="3498" xfId="0" applyFont="1" applyBorder="1" applyAlignment="1">
      <alignment horizontal="left" vertical="center" wrapText="1"/>
    </xf>
    <xf numFmtId="0" fontId="11" fillId="4" borderId="3500" xfId="0" applyFont="1" applyFill="1" applyBorder="1" applyAlignment="1">
      <alignment horizontal="center" vertical="center" wrapText="1"/>
    </xf>
    <xf numFmtId="0" fontId="11" fillId="4" borderId="3498" xfId="0" applyFont="1" applyFill="1" applyBorder="1" applyAlignment="1">
      <alignment horizontal="center" vertical="center" wrapText="1"/>
    </xf>
    <xf numFmtId="0" fontId="8" fillId="3" borderId="3539" xfId="0" applyFont="1" applyFill="1" applyBorder="1" applyAlignment="1">
      <alignment horizontal="center" vertical="center"/>
    </xf>
    <xf numFmtId="0" fontId="8" fillId="3" borderId="3536" xfId="0" applyFont="1" applyFill="1" applyBorder="1" applyAlignment="1">
      <alignment horizontal="center" vertical="center"/>
    </xf>
    <xf numFmtId="0" fontId="8" fillId="3" borderId="3538" xfId="0" applyFont="1" applyFill="1" applyBorder="1" applyAlignment="1">
      <alignment horizontal="center" vertical="center"/>
    </xf>
    <xf numFmtId="0" fontId="8" fillId="3" borderId="3534" xfId="0" applyFont="1" applyFill="1" applyBorder="1" applyAlignment="1">
      <alignment horizontal="center" vertical="center"/>
    </xf>
    <xf numFmtId="0" fontId="8" fillId="3" borderId="3533" xfId="0" applyFont="1" applyFill="1" applyBorder="1" applyAlignment="1">
      <alignment horizontal="center" vertical="center"/>
    </xf>
    <xf numFmtId="0" fontId="17" fillId="0" borderId="3532" xfId="0" applyFont="1" applyBorder="1" applyAlignment="1">
      <alignment horizontal="left" vertical="center" shrinkToFit="1"/>
    </xf>
    <xf numFmtId="0" fontId="17" fillId="0" borderId="3531" xfId="0" applyFont="1" applyBorder="1" applyAlignment="1">
      <alignment horizontal="left" vertical="center" shrinkToFit="1"/>
    </xf>
    <xf numFmtId="0" fontId="17" fillId="0" borderId="3530" xfId="0" applyFont="1" applyBorder="1" applyAlignment="1">
      <alignment horizontal="left" vertical="center" shrinkToFit="1"/>
    </xf>
    <xf numFmtId="0" fontId="15" fillId="0" borderId="3537" xfId="0" applyFont="1" applyBorder="1" applyAlignment="1">
      <alignment horizontal="left" vertical="top" wrapText="1"/>
    </xf>
    <xf numFmtId="0" fontId="15" fillId="0" borderId="3536" xfId="0" applyFont="1" applyBorder="1" applyAlignment="1">
      <alignment horizontal="left" vertical="top" wrapText="1"/>
    </xf>
    <xf numFmtId="0" fontId="15" fillId="0" borderId="3535" xfId="0" applyFont="1" applyBorder="1" applyAlignment="1">
      <alignment horizontal="left" vertical="top" wrapText="1"/>
    </xf>
    <xf numFmtId="0" fontId="8" fillId="3" borderId="3548" xfId="0" applyFont="1" applyFill="1" applyBorder="1" applyAlignment="1">
      <alignment horizontal="center" vertical="center"/>
    </xf>
    <xf numFmtId="0" fontId="8" fillId="3" borderId="3547" xfId="0" applyFont="1" applyFill="1" applyBorder="1" applyAlignment="1">
      <alignment horizontal="center" vertical="center"/>
    </xf>
    <xf numFmtId="0" fontId="13" fillId="0" borderId="3547" xfId="0" applyFont="1" applyBorder="1" applyAlignment="1">
      <alignment horizontal="left" vertical="center" wrapText="1"/>
    </xf>
    <xf numFmtId="0" fontId="13" fillId="0" borderId="3546" xfId="0" applyFont="1" applyBorder="1" applyAlignment="1">
      <alignment horizontal="left" vertical="center" wrapText="1"/>
    </xf>
    <xf numFmtId="0" fontId="8" fillId="3" borderId="3548" xfId="0" applyFont="1" applyFill="1" applyBorder="1" applyAlignment="1">
      <alignment horizontal="center" vertical="center" wrapText="1"/>
    </xf>
    <xf numFmtId="0" fontId="8" fillId="3" borderId="3547" xfId="0" applyFont="1" applyFill="1" applyBorder="1" applyAlignment="1">
      <alignment horizontal="center" vertical="center" wrapText="1"/>
    </xf>
    <xf numFmtId="0" fontId="16" fillId="0" borderId="3532" xfId="0" applyFont="1" applyBorder="1" applyAlignment="1">
      <alignment horizontal="left" vertical="center" shrinkToFit="1"/>
    </xf>
    <xf numFmtId="0" fontId="16" fillId="0" borderId="3531" xfId="0" applyFont="1" applyBorder="1" applyAlignment="1">
      <alignment horizontal="left" vertical="center" shrinkToFit="1"/>
    </xf>
    <xf numFmtId="0" fontId="16" fillId="0" borderId="3530" xfId="0" applyFont="1" applyBorder="1" applyAlignment="1">
      <alignment horizontal="left" vertical="center" shrinkToFit="1"/>
    </xf>
    <xf numFmtId="0" fontId="8" fillId="3" borderId="3529" xfId="0" applyFont="1" applyFill="1" applyBorder="1" applyAlignment="1">
      <alignment horizontal="center" vertical="center"/>
    </xf>
    <xf numFmtId="0" fontId="8" fillId="3" borderId="3528" xfId="0" applyFont="1" applyFill="1" applyBorder="1" applyAlignment="1">
      <alignment horizontal="center" vertical="center"/>
    </xf>
    <xf numFmtId="0" fontId="16" fillId="0" borderId="3527" xfId="0" applyFont="1" applyBorder="1" applyAlignment="1">
      <alignment horizontal="left" vertical="center" shrinkToFit="1"/>
    </xf>
    <xf numFmtId="0" fontId="16" fillId="0" borderId="3526" xfId="0" applyFont="1" applyBorder="1" applyAlignment="1">
      <alignment horizontal="left" vertical="center" shrinkToFit="1"/>
    </xf>
    <xf numFmtId="0" fontId="16" fillId="0" borderId="3525" xfId="0" applyFont="1" applyBorder="1" applyAlignment="1">
      <alignment horizontal="left" vertical="center" shrinkToFit="1"/>
    </xf>
    <xf numFmtId="0" fontId="8" fillId="4" borderId="3523" xfId="0" applyFont="1" applyFill="1" applyBorder="1" applyAlignment="1">
      <alignment horizontal="left" vertical="top" wrapText="1"/>
    </xf>
    <xf numFmtId="0" fontId="8" fillId="4" borderId="3522" xfId="0" applyFont="1" applyFill="1" applyBorder="1" applyAlignment="1">
      <alignment horizontal="left" vertical="top" wrapText="1"/>
    </xf>
    <xf numFmtId="0" fontId="8" fillId="3" borderId="3544" xfId="0" applyFont="1" applyFill="1" applyBorder="1" applyAlignment="1">
      <alignment horizontal="center" vertical="center"/>
    </xf>
    <xf numFmtId="0" fontId="8" fillId="3" borderId="3543" xfId="0" applyFont="1" applyFill="1" applyBorder="1" applyAlignment="1">
      <alignment horizontal="center" vertical="center"/>
    </xf>
    <xf numFmtId="0" fontId="17" fillId="0" borderId="3542" xfId="0" applyFont="1" applyBorder="1" applyAlignment="1">
      <alignment horizontal="left" vertical="center" shrinkToFit="1"/>
    </xf>
    <xf numFmtId="0" fontId="17" fillId="0" borderId="3541" xfId="0" applyFont="1" applyBorder="1" applyAlignment="1">
      <alignment horizontal="left" vertical="center" shrinkToFit="1"/>
    </xf>
    <xf numFmtId="0" fontId="17" fillId="0" borderId="3540" xfId="0" applyFont="1" applyBorder="1" applyAlignment="1">
      <alignment horizontal="left" vertical="center" shrinkToFit="1"/>
    </xf>
    <xf numFmtId="0" fontId="8" fillId="3" borderId="3545" xfId="0" applyFont="1" applyFill="1" applyBorder="1" applyAlignment="1">
      <alignment horizontal="center" vertical="center" wrapText="1"/>
    </xf>
    <xf numFmtId="0" fontId="8" fillId="3" borderId="3522" xfId="0" applyFont="1" applyFill="1" applyBorder="1" applyAlignment="1">
      <alignment horizontal="center" vertical="center" wrapText="1"/>
    </xf>
    <xf numFmtId="0" fontId="8" fillId="4" borderId="3524" xfId="0" applyFont="1" applyFill="1" applyBorder="1" applyAlignment="1">
      <alignment horizontal="left" vertical="top" wrapText="1"/>
    </xf>
    <xf numFmtId="0" fontId="10" fillId="0" borderId="3524" xfId="0" applyFont="1" applyBorder="1" applyAlignment="1">
      <alignment horizontal="left" vertical="center" wrapText="1"/>
    </xf>
    <xf numFmtId="0" fontId="10" fillId="0" borderId="3523" xfId="0" applyFont="1" applyBorder="1" applyAlignment="1">
      <alignment horizontal="left" vertical="center" wrapText="1"/>
    </xf>
    <xf numFmtId="0" fontId="10" fillId="0" borderId="3522" xfId="0" applyFont="1" applyBorder="1" applyAlignment="1">
      <alignment horizontal="left" vertical="center" wrapText="1"/>
    </xf>
    <xf numFmtId="0" fontId="11" fillId="4" borderId="3524" xfId="0" applyFont="1" applyFill="1" applyBorder="1" applyAlignment="1">
      <alignment horizontal="center" vertical="center" wrapText="1"/>
    </xf>
    <xf numFmtId="0" fontId="11" fillId="4" borderId="3522" xfId="0" applyFont="1" applyFill="1" applyBorder="1" applyAlignment="1">
      <alignment horizontal="center" vertical="center" wrapText="1"/>
    </xf>
    <xf numFmtId="0" fontId="8" fillId="3" borderId="3563" xfId="0" applyFont="1" applyFill="1" applyBorder="1" applyAlignment="1">
      <alignment horizontal="center" vertical="center"/>
    </xf>
    <xf numFmtId="0" fontId="8" fillId="3" borderId="3560" xfId="0" applyFont="1" applyFill="1" applyBorder="1" applyAlignment="1">
      <alignment horizontal="center" vertical="center"/>
    </xf>
    <xf numFmtId="0" fontId="8" fillId="3" borderId="3562" xfId="0" applyFont="1" applyFill="1" applyBorder="1" applyAlignment="1">
      <alignment horizontal="center" vertical="center"/>
    </xf>
    <xf numFmtId="0" fontId="8" fillId="3" borderId="3558" xfId="0" applyFont="1" applyFill="1" applyBorder="1" applyAlignment="1">
      <alignment horizontal="center" vertical="center"/>
    </xf>
    <xf numFmtId="0" fontId="8" fillId="3" borderId="3557" xfId="0" applyFont="1" applyFill="1" applyBorder="1" applyAlignment="1">
      <alignment horizontal="center" vertical="center"/>
    </xf>
    <xf numFmtId="0" fontId="17" fillId="0" borderId="3556" xfId="0" applyFont="1" applyBorder="1" applyAlignment="1">
      <alignment horizontal="left" vertical="center" shrinkToFit="1"/>
    </xf>
    <xf numFmtId="0" fontId="17" fillId="0" borderId="3555" xfId="0" applyFont="1" applyBorder="1" applyAlignment="1">
      <alignment horizontal="left" vertical="center" shrinkToFit="1"/>
    </xf>
    <xf numFmtId="0" fontId="17" fillId="0" borderId="3554" xfId="0" applyFont="1" applyBorder="1" applyAlignment="1">
      <alignment horizontal="left" vertical="center" shrinkToFit="1"/>
    </xf>
    <xf numFmtId="0" fontId="15" fillId="0" borderId="3561" xfId="0" applyFont="1" applyBorder="1" applyAlignment="1">
      <alignment horizontal="left" vertical="top" wrapText="1"/>
    </xf>
    <xf numFmtId="0" fontId="15" fillId="0" borderId="3560" xfId="0" applyFont="1" applyBorder="1" applyAlignment="1">
      <alignment horizontal="left" vertical="top" wrapText="1"/>
    </xf>
    <xf numFmtId="0" fontId="15" fillId="0" borderId="3559" xfId="0" applyFont="1" applyBorder="1" applyAlignment="1">
      <alignment horizontal="left" vertical="top" wrapText="1"/>
    </xf>
    <xf numFmtId="0" fontId="8" fillId="3" borderId="3572" xfId="0" applyFont="1" applyFill="1" applyBorder="1" applyAlignment="1">
      <alignment horizontal="center" vertical="center"/>
    </xf>
    <xf numFmtId="0" fontId="8" fillId="3" borderId="3571" xfId="0" applyFont="1" applyFill="1" applyBorder="1" applyAlignment="1">
      <alignment horizontal="center" vertical="center"/>
    </xf>
    <xf numFmtId="0" fontId="13" fillId="0" borderId="3571" xfId="0" applyFont="1" applyBorder="1" applyAlignment="1">
      <alignment horizontal="left" vertical="center" wrapText="1"/>
    </xf>
    <xf numFmtId="0" fontId="13" fillId="0" borderId="3570" xfId="0" applyFont="1" applyBorder="1" applyAlignment="1">
      <alignment horizontal="left" vertical="center" wrapText="1"/>
    </xf>
    <xf numFmtId="0" fontId="8" fillId="3" borderId="3572" xfId="0" applyFont="1" applyFill="1" applyBorder="1" applyAlignment="1">
      <alignment horizontal="center" vertical="center" wrapText="1"/>
    </xf>
    <xf numFmtId="0" fontId="8" fillId="3" borderId="3571" xfId="0" applyFont="1" applyFill="1" applyBorder="1" applyAlignment="1">
      <alignment horizontal="center" vertical="center" wrapText="1"/>
    </xf>
    <xf numFmtId="0" fontId="16" fillId="0" borderId="3556" xfId="0" applyFont="1" applyBorder="1" applyAlignment="1">
      <alignment horizontal="left" vertical="center" shrinkToFit="1"/>
    </xf>
    <xf numFmtId="0" fontId="16" fillId="0" borderId="3555" xfId="0" applyFont="1" applyBorder="1" applyAlignment="1">
      <alignment horizontal="left" vertical="center" shrinkToFit="1"/>
    </xf>
    <xf numFmtId="0" fontId="16" fillId="0" borderId="3554" xfId="0" applyFont="1" applyBorder="1" applyAlignment="1">
      <alignment horizontal="left" vertical="center" shrinkToFit="1"/>
    </xf>
    <xf numFmtId="0" fontId="8" fillId="3" borderId="3553" xfId="0" applyFont="1" applyFill="1" applyBorder="1" applyAlignment="1">
      <alignment horizontal="center" vertical="center"/>
    </xf>
    <xf numFmtId="0" fontId="8" fillId="3" borderId="3552" xfId="0" applyFont="1" applyFill="1" applyBorder="1" applyAlignment="1">
      <alignment horizontal="center" vertical="center"/>
    </xf>
    <xf numFmtId="0" fontId="16" fillId="0" borderId="3551" xfId="0" applyFont="1" applyBorder="1" applyAlignment="1">
      <alignment horizontal="left" vertical="center" shrinkToFit="1"/>
    </xf>
    <xf numFmtId="0" fontId="16" fillId="0" borderId="3550" xfId="0" applyFont="1" applyBorder="1" applyAlignment="1">
      <alignment horizontal="left" vertical="center" shrinkToFit="1"/>
    </xf>
    <xf numFmtId="0" fontId="16" fillId="0" borderId="3549" xfId="0" applyFont="1" applyBorder="1" applyAlignment="1">
      <alignment horizontal="left" vertical="center" shrinkToFit="1"/>
    </xf>
    <xf numFmtId="0" fontId="8" fillId="4" borderId="3547" xfId="0" applyFont="1" applyFill="1" applyBorder="1" applyAlignment="1">
      <alignment horizontal="left" vertical="top" wrapText="1"/>
    </xf>
    <xf numFmtId="0" fontId="8" fillId="4" borderId="3546" xfId="0" applyFont="1" applyFill="1" applyBorder="1" applyAlignment="1">
      <alignment horizontal="left" vertical="top" wrapText="1"/>
    </xf>
    <xf numFmtId="0" fontId="8" fillId="3" borderId="3568" xfId="0" applyFont="1" applyFill="1" applyBorder="1" applyAlignment="1">
      <alignment horizontal="center" vertical="center"/>
    </xf>
    <xf numFmtId="0" fontId="8" fillId="3" borderId="3567" xfId="0" applyFont="1" applyFill="1" applyBorder="1" applyAlignment="1">
      <alignment horizontal="center" vertical="center"/>
    </xf>
    <xf numFmtId="0" fontId="17" fillId="0" borderId="3566" xfId="0" applyFont="1" applyBorder="1" applyAlignment="1">
      <alignment horizontal="left" vertical="center" shrinkToFit="1"/>
    </xf>
    <xf numFmtId="0" fontId="17" fillId="0" borderId="3565" xfId="0" applyFont="1" applyBorder="1" applyAlignment="1">
      <alignment horizontal="left" vertical="center" shrinkToFit="1"/>
    </xf>
    <xf numFmtId="0" fontId="17" fillId="0" borderId="3564" xfId="0" applyFont="1" applyBorder="1" applyAlignment="1">
      <alignment horizontal="left" vertical="center" shrinkToFit="1"/>
    </xf>
    <xf numFmtId="0" fontId="8" fillId="3" borderId="3569" xfId="0" applyFont="1" applyFill="1" applyBorder="1" applyAlignment="1">
      <alignment horizontal="center" vertical="center" wrapText="1"/>
    </xf>
    <xf numFmtId="0" fontId="8" fillId="3" borderId="3546" xfId="0" applyFont="1" applyFill="1" applyBorder="1" applyAlignment="1">
      <alignment horizontal="center" vertical="center" wrapText="1"/>
    </xf>
    <xf numFmtId="0" fontId="8" fillId="4" borderId="3548" xfId="0" applyFont="1" applyFill="1" applyBorder="1" applyAlignment="1">
      <alignment horizontal="left" vertical="top" wrapText="1"/>
    </xf>
    <xf numFmtId="0" fontId="10" fillId="0" borderId="3548" xfId="0" applyFont="1" applyBorder="1" applyAlignment="1">
      <alignment horizontal="left" vertical="center" wrapText="1"/>
    </xf>
    <xf numFmtId="0" fontId="10" fillId="0" borderId="3547" xfId="0" applyFont="1" applyBorder="1" applyAlignment="1">
      <alignment horizontal="left" vertical="center" wrapText="1"/>
    </xf>
    <xf numFmtId="0" fontId="10" fillId="0" borderId="3546" xfId="0" applyFont="1" applyBorder="1" applyAlignment="1">
      <alignment horizontal="left" vertical="center" wrapText="1"/>
    </xf>
    <xf numFmtId="0" fontId="11" fillId="4" borderId="3548" xfId="0" applyFont="1" applyFill="1" applyBorder="1" applyAlignment="1">
      <alignment horizontal="center" vertical="center" wrapText="1"/>
    </xf>
    <xf numFmtId="0" fontId="11" fillId="4" borderId="3546" xfId="0" applyFont="1" applyFill="1" applyBorder="1" applyAlignment="1">
      <alignment horizontal="center" vertical="center" wrapText="1"/>
    </xf>
    <xf numFmtId="0" fontId="8" fillId="3" borderId="3587" xfId="0" applyFont="1" applyFill="1" applyBorder="1" applyAlignment="1">
      <alignment horizontal="center" vertical="center"/>
    </xf>
    <xf numFmtId="0" fontId="8" fillId="3" borderId="3584" xfId="0" applyFont="1" applyFill="1" applyBorder="1" applyAlignment="1">
      <alignment horizontal="center" vertical="center"/>
    </xf>
    <xf numFmtId="0" fontId="8" fillId="3" borderId="3586" xfId="0" applyFont="1" applyFill="1" applyBorder="1" applyAlignment="1">
      <alignment horizontal="center" vertical="center"/>
    </xf>
    <xf numFmtId="0" fontId="8" fillId="3" borderId="3582" xfId="0" applyFont="1" applyFill="1" applyBorder="1" applyAlignment="1">
      <alignment horizontal="center" vertical="center"/>
    </xf>
    <xf numFmtId="0" fontId="8" fillId="3" borderId="3581" xfId="0" applyFont="1" applyFill="1" applyBorder="1" applyAlignment="1">
      <alignment horizontal="center" vertical="center"/>
    </xf>
    <xf numFmtId="0" fontId="17" fillId="0" borderId="3580" xfId="0" applyFont="1" applyBorder="1" applyAlignment="1">
      <alignment horizontal="left" vertical="center" shrinkToFit="1"/>
    </xf>
    <xf numFmtId="0" fontId="17" fillId="0" borderId="3579" xfId="0" applyFont="1" applyBorder="1" applyAlignment="1">
      <alignment horizontal="left" vertical="center" shrinkToFit="1"/>
    </xf>
    <xf numFmtId="0" fontId="17" fillId="0" borderId="3578" xfId="0" applyFont="1" applyBorder="1" applyAlignment="1">
      <alignment horizontal="left" vertical="center" shrinkToFit="1"/>
    </xf>
    <xf numFmtId="0" fontId="15" fillId="0" borderId="3585" xfId="0" applyFont="1" applyBorder="1" applyAlignment="1">
      <alignment horizontal="left" vertical="top" wrapText="1"/>
    </xf>
    <xf numFmtId="0" fontId="15" fillId="0" borderId="3584" xfId="0" applyFont="1" applyBorder="1" applyAlignment="1">
      <alignment horizontal="left" vertical="top" wrapText="1"/>
    </xf>
    <xf numFmtId="0" fontId="15" fillId="0" borderId="3583" xfId="0" applyFont="1" applyBorder="1" applyAlignment="1">
      <alignment horizontal="left" vertical="top" wrapText="1"/>
    </xf>
    <xf numFmtId="0" fontId="8" fillId="3" borderId="3596" xfId="0" applyFont="1" applyFill="1" applyBorder="1" applyAlignment="1">
      <alignment horizontal="center" vertical="center"/>
    </xf>
    <xf numFmtId="0" fontId="8" fillId="3" borderId="3595" xfId="0" applyFont="1" applyFill="1" applyBorder="1" applyAlignment="1">
      <alignment horizontal="center" vertical="center"/>
    </xf>
    <xf numFmtId="0" fontId="13" fillId="0" borderId="3595" xfId="0" applyFont="1" applyBorder="1" applyAlignment="1">
      <alignment horizontal="left" vertical="center" wrapText="1"/>
    </xf>
    <xf numFmtId="0" fontId="13" fillId="0" borderId="3594" xfId="0" applyFont="1" applyBorder="1" applyAlignment="1">
      <alignment horizontal="left" vertical="center" wrapText="1"/>
    </xf>
    <xf numFmtId="0" fontId="8" fillId="3" borderId="3596" xfId="0" applyFont="1" applyFill="1" applyBorder="1" applyAlignment="1">
      <alignment horizontal="center" vertical="center" wrapText="1"/>
    </xf>
    <xf numFmtId="0" fontId="8" fillId="3" borderId="3595" xfId="0" applyFont="1" applyFill="1" applyBorder="1" applyAlignment="1">
      <alignment horizontal="center" vertical="center" wrapText="1"/>
    </xf>
    <xf numFmtId="0" fontId="16" fillId="0" borderId="3580" xfId="0" applyFont="1" applyBorder="1" applyAlignment="1">
      <alignment horizontal="left" vertical="center" shrinkToFit="1"/>
    </xf>
    <xf numFmtId="0" fontId="16" fillId="0" borderId="3579" xfId="0" applyFont="1" applyBorder="1" applyAlignment="1">
      <alignment horizontal="left" vertical="center" shrinkToFit="1"/>
    </xf>
    <xf numFmtId="0" fontId="16" fillId="0" borderId="3578" xfId="0" applyFont="1" applyBorder="1" applyAlignment="1">
      <alignment horizontal="left" vertical="center" shrinkToFit="1"/>
    </xf>
    <xf numFmtId="0" fontId="8" fillId="3" borderId="3577" xfId="0" applyFont="1" applyFill="1" applyBorder="1" applyAlignment="1">
      <alignment horizontal="center" vertical="center"/>
    </xf>
    <xf numFmtId="0" fontId="8" fillId="3" borderId="3576" xfId="0" applyFont="1" applyFill="1" applyBorder="1" applyAlignment="1">
      <alignment horizontal="center" vertical="center"/>
    </xf>
    <xf numFmtId="0" fontId="16" fillId="0" borderId="3575" xfId="0" applyFont="1" applyBorder="1" applyAlignment="1">
      <alignment horizontal="left" vertical="center" shrinkToFit="1"/>
    </xf>
    <xf numFmtId="0" fontId="16" fillId="0" borderId="3574" xfId="0" applyFont="1" applyBorder="1" applyAlignment="1">
      <alignment horizontal="left" vertical="center" shrinkToFit="1"/>
    </xf>
    <xf numFmtId="0" fontId="16" fillId="0" borderId="3573" xfId="0" applyFont="1" applyBorder="1" applyAlignment="1">
      <alignment horizontal="left" vertical="center" shrinkToFit="1"/>
    </xf>
    <xf numFmtId="0" fontId="8" fillId="4" borderId="3571" xfId="0" applyFont="1" applyFill="1" applyBorder="1" applyAlignment="1">
      <alignment horizontal="left" vertical="top" wrapText="1"/>
    </xf>
    <xf numFmtId="0" fontId="8" fillId="4" borderId="3570" xfId="0" applyFont="1" applyFill="1" applyBorder="1" applyAlignment="1">
      <alignment horizontal="left" vertical="top" wrapText="1"/>
    </xf>
    <xf numFmtId="0" fontId="8" fillId="3" borderId="3592" xfId="0" applyFont="1" applyFill="1" applyBorder="1" applyAlignment="1">
      <alignment horizontal="center" vertical="center"/>
    </xf>
    <xf numFmtId="0" fontId="8" fillId="3" borderId="3591" xfId="0" applyFont="1" applyFill="1" applyBorder="1" applyAlignment="1">
      <alignment horizontal="center" vertical="center"/>
    </xf>
    <xf numFmtId="0" fontId="17" fillId="0" borderId="3590" xfId="0" applyFont="1" applyBorder="1" applyAlignment="1">
      <alignment horizontal="left" vertical="center" shrinkToFit="1"/>
    </xf>
    <xf numFmtId="0" fontId="17" fillId="0" borderId="3589" xfId="0" applyFont="1" applyBorder="1" applyAlignment="1">
      <alignment horizontal="left" vertical="center" shrinkToFit="1"/>
    </xf>
    <xf numFmtId="0" fontId="17" fillId="0" borderId="3588" xfId="0" applyFont="1" applyBorder="1" applyAlignment="1">
      <alignment horizontal="left" vertical="center" shrinkToFit="1"/>
    </xf>
    <xf numFmtId="0" fontId="8" fillId="3" borderId="3593" xfId="0" applyFont="1" applyFill="1" applyBorder="1" applyAlignment="1">
      <alignment horizontal="center" vertical="center" wrapText="1"/>
    </xf>
    <xf numFmtId="0" fontId="8" fillId="3" borderId="3570" xfId="0" applyFont="1" applyFill="1" applyBorder="1" applyAlignment="1">
      <alignment horizontal="center" vertical="center" wrapText="1"/>
    </xf>
    <xf numFmtId="0" fontId="8" fillId="4" borderId="3572" xfId="0" applyFont="1" applyFill="1" applyBorder="1" applyAlignment="1">
      <alignment horizontal="left" vertical="top" wrapText="1"/>
    </xf>
    <xf numFmtId="0" fontId="10" fillId="0" borderId="3572" xfId="0" applyFont="1" applyBorder="1" applyAlignment="1">
      <alignment horizontal="left" vertical="center" wrapText="1"/>
    </xf>
    <xf numFmtId="0" fontId="10" fillId="0" borderId="3571" xfId="0" applyFont="1" applyBorder="1" applyAlignment="1">
      <alignment horizontal="left" vertical="center" wrapText="1"/>
    </xf>
    <xf numFmtId="0" fontId="10" fillId="0" borderId="3570" xfId="0" applyFont="1" applyBorder="1" applyAlignment="1">
      <alignment horizontal="left" vertical="center" wrapText="1"/>
    </xf>
    <xf numFmtId="0" fontId="11" fillId="4" borderId="3572" xfId="0" applyFont="1" applyFill="1" applyBorder="1" applyAlignment="1">
      <alignment horizontal="center" vertical="center" wrapText="1"/>
    </xf>
    <xf numFmtId="0" fontId="11" fillId="4" borderId="3570" xfId="0" applyFont="1" applyFill="1" applyBorder="1" applyAlignment="1">
      <alignment horizontal="center" vertical="center" wrapText="1"/>
    </xf>
    <xf numFmtId="0" fontId="8" fillId="3" borderId="3611" xfId="0" applyFont="1" applyFill="1" applyBorder="1" applyAlignment="1">
      <alignment horizontal="center" vertical="center"/>
    </xf>
    <xf numFmtId="0" fontId="8" fillId="3" borderId="3608" xfId="0" applyFont="1" applyFill="1" applyBorder="1" applyAlignment="1">
      <alignment horizontal="center" vertical="center"/>
    </xf>
    <xf numFmtId="0" fontId="8" fillId="3" borderId="3610" xfId="0" applyFont="1" applyFill="1" applyBorder="1" applyAlignment="1">
      <alignment horizontal="center" vertical="center"/>
    </xf>
    <xf numFmtId="0" fontId="8" fillId="3" borderId="3606" xfId="0" applyFont="1" applyFill="1" applyBorder="1" applyAlignment="1">
      <alignment horizontal="center" vertical="center"/>
    </xf>
    <xf numFmtId="0" fontId="8" fillId="3" borderId="3605" xfId="0" applyFont="1" applyFill="1" applyBorder="1" applyAlignment="1">
      <alignment horizontal="center" vertical="center"/>
    </xf>
    <xf numFmtId="0" fontId="17" fillId="0" borderId="3604" xfId="0" applyFont="1" applyBorder="1" applyAlignment="1">
      <alignment horizontal="left" vertical="center" shrinkToFit="1"/>
    </xf>
    <xf numFmtId="0" fontId="17" fillId="0" borderId="3603" xfId="0" applyFont="1" applyBorder="1" applyAlignment="1">
      <alignment horizontal="left" vertical="center" shrinkToFit="1"/>
    </xf>
    <xf numFmtId="0" fontId="17" fillId="0" borderId="3602" xfId="0" applyFont="1" applyBorder="1" applyAlignment="1">
      <alignment horizontal="left" vertical="center" shrinkToFit="1"/>
    </xf>
    <xf numFmtId="0" fontId="15" fillId="0" borderId="3609" xfId="0" applyFont="1" applyBorder="1" applyAlignment="1">
      <alignment horizontal="left" vertical="top" wrapText="1"/>
    </xf>
    <xf numFmtId="0" fontId="15" fillId="0" borderId="3608" xfId="0" applyFont="1" applyBorder="1" applyAlignment="1">
      <alignment horizontal="left" vertical="top" wrapText="1"/>
    </xf>
    <xf numFmtId="0" fontId="15" fillId="0" borderId="3607" xfId="0" applyFont="1" applyBorder="1" applyAlignment="1">
      <alignment horizontal="left" vertical="top" wrapText="1"/>
    </xf>
    <xf numFmtId="0" fontId="8" fillId="3" borderId="3620" xfId="0" applyFont="1" applyFill="1" applyBorder="1" applyAlignment="1">
      <alignment horizontal="center" vertical="center"/>
    </xf>
    <xf numFmtId="0" fontId="8" fillId="3" borderId="3619" xfId="0" applyFont="1" applyFill="1" applyBorder="1" applyAlignment="1">
      <alignment horizontal="center" vertical="center"/>
    </xf>
    <xf numFmtId="0" fontId="13" fillId="0" borderId="3619" xfId="0" applyFont="1" applyBorder="1" applyAlignment="1">
      <alignment horizontal="left" vertical="center" wrapText="1"/>
    </xf>
    <xf numFmtId="0" fontId="13" fillId="0" borderId="3618" xfId="0" applyFont="1" applyBorder="1" applyAlignment="1">
      <alignment horizontal="left" vertical="center" wrapText="1"/>
    </xf>
    <xf numFmtId="0" fontId="8" fillId="3" borderId="3620" xfId="0" applyFont="1" applyFill="1" applyBorder="1" applyAlignment="1">
      <alignment horizontal="center" vertical="center" wrapText="1"/>
    </xf>
    <xf numFmtId="0" fontId="8" fillId="3" borderId="3619" xfId="0" applyFont="1" applyFill="1" applyBorder="1" applyAlignment="1">
      <alignment horizontal="center" vertical="center" wrapText="1"/>
    </xf>
    <xf numFmtId="0" fontId="16" fillId="0" borderId="3604" xfId="0" applyFont="1" applyBorder="1" applyAlignment="1">
      <alignment horizontal="left" vertical="center" shrinkToFit="1"/>
    </xf>
    <xf numFmtId="0" fontId="16" fillId="0" borderId="3603" xfId="0" applyFont="1" applyBorder="1" applyAlignment="1">
      <alignment horizontal="left" vertical="center" shrinkToFit="1"/>
    </xf>
    <xf numFmtId="0" fontId="16" fillId="0" borderId="3602" xfId="0" applyFont="1" applyBorder="1" applyAlignment="1">
      <alignment horizontal="left" vertical="center" shrinkToFit="1"/>
    </xf>
    <xf numFmtId="0" fontId="8" fillId="3" borderId="3601" xfId="0" applyFont="1" applyFill="1" applyBorder="1" applyAlignment="1">
      <alignment horizontal="center" vertical="center"/>
    </xf>
    <xf numFmtId="0" fontId="8" fillId="3" borderId="3600" xfId="0" applyFont="1" applyFill="1" applyBorder="1" applyAlignment="1">
      <alignment horizontal="center" vertical="center"/>
    </xf>
    <xf numFmtId="0" fontId="16" fillId="0" borderId="3599" xfId="0" applyFont="1" applyBorder="1" applyAlignment="1">
      <alignment horizontal="left" vertical="center" shrinkToFit="1"/>
    </xf>
    <xf numFmtId="0" fontId="16" fillId="0" borderId="3598" xfId="0" applyFont="1" applyBorder="1" applyAlignment="1">
      <alignment horizontal="left" vertical="center" shrinkToFit="1"/>
    </xf>
    <xf numFmtId="0" fontId="16" fillId="0" borderId="3597" xfId="0" applyFont="1" applyBorder="1" applyAlignment="1">
      <alignment horizontal="left" vertical="center" shrinkToFit="1"/>
    </xf>
    <xf numFmtId="0" fontId="8" fillId="4" borderId="3595" xfId="0" applyFont="1" applyFill="1" applyBorder="1" applyAlignment="1">
      <alignment horizontal="left" vertical="top" wrapText="1"/>
    </xf>
    <xf numFmtId="0" fontId="8" fillId="4" borderId="3594" xfId="0" applyFont="1" applyFill="1" applyBorder="1" applyAlignment="1">
      <alignment horizontal="left" vertical="top" wrapText="1"/>
    </xf>
    <xf numFmtId="0" fontId="8" fillId="3" borderId="3616" xfId="0" applyFont="1" applyFill="1" applyBorder="1" applyAlignment="1">
      <alignment horizontal="center" vertical="center"/>
    </xf>
    <xf numFmtId="0" fontId="8" fillId="3" borderId="3615" xfId="0" applyFont="1" applyFill="1" applyBorder="1" applyAlignment="1">
      <alignment horizontal="center" vertical="center"/>
    </xf>
    <xf numFmtId="0" fontId="17" fillId="0" borderId="3614" xfId="0" applyFont="1" applyBorder="1" applyAlignment="1">
      <alignment horizontal="left" vertical="center" shrinkToFit="1"/>
    </xf>
    <xf numFmtId="0" fontId="17" fillId="0" borderId="3613" xfId="0" applyFont="1" applyBorder="1" applyAlignment="1">
      <alignment horizontal="left" vertical="center" shrinkToFit="1"/>
    </xf>
    <xf numFmtId="0" fontId="17" fillId="0" borderId="3612" xfId="0" applyFont="1" applyBorder="1" applyAlignment="1">
      <alignment horizontal="left" vertical="center" shrinkToFit="1"/>
    </xf>
    <xf numFmtId="0" fontId="8" fillId="3" borderId="3617" xfId="0" applyFont="1" applyFill="1" applyBorder="1" applyAlignment="1">
      <alignment horizontal="center" vertical="center" wrapText="1"/>
    </xf>
    <xf numFmtId="0" fontId="8" fillId="3" borderId="3594" xfId="0" applyFont="1" applyFill="1" applyBorder="1" applyAlignment="1">
      <alignment horizontal="center" vertical="center" wrapText="1"/>
    </xf>
    <xf numFmtId="0" fontId="8" fillId="4" borderId="3596" xfId="0" applyFont="1" applyFill="1" applyBorder="1" applyAlignment="1">
      <alignment horizontal="left" vertical="top" wrapText="1"/>
    </xf>
    <xf numFmtId="0" fontId="10" fillId="0" borderId="3596" xfId="0" applyFont="1" applyBorder="1" applyAlignment="1">
      <alignment horizontal="left" vertical="center" wrapText="1"/>
    </xf>
    <xf numFmtId="0" fontId="10" fillId="0" borderId="3595" xfId="0" applyFont="1" applyBorder="1" applyAlignment="1">
      <alignment horizontal="left" vertical="center" wrapText="1"/>
    </xf>
    <xf numFmtId="0" fontId="10" fillId="0" borderId="3594" xfId="0" applyFont="1" applyBorder="1" applyAlignment="1">
      <alignment horizontal="left" vertical="center" wrapText="1"/>
    </xf>
    <xf numFmtId="0" fontId="11" fillId="4" borderId="3596" xfId="0" applyFont="1" applyFill="1" applyBorder="1" applyAlignment="1">
      <alignment horizontal="center" vertical="center" wrapText="1"/>
    </xf>
    <xf numFmtId="0" fontId="11" fillId="4" borderId="3594" xfId="0" applyFont="1" applyFill="1" applyBorder="1" applyAlignment="1">
      <alignment horizontal="center" vertical="center" wrapText="1"/>
    </xf>
    <xf numFmtId="0" fontId="8" fillId="3" borderId="3635" xfId="0" applyFont="1" applyFill="1" applyBorder="1" applyAlignment="1">
      <alignment horizontal="center" vertical="center"/>
    </xf>
    <xf numFmtId="0" fontId="8" fillId="3" borderId="3632" xfId="0" applyFont="1" applyFill="1" applyBorder="1" applyAlignment="1">
      <alignment horizontal="center" vertical="center"/>
    </xf>
    <xf numFmtId="0" fontId="8" fillId="3" borderId="3634" xfId="0" applyFont="1" applyFill="1" applyBorder="1" applyAlignment="1">
      <alignment horizontal="center" vertical="center"/>
    </xf>
    <xf numFmtId="0" fontId="8" fillId="3" borderId="3630" xfId="0" applyFont="1" applyFill="1" applyBorder="1" applyAlignment="1">
      <alignment horizontal="center" vertical="center"/>
    </xf>
    <xf numFmtId="0" fontId="8" fillId="3" borderId="3629" xfId="0" applyFont="1" applyFill="1" applyBorder="1" applyAlignment="1">
      <alignment horizontal="center" vertical="center"/>
    </xf>
    <xf numFmtId="0" fontId="17" fillId="0" borderId="3628" xfId="0" applyFont="1" applyBorder="1" applyAlignment="1">
      <alignment horizontal="left" vertical="center" shrinkToFit="1"/>
    </xf>
    <xf numFmtId="0" fontId="17" fillId="0" borderId="3627" xfId="0" applyFont="1" applyBorder="1" applyAlignment="1">
      <alignment horizontal="left" vertical="center" shrinkToFit="1"/>
    </xf>
    <xf numFmtId="0" fontId="17" fillId="0" borderId="3626" xfId="0" applyFont="1" applyBorder="1" applyAlignment="1">
      <alignment horizontal="left" vertical="center" shrinkToFit="1"/>
    </xf>
    <xf numFmtId="0" fontId="15" fillId="0" borderId="3633" xfId="0" applyFont="1" applyBorder="1" applyAlignment="1">
      <alignment horizontal="left" vertical="top" wrapText="1"/>
    </xf>
    <xf numFmtId="0" fontId="15" fillId="0" borderId="3632" xfId="0" applyFont="1" applyBorder="1" applyAlignment="1">
      <alignment horizontal="left" vertical="top" wrapText="1"/>
    </xf>
    <xf numFmtId="0" fontId="15" fillId="0" borderId="3631" xfId="0" applyFont="1" applyBorder="1" applyAlignment="1">
      <alignment horizontal="left" vertical="top" wrapText="1"/>
    </xf>
    <xf numFmtId="0" fontId="8" fillId="3" borderId="3644" xfId="0" applyFont="1" applyFill="1" applyBorder="1" applyAlignment="1">
      <alignment horizontal="center" vertical="center"/>
    </xf>
    <xf numFmtId="0" fontId="8" fillId="3" borderId="3643" xfId="0" applyFont="1" applyFill="1" applyBorder="1" applyAlignment="1">
      <alignment horizontal="center" vertical="center"/>
    </xf>
    <xf numFmtId="0" fontId="13" fillId="0" borderId="3643" xfId="0" applyFont="1" applyBorder="1" applyAlignment="1">
      <alignment horizontal="left" vertical="center" wrapText="1"/>
    </xf>
    <xf numFmtId="0" fontId="13" fillId="0" borderId="3642" xfId="0" applyFont="1" applyBorder="1" applyAlignment="1">
      <alignment horizontal="left" vertical="center" wrapText="1"/>
    </xf>
    <xf numFmtId="0" fontId="8" fillId="3" borderId="3644" xfId="0" applyFont="1" applyFill="1" applyBorder="1" applyAlignment="1">
      <alignment horizontal="center" vertical="center" wrapText="1"/>
    </xf>
    <xf numFmtId="0" fontId="8" fillId="3" borderId="3643" xfId="0" applyFont="1" applyFill="1" applyBorder="1" applyAlignment="1">
      <alignment horizontal="center" vertical="center" wrapText="1"/>
    </xf>
    <xf numFmtId="0" fontId="16" fillId="0" borderId="3628" xfId="0" applyFont="1" applyBorder="1" applyAlignment="1">
      <alignment horizontal="left" vertical="center" shrinkToFit="1"/>
    </xf>
    <xf numFmtId="0" fontId="16" fillId="0" borderId="3627" xfId="0" applyFont="1" applyBorder="1" applyAlignment="1">
      <alignment horizontal="left" vertical="center" shrinkToFit="1"/>
    </xf>
    <xf numFmtId="0" fontId="16" fillId="0" borderId="3626" xfId="0" applyFont="1" applyBorder="1" applyAlignment="1">
      <alignment horizontal="left" vertical="center" shrinkToFit="1"/>
    </xf>
    <xf numFmtId="0" fontId="8" fillId="3" borderId="3625" xfId="0" applyFont="1" applyFill="1" applyBorder="1" applyAlignment="1">
      <alignment horizontal="center" vertical="center"/>
    </xf>
    <xf numFmtId="0" fontId="8" fillId="3" borderId="3624" xfId="0" applyFont="1" applyFill="1" applyBorder="1" applyAlignment="1">
      <alignment horizontal="center" vertical="center"/>
    </xf>
    <xf numFmtId="0" fontId="16" fillId="0" borderId="3623" xfId="0" applyFont="1" applyBorder="1" applyAlignment="1">
      <alignment horizontal="left" vertical="center" shrinkToFit="1"/>
    </xf>
    <xf numFmtId="0" fontId="16" fillId="0" borderId="3622" xfId="0" applyFont="1" applyBorder="1" applyAlignment="1">
      <alignment horizontal="left" vertical="center" shrinkToFit="1"/>
    </xf>
    <xf numFmtId="0" fontId="16" fillId="0" borderId="3621" xfId="0" applyFont="1" applyBorder="1" applyAlignment="1">
      <alignment horizontal="left" vertical="center" shrinkToFit="1"/>
    </xf>
    <xf numFmtId="0" fontId="8" fillId="4" borderId="3619" xfId="0" applyFont="1" applyFill="1" applyBorder="1" applyAlignment="1">
      <alignment horizontal="left" vertical="top" wrapText="1"/>
    </xf>
    <xf numFmtId="0" fontId="8" fillId="4" borderId="3618" xfId="0" applyFont="1" applyFill="1" applyBorder="1" applyAlignment="1">
      <alignment horizontal="left" vertical="top" wrapText="1"/>
    </xf>
    <xf numFmtId="0" fontId="8" fillId="3" borderId="3640" xfId="0" applyFont="1" applyFill="1" applyBorder="1" applyAlignment="1">
      <alignment horizontal="center" vertical="center"/>
    </xf>
    <xf numFmtId="0" fontId="8" fillId="3" borderId="3639" xfId="0" applyFont="1" applyFill="1" applyBorder="1" applyAlignment="1">
      <alignment horizontal="center" vertical="center"/>
    </xf>
    <xf numFmtId="0" fontId="17" fillId="0" borderId="3638" xfId="0" applyFont="1" applyBorder="1" applyAlignment="1">
      <alignment horizontal="left" vertical="center" shrinkToFit="1"/>
    </xf>
    <xf numFmtId="0" fontId="17" fillId="0" borderId="3637" xfId="0" applyFont="1" applyBorder="1" applyAlignment="1">
      <alignment horizontal="left" vertical="center" shrinkToFit="1"/>
    </xf>
    <xf numFmtId="0" fontId="17" fillId="0" borderId="3636" xfId="0" applyFont="1" applyBorder="1" applyAlignment="1">
      <alignment horizontal="left" vertical="center" shrinkToFit="1"/>
    </xf>
    <xf numFmtId="0" fontId="8" fillId="3" borderId="3641" xfId="0" applyFont="1" applyFill="1" applyBorder="1" applyAlignment="1">
      <alignment horizontal="center" vertical="center" wrapText="1"/>
    </xf>
    <xf numFmtId="0" fontId="8" fillId="3" borderId="3618" xfId="0" applyFont="1" applyFill="1" applyBorder="1" applyAlignment="1">
      <alignment horizontal="center" vertical="center" wrapText="1"/>
    </xf>
    <xf numFmtId="0" fontId="8" fillId="4" borderId="3620" xfId="0" applyFont="1" applyFill="1" applyBorder="1" applyAlignment="1">
      <alignment horizontal="left" vertical="top" wrapText="1"/>
    </xf>
    <xf numFmtId="0" fontId="10" fillId="0" borderId="3620" xfId="0" applyFont="1" applyBorder="1" applyAlignment="1">
      <alignment horizontal="left" vertical="center" wrapText="1"/>
    </xf>
    <xf numFmtId="0" fontId="10" fillId="0" borderId="3619" xfId="0" applyFont="1" applyBorder="1" applyAlignment="1">
      <alignment horizontal="left" vertical="center" wrapText="1"/>
    </xf>
    <xf numFmtId="0" fontId="10" fillId="0" borderId="3618" xfId="0" applyFont="1" applyBorder="1" applyAlignment="1">
      <alignment horizontal="left" vertical="center" wrapText="1"/>
    </xf>
    <xf numFmtId="0" fontId="11" fillId="4" borderId="3620" xfId="0" applyFont="1" applyFill="1" applyBorder="1" applyAlignment="1">
      <alignment horizontal="center" vertical="center" wrapText="1"/>
    </xf>
    <xf numFmtId="0" fontId="11" fillId="4" borderId="3618" xfId="0" applyFont="1" applyFill="1" applyBorder="1" applyAlignment="1">
      <alignment horizontal="center" vertical="center" wrapText="1"/>
    </xf>
    <xf numFmtId="0" fontId="8" fillId="3" borderId="3659" xfId="0" applyFont="1" applyFill="1" applyBorder="1" applyAlignment="1">
      <alignment horizontal="center" vertical="center"/>
    </xf>
    <xf numFmtId="0" fontId="8" fillId="3" borderId="3656" xfId="0" applyFont="1" applyFill="1" applyBorder="1" applyAlignment="1">
      <alignment horizontal="center" vertical="center"/>
    </xf>
    <xf numFmtId="0" fontId="8" fillId="3" borderId="3658" xfId="0" applyFont="1" applyFill="1" applyBorder="1" applyAlignment="1">
      <alignment horizontal="center" vertical="center"/>
    </xf>
    <xf numFmtId="0" fontId="8" fillId="3" borderId="3654" xfId="0" applyFont="1" applyFill="1" applyBorder="1" applyAlignment="1">
      <alignment horizontal="center" vertical="center"/>
    </xf>
    <xf numFmtId="0" fontId="8" fillId="3" borderId="3653" xfId="0" applyFont="1" applyFill="1" applyBorder="1" applyAlignment="1">
      <alignment horizontal="center" vertical="center"/>
    </xf>
    <xf numFmtId="0" fontId="17" fillId="0" borderId="3652" xfId="0" applyFont="1" applyBorder="1" applyAlignment="1">
      <alignment horizontal="left" vertical="center" shrinkToFit="1"/>
    </xf>
    <xf numFmtId="0" fontId="17" fillId="0" borderId="3651" xfId="0" applyFont="1" applyBorder="1" applyAlignment="1">
      <alignment horizontal="left" vertical="center" shrinkToFit="1"/>
    </xf>
    <xf numFmtId="0" fontId="17" fillId="0" borderId="3650" xfId="0" applyFont="1" applyBorder="1" applyAlignment="1">
      <alignment horizontal="left" vertical="center" shrinkToFit="1"/>
    </xf>
    <xf numFmtId="0" fontId="15" fillId="0" borderId="3657" xfId="0" applyFont="1" applyBorder="1" applyAlignment="1">
      <alignment horizontal="left" vertical="top" wrapText="1"/>
    </xf>
    <xf numFmtId="0" fontId="15" fillId="0" borderId="3656" xfId="0" applyFont="1" applyBorder="1" applyAlignment="1">
      <alignment horizontal="left" vertical="top" wrapText="1"/>
    </xf>
    <xf numFmtId="0" fontId="15" fillId="0" borderId="3655" xfId="0" applyFont="1" applyBorder="1" applyAlignment="1">
      <alignment horizontal="left" vertical="top" wrapText="1"/>
    </xf>
    <xf numFmtId="0" fontId="8" fillId="3" borderId="3668" xfId="0" applyFont="1" applyFill="1" applyBorder="1" applyAlignment="1">
      <alignment horizontal="center" vertical="center"/>
    </xf>
    <xf numFmtId="0" fontId="8" fillId="3" borderId="3667" xfId="0" applyFont="1" applyFill="1" applyBorder="1" applyAlignment="1">
      <alignment horizontal="center" vertical="center"/>
    </xf>
    <xf numFmtId="0" fontId="13" fillId="0" borderId="3667" xfId="0" applyFont="1" applyBorder="1" applyAlignment="1">
      <alignment horizontal="left" vertical="center" wrapText="1"/>
    </xf>
    <xf numFmtId="0" fontId="13" fillId="0" borderId="3666" xfId="0" applyFont="1" applyBorder="1" applyAlignment="1">
      <alignment horizontal="left" vertical="center" wrapText="1"/>
    </xf>
    <xf numFmtId="0" fontId="8" fillId="3" borderId="3668" xfId="0" applyFont="1" applyFill="1" applyBorder="1" applyAlignment="1">
      <alignment horizontal="center" vertical="center" wrapText="1"/>
    </xf>
    <xf numFmtId="0" fontId="8" fillId="3" borderId="3667" xfId="0" applyFont="1" applyFill="1" applyBorder="1" applyAlignment="1">
      <alignment horizontal="center" vertical="center" wrapText="1"/>
    </xf>
    <xf numFmtId="0" fontId="16" fillId="0" borderId="3652" xfId="0" applyFont="1" applyBorder="1" applyAlignment="1">
      <alignment horizontal="left" vertical="center" shrinkToFit="1"/>
    </xf>
    <xf numFmtId="0" fontId="16" fillId="0" borderId="3651" xfId="0" applyFont="1" applyBorder="1" applyAlignment="1">
      <alignment horizontal="left" vertical="center" shrinkToFit="1"/>
    </xf>
    <xf numFmtId="0" fontId="16" fillId="0" borderId="3650" xfId="0" applyFont="1" applyBorder="1" applyAlignment="1">
      <alignment horizontal="left" vertical="center" shrinkToFit="1"/>
    </xf>
    <xf numFmtId="0" fontId="8" fillId="3" borderId="3649" xfId="0" applyFont="1" applyFill="1" applyBorder="1" applyAlignment="1">
      <alignment horizontal="center" vertical="center"/>
    </xf>
    <xf numFmtId="0" fontId="8" fillId="3" borderId="3648" xfId="0" applyFont="1" applyFill="1" applyBorder="1" applyAlignment="1">
      <alignment horizontal="center" vertical="center"/>
    </xf>
    <xf numFmtId="0" fontId="16" fillId="0" borderId="3647" xfId="0" applyFont="1" applyBorder="1" applyAlignment="1">
      <alignment horizontal="left" vertical="center" shrinkToFit="1"/>
    </xf>
    <xf numFmtId="0" fontId="16" fillId="0" borderId="3646" xfId="0" applyFont="1" applyBorder="1" applyAlignment="1">
      <alignment horizontal="left" vertical="center" shrinkToFit="1"/>
    </xf>
    <xf numFmtId="0" fontId="16" fillId="0" borderId="3645" xfId="0" applyFont="1" applyBorder="1" applyAlignment="1">
      <alignment horizontal="left" vertical="center" shrinkToFit="1"/>
    </xf>
    <xf numFmtId="0" fontId="8" fillId="4" borderId="3643" xfId="0" applyFont="1" applyFill="1" applyBorder="1" applyAlignment="1">
      <alignment horizontal="left" vertical="top" wrapText="1"/>
    </xf>
    <xf numFmtId="0" fontId="8" fillId="4" borderId="3642" xfId="0" applyFont="1" applyFill="1" applyBorder="1" applyAlignment="1">
      <alignment horizontal="left" vertical="top" wrapText="1"/>
    </xf>
    <xf numFmtId="0" fontId="8" fillId="3" borderId="3664" xfId="0" applyFont="1" applyFill="1" applyBorder="1" applyAlignment="1">
      <alignment horizontal="center" vertical="center"/>
    </xf>
    <xf numFmtId="0" fontId="8" fillId="3" borderId="3663" xfId="0" applyFont="1" applyFill="1" applyBorder="1" applyAlignment="1">
      <alignment horizontal="center" vertical="center"/>
    </xf>
    <xf numFmtId="0" fontId="17" fillId="0" borderId="3662" xfId="0" applyFont="1" applyBorder="1" applyAlignment="1">
      <alignment horizontal="left" vertical="center" shrinkToFit="1"/>
    </xf>
    <xf numFmtId="0" fontId="17" fillId="0" borderId="3661" xfId="0" applyFont="1" applyBorder="1" applyAlignment="1">
      <alignment horizontal="left" vertical="center" shrinkToFit="1"/>
    </xf>
    <xf numFmtId="0" fontId="17" fillId="0" borderId="3660" xfId="0" applyFont="1" applyBorder="1" applyAlignment="1">
      <alignment horizontal="left" vertical="center" shrinkToFit="1"/>
    </xf>
    <xf numFmtId="0" fontId="8" fillId="3" borderId="3665" xfId="0" applyFont="1" applyFill="1" applyBorder="1" applyAlignment="1">
      <alignment horizontal="center" vertical="center" wrapText="1"/>
    </xf>
    <xf numFmtId="0" fontId="8" fillId="3" borderId="3642" xfId="0" applyFont="1" applyFill="1" applyBorder="1" applyAlignment="1">
      <alignment horizontal="center" vertical="center" wrapText="1"/>
    </xf>
    <xf numFmtId="0" fontId="8" fillId="4" borderId="3644" xfId="0" applyFont="1" applyFill="1" applyBorder="1" applyAlignment="1">
      <alignment horizontal="left" vertical="top" wrapText="1"/>
    </xf>
    <xf numFmtId="0" fontId="10" fillId="0" borderId="3644" xfId="0" applyFont="1" applyBorder="1" applyAlignment="1">
      <alignment horizontal="left" vertical="center" wrapText="1"/>
    </xf>
    <xf numFmtId="0" fontId="10" fillId="0" borderId="3643" xfId="0" applyFont="1" applyBorder="1" applyAlignment="1">
      <alignment horizontal="left" vertical="center" wrapText="1"/>
    </xf>
    <xf numFmtId="0" fontId="10" fillId="0" borderId="3642" xfId="0" applyFont="1" applyBorder="1" applyAlignment="1">
      <alignment horizontal="left" vertical="center" wrapText="1"/>
    </xf>
    <xf numFmtId="0" fontId="11" fillId="4" borderId="3644" xfId="0" applyFont="1" applyFill="1" applyBorder="1" applyAlignment="1">
      <alignment horizontal="center" vertical="center" wrapText="1"/>
    </xf>
    <xf numFmtId="0" fontId="11" fillId="4" borderId="3642" xfId="0" applyFont="1" applyFill="1" applyBorder="1" applyAlignment="1">
      <alignment horizontal="center" vertical="center" wrapText="1"/>
    </xf>
    <xf numFmtId="0" fontId="8" fillId="3" borderId="3683" xfId="0" applyFont="1" applyFill="1" applyBorder="1" applyAlignment="1">
      <alignment horizontal="center" vertical="center"/>
    </xf>
    <xf numFmtId="0" fontId="8" fillId="3" borderId="3680" xfId="0" applyFont="1" applyFill="1" applyBorder="1" applyAlignment="1">
      <alignment horizontal="center" vertical="center"/>
    </xf>
    <xf numFmtId="0" fontId="8" fillId="3" borderId="3682" xfId="0" applyFont="1" applyFill="1" applyBorder="1" applyAlignment="1">
      <alignment horizontal="center" vertical="center"/>
    </xf>
    <xf numFmtId="0" fontId="8" fillId="3" borderId="3678" xfId="0" applyFont="1" applyFill="1" applyBorder="1" applyAlignment="1">
      <alignment horizontal="center" vertical="center"/>
    </xf>
    <xf numFmtId="0" fontId="8" fillId="3" borderId="3677" xfId="0" applyFont="1" applyFill="1" applyBorder="1" applyAlignment="1">
      <alignment horizontal="center" vertical="center"/>
    </xf>
    <xf numFmtId="0" fontId="17" fillId="0" borderId="3676" xfId="0" applyFont="1" applyBorder="1" applyAlignment="1">
      <alignment horizontal="left" vertical="center" shrinkToFit="1"/>
    </xf>
    <xf numFmtId="0" fontId="17" fillId="0" borderId="3675" xfId="0" applyFont="1" applyBorder="1" applyAlignment="1">
      <alignment horizontal="left" vertical="center" shrinkToFit="1"/>
    </xf>
    <xf numFmtId="0" fontId="17" fillId="0" borderId="3674" xfId="0" applyFont="1" applyBorder="1" applyAlignment="1">
      <alignment horizontal="left" vertical="center" shrinkToFit="1"/>
    </xf>
    <xf numFmtId="0" fontId="15" fillId="0" borderId="3681" xfId="0" applyFont="1" applyBorder="1" applyAlignment="1">
      <alignment horizontal="left" vertical="top" wrapText="1"/>
    </xf>
    <xf numFmtId="0" fontId="15" fillId="0" borderId="3680" xfId="0" applyFont="1" applyBorder="1" applyAlignment="1">
      <alignment horizontal="left" vertical="top" wrapText="1"/>
    </xf>
    <xf numFmtId="0" fontId="15" fillId="0" borderId="3679" xfId="0" applyFont="1" applyBorder="1" applyAlignment="1">
      <alignment horizontal="left" vertical="top" wrapText="1"/>
    </xf>
    <xf numFmtId="0" fontId="8" fillId="3" borderId="3692" xfId="0" applyFont="1" applyFill="1" applyBorder="1" applyAlignment="1">
      <alignment horizontal="center" vertical="center"/>
    </xf>
    <xf numFmtId="0" fontId="8" fillId="3" borderId="3691" xfId="0" applyFont="1" applyFill="1" applyBorder="1" applyAlignment="1">
      <alignment horizontal="center" vertical="center"/>
    </xf>
    <xf numFmtId="0" fontId="13" fillId="0" borderId="3691" xfId="0" applyFont="1" applyBorder="1" applyAlignment="1">
      <alignment horizontal="left" vertical="center" wrapText="1"/>
    </xf>
    <xf numFmtId="0" fontId="13" fillId="0" borderId="3690" xfId="0" applyFont="1" applyBorder="1" applyAlignment="1">
      <alignment horizontal="left" vertical="center" wrapText="1"/>
    </xf>
    <xf numFmtId="0" fontId="8" fillId="3" borderId="3692" xfId="0" applyFont="1" applyFill="1" applyBorder="1" applyAlignment="1">
      <alignment horizontal="center" vertical="center" wrapText="1"/>
    </xf>
    <xf numFmtId="0" fontId="8" fillId="3" borderId="3691" xfId="0" applyFont="1" applyFill="1" applyBorder="1" applyAlignment="1">
      <alignment horizontal="center" vertical="center" wrapText="1"/>
    </xf>
    <xf numFmtId="0" fontId="16" fillId="0" borderId="3676" xfId="0" applyFont="1" applyBorder="1" applyAlignment="1">
      <alignment horizontal="left" vertical="center" shrinkToFit="1"/>
    </xf>
    <xf numFmtId="0" fontId="16" fillId="0" borderId="3675" xfId="0" applyFont="1" applyBorder="1" applyAlignment="1">
      <alignment horizontal="left" vertical="center" shrinkToFit="1"/>
    </xf>
    <xf numFmtId="0" fontId="16" fillId="0" borderId="3674" xfId="0" applyFont="1" applyBorder="1" applyAlignment="1">
      <alignment horizontal="left" vertical="center" shrinkToFit="1"/>
    </xf>
    <xf numFmtId="0" fontId="8" fillId="3" borderId="3673" xfId="0" applyFont="1" applyFill="1" applyBorder="1" applyAlignment="1">
      <alignment horizontal="center" vertical="center"/>
    </xf>
    <xf numFmtId="0" fontId="8" fillId="3" borderId="3672" xfId="0" applyFont="1" applyFill="1" applyBorder="1" applyAlignment="1">
      <alignment horizontal="center" vertical="center"/>
    </xf>
    <xf numFmtId="0" fontId="16" fillId="0" borderId="3671" xfId="0" applyFont="1" applyBorder="1" applyAlignment="1">
      <alignment horizontal="left" vertical="center" shrinkToFit="1"/>
    </xf>
    <xf numFmtId="0" fontId="16" fillId="0" borderId="3670" xfId="0" applyFont="1" applyBorder="1" applyAlignment="1">
      <alignment horizontal="left" vertical="center" shrinkToFit="1"/>
    </xf>
    <xf numFmtId="0" fontId="16" fillId="0" borderId="3669" xfId="0" applyFont="1" applyBorder="1" applyAlignment="1">
      <alignment horizontal="left" vertical="center" shrinkToFit="1"/>
    </xf>
    <xf numFmtId="0" fontId="8" fillId="4" borderId="3667" xfId="0" applyFont="1" applyFill="1" applyBorder="1" applyAlignment="1">
      <alignment horizontal="left" vertical="top" wrapText="1"/>
    </xf>
    <xf numFmtId="0" fontId="8" fillId="4" borderId="3666" xfId="0" applyFont="1" applyFill="1" applyBorder="1" applyAlignment="1">
      <alignment horizontal="left" vertical="top" wrapText="1"/>
    </xf>
    <xf numFmtId="0" fontId="8" fillId="3" borderId="3688" xfId="0" applyFont="1" applyFill="1" applyBorder="1" applyAlignment="1">
      <alignment horizontal="center" vertical="center"/>
    </xf>
    <xf numFmtId="0" fontId="8" fillId="3" borderId="3687" xfId="0" applyFont="1" applyFill="1" applyBorder="1" applyAlignment="1">
      <alignment horizontal="center" vertical="center"/>
    </xf>
    <xf numFmtId="0" fontId="17" fillId="0" borderId="3686" xfId="0" applyFont="1" applyBorder="1" applyAlignment="1">
      <alignment horizontal="left" vertical="center" shrinkToFit="1"/>
    </xf>
    <xf numFmtId="0" fontId="17" fillId="0" borderId="3685" xfId="0" applyFont="1" applyBorder="1" applyAlignment="1">
      <alignment horizontal="left" vertical="center" shrinkToFit="1"/>
    </xf>
    <xf numFmtId="0" fontId="17" fillId="0" borderId="3684" xfId="0" applyFont="1" applyBorder="1" applyAlignment="1">
      <alignment horizontal="left" vertical="center" shrinkToFit="1"/>
    </xf>
    <xf numFmtId="0" fontId="8" fillId="3" borderId="3689" xfId="0" applyFont="1" applyFill="1" applyBorder="1" applyAlignment="1">
      <alignment horizontal="center" vertical="center" wrapText="1"/>
    </xf>
    <xf numFmtId="0" fontId="8" fillId="3" borderId="3666" xfId="0" applyFont="1" applyFill="1" applyBorder="1" applyAlignment="1">
      <alignment horizontal="center" vertical="center" wrapText="1"/>
    </xf>
    <xf numFmtId="0" fontId="8" fillId="4" borderId="3668" xfId="0" applyFont="1" applyFill="1" applyBorder="1" applyAlignment="1">
      <alignment horizontal="left" vertical="top" wrapText="1"/>
    </xf>
    <xf numFmtId="0" fontId="10" fillId="0" borderId="3668" xfId="0" applyFont="1" applyBorder="1" applyAlignment="1">
      <alignment horizontal="left" vertical="center" wrapText="1"/>
    </xf>
    <xf numFmtId="0" fontId="10" fillId="0" borderId="3667" xfId="0" applyFont="1" applyBorder="1" applyAlignment="1">
      <alignment horizontal="left" vertical="center" wrapText="1"/>
    </xf>
    <xf numFmtId="0" fontId="10" fillId="0" borderId="3666" xfId="0" applyFont="1" applyBorder="1" applyAlignment="1">
      <alignment horizontal="left" vertical="center" wrapText="1"/>
    </xf>
    <xf numFmtId="0" fontId="11" fillId="4" borderId="3668" xfId="0" applyFont="1" applyFill="1" applyBorder="1" applyAlignment="1">
      <alignment horizontal="center" vertical="center" wrapText="1"/>
    </xf>
    <xf numFmtId="0" fontId="11" fillId="4" borderId="3666" xfId="0" applyFont="1" applyFill="1" applyBorder="1" applyAlignment="1">
      <alignment horizontal="center" vertical="center" wrapText="1"/>
    </xf>
    <xf numFmtId="0" fontId="8" fillId="3" borderId="3707" xfId="0" applyFont="1" applyFill="1" applyBorder="1" applyAlignment="1">
      <alignment horizontal="center" vertical="center"/>
    </xf>
    <xf numFmtId="0" fontId="8" fillId="3" borderId="3704" xfId="0" applyFont="1" applyFill="1" applyBorder="1" applyAlignment="1">
      <alignment horizontal="center" vertical="center"/>
    </xf>
    <xf numFmtId="0" fontId="8" fillId="3" borderId="3706" xfId="0" applyFont="1" applyFill="1" applyBorder="1" applyAlignment="1">
      <alignment horizontal="center" vertical="center"/>
    </xf>
    <xf numFmtId="0" fontId="8" fillId="3" borderId="3702" xfId="0" applyFont="1" applyFill="1" applyBorder="1" applyAlignment="1">
      <alignment horizontal="center" vertical="center"/>
    </xf>
    <xf numFmtId="0" fontId="8" fillId="3" borderId="3701" xfId="0" applyFont="1" applyFill="1" applyBorder="1" applyAlignment="1">
      <alignment horizontal="center" vertical="center"/>
    </xf>
    <xf numFmtId="0" fontId="17" fillId="0" borderId="3700" xfId="0" applyFont="1" applyBorder="1" applyAlignment="1">
      <alignment horizontal="left" vertical="center" shrinkToFit="1"/>
    </xf>
    <xf numFmtId="0" fontId="17" fillId="0" borderId="3699" xfId="0" applyFont="1" applyBorder="1" applyAlignment="1">
      <alignment horizontal="left" vertical="center" shrinkToFit="1"/>
    </xf>
    <xf numFmtId="0" fontId="17" fillId="0" borderId="3698" xfId="0" applyFont="1" applyBorder="1" applyAlignment="1">
      <alignment horizontal="left" vertical="center" shrinkToFit="1"/>
    </xf>
    <xf numFmtId="0" fontId="15" fillId="0" borderId="3705" xfId="0" applyFont="1" applyBorder="1" applyAlignment="1">
      <alignment horizontal="left" vertical="top" wrapText="1"/>
    </xf>
    <xf numFmtId="0" fontId="15" fillId="0" borderId="3704" xfId="0" applyFont="1" applyBorder="1" applyAlignment="1">
      <alignment horizontal="left" vertical="top" wrapText="1"/>
    </xf>
    <xf numFmtId="0" fontId="15" fillId="0" borderId="3703" xfId="0" applyFont="1" applyBorder="1" applyAlignment="1">
      <alignment horizontal="left" vertical="top" wrapText="1"/>
    </xf>
    <xf numFmtId="0" fontId="8" fillId="3" borderId="3716" xfId="0" applyFont="1" applyFill="1" applyBorder="1" applyAlignment="1">
      <alignment horizontal="center" vertical="center"/>
    </xf>
    <xf numFmtId="0" fontId="8" fillId="3" borderId="3715" xfId="0" applyFont="1" applyFill="1" applyBorder="1" applyAlignment="1">
      <alignment horizontal="center" vertical="center"/>
    </xf>
    <xf numFmtId="0" fontId="13" fillId="0" borderId="3715" xfId="0" applyFont="1" applyBorder="1" applyAlignment="1">
      <alignment horizontal="left" vertical="center" wrapText="1"/>
    </xf>
    <xf numFmtId="0" fontId="13" fillId="0" borderId="3714" xfId="0" applyFont="1" applyBorder="1" applyAlignment="1">
      <alignment horizontal="left" vertical="center" wrapText="1"/>
    </xf>
    <xf numFmtId="0" fontId="8" fillId="3" borderId="3716" xfId="0" applyFont="1" applyFill="1" applyBorder="1" applyAlignment="1">
      <alignment horizontal="center" vertical="center" wrapText="1"/>
    </xf>
    <xf numFmtId="0" fontId="8" fillId="3" borderId="3715" xfId="0" applyFont="1" applyFill="1" applyBorder="1" applyAlignment="1">
      <alignment horizontal="center" vertical="center" wrapText="1"/>
    </xf>
    <xf numFmtId="0" fontId="16" fillId="0" borderId="3700" xfId="0" applyFont="1" applyBorder="1" applyAlignment="1">
      <alignment horizontal="left" vertical="center" shrinkToFit="1"/>
    </xf>
    <xf numFmtId="0" fontId="16" fillId="0" borderId="3699" xfId="0" applyFont="1" applyBorder="1" applyAlignment="1">
      <alignment horizontal="left" vertical="center" shrinkToFit="1"/>
    </xf>
    <xf numFmtId="0" fontId="16" fillId="0" borderId="3698" xfId="0" applyFont="1" applyBorder="1" applyAlignment="1">
      <alignment horizontal="left" vertical="center" shrinkToFit="1"/>
    </xf>
    <xf numFmtId="0" fontId="8" fillId="3" borderId="3697" xfId="0" applyFont="1" applyFill="1" applyBorder="1" applyAlignment="1">
      <alignment horizontal="center" vertical="center"/>
    </xf>
    <xf numFmtId="0" fontId="8" fillId="3" borderId="3696" xfId="0" applyFont="1" applyFill="1" applyBorder="1" applyAlignment="1">
      <alignment horizontal="center" vertical="center"/>
    </xf>
    <xf numFmtId="0" fontId="16" fillId="0" borderId="3695" xfId="0" applyFont="1" applyBorder="1" applyAlignment="1">
      <alignment horizontal="left" vertical="center" shrinkToFit="1"/>
    </xf>
    <xf numFmtId="0" fontId="16" fillId="0" borderId="3694" xfId="0" applyFont="1" applyBorder="1" applyAlignment="1">
      <alignment horizontal="left" vertical="center" shrinkToFit="1"/>
    </xf>
    <xf numFmtId="0" fontId="16" fillId="0" borderId="3693" xfId="0" applyFont="1" applyBorder="1" applyAlignment="1">
      <alignment horizontal="left" vertical="center" shrinkToFit="1"/>
    </xf>
    <xf numFmtId="0" fontId="8" fillId="4" borderId="3691" xfId="0" applyFont="1" applyFill="1" applyBorder="1" applyAlignment="1">
      <alignment horizontal="left" vertical="top" wrapText="1"/>
    </xf>
    <xf numFmtId="0" fontId="8" fillId="4" borderId="3690" xfId="0" applyFont="1" applyFill="1" applyBorder="1" applyAlignment="1">
      <alignment horizontal="left" vertical="top" wrapText="1"/>
    </xf>
    <xf numFmtId="0" fontId="8" fillId="3" borderId="3712" xfId="0" applyFont="1" applyFill="1" applyBorder="1" applyAlignment="1">
      <alignment horizontal="center" vertical="center"/>
    </xf>
    <xf numFmtId="0" fontId="8" fillId="3" borderId="3711" xfId="0" applyFont="1" applyFill="1" applyBorder="1" applyAlignment="1">
      <alignment horizontal="center" vertical="center"/>
    </xf>
    <xf numFmtId="0" fontId="17" fillId="0" borderId="3710" xfId="0" applyFont="1" applyBorder="1" applyAlignment="1">
      <alignment horizontal="left" vertical="center" shrinkToFit="1"/>
    </xf>
    <xf numFmtId="0" fontId="17" fillId="0" borderId="3709" xfId="0" applyFont="1" applyBorder="1" applyAlignment="1">
      <alignment horizontal="left" vertical="center" shrinkToFit="1"/>
    </xf>
    <xf numFmtId="0" fontId="17" fillId="0" borderId="3708" xfId="0" applyFont="1" applyBorder="1" applyAlignment="1">
      <alignment horizontal="left" vertical="center" shrinkToFit="1"/>
    </xf>
    <xf numFmtId="0" fontId="8" fillId="3" borderId="3713" xfId="0" applyFont="1" applyFill="1" applyBorder="1" applyAlignment="1">
      <alignment horizontal="center" vertical="center" wrapText="1"/>
    </xf>
    <xf numFmtId="0" fontId="8" fillId="3" borderId="3690" xfId="0" applyFont="1" applyFill="1" applyBorder="1" applyAlignment="1">
      <alignment horizontal="center" vertical="center" wrapText="1"/>
    </xf>
    <xf numFmtId="0" fontId="8" fillId="4" borderId="3692" xfId="0" applyFont="1" applyFill="1" applyBorder="1" applyAlignment="1">
      <alignment horizontal="left" vertical="top" wrapText="1"/>
    </xf>
    <xf numFmtId="0" fontId="10" fillId="0" borderId="3692" xfId="0" applyFont="1" applyBorder="1" applyAlignment="1">
      <alignment horizontal="left" vertical="center" wrapText="1"/>
    </xf>
    <xf numFmtId="0" fontId="10" fillId="0" borderId="3691" xfId="0" applyFont="1" applyBorder="1" applyAlignment="1">
      <alignment horizontal="left" vertical="center" wrapText="1"/>
    </xf>
    <xf numFmtId="0" fontId="10" fillId="0" borderId="3690" xfId="0" applyFont="1" applyBorder="1" applyAlignment="1">
      <alignment horizontal="left" vertical="center" wrapText="1"/>
    </xf>
    <xf numFmtId="0" fontId="11" fillId="4" borderId="3692" xfId="0" applyFont="1" applyFill="1" applyBorder="1" applyAlignment="1">
      <alignment horizontal="center" vertical="center" wrapText="1"/>
    </xf>
    <xf numFmtId="0" fontId="11" fillId="4" borderId="3690" xfId="0" applyFont="1" applyFill="1" applyBorder="1" applyAlignment="1">
      <alignment horizontal="center" vertical="center" wrapText="1"/>
    </xf>
    <xf numFmtId="0" fontId="8" fillId="3" borderId="3731" xfId="0" applyFont="1" applyFill="1" applyBorder="1" applyAlignment="1">
      <alignment horizontal="center" vertical="center"/>
    </xf>
    <xf numFmtId="0" fontId="8" fillId="3" borderId="3728" xfId="0" applyFont="1" applyFill="1" applyBorder="1" applyAlignment="1">
      <alignment horizontal="center" vertical="center"/>
    </xf>
    <xf numFmtId="0" fontId="8" fillId="3" borderId="3730" xfId="0" applyFont="1" applyFill="1" applyBorder="1" applyAlignment="1">
      <alignment horizontal="center" vertical="center"/>
    </xf>
    <xf numFmtId="0" fontId="8" fillId="3" borderId="3726" xfId="0" applyFont="1" applyFill="1" applyBorder="1" applyAlignment="1">
      <alignment horizontal="center" vertical="center"/>
    </xf>
    <xf numFmtId="0" fontId="8" fillId="3" borderId="3725" xfId="0" applyFont="1" applyFill="1" applyBorder="1" applyAlignment="1">
      <alignment horizontal="center" vertical="center"/>
    </xf>
    <xf numFmtId="0" fontId="17" fillId="0" borderId="3724" xfId="0" applyFont="1" applyBorder="1" applyAlignment="1">
      <alignment horizontal="left" vertical="center" shrinkToFit="1"/>
    </xf>
    <xf numFmtId="0" fontId="17" fillId="0" borderId="3723" xfId="0" applyFont="1" applyBorder="1" applyAlignment="1">
      <alignment horizontal="left" vertical="center" shrinkToFit="1"/>
    </xf>
    <xf numFmtId="0" fontId="17" fillId="0" borderId="3722" xfId="0" applyFont="1" applyBorder="1" applyAlignment="1">
      <alignment horizontal="left" vertical="center" shrinkToFit="1"/>
    </xf>
    <xf numFmtId="0" fontId="15" fillId="0" borderId="3729" xfId="0" applyFont="1" applyBorder="1" applyAlignment="1">
      <alignment horizontal="left" vertical="top" wrapText="1"/>
    </xf>
    <xf numFmtId="0" fontId="15" fillId="0" borderId="3728" xfId="0" applyFont="1" applyBorder="1" applyAlignment="1">
      <alignment horizontal="left" vertical="top" wrapText="1"/>
    </xf>
    <xf numFmtId="0" fontId="15" fillId="0" borderId="3727" xfId="0" applyFont="1" applyBorder="1" applyAlignment="1">
      <alignment horizontal="left" vertical="top" wrapText="1"/>
    </xf>
    <xf numFmtId="0" fontId="8" fillId="3" borderId="3740" xfId="0" applyFont="1" applyFill="1" applyBorder="1" applyAlignment="1">
      <alignment horizontal="center" vertical="center"/>
    </xf>
    <xf numFmtId="0" fontId="8" fillId="3" borderId="3739" xfId="0" applyFont="1" applyFill="1" applyBorder="1" applyAlignment="1">
      <alignment horizontal="center" vertical="center"/>
    </xf>
    <xf numFmtId="0" fontId="13" fillId="0" borderId="3739" xfId="0" applyFont="1" applyBorder="1" applyAlignment="1">
      <alignment horizontal="left" vertical="center" wrapText="1"/>
    </xf>
    <xf numFmtId="0" fontId="13" fillId="0" borderId="3738" xfId="0" applyFont="1" applyBorder="1" applyAlignment="1">
      <alignment horizontal="left" vertical="center" wrapText="1"/>
    </xf>
    <xf numFmtId="0" fontId="8" fillId="3" borderId="3740" xfId="0" applyFont="1" applyFill="1" applyBorder="1" applyAlignment="1">
      <alignment horizontal="center" vertical="center" wrapText="1"/>
    </xf>
    <xf numFmtId="0" fontId="8" fillId="3" borderId="3739" xfId="0" applyFont="1" applyFill="1" applyBorder="1" applyAlignment="1">
      <alignment horizontal="center" vertical="center" wrapText="1"/>
    </xf>
    <xf numFmtId="0" fontId="16" fillId="0" borderId="3724" xfId="0" applyFont="1" applyBorder="1" applyAlignment="1">
      <alignment horizontal="left" vertical="center" shrinkToFit="1"/>
    </xf>
    <xf numFmtId="0" fontId="16" fillId="0" borderId="3723" xfId="0" applyFont="1" applyBorder="1" applyAlignment="1">
      <alignment horizontal="left" vertical="center" shrinkToFit="1"/>
    </xf>
    <xf numFmtId="0" fontId="16" fillId="0" borderId="3722" xfId="0" applyFont="1" applyBorder="1" applyAlignment="1">
      <alignment horizontal="left" vertical="center" shrinkToFit="1"/>
    </xf>
    <xf numFmtId="0" fontId="8" fillId="3" borderId="3721" xfId="0" applyFont="1" applyFill="1" applyBorder="1" applyAlignment="1">
      <alignment horizontal="center" vertical="center"/>
    </xf>
    <xf numFmtId="0" fontId="8" fillId="3" borderId="3720" xfId="0" applyFont="1" applyFill="1" applyBorder="1" applyAlignment="1">
      <alignment horizontal="center" vertical="center"/>
    </xf>
    <xf numFmtId="0" fontId="16" fillId="0" borderId="3719" xfId="0" applyFont="1" applyBorder="1" applyAlignment="1">
      <alignment horizontal="left" vertical="center" shrinkToFit="1"/>
    </xf>
    <xf numFmtId="0" fontId="16" fillId="0" borderId="3718" xfId="0" applyFont="1" applyBorder="1" applyAlignment="1">
      <alignment horizontal="left" vertical="center" shrinkToFit="1"/>
    </xf>
    <xf numFmtId="0" fontId="16" fillId="0" borderId="3717" xfId="0" applyFont="1" applyBorder="1" applyAlignment="1">
      <alignment horizontal="left" vertical="center" shrinkToFit="1"/>
    </xf>
    <xf numFmtId="0" fontId="8" fillId="4" borderId="3715" xfId="0" applyFont="1" applyFill="1" applyBorder="1" applyAlignment="1">
      <alignment horizontal="left" vertical="top" wrapText="1"/>
    </xf>
    <xf numFmtId="0" fontId="8" fillId="4" borderId="3714" xfId="0" applyFont="1" applyFill="1" applyBorder="1" applyAlignment="1">
      <alignment horizontal="left" vertical="top" wrapText="1"/>
    </xf>
    <xf numFmtId="0" fontId="8" fillId="3" borderId="3736" xfId="0" applyFont="1" applyFill="1" applyBorder="1" applyAlignment="1">
      <alignment horizontal="center" vertical="center"/>
    </xf>
    <xf numFmtId="0" fontId="8" fillId="3" borderId="3735" xfId="0" applyFont="1" applyFill="1" applyBorder="1" applyAlignment="1">
      <alignment horizontal="center" vertical="center"/>
    </xf>
    <xf numFmtId="0" fontId="17" fillId="0" borderId="3734" xfId="0" applyFont="1" applyBorder="1" applyAlignment="1">
      <alignment horizontal="left" vertical="center" shrinkToFit="1"/>
    </xf>
    <xf numFmtId="0" fontId="17" fillId="0" borderId="3733" xfId="0" applyFont="1" applyBorder="1" applyAlignment="1">
      <alignment horizontal="left" vertical="center" shrinkToFit="1"/>
    </xf>
    <xf numFmtId="0" fontId="17" fillId="0" borderId="3732" xfId="0" applyFont="1" applyBorder="1" applyAlignment="1">
      <alignment horizontal="left" vertical="center" shrinkToFit="1"/>
    </xf>
    <xf numFmtId="0" fontId="8" fillId="3" borderId="3737" xfId="0" applyFont="1" applyFill="1" applyBorder="1" applyAlignment="1">
      <alignment horizontal="center" vertical="center" wrapText="1"/>
    </xf>
    <xf numFmtId="0" fontId="8" fillId="3" borderId="3714" xfId="0" applyFont="1" applyFill="1" applyBorder="1" applyAlignment="1">
      <alignment horizontal="center" vertical="center" wrapText="1"/>
    </xf>
    <xf numFmtId="0" fontId="8" fillId="4" borderId="3716" xfId="0" applyFont="1" applyFill="1" applyBorder="1" applyAlignment="1">
      <alignment horizontal="left" vertical="top" wrapText="1"/>
    </xf>
    <xf numFmtId="0" fontId="10" fillId="0" borderId="3716" xfId="0" applyFont="1" applyBorder="1" applyAlignment="1">
      <alignment horizontal="left" vertical="center" wrapText="1"/>
    </xf>
    <xf numFmtId="0" fontId="10" fillId="0" borderId="3715" xfId="0" applyFont="1" applyBorder="1" applyAlignment="1">
      <alignment horizontal="left" vertical="center" wrapText="1"/>
    </xf>
    <xf numFmtId="0" fontId="10" fillId="0" borderId="3714" xfId="0" applyFont="1" applyBorder="1" applyAlignment="1">
      <alignment horizontal="left" vertical="center" wrapText="1"/>
    </xf>
    <xf numFmtId="0" fontId="11" fillId="4" borderId="3716" xfId="0" applyFont="1" applyFill="1" applyBorder="1" applyAlignment="1">
      <alignment horizontal="center" vertical="center" wrapText="1"/>
    </xf>
    <xf numFmtId="0" fontId="11" fillId="4" borderId="3714" xfId="0" applyFont="1" applyFill="1" applyBorder="1" applyAlignment="1">
      <alignment horizontal="center" vertical="center" wrapText="1"/>
    </xf>
    <xf numFmtId="0" fontId="8" fillId="3" borderId="3755" xfId="0" applyFont="1" applyFill="1" applyBorder="1" applyAlignment="1">
      <alignment horizontal="center" vertical="center"/>
    </xf>
    <xf numFmtId="0" fontId="8" fillId="3" borderId="3752" xfId="0" applyFont="1" applyFill="1" applyBorder="1" applyAlignment="1">
      <alignment horizontal="center" vertical="center"/>
    </xf>
    <xf numFmtId="0" fontId="8" fillId="3" borderId="3754" xfId="0" applyFont="1" applyFill="1" applyBorder="1" applyAlignment="1">
      <alignment horizontal="center" vertical="center"/>
    </xf>
    <xf numFmtId="0" fontId="8" fillId="3" borderId="3750" xfId="0" applyFont="1" applyFill="1" applyBorder="1" applyAlignment="1">
      <alignment horizontal="center" vertical="center"/>
    </xf>
    <xf numFmtId="0" fontId="8" fillId="3" borderId="3749" xfId="0" applyFont="1" applyFill="1" applyBorder="1" applyAlignment="1">
      <alignment horizontal="center" vertical="center"/>
    </xf>
    <xf numFmtId="0" fontId="17" fillId="0" borderId="3748" xfId="0" applyFont="1" applyBorder="1" applyAlignment="1">
      <alignment horizontal="left" vertical="center" shrinkToFit="1"/>
    </xf>
    <xf numFmtId="0" fontId="17" fillId="0" borderId="3747" xfId="0" applyFont="1" applyBorder="1" applyAlignment="1">
      <alignment horizontal="left" vertical="center" shrinkToFit="1"/>
    </xf>
    <xf numFmtId="0" fontId="17" fillId="0" borderId="3746" xfId="0" applyFont="1" applyBorder="1" applyAlignment="1">
      <alignment horizontal="left" vertical="center" shrinkToFit="1"/>
    </xf>
    <xf numFmtId="0" fontId="15" fillId="0" borderId="3753" xfId="0" applyFont="1" applyBorder="1" applyAlignment="1">
      <alignment horizontal="left" vertical="top" wrapText="1"/>
    </xf>
    <xf numFmtId="0" fontId="15" fillId="0" borderId="3752" xfId="0" applyFont="1" applyBorder="1" applyAlignment="1">
      <alignment horizontal="left" vertical="top" wrapText="1"/>
    </xf>
    <xf numFmtId="0" fontId="15" fillId="0" borderId="3751" xfId="0" applyFont="1" applyBorder="1" applyAlignment="1">
      <alignment horizontal="left" vertical="top" wrapText="1"/>
    </xf>
    <xf numFmtId="0" fontId="8" fillId="3" borderId="3764" xfId="0" applyFont="1" applyFill="1" applyBorder="1" applyAlignment="1">
      <alignment horizontal="center" vertical="center"/>
    </xf>
    <xf numFmtId="0" fontId="8" fillId="3" borderId="3763" xfId="0" applyFont="1" applyFill="1" applyBorder="1" applyAlignment="1">
      <alignment horizontal="center" vertical="center"/>
    </xf>
    <xf numFmtId="0" fontId="13" fillId="0" borderId="3763" xfId="0" applyFont="1" applyBorder="1" applyAlignment="1">
      <alignment horizontal="left" vertical="center" wrapText="1"/>
    </xf>
    <xf numFmtId="0" fontId="13" fillId="0" borderId="3762" xfId="0" applyFont="1" applyBorder="1" applyAlignment="1">
      <alignment horizontal="left" vertical="center" wrapText="1"/>
    </xf>
    <xf numFmtId="0" fontId="8" fillId="3" borderId="3764" xfId="0" applyFont="1" applyFill="1" applyBorder="1" applyAlignment="1">
      <alignment horizontal="center" vertical="center" wrapText="1"/>
    </xf>
    <xf numFmtId="0" fontId="8" fillId="3" borderId="3763" xfId="0" applyFont="1" applyFill="1" applyBorder="1" applyAlignment="1">
      <alignment horizontal="center" vertical="center" wrapText="1"/>
    </xf>
    <xf numFmtId="0" fontId="16" fillId="0" borderId="3748" xfId="0" applyFont="1" applyBorder="1" applyAlignment="1">
      <alignment horizontal="left" vertical="center" shrinkToFit="1"/>
    </xf>
    <xf numFmtId="0" fontId="16" fillId="0" borderId="3747" xfId="0" applyFont="1" applyBorder="1" applyAlignment="1">
      <alignment horizontal="left" vertical="center" shrinkToFit="1"/>
    </xf>
    <xf numFmtId="0" fontId="16" fillId="0" borderId="3746" xfId="0" applyFont="1" applyBorder="1" applyAlignment="1">
      <alignment horizontal="left" vertical="center" shrinkToFit="1"/>
    </xf>
    <xf numFmtId="0" fontId="8" fillId="3" borderId="3745" xfId="0" applyFont="1" applyFill="1" applyBorder="1" applyAlignment="1">
      <alignment horizontal="center" vertical="center"/>
    </xf>
    <xf numFmtId="0" fontId="8" fillId="3" borderId="3744" xfId="0" applyFont="1" applyFill="1" applyBorder="1" applyAlignment="1">
      <alignment horizontal="center" vertical="center"/>
    </xf>
    <xf numFmtId="0" fontId="16" fillId="0" borderId="3743" xfId="0" applyFont="1" applyBorder="1" applyAlignment="1">
      <alignment horizontal="left" vertical="center" shrinkToFit="1"/>
    </xf>
    <xf numFmtId="0" fontId="16" fillId="0" borderId="3742" xfId="0" applyFont="1" applyBorder="1" applyAlignment="1">
      <alignment horizontal="left" vertical="center" shrinkToFit="1"/>
    </xf>
    <xf numFmtId="0" fontId="16" fillId="0" borderId="3741" xfId="0" applyFont="1" applyBorder="1" applyAlignment="1">
      <alignment horizontal="left" vertical="center" shrinkToFit="1"/>
    </xf>
    <xf numFmtId="0" fontId="8" fillId="4" borderId="3739" xfId="0" applyFont="1" applyFill="1" applyBorder="1" applyAlignment="1">
      <alignment horizontal="left" vertical="top" wrapText="1"/>
    </xf>
    <xf numFmtId="0" fontId="8" fillId="4" borderId="3738" xfId="0" applyFont="1" applyFill="1" applyBorder="1" applyAlignment="1">
      <alignment horizontal="left" vertical="top" wrapText="1"/>
    </xf>
    <xf numFmtId="0" fontId="8" fillId="3" borderId="3760" xfId="0" applyFont="1" applyFill="1" applyBorder="1" applyAlignment="1">
      <alignment horizontal="center" vertical="center"/>
    </xf>
    <xf numFmtId="0" fontId="8" fillId="3" borderId="3759" xfId="0" applyFont="1" applyFill="1" applyBorder="1" applyAlignment="1">
      <alignment horizontal="center" vertical="center"/>
    </xf>
    <xf numFmtId="0" fontId="17" fillId="0" borderId="3758" xfId="0" applyFont="1" applyBorder="1" applyAlignment="1">
      <alignment horizontal="left" vertical="center" shrinkToFit="1"/>
    </xf>
    <xf numFmtId="0" fontId="17" fillId="0" borderId="3757" xfId="0" applyFont="1" applyBorder="1" applyAlignment="1">
      <alignment horizontal="left" vertical="center" shrinkToFit="1"/>
    </xf>
    <xf numFmtId="0" fontId="17" fillId="0" borderId="3756" xfId="0" applyFont="1" applyBorder="1" applyAlignment="1">
      <alignment horizontal="left" vertical="center" shrinkToFit="1"/>
    </xf>
    <xf numFmtId="0" fontId="8" fillId="3" borderId="3761" xfId="0" applyFont="1" applyFill="1" applyBorder="1" applyAlignment="1">
      <alignment horizontal="center" vertical="center" wrapText="1"/>
    </xf>
    <xf numFmtId="0" fontId="8" fillId="3" borderId="3738" xfId="0" applyFont="1" applyFill="1" applyBorder="1" applyAlignment="1">
      <alignment horizontal="center" vertical="center" wrapText="1"/>
    </xf>
    <xf numFmtId="0" fontId="8" fillId="4" borderId="3740" xfId="0" applyFont="1" applyFill="1" applyBorder="1" applyAlignment="1">
      <alignment horizontal="left" vertical="top" wrapText="1"/>
    </xf>
    <xf numFmtId="0" fontId="10" fillId="0" borderId="3740" xfId="0" applyFont="1" applyBorder="1" applyAlignment="1">
      <alignment horizontal="left" vertical="center" wrapText="1"/>
    </xf>
    <xf numFmtId="0" fontId="10" fillId="0" borderId="3739" xfId="0" applyFont="1" applyBorder="1" applyAlignment="1">
      <alignment horizontal="left" vertical="center" wrapText="1"/>
    </xf>
    <xf numFmtId="0" fontId="10" fillId="0" borderId="3738" xfId="0" applyFont="1" applyBorder="1" applyAlignment="1">
      <alignment horizontal="left" vertical="center" wrapText="1"/>
    </xf>
    <xf numFmtId="0" fontId="11" fillId="4" borderId="3740" xfId="0" applyFont="1" applyFill="1" applyBorder="1" applyAlignment="1">
      <alignment horizontal="center" vertical="center" wrapText="1"/>
    </xf>
    <xf numFmtId="0" fontId="11" fillId="4" borderId="3738" xfId="0" applyFont="1" applyFill="1" applyBorder="1" applyAlignment="1">
      <alignment horizontal="center" vertical="center" wrapText="1"/>
    </xf>
    <xf numFmtId="0" fontId="8" fillId="3" borderId="3779" xfId="0" applyFont="1" applyFill="1" applyBorder="1" applyAlignment="1">
      <alignment horizontal="center" vertical="center"/>
    </xf>
    <xf numFmtId="0" fontId="8" fillId="3" borderId="3776" xfId="0" applyFont="1" applyFill="1" applyBorder="1" applyAlignment="1">
      <alignment horizontal="center" vertical="center"/>
    </xf>
    <xf numFmtId="0" fontId="8" fillId="3" borderId="3778" xfId="0" applyFont="1" applyFill="1" applyBorder="1" applyAlignment="1">
      <alignment horizontal="center" vertical="center"/>
    </xf>
    <xf numFmtId="0" fontId="8" fillId="3" borderId="3774" xfId="0" applyFont="1" applyFill="1" applyBorder="1" applyAlignment="1">
      <alignment horizontal="center" vertical="center"/>
    </xf>
    <xf numFmtId="0" fontId="8" fillId="3" borderId="3773" xfId="0" applyFont="1" applyFill="1" applyBorder="1" applyAlignment="1">
      <alignment horizontal="center" vertical="center"/>
    </xf>
    <xf numFmtId="0" fontId="17" fillId="0" borderId="3772" xfId="0" applyFont="1" applyBorder="1" applyAlignment="1">
      <alignment horizontal="left" vertical="center" shrinkToFit="1"/>
    </xf>
    <xf numFmtId="0" fontId="17" fillId="0" borderId="3771" xfId="0" applyFont="1" applyBorder="1" applyAlignment="1">
      <alignment horizontal="left" vertical="center" shrinkToFit="1"/>
    </xf>
    <xf numFmtId="0" fontId="17" fillId="0" borderId="3770" xfId="0" applyFont="1" applyBorder="1" applyAlignment="1">
      <alignment horizontal="left" vertical="center" shrinkToFit="1"/>
    </xf>
    <xf numFmtId="0" fontId="15" fillId="0" borderId="3777" xfId="0" applyFont="1" applyBorder="1" applyAlignment="1">
      <alignment horizontal="left" vertical="top" wrapText="1"/>
    </xf>
    <xf numFmtId="0" fontId="15" fillId="0" borderId="3776" xfId="0" applyFont="1" applyBorder="1" applyAlignment="1">
      <alignment horizontal="left" vertical="top" wrapText="1"/>
    </xf>
    <xf numFmtId="0" fontId="15" fillId="0" borderId="3775" xfId="0" applyFont="1" applyBorder="1" applyAlignment="1">
      <alignment horizontal="left" vertical="top" wrapText="1"/>
    </xf>
    <xf numFmtId="0" fontId="8" fillId="3" borderId="3788" xfId="0" applyFont="1" applyFill="1" applyBorder="1" applyAlignment="1">
      <alignment horizontal="center" vertical="center"/>
    </xf>
    <xf numFmtId="0" fontId="8" fillId="3" borderId="3787" xfId="0" applyFont="1" applyFill="1" applyBorder="1" applyAlignment="1">
      <alignment horizontal="center" vertical="center"/>
    </xf>
    <xf numFmtId="0" fontId="13" fillId="0" borderId="3787" xfId="0" applyFont="1" applyBorder="1" applyAlignment="1">
      <alignment horizontal="left" vertical="center" wrapText="1"/>
    </xf>
    <xf numFmtId="0" fontId="13" fillId="0" borderId="3786" xfId="0" applyFont="1" applyBorder="1" applyAlignment="1">
      <alignment horizontal="left" vertical="center" wrapText="1"/>
    </xf>
    <xf numFmtId="0" fontId="8" fillId="3" borderId="3788" xfId="0" applyFont="1" applyFill="1" applyBorder="1" applyAlignment="1">
      <alignment horizontal="center" vertical="center" wrapText="1"/>
    </xf>
    <xf numFmtId="0" fontId="8" fillId="3" borderId="3787" xfId="0" applyFont="1" applyFill="1" applyBorder="1" applyAlignment="1">
      <alignment horizontal="center" vertical="center" wrapText="1"/>
    </xf>
    <xf numFmtId="0" fontId="16" fillId="0" borderId="3772" xfId="0" applyFont="1" applyBorder="1" applyAlignment="1">
      <alignment horizontal="left" vertical="center" shrinkToFit="1"/>
    </xf>
    <xf numFmtId="0" fontId="16" fillId="0" borderId="3771" xfId="0" applyFont="1" applyBorder="1" applyAlignment="1">
      <alignment horizontal="left" vertical="center" shrinkToFit="1"/>
    </xf>
    <xf numFmtId="0" fontId="16" fillId="0" borderId="3770" xfId="0" applyFont="1" applyBorder="1" applyAlignment="1">
      <alignment horizontal="left" vertical="center" shrinkToFit="1"/>
    </xf>
    <xf numFmtId="0" fontId="8" fillId="3" borderId="3769" xfId="0" applyFont="1" applyFill="1" applyBorder="1" applyAlignment="1">
      <alignment horizontal="center" vertical="center"/>
    </xf>
    <xf numFmtId="0" fontId="8" fillId="3" borderId="3768" xfId="0" applyFont="1" applyFill="1" applyBorder="1" applyAlignment="1">
      <alignment horizontal="center" vertical="center"/>
    </xf>
    <xf numFmtId="0" fontId="16" fillId="0" borderId="3767" xfId="0" applyFont="1" applyBorder="1" applyAlignment="1">
      <alignment horizontal="left" vertical="center" shrinkToFit="1"/>
    </xf>
    <xf numFmtId="0" fontId="16" fillId="0" borderId="3766" xfId="0" applyFont="1" applyBorder="1" applyAlignment="1">
      <alignment horizontal="left" vertical="center" shrinkToFit="1"/>
    </xf>
    <xf numFmtId="0" fontId="16" fillId="0" borderId="3765" xfId="0" applyFont="1" applyBorder="1" applyAlignment="1">
      <alignment horizontal="left" vertical="center" shrinkToFit="1"/>
    </xf>
    <xf numFmtId="0" fontId="8" fillId="4" borderId="3763" xfId="0" applyFont="1" applyFill="1" applyBorder="1" applyAlignment="1">
      <alignment horizontal="left" vertical="top" wrapText="1"/>
    </xf>
    <xf numFmtId="0" fontId="8" fillId="4" borderId="3762" xfId="0" applyFont="1" applyFill="1" applyBorder="1" applyAlignment="1">
      <alignment horizontal="left" vertical="top" wrapText="1"/>
    </xf>
    <xf numFmtId="0" fontId="8" fillId="3" borderId="3784" xfId="0" applyFont="1" applyFill="1" applyBorder="1" applyAlignment="1">
      <alignment horizontal="center" vertical="center"/>
    </xf>
    <xf numFmtId="0" fontId="8" fillId="3" borderId="3783" xfId="0" applyFont="1" applyFill="1" applyBorder="1" applyAlignment="1">
      <alignment horizontal="center" vertical="center"/>
    </xf>
    <xf numFmtId="0" fontId="17" fillId="0" borderId="3782" xfId="0" applyFont="1" applyBorder="1" applyAlignment="1">
      <alignment horizontal="left" vertical="center" shrinkToFit="1"/>
    </xf>
    <xf numFmtId="0" fontId="17" fillId="0" borderId="3781" xfId="0" applyFont="1" applyBorder="1" applyAlignment="1">
      <alignment horizontal="left" vertical="center" shrinkToFit="1"/>
    </xf>
    <xf numFmtId="0" fontId="17" fillId="0" borderId="3780" xfId="0" applyFont="1" applyBorder="1" applyAlignment="1">
      <alignment horizontal="left" vertical="center" shrinkToFit="1"/>
    </xf>
    <xf numFmtId="0" fontId="8" fillId="3" borderId="3785" xfId="0" applyFont="1" applyFill="1" applyBorder="1" applyAlignment="1">
      <alignment horizontal="center" vertical="center" wrapText="1"/>
    </xf>
    <xf numFmtId="0" fontId="8" fillId="3" borderId="3762" xfId="0" applyFont="1" applyFill="1" applyBorder="1" applyAlignment="1">
      <alignment horizontal="center" vertical="center" wrapText="1"/>
    </xf>
    <xf numFmtId="0" fontId="8" fillId="4" borderId="3764" xfId="0" applyFont="1" applyFill="1" applyBorder="1" applyAlignment="1">
      <alignment horizontal="left" vertical="top" wrapText="1"/>
    </xf>
    <xf numFmtId="0" fontId="10" fillId="0" borderId="3764" xfId="0" applyFont="1" applyBorder="1" applyAlignment="1">
      <alignment horizontal="left" vertical="center" wrapText="1"/>
    </xf>
    <xf numFmtId="0" fontId="10" fillId="0" borderId="3763" xfId="0" applyFont="1" applyBorder="1" applyAlignment="1">
      <alignment horizontal="left" vertical="center" wrapText="1"/>
    </xf>
    <xf numFmtId="0" fontId="10" fillId="0" borderId="3762" xfId="0" applyFont="1" applyBorder="1" applyAlignment="1">
      <alignment horizontal="left" vertical="center" wrapText="1"/>
    </xf>
    <xf numFmtId="0" fontId="11" fillId="4" borderId="3764" xfId="0" applyFont="1" applyFill="1" applyBorder="1" applyAlignment="1">
      <alignment horizontal="center" vertical="center" wrapText="1"/>
    </xf>
    <xf numFmtId="0" fontId="11" fillId="4" borderId="3762" xfId="0" applyFont="1" applyFill="1" applyBorder="1" applyAlignment="1">
      <alignment horizontal="center" vertical="center" wrapText="1"/>
    </xf>
    <xf numFmtId="0" fontId="8" fillId="3" borderId="3803" xfId="0" applyFont="1" applyFill="1" applyBorder="1" applyAlignment="1">
      <alignment horizontal="center" vertical="center"/>
    </xf>
    <xf numFmtId="0" fontId="8" fillId="3" borderId="3800" xfId="0" applyFont="1" applyFill="1" applyBorder="1" applyAlignment="1">
      <alignment horizontal="center" vertical="center"/>
    </xf>
    <xf numFmtId="0" fontId="8" fillId="3" borderId="3802" xfId="0" applyFont="1" applyFill="1" applyBorder="1" applyAlignment="1">
      <alignment horizontal="center" vertical="center"/>
    </xf>
    <xf numFmtId="0" fontId="8" fillId="3" borderId="3798" xfId="0" applyFont="1" applyFill="1" applyBorder="1" applyAlignment="1">
      <alignment horizontal="center" vertical="center"/>
    </xf>
    <xf numFmtId="0" fontId="8" fillId="3" borderId="3797" xfId="0" applyFont="1" applyFill="1" applyBorder="1" applyAlignment="1">
      <alignment horizontal="center" vertical="center"/>
    </xf>
    <xf numFmtId="0" fontId="17" fillId="0" borderId="3796" xfId="0" applyFont="1" applyBorder="1" applyAlignment="1">
      <alignment horizontal="left" vertical="center" shrinkToFit="1"/>
    </xf>
    <xf numFmtId="0" fontId="17" fillId="0" borderId="3795" xfId="0" applyFont="1" applyBorder="1" applyAlignment="1">
      <alignment horizontal="left" vertical="center" shrinkToFit="1"/>
    </xf>
    <xf numFmtId="0" fontId="17" fillId="0" borderId="3794" xfId="0" applyFont="1" applyBorder="1" applyAlignment="1">
      <alignment horizontal="left" vertical="center" shrinkToFit="1"/>
    </xf>
    <xf numFmtId="0" fontId="15" fillId="0" borderId="3801" xfId="0" applyFont="1" applyBorder="1" applyAlignment="1">
      <alignment horizontal="left" vertical="top" wrapText="1"/>
    </xf>
    <xf numFmtId="0" fontId="15" fillId="0" borderId="3800" xfId="0" applyFont="1" applyBorder="1" applyAlignment="1">
      <alignment horizontal="left" vertical="top" wrapText="1"/>
    </xf>
    <xf numFmtId="0" fontId="15" fillId="0" borderId="3799" xfId="0" applyFont="1" applyBorder="1" applyAlignment="1">
      <alignment horizontal="left" vertical="top" wrapText="1"/>
    </xf>
    <xf numFmtId="0" fontId="8" fillId="3" borderId="3812" xfId="0" applyFont="1" applyFill="1" applyBorder="1" applyAlignment="1">
      <alignment horizontal="center" vertical="center"/>
    </xf>
    <xf numFmtId="0" fontId="8" fillId="3" borderId="3811" xfId="0" applyFont="1" applyFill="1" applyBorder="1" applyAlignment="1">
      <alignment horizontal="center" vertical="center"/>
    </xf>
    <xf numFmtId="0" fontId="13" fillId="0" borderId="3811" xfId="0" applyFont="1" applyBorder="1" applyAlignment="1">
      <alignment horizontal="left" vertical="center" wrapText="1"/>
    </xf>
    <xf numFmtId="0" fontId="13" fillId="0" borderId="3810" xfId="0" applyFont="1" applyBorder="1" applyAlignment="1">
      <alignment horizontal="left" vertical="center" wrapText="1"/>
    </xf>
    <xf numFmtId="0" fontId="8" fillId="3" borderId="3812" xfId="0" applyFont="1" applyFill="1" applyBorder="1" applyAlignment="1">
      <alignment horizontal="center" vertical="center" wrapText="1"/>
    </xf>
    <xf numFmtId="0" fontId="8" fillId="3" borderId="3811" xfId="0" applyFont="1" applyFill="1" applyBorder="1" applyAlignment="1">
      <alignment horizontal="center" vertical="center" wrapText="1"/>
    </xf>
    <xf numFmtId="0" fontId="16" fillId="0" borderId="3796" xfId="0" applyFont="1" applyBorder="1" applyAlignment="1">
      <alignment horizontal="left" vertical="center" shrinkToFit="1"/>
    </xf>
    <xf numFmtId="0" fontId="16" fillId="0" borderId="3795" xfId="0" applyFont="1" applyBorder="1" applyAlignment="1">
      <alignment horizontal="left" vertical="center" shrinkToFit="1"/>
    </xf>
    <xf numFmtId="0" fontId="16" fillId="0" borderId="3794" xfId="0" applyFont="1" applyBorder="1" applyAlignment="1">
      <alignment horizontal="left" vertical="center" shrinkToFit="1"/>
    </xf>
    <xf numFmtId="0" fontId="8" fillId="3" borderId="3793" xfId="0" applyFont="1" applyFill="1" applyBorder="1" applyAlignment="1">
      <alignment horizontal="center" vertical="center"/>
    </xf>
    <xf numFmtId="0" fontId="8" fillId="3" borderId="3792" xfId="0" applyFont="1" applyFill="1" applyBorder="1" applyAlignment="1">
      <alignment horizontal="center" vertical="center"/>
    </xf>
    <xf numFmtId="0" fontId="16" fillId="0" borderId="3791" xfId="0" applyFont="1" applyBorder="1" applyAlignment="1">
      <alignment horizontal="left" vertical="center" shrinkToFit="1"/>
    </xf>
    <xf numFmtId="0" fontId="16" fillId="0" borderId="3790" xfId="0" applyFont="1" applyBorder="1" applyAlignment="1">
      <alignment horizontal="left" vertical="center" shrinkToFit="1"/>
    </xf>
    <xf numFmtId="0" fontId="16" fillId="0" borderId="3789" xfId="0" applyFont="1" applyBorder="1" applyAlignment="1">
      <alignment horizontal="left" vertical="center" shrinkToFit="1"/>
    </xf>
    <xf numFmtId="0" fontId="8" fillId="4" borderId="3787" xfId="0" applyFont="1" applyFill="1" applyBorder="1" applyAlignment="1">
      <alignment horizontal="left" vertical="top" wrapText="1"/>
    </xf>
    <xf numFmtId="0" fontId="8" fillId="4" borderId="3786" xfId="0" applyFont="1" applyFill="1" applyBorder="1" applyAlignment="1">
      <alignment horizontal="left" vertical="top" wrapText="1"/>
    </xf>
    <xf numFmtId="0" fontId="8" fillId="3" borderId="3808" xfId="0" applyFont="1" applyFill="1" applyBorder="1" applyAlignment="1">
      <alignment horizontal="center" vertical="center"/>
    </xf>
    <xf numFmtId="0" fontId="8" fillId="3" borderId="3807" xfId="0" applyFont="1" applyFill="1" applyBorder="1" applyAlignment="1">
      <alignment horizontal="center" vertical="center"/>
    </xf>
    <xf numFmtId="0" fontId="17" fillId="0" borderId="3806" xfId="0" applyFont="1" applyBorder="1" applyAlignment="1">
      <alignment horizontal="left" vertical="center" shrinkToFit="1"/>
    </xf>
    <xf numFmtId="0" fontId="17" fillId="0" borderId="3805" xfId="0" applyFont="1" applyBorder="1" applyAlignment="1">
      <alignment horizontal="left" vertical="center" shrinkToFit="1"/>
    </xf>
    <xf numFmtId="0" fontId="17" fillId="0" borderId="3804" xfId="0" applyFont="1" applyBorder="1" applyAlignment="1">
      <alignment horizontal="left" vertical="center" shrinkToFit="1"/>
    </xf>
    <xf numFmtId="0" fontId="8" fillId="3" borderId="3809" xfId="0" applyFont="1" applyFill="1" applyBorder="1" applyAlignment="1">
      <alignment horizontal="center" vertical="center" wrapText="1"/>
    </xf>
    <xf numFmtId="0" fontId="8" fillId="3" borderId="3786" xfId="0" applyFont="1" applyFill="1" applyBorder="1" applyAlignment="1">
      <alignment horizontal="center" vertical="center" wrapText="1"/>
    </xf>
    <xf numFmtId="0" fontId="8" fillId="4" borderId="3788" xfId="0" applyFont="1" applyFill="1" applyBorder="1" applyAlignment="1">
      <alignment horizontal="left" vertical="top" wrapText="1"/>
    </xf>
    <xf numFmtId="0" fontId="10" fillId="0" borderId="3788" xfId="0" applyFont="1" applyBorder="1" applyAlignment="1">
      <alignment horizontal="left" vertical="center" wrapText="1"/>
    </xf>
    <xf numFmtId="0" fontId="10" fillId="0" borderId="3787" xfId="0" applyFont="1" applyBorder="1" applyAlignment="1">
      <alignment horizontal="left" vertical="center" wrapText="1"/>
    </xf>
    <xf numFmtId="0" fontId="10" fillId="0" borderId="3786" xfId="0" applyFont="1" applyBorder="1" applyAlignment="1">
      <alignment horizontal="left" vertical="center" wrapText="1"/>
    </xf>
    <xf numFmtId="0" fontId="11" fillId="4" borderId="3788" xfId="0" applyFont="1" applyFill="1" applyBorder="1" applyAlignment="1">
      <alignment horizontal="center" vertical="center" wrapText="1"/>
    </xf>
    <xf numFmtId="0" fontId="11" fillId="4" borderId="3786" xfId="0" applyFont="1" applyFill="1" applyBorder="1" applyAlignment="1">
      <alignment horizontal="center" vertical="center" wrapText="1"/>
    </xf>
    <xf numFmtId="0" fontId="8" fillId="3" borderId="3827" xfId="0" applyFont="1" applyFill="1" applyBorder="1" applyAlignment="1">
      <alignment horizontal="center" vertical="center"/>
    </xf>
    <xf numFmtId="0" fontId="8" fillId="3" borderId="3824" xfId="0" applyFont="1" applyFill="1" applyBorder="1" applyAlignment="1">
      <alignment horizontal="center" vertical="center"/>
    </xf>
    <xf numFmtId="0" fontId="8" fillId="3" borderId="3826" xfId="0" applyFont="1" applyFill="1" applyBorder="1" applyAlignment="1">
      <alignment horizontal="center" vertical="center"/>
    </xf>
    <xf numFmtId="0" fontId="8" fillId="3" borderId="3822" xfId="0" applyFont="1" applyFill="1" applyBorder="1" applyAlignment="1">
      <alignment horizontal="center" vertical="center"/>
    </xf>
    <xf numFmtId="0" fontId="8" fillId="3" borderId="3821" xfId="0" applyFont="1" applyFill="1" applyBorder="1" applyAlignment="1">
      <alignment horizontal="center" vertical="center"/>
    </xf>
    <xf numFmtId="0" fontId="17" fillId="0" borderId="3820" xfId="0" applyFont="1" applyBorder="1" applyAlignment="1">
      <alignment horizontal="left" vertical="center" shrinkToFit="1"/>
    </xf>
    <xf numFmtId="0" fontId="17" fillId="0" borderId="3819" xfId="0" applyFont="1" applyBorder="1" applyAlignment="1">
      <alignment horizontal="left" vertical="center" shrinkToFit="1"/>
    </xf>
    <xf numFmtId="0" fontId="17" fillId="0" borderId="3818" xfId="0" applyFont="1" applyBorder="1" applyAlignment="1">
      <alignment horizontal="left" vertical="center" shrinkToFit="1"/>
    </xf>
    <xf numFmtId="0" fontId="15" fillId="0" borderId="3825" xfId="0" applyFont="1" applyBorder="1" applyAlignment="1">
      <alignment horizontal="left" vertical="top" wrapText="1"/>
    </xf>
    <xf numFmtId="0" fontId="15" fillId="0" borderId="3824" xfId="0" applyFont="1" applyBorder="1" applyAlignment="1">
      <alignment horizontal="left" vertical="top" wrapText="1"/>
    </xf>
    <xf numFmtId="0" fontId="15" fillId="0" borderId="3823" xfId="0" applyFont="1" applyBorder="1" applyAlignment="1">
      <alignment horizontal="left" vertical="top" wrapText="1"/>
    </xf>
    <xf numFmtId="0" fontId="8" fillId="3" borderId="3836" xfId="0" applyFont="1" applyFill="1" applyBorder="1" applyAlignment="1">
      <alignment horizontal="center" vertical="center"/>
    </xf>
    <xf numFmtId="0" fontId="8" fillId="3" borderId="3835" xfId="0" applyFont="1" applyFill="1" applyBorder="1" applyAlignment="1">
      <alignment horizontal="center" vertical="center"/>
    </xf>
    <xf numFmtId="0" fontId="13" fillId="0" borderId="3835" xfId="0" applyFont="1" applyBorder="1" applyAlignment="1">
      <alignment horizontal="left" vertical="center" wrapText="1"/>
    </xf>
    <xf numFmtId="0" fontId="13" fillId="0" borderId="3834" xfId="0" applyFont="1" applyBorder="1" applyAlignment="1">
      <alignment horizontal="left" vertical="center" wrapText="1"/>
    </xf>
    <xf numFmtId="0" fontId="8" fillId="3" borderId="3836" xfId="0" applyFont="1" applyFill="1" applyBorder="1" applyAlignment="1">
      <alignment horizontal="center" vertical="center" wrapText="1"/>
    </xf>
    <xf numFmtId="0" fontId="8" fillId="3" borderId="3835" xfId="0" applyFont="1" applyFill="1" applyBorder="1" applyAlignment="1">
      <alignment horizontal="center" vertical="center" wrapText="1"/>
    </xf>
    <xf numFmtId="0" fontId="16" fillId="0" borderId="3820" xfId="0" applyFont="1" applyBorder="1" applyAlignment="1">
      <alignment horizontal="left" vertical="center" shrinkToFit="1"/>
    </xf>
    <xf numFmtId="0" fontId="16" fillId="0" borderId="3819" xfId="0" applyFont="1" applyBorder="1" applyAlignment="1">
      <alignment horizontal="left" vertical="center" shrinkToFit="1"/>
    </xf>
    <xf numFmtId="0" fontId="16" fillId="0" borderId="3818" xfId="0" applyFont="1" applyBorder="1" applyAlignment="1">
      <alignment horizontal="left" vertical="center" shrinkToFit="1"/>
    </xf>
    <xf numFmtId="0" fontId="8" fillId="3" borderId="3817" xfId="0" applyFont="1" applyFill="1" applyBorder="1" applyAlignment="1">
      <alignment horizontal="center" vertical="center"/>
    </xf>
    <xf numFmtId="0" fontId="8" fillId="3" borderId="3816" xfId="0" applyFont="1" applyFill="1" applyBorder="1" applyAlignment="1">
      <alignment horizontal="center" vertical="center"/>
    </xf>
    <xf numFmtId="0" fontId="16" fillId="0" borderId="3815" xfId="0" applyFont="1" applyBorder="1" applyAlignment="1">
      <alignment horizontal="left" vertical="center" shrinkToFit="1"/>
    </xf>
    <xf numFmtId="0" fontId="16" fillId="0" borderId="3814" xfId="0" applyFont="1" applyBorder="1" applyAlignment="1">
      <alignment horizontal="left" vertical="center" shrinkToFit="1"/>
    </xf>
    <xf numFmtId="0" fontId="16" fillId="0" borderId="3813" xfId="0" applyFont="1" applyBorder="1" applyAlignment="1">
      <alignment horizontal="left" vertical="center" shrinkToFit="1"/>
    </xf>
    <xf numFmtId="0" fontId="8" fillId="4" borderId="3811" xfId="0" applyFont="1" applyFill="1" applyBorder="1" applyAlignment="1">
      <alignment horizontal="left" vertical="top" wrapText="1"/>
    </xf>
    <xf numFmtId="0" fontId="8" fillId="4" borderId="3810" xfId="0" applyFont="1" applyFill="1" applyBorder="1" applyAlignment="1">
      <alignment horizontal="left" vertical="top" wrapText="1"/>
    </xf>
    <xf numFmtId="0" fontId="8" fillId="3" borderId="3832" xfId="0" applyFont="1" applyFill="1" applyBorder="1" applyAlignment="1">
      <alignment horizontal="center" vertical="center"/>
    </xf>
    <xf numFmtId="0" fontId="8" fillId="3" borderId="3831" xfId="0" applyFont="1" applyFill="1" applyBorder="1" applyAlignment="1">
      <alignment horizontal="center" vertical="center"/>
    </xf>
    <xf numFmtId="0" fontId="17" fillId="0" borderId="3830" xfId="0" applyFont="1" applyBorder="1" applyAlignment="1">
      <alignment horizontal="left" vertical="center" shrinkToFit="1"/>
    </xf>
    <xf numFmtId="0" fontId="17" fillId="0" borderId="3829" xfId="0" applyFont="1" applyBorder="1" applyAlignment="1">
      <alignment horizontal="left" vertical="center" shrinkToFit="1"/>
    </xf>
    <xf numFmtId="0" fontId="17" fillId="0" borderId="3828" xfId="0" applyFont="1" applyBorder="1" applyAlignment="1">
      <alignment horizontal="left" vertical="center" shrinkToFit="1"/>
    </xf>
    <xf numFmtId="0" fontId="8" fillId="3" borderId="3833" xfId="0" applyFont="1" applyFill="1" applyBorder="1" applyAlignment="1">
      <alignment horizontal="center" vertical="center" wrapText="1"/>
    </xf>
    <xf numFmtId="0" fontId="8" fillId="3" borderId="3810" xfId="0" applyFont="1" applyFill="1" applyBorder="1" applyAlignment="1">
      <alignment horizontal="center" vertical="center" wrapText="1"/>
    </xf>
    <xf numFmtId="0" fontId="8" fillId="4" borderId="3812" xfId="0" applyFont="1" applyFill="1" applyBorder="1" applyAlignment="1">
      <alignment horizontal="left" vertical="top" wrapText="1"/>
    </xf>
    <xf numFmtId="0" fontId="10" fillId="0" borderId="3812" xfId="0" applyFont="1" applyBorder="1" applyAlignment="1">
      <alignment horizontal="left" vertical="center" wrapText="1"/>
    </xf>
    <xf numFmtId="0" fontId="10" fillId="0" borderId="3811" xfId="0" applyFont="1" applyBorder="1" applyAlignment="1">
      <alignment horizontal="left" vertical="center" wrapText="1"/>
    </xf>
    <xf numFmtId="0" fontId="10" fillId="0" borderId="3810" xfId="0" applyFont="1" applyBorder="1" applyAlignment="1">
      <alignment horizontal="left" vertical="center" wrapText="1"/>
    </xf>
    <xf numFmtId="0" fontId="11" fillId="4" borderId="3812" xfId="0" applyFont="1" applyFill="1" applyBorder="1" applyAlignment="1">
      <alignment horizontal="center" vertical="center" wrapText="1"/>
    </xf>
    <xf numFmtId="0" fontId="11" fillId="4" borderId="3810" xfId="0" applyFont="1" applyFill="1" applyBorder="1" applyAlignment="1">
      <alignment horizontal="center" vertical="center" wrapText="1"/>
    </xf>
    <xf numFmtId="0" fontId="8" fillId="3" borderId="3851" xfId="0" applyFont="1" applyFill="1" applyBorder="1" applyAlignment="1">
      <alignment horizontal="center" vertical="center"/>
    </xf>
    <xf numFmtId="0" fontId="8" fillId="3" borderId="3848" xfId="0" applyFont="1" applyFill="1" applyBorder="1" applyAlignment="1">
      <alignment horizontal="center" vertical="center"/>
    </xf>
    <xf numFmtId="0" fontId="8" fillId="3" borderId="3850" xfId="0" applyFont="1" applyFill="1" applyBorder="1" applyAlignment="1">
      <alignment horizontal="center" vertical="center"/>
    </xf>
    <xf numFmtId="0" fontId="8" fillId="3" borderId="3846" xfId="0" applyFont="1" applyFill="1" applyBorder="1" applyAlignment="1">
      <alignment horizontal="center" vertical="center"/>
    </xf>
    <xf numFmtId="0" fontId="8" fillId="3" borderId="3845" xfId="0" applyFont="1" applyFill="1" applyBorder="1" applyAlignment="1">
      <alignment horizontal="center" vertical="center"/>
    </xf>
    <xf numFmtId="0" fontId="17" fillId="0" borderId="3844" xfId="0" applyFont="1" applyBorder="1" applyAlignment="1">
      <alignment horizontal="left" vertical="center" shrinkToFit="1"/>
    </xf>
    <xf numFmtId="0" fontId="17" fillId="0" borderId="3843" xfId="0" applyFont="1" applyBorder="1" applyAlignment="1">
      <alignment horizontal="left" vertical="center" shrinkToFit="1"/>
    </xf>
    <xf numFmtId="0" fontId="17" fillId="0" borderId="3842" xfId="0" applyFont="1" applyBorder="1" applyAlignment="1">
      <alignment horizontal="left" vertical="center" shrinkToFit="1"/>
    </xf>
    <xf numFmtId="0" fontId="15" fillId="0" borderId="3849" xfId="0" applyFont="1" applyBorder="1" applyAlignment="1">
      <alignment horizontal="left" vertical="top" wrapText="1"/>
    </xf>
    <xf numFmtId="0" fontId="15" fillId="0" borderId="3848" xfId="0" applyFont="1" applyBorder="1" applyAlignment="1">
      <alignment horizontal="left" vertical="top" wrapText="1"/>
    </xf>
    <xf numFmtId="0" fontId="15" fillId="0" borderId="3847" xfId="0" applyFont="1" applyBorder="1" applyAlignment="1">
      <alignment horizontal="left" vertical="top" wrapText="1"/>
    </xf>
    <xf numFmtId="0" fontId="8" fillId="3" borderId="3860" xfId="0" applyFont="1" applyFill="1" applyBorder="1" applyAlignment="1">
      <alignment horizontal="center" vertical="center"/>
    </xf>
    <xf numFmtId="0" fontId="8" fillId="3" borderId="3859" xfId="0" applyFont="1" applyFill="1" applyBorder="1" applyAlignment="1">
      <alignment horizontal="center" vertical="center"/>
    </xf>
    <xf numFmtId="0" fontId="13" fillId="0" borderId="3859" xfId="0" applyFont="1" applyBorder="1" applyAlignment="1">
      <alignment horizontal="left" vertical="center" wrapText="1"/>
    </xf>
    <xf numFmtId="0" fontId="13" fillId="0" borderId="3858" xfId="0" applyFont="1" applyBorder="1" applyAlignment="1">
      <alignment horizontal="left" vertical="center" wrapText="1"/>
    </xf>
    <xf numFmtId="0" fontId="8" fillId="3" borderId="3860" xfId="0" applyFont="1" applyFill="1" applyBorder="1" applyAlignment="1">
      <alignment horizontal="center" vertical="center" wrapText="1"/>
    </xf>
    <xf numFmtId="0" fontId="8" fillId="3" borderId="3859" xfId="0" applyFont="1" applyFill="1" applyBorder="1" applyAlignment="1">
      <alignment horizontal="center" vertical="center" wrapText="1"/>
    </xf>
    <xf numFmtId="0" fontId="16" fillId="0" borderId="3844" xfId="0" applyFont="1" applyBorder="1" applyAlignment="1">
      <alignment horizontal="left" vertical="center" shrinkToFit="1"/>
    </xf>
    <xf numFmtId="0" fontId="16" fillId="0" borderId="3843" xfId="0" applyFont="1" applyBorder="1" applyAlignment="1">
      <alignment horizontal="left" vertical="center" shrinkToFit="1"/>
    </xf>
    <xf numFmtId="0" fontId="16" fillId="0" borderId="3842" xfId="0" applyFont="1" applyBorder="1" applyAlignment="1">
      <alignment horizontal="left" vertical="center" shrinkToFit="1"/>
    </xf>
    <xf numFmtId="0" fontId="8" fillId="3" borderId="3841" xfId="0" applyFont="1" applyFill="1" applyBorder="1" applyAlignment="1">
      <alignment horizontal="center" vertical="center"/>
    </xf>
    <xf numFmtId="0" fontId="8" fillId="3" borderId="3840" xfId="0" applyFont="1" applyFill="1" applyBorder="1" applyAlignment="1">
      <alignment horizontal="center" vertical="center"/>
    </xf>
    <xf numFmtId="0" fontId="16" fillId="0" borderId="3839" xfId="0" applyFont="1" applyBorder="1" applyAlignment="1">
      <alignment horizontal="left" vertical="center" shrinkToFit="1"/>
    </xf>
    <xf numFmtId="0" fontId="16" fillId="0" borderId="3838" xfId="0" applyFont="1" applyBorder="1" applyAlignment="1">
      <alignment horizontal="left" vertical="center" shrinkToFit="1"/>
    </xf>
    <xf numFmtId="0" fontId="16" fillId="0" borderId="3837" xfId="0" applyFont="1" applyBorder="1" applyAlignment="1">
      <alignment horizontal="left" vertical="center" shrinkToFit="1"/>
    </xf>
    <xf numFmtId="0" fontId="8" fillId="4" borderId="3835" xfId="0" applyFont="1" applyFill="1" applyBorder="1" applyAlignment="1">
      <alignment horizontal="left" vertical="top" wrapText="1"/>
    </xf>
    <xf numFmtId="0" fontId="8" fillId="4" borderId="3834" xfId="0" applyFont="1" applyFill="1" applyBorder="1" applyAlignment="1">
      <alignment horizontal="left" vertical="top" wrapText="1"/>
    </xf>
    <xf numFmtId="0" fontId="8" fillId="3" borderId="3856" xfId="0" applyFont="1" applyFill="1" applyBorder="1" applyAlignment="1">
      <alignment horizontal="center" vertical="center"/>
    </xf>
    <xf numFmtId="0" fontId="8" fillId="3" borderId="3855" xfId="0" applyFont="1" applyFill="1" applyBorder="1" applyAlignment="1">
      <alignment horizontal="center" vertical="center"/>
    </xf>
    <xf numFmtId="0" fontId="17" fillId="0" borderId="3854" xfId="0" applyFont="1" applyBorder="1" applyAlignment="1">
      <alignment horizontal="left" vertical="center" shrinkToFit="1"/>
    </xf>
    <xf numFmtId="0" fontId="17" fillId="0" borderId="3853" xfId="0" applyFont="1" applyBorder="1" applyAlignment="1">
      <alignment horizontal="left" vertical="center" shrinkToFit="1"/>
    </xf>
    <xf numFmtId="0" fontId="17" fillId="0" borderId="3852" xfId="0" applyFont="1" applyBorder="1" applyAlignment="1">
      <alignment horizontal="left" vertical="center" shrinkToFit="1"/>
    </xf>
    <xf numFmtId="0" fontId="8" fillId="3" borderId="3857" xfId="0" applyFont="1" applyFill="1" applyBorder="1" applyAlignment="1">
      <alignment horizontal="center" vertical="center" wrapText="1"/>
    </xf>
    <xf numFmtId="0" fontId="8" fillId="3" borderId="3834" xfId="0" applyFont="1" applyFill="1" applyBorder="1" applyAlignment="1">
      <alignment horizontal="center" vertical="center" wrapText="1"/>
    </xf>
    <xf numFmtId="0" fontId="8" fillId="4" borderId="3836" xfId="0" applyFont="1" applyFill="1" applyBorder="1" applyAlignment="1">
      <alignment horizontal="left" vertical="top" wrapText="1"/>
    </xf>
    <xf numFmtId="0" fontId="10" fillId="0" borderId="3836" xfId="0" applyFont="1" applyBorder="1" applyAlignment="1">
      <alignment horizontal="left" vertical="center" wrapText="1"/>
    </xf>
    <xf numFmtId="0" fontId="10" fillId="0" borderId="3835" xfId="0" applyFont="1" applyBorder="1" applyAlignment="1">
      <alignment horizontal="left" vertical="center" wrapText="1"/>
    </xf>
    <xf numFmtId="0" fontId="10" fillId="0" borderId="3834" xfId="0" applyFont="1" applyBorder="1" applyAlignment="1">
      <alignment horizontal="left" vertical="center" wrapText="1"/>
    </xf>
    <xf numFmtId="0" fontId="11" fillId="4" borderId="3836" xfId="0" applyFont="1" applyFill="1" applyBorder="1" applyAlignment="1">
      <alignment horizontal="center" vertical="center" wrapText="1"/>
    </xf>
    <xf numFmtId="0" fontId="11" fillId="4" borderId="3834" xfId="0" applyFont="1" applyFill="1" applyBorder="1" applyAlignment="1">
      <alignment horizontal="center" vertical="center" wrapText="1"/>
    </xf>
    <xf numFmtId="0" fontId="8" fillId="3" borderId="3875" xfId="0" applyFont="1" applyFill="1" applyBorder="1" applyAlignment="1">
      <alignment horizontal="center" vertical="center"/>
    </xf>
    <xf numFmtId="0" fontId="8" fillId="3" borderId="3872" xfId="0" applyFont="1" applyFill="1" applyBorder="1" applyAlignment="1">
      <alignment horizontal="center" vertical="center"/>
    </xf>
    <xf numFmtId="0" fontId="8" fillId="3" borderId="3874" xfId="0" applyFont="1" applyFill="1" applyBorder="1" applyAlignment="1">
      <alignment horizontal="center" vertical="center"/>
    </xf>
    <xf numFmtId="0" fontId="8" fillId="3" borderId="3870" xfId="0" applyFont="1" applyFill="1" applyBorder="1" applyAlignment="1">
      <alignment horizontal="center" vertical="center"/>
    </xf>
    <xf numFmtId="0" fontId="8" fillId="3" borderId="3869" xfId="0" applyFont="1" applyFill="1" applyBorder="1" applyAlignment="1">
      <alignment horizontal="center" vertical="center"/>
    </xf>
    <xf numFmtId="0" fontId="17" fillId="0" borderId="3868" xfId="0" applyFont="1" applyBorder="1" applyAlignment="1">
      <alignment horizontal="left" vertical="center" shrinkToFit="1"/>
    </xf>
    <xf numFmtId="0" fontId="17" fillId="0" borderId="3867" xfId="0" applyFont="1" applyBorder="1" applyAlignment="1">
      <alignment horizontal="left" vertical="center" shrinkToFit="1"/>
    </xf>
    <xf numFmtId="0" fontId="17" fillId="0" borderId="3866" xfId="0" applyFont="1" applyBorder="1" applyAlignment="1">
      <alignment horizontal="left" vertical="center" shrinkToFit="1"/>
    </xf>
    <xf numFmtId="0" fontId="15" fillId="0" borderId="3873" xfId="0" applyFont="1" applyBorder="1" applyAlignment="1">
      <alignment horizontal="left" vertical="top" wrapText="1"/>
    </xf>
    <xf numFmtId="0" fontId="15" fillId="0" borderId="3872" xfId="0" applyFont="1" applyBorder="1" applyAlignment="1">
      <alignment horizontal="left" vertical="top" wrapText="1"/>
    </xf>
    <xf numFmtId="0" fontId="15" fillId="0" borderId="3871" xfId="0" applyFont="1" applyBorder="1" applyAlignment="1">
      <alignment horizontal="left" vertical="top" wrapText="1"/>
    </xf>
    <xf numFmtId="0" fontId="8" fillId="3" borderId="3884" xfId="0" applyFont="1" applyFill="1" applyBorder="1" applyAlignment="1">
      <alignment horizontal="center" vertical="center"/>
    </xf>
    <xf numFmtId="0" fontId="8" fillId="3" borderId="3883" xfId="0" applyFont="1" applyFill="1" applyBorder="1" applyAlignment="1">
      <alignment horizontal="center" vertical="center"/>
    </xf>
    <xf numFmtId="0" fontId="13" fillId="0" borderId="3883" xfId="0" applyFont="1" applyBorder="1" applyAlignment="1">
      <alignment horizontal="left" vertical="center" wrapText="1"/>
    </xf>
    <xf numFmtId="0" fontId="13" fillId="0" borderId="3882" xfId="0" applyFont="1" applyBorder="1" applyAlignment="1">
      <alignment horizontal="left" vertical="center" wrapText="1"/>
    </xf>
    <xf numFmtId="0" fontId="8" fillId="3" borderId="3884" xfId="0" applyFont="1" applyFill="1" applyBorder="1" applyAlignment="1">
      <alignment horizontal="center" vertical="center" wrapText="1"/>
    </xf>
    <xf numFmtId="0" fontId="8" fillId="3" borderId="3883" xfId="0" applyFont="1" applyFill="1" applyBorder="1" applyAlignment="1">
      <alignment horizontal="center" vertical="center" wrapText="1"/>
    </xf>
    <xf numFmtId="0" fontId="16" fillId="0" borderId="3868" xfId="0" applyFont="1" applyBorder="1" applyAlignment="1">
      <alignment horizontal="left" vertical="center" shrinkToFit="1"/>
    </xf>
    <xf numFmtId="0" fontId="16" fillId="0" borderId="3867" xfId="0" applyFont="1" applyBorder="1" applyAlignment="1">
      <alignment horizontal="left" vertical="center" shrinkToFit="1"/>
    </xf>
    <xf numFmtId="0" fontId="16" fillId="0" borderId="3866" xfId="0" applyFont="1" applyBorder="1" applyAlignment="1">
      <alignment horizontal="left" vertical="center" shrinkToFit="1"/>
    </xf>
    <xf numFmtId="0" fontId="8" fillId="3" borderId="3865" xfId="0" applyFont="1" applyFill="1" applyBorder="1" applyAlignment="1">
      <alignment horizontal="center" vertical="center"/>
    </xf>
    <xf numFmtId="0" fontId="8" fillId="3" borderId="3864" xfId="0" applyFont="1" applyFill="1" applyBorder="1" applyAlignment="1">
      <alignment horizontal="center" vertical="center"/>
    </xf>
    <xf numFmtId="0" fontId="16" fillId="0" borderId="3863" xfId="0" applyFont="1" applyBorder="1" applyAlignment="1">
      <alignment horizontal="left" vertical="center" shrinkToFit="1"/>
    </xf>
    <xf numFmtId="0" fontId="16" fillId="0" borderId="3862" xfId="0" applyFont="1" applyBorder="1" applyAlignment="1">
      <alignment horizontal="left" vertical="center" shrinkToFit="1"/>
    </xf>
    <xf numFmtId="0" fontId="16" fillId="0" borderId="3861" xfId="0" applyFont="1" applyBorder="1" applyAlignment="1">
      <alignment horizontal="left" vertical="center" shrinkToFit="1"/>
    </xf>
    <xf numFmtId="0" fontId="8" fillId="4" borderId="3859" xfId="0" applyFont="1" applyFill="1" applyBorder="1" applyAlignment="1">
      <alignment horizontal="left" vertical="top" wrapText="1"/>
    </xf>
    <xf numFmtId="0" fontId="8" fillId="4" borderId="3858" xfId="0" applyFont="1" applyFill="1" applyBorder="1" applyAlignment="1">
      <alignment horizontal="left" vertical="top" wrapText="1"/>
    </xf>
    <xf numFmtId="0" fontId="8" fillId="3" borderId="3880" xfId="0" applyFont="1" applyFill="1" applyBorder="1" applyAlignment="1">
      <alignment horizontal="center" vertical="center"/>
    </xf>
    <xf numFmtId="0" fontId="8" fillId="3" borderId="3879" xfId="0" applyFont="1" applyFill="1" applyBorder="1" applyAlignment="1">
      <alignment horizontal="center" vertical="center"/>
    </xf>
    <xf numFmtId="0" fontId="17" fillId="0" borderId="3878" xfId="0" applyFont="1" applyBorder="1" applyAlignment="1">
      <alignment horizontal="left" vertical="center" shrinkToFit="1"/>
    </xf>
    <xf numFmtId="0" fontId="17" fillId="0" borderId="3877" xfId="0" applyFont="1" applyBorder="1" applyAlignment="1">
      <alignment horizontal="left" vertical="center" shrinkToFit="1"/>
    </xf>
    <xf numFmtId="0" fontId="17" fillId="0" borderId="3876" xfId="0" applyFont="1" applyBorder="1" applyAlignment="1">
      <alignment horizontal="left" vertical="center" shrinkToFit="1"/>
    </xf>
    <xf numFmtId="0" fontId="8" fillId="3" borderId="3881" xfId="0" applyFont="1" applyFill="1" applyBorder="1" applyAlignment="1">
      <alignment horizontal="center" vertical="center" wrapText="1"/>
    </xf>
    <xf numFmtId="0" fontId="8" fillId="3" borderId="3858" xfId="0" applyFont="1" applyFill="1" applyBorder="1" applyAlignment="1">
      <alignment horizontal="center" vertical="center" wrapText="1"/>
    </xf>
    <xf numFmtId="0" fontId="8" fillId="4" borderId="3860" xfId="0" applyFont="1" applyFill="1" applyBorder="1" applyAlignment="1">
      <alignment horizontal="left" vertical="top" wrapText="1"/>
    </xf>
    <xf numFmtId="0" fontId="10" fillId="0" borderId="3860" xfId="0" applyFont="1" applyBorder="1" applyAlignment="1">
      <alignment horizontal="left" vertical="center" wrapText="1"/>
    </xf>
    <xf numFmtId="0" fontId="10" fillId="0" borderId="3859" xfId="0" applyFont="1" applyBorder="1" applyAlignment="1">
      <alignment horizontal="left" vertical="center" wrapText="1"/>
    </xf>
    <xf numFmtId="0" fontId="10" fillId="0" borderId="3858" xfId="0" applyFont="1" applyBorder="1" applyAlignment="1">
      <alignment horizontal="left" vertical="center" wrapText="1"/>
    </xf>
    <xf numFmtId="0" fontId="11" fillId="4" borderId="3860" xfId="0" applyFont="1" applyFill="1" applyBorder="1" applyAlignment="1">
      <alignment horizontal="center" vertical="center" wrapText="1"/>
    </xf>
    <xf numFmtId="0" fontId="11" fillId="4" borderId="3858" xfId="0" applyFont="1" applyFill="1" applyBorder="1" applyAlignment="1">
      <alignment horizontal="center" vertical="center" wrapText="1"/>
    </xf>
    <xf numFmtId="0" fontId="8" fillId="3" borderId="3899" xfId="0" applyFont="1" applyFill="1" applyBorder="1" applyAlignment="1">
      <alignment horizontal="center" vertical="center"/>
    </xf>
    <xf numFmtId="0" fontId="8" fillId="3" borderId="3896" xfId="0" applyFont="1" applyFill="1" applyBorder="1" applyAlignment="1">
      <alignment horizontal="center" vertical="center"/>
    </xf>
    <xf numFmtId="0" fontId="8" fillId="3" borderId="3898" xfId="0" applyFont="1" applyFill="1" applyBorder="1" applyAlignment="1">
      <alignment horizontal="center" vertical="center"/>
    </xf>
    <xf numFmtId="0" fontId="8" fillId="3" borderId="3894" xfId="0" applyFont="1" applyFill="1" applyBorder="1" applyAlignment="1">
      <alignment horizontal="center" vertical="center"/>
    </xf>
    <xf numFmtId="0" fontId="8" fillId="3" borderId="3893" xfId="0" applyFont="1" applyFill="1" applyBorder="1" applyAlignment="1">
      <alignment horizontal="center" vertical="center"/>
    </xf>
    <xf numFmtId="0" fontId="17" fillId="0" borderId="3892" xfId="0" applyFont="1" applyBorder="1" applyAlignment="1">
      <alignment horizontal="left" vertical="center" shrinkToFit="1"/>
    </xf>
    <xf numFmtId="0" fontId="17" fillId="0" borderId="3891" xfId="0" applyFont="1" applyBorder="1" applyAlignment="1">
      <alignment horizontal="left" vertical="center" shrinkToFit="1"/>
    </xf>
    <xf numFmtId="0" fontId="17" fillId="0" borderId="3890" xfId="0" applyFont="1" applyBorder="1" applyAlignment="1">
      <alignment horizontal="left" vertical="center" shrinkToFit="1"/>
    </xf>
    <xf numFmtId="0" fontId="15" fillId="0" borderId="3897" xfId="0" applyFont="1" applyBorder="1" applyAlignment="1">
      <alignment horizontal="left" vertical="top" wrapText="1"/>
    </xf>
    <xf numFmtId="0" fontId="15" fillId="0" borderId="3896" xfId="0" applyFont="1" applyBorder="1" applyAlignment="1">
      <alignment horizontal="left" vertical="top" wrapText="1"/>
    </xf>
    <xf numFmtId="0" fontId="15" fillId="0" borderId="3895" xfId="0" applyFont="1" applyBorder="1" applyAlignment="1">
      <alignment horizontal="left" vertical="top" wrapText="1"/>
    </xf>
    <xf numFmtId="0" fontId="8" fillId="3" borderId="3908" xfId="0" applyFont="1" applyFill="1" applyBorder="1" applyAlignment="1">
      <alignment horizontal="center" vertical="center"/>
    </xf>
    <xf numFmtId="0" fontId="8" fillId="3" borderId="3907" xfId="0" applyFont="1" applyFill="1" applyBorder="1" applyAlignment="1">
      <alignment horizontal="center" vertical="center"/>
    </xf>
    <xf numFmtId="0" fontId="13" fillId="0" borderId="3907" xfId="0" applyFont="1" applyBorder="1" applyAlignment="1">
      <alignment horizontal="left" vertical="center" wrapText="1"/>
    </xf>
    <xf numFmtId="0" fontId="13" fillId="0" borderId="3906" xfId="0" applyFont="1" applyBorder="1" applyAlignment="1">
      <alignment horizontal="left" vertical="center" wrapText="1"/>
    </xf>
    <xf numFmtId="0" fontId="8" fillId="3" borderId="3908" xfId="0" applyFont="1" applyFill="1" applyBorder="1" applyAlignment="1">
      <alignment horizontal="center" vertical="center" wrapText="1"/>
    </xf>
    <xf numFmtId="0" fontId="8" fillId="3" borderId="3907" xfId="0" applyFont="1" applyFill="1" applyBorder="1" applyAlignment="1">
      <alignment horizontal="center" vertical="center" wrapText="1"/>
    </xf>
    <xf numFmtId="0" fontId="16" fillId="0" borderId="3892" xfId="0" applyFont="1" applyBorder="1" applyAlignment="1">
      <alignment horizontal="left" vertical="center" shrinkToFit="1"/>
    </xf>
    <xf numFmtId="0" fontId="16" fillId="0" borderId="3891" xfId="0" applyFont="1" applyBorder="1" applyAlignment="1">
      <alignment horizontal="left" vertical="center" shrinkToFit="1"/>
    </xf>
    <xf numFmtId="0" fontId="16" fillId="0" borderId="3890" xfId="0" applyFont="1" applyBorder="1" applyAlignment="1">
      <alignment horizontal="left" vertical="center" shrinkToFit="1"/>
    </xf>
    <xf numFmtId="0" fontId="8" fillId="3" borderId="3889" xfId="0" applyFont="1" applyFill="1" applyBorder="1" applyAlignment="1">
      <alignment horizontal="center" vertical="center"/>
    </xf>
    <xf numFmtId="0" fontId="8" fillId="3" borderId="3888" xfId="0" applyFont="1" applyFill="1" applyBorder="1" applyAlignment="1">
      <alignment horizontal="center" vertical="center"/>
    </xf>
    <xf numFmtId="0" fontId="16" fillId="0" borderId="3887" xfId="0" applyFont="1" applyBorder="1" applyAlignment="1">
      <alignment horizontal="left" vertical="center" shrinkToFit="1"/>
    </xf>
    <xf numFmtId="0" fontId="16" fillId="0" borderId="3886" xfId="0" applyFont="1" applyBorder="1" applyAlignment="1">
      <alignment horizontal="left" vertical="center" shrinkToFit="1"/>
    </xf>
    <xf numFmtId="0" fontId="16" fillId="0" borderId="3885" xfId="0" applyFont="1" applyBorder="1" applyAlignment="1">
      <alignment horizontal="left" vertical="center" shrinkToFit="1"/>
    </xf>
    <xf numFmtId="0" fontId="8" fillId="4" borderId="3883" xfId="0" applyFont="1" applyFill="1" applyBorder="1" applyAlignment="1">
      <alignment horizontal="left" vertical="top" wrapText="1"/>
    </xf>
    <xf numFmtId="0" fontId="8" fillId="4" borderId="3882" xfId="0" applyFont="1" applyFill="1" applyBorder="1" applyAlignment="1">
      <alignment horizontal="left" vertical="top" wrapText="1"/>
    </xf>
    <xf numFmtId="0" fontId="8" fillId="3" borderId="3904" xfId="0" applyFont="1" applyFill="1" applyBorder="1" applyAlignment="1">
      <alignment horizontal="center" vertical="center"/>
    </xf>
    <xf numFmtId="0" fontId="8" fillId="3" borderId="3903" xfId="0" applyFont="1" applyFill="1" applyBorder="1" applyAlignment="1">
      <alignment horizontal="center" vertical="center"/>
    </xf>
    <xf numFmtId="0" fontId="17" fillId="0" borderId="3902" xfId="0" applyFont="1" applyBorder="1" applyAlignment="1">
      <alignment horizontal="left" vertical="center" shrinkToFit="1"/>
    </xf>
    <xf numFmtId="0" fontId="17" fillId="0" borderId="3901" xfId="0" applyFont="1" applyBorder="1" applyAlignment="1">
      <alignment horizontal="left" vertical="center" shrinkToFit="1"/>
    </xf>
    <xf numFmtId="0" fontId="17" fillId="0" borderId="3900" xfId="0" applyFont="1" applyBorder="1" applyAlignment="1">
      <alignment horizontal="left" vertical="center" shrinkToFit="1"/>
    </xf>
    <xf numFmtId="0" fontId="8" fillId="3" borderId="3905" xfId="0" applyFont="1" applyFill="1" applyBorder="1" applyAlignment="1">
      <alignment horizontal="center" vertical="center" wrapText="1"/>
    </xf>
    <xf numFmtId="0" fontId="8" fillId="3" borderId="3882" xfId="0" applyFont="1" applyFill="1" applyBorder="1" applyAlignment="1">
      <alignment horizontal="center" vertical="center" wrapText="1"/>
    </xf>
    <xf numFmtId="0" fontId="8" fillId="4" borderId="3884" xfId="0" applyFont="1" applyFill="1" applyBorder="1" applyAlignment="1">
      <alignment horizontal="left" vertical="top" wrapText="1"/>
    </xf>
    <xf numFmtId="0" fontId="10" fillId="0" borderId="3884" xfId="0" applyFont="1" applyBorder="1" applyAlignment="1">
      <alignment horizontal="left" vertical="center" wrapText="1"/>
    </xf>
    <xf numFmtId="0" fontId="10" fillId="0" borderId="3883" xfId="0" applyFont="1" applyBorder="1" applyAlignment="1">
      <alignment horizontal="left" vertical="center" wrapText="1"/>
    </xf>
    <xf numFmtId="0" fontId="10" fillId="0" borderId="3882" xfId="0" applyFont="1" applyBorder="1" applyAlignment="1">
      <alignment horizontal="left" vertical="center" wrapText="1"/>
    </xf>
    <xf numFmtId="0" fontId="11" fillId="4" borderId="3884" xfId="0" applyFont="1" applyFill="1" applyBorder="1" applyAlignment="1">
      <alignment horizontal="center" vertical="center" wrapText="1"/>
    </xf>
    <xf numFmtId="0" fontId="11" fillId="4" borderId="3882" xfId="0" applyFont="1" applyFill="1" applyBorder="1" applyAlignment="1">
      <alignment horizontal="center" vertical="center" wrapText="1"/>
    </xf>
    <xf numFmtId="0" fontId="8" fillId="3" borderId="3923" xfId="0" applyFont="1" applyFill="1" applyBorder="1" applyAlignment="1">
      <alignment horizontal="center" vertical="center"/>
    </xf>
    <xf numFmtId="0" fontId="8" fillId="3" borderId="3920" xfId="0" applyFont="1" applyFill="1" applyBorder="1" applyAlignment="1">
      <alignment horizontal="center" vertical="center"/>
    </xf>
    <xf numFmtId="0" fontId="8" fillId="3" borderId="3922" xfId="0" applyFont="1" applyFill="1" applyBorder="1" applyAlignment="1">
      <alignment horizontal="center" vertical="center"/>
    </xf>
    <xf numFmtId="0" fontId="8" fillId="3" borderId="3918" xfId="0" applyFont="1" applyFill="1" applyBorder="1" applyAlignment="1">
      <alignment horizontal="center" vertical="center"/>
    </xf>
    <xf numFmtId="0" fontId="8" fillId="3" borderId="3917" xfId="0" applyFont="1" applyFill="1" applyBorder="1" applyAlignment="1">
      <alignment horizontal="center" vertical="center"/>
    </xf>
    <xf numFmtId="0" fontId="17" fillId="0" borderId="3916" xfId="0" applyFont="1" applyBorder="1" applyAlignment="1">
      <alignment horizontal="left" vertical="center" shrinkToFit="1"/>
    </xf>
    <xf numFmtId="0" fontId="17" fillId="0" borderId="3915" xfId="0" applyFont="1" applyBorder="1" applyAlignment="1">
      <alignment horizontal="left" vertical="center" shrinkToFit="1"/>
    </xf>
    <xf numFmtId="0" fontId="17" fillId="0" borderId="3914" xfId="0" applyFont="1" applyBorder="1" applyAlignment="1">
      <alignment horizontal="left" vertical="center" shrinkToFit="1"/>
    </xf>
    <xf numFmtId="0" fontId="15" fillId="0" borderId="3921" xfId="0" applyFont="1" applyBorder="1" applyAlignment="1">
      <alignment horizontal="left" vertical="top" wrapText="1"/>
    </xf>
    <xf numFmtId="0" fontId="15" fillId="0" borderId="3920" xfId="0" applyFont="1" applyBorder="1" applyAlignment="1">
      <alignment horizontal="left" vertical="top" wrapText="1"/>
    </xf>
    <xf numFmtId="0" fontId="15" fillId="0" borderId="3919" xfId="0" applyFont="1" applyBorder="1" applyAlignment="1">
      <alignment horizontal="left" vertical="top" wrapText="1"/>
    </xf>
    <xf numFmtId="0" fontId="8" fillId="3" borderId="3932" xfId="0" applyFont="1" applyFill="1" applyBorder="1" applyAlignment="1">
      <alignment horizontal="center" vertical="center"/>
    </xf>
    <xf numFmtId="0" fontId="8" fillId="3" borderId="3931" xfId="0" applyFont="1" applyFill="1" applyBorder="1" applyAlignment="1">
      <alignment horizontal="center" vertical="center"/>
    </xf>
    <xf numFmtId="0" fontId="13" fillId="0" borderId="3931" xfId="0" applyFont="1" applyBorder="1" applyAlignment="1">
      <alignment horizontal="left" vertical="center" wrapText="1"/>
    </xf>
    <xf numFmtId="0" fontId="13" fillId="0" borderId="3930" xfId="0" applyFont="1" applyBorder="1" applyAlignment="1">
      <alignment horizontal="left" vertical="center" wrapText="1"/>
    </xf>
    <xf numFmtId="0" fontId="8" fillId="3" borderId="3932" xfId="0" applyFont="1" applyFill="1" applyBorder="1" applyAlignment="1">
      <alignment horizontal="center" vertical="center" wrapText="1"/>
    </xf>
    <xf numFmtId="0" fontId="8" fillId="3" borderId="3931" xfId="0" applyFont="1" applyFill="1" applyBorder="1" applyAlignment="1">
      <alignment horizontal="center" vertical="center" wrapText="1"/>
    </xf>
    <xf numFmtId="0" fontId="16" fillId="0" borderId="3916" xfId="0" applyFont="1" applyBorder="1" applyAlignment="1">
      <alignment horizontal="left" vertical="center" shrinkToFit="1"/>
    </xf>
    <xf numFmtId="0" fontId="16" fillId="0" borderId="3915" xfId="0" applyFont="1" applyBorder="1" applyAlignment="1">
      <alignment horizontal="left" vertical="center" shrinkToFit="1"/>
    </xf>
    <xf numFmtId="0" fontId="16" fillId="0" borderId="3914" xfId="0" applyFont="1" applyBorder="1" applyAlignment="1">
      <alignment horizontal="left" vertical="center" shrinkToFit="1"/>
    </xf>
    <xf numFmtId="0" fontId="8" fillId="3" borderId="3913" xfId="0" applyFont="1" applyFill="1" applyBorder="1" applyAlignment="1">
      <alignment horizontal="center" vertical="center"/>
    </xf>
    <xf numFmtId="0" fontId="8" fillId="3" borderId="3912" xfId="0" applyFont="1" applyFill="1" applyBorder="1" applyAlignment="1">
      <alignment horizontal="center" vertical="center"/>
    </xf>
    <xf numFmtId="0" fontId="16" fillId="0" borderId="3911" xfId="0" applyFont="1" applyBorder="1" applyAlignment="1">
      <alignment horizontal="left" vertical="center" shrinkToFit="1"/>
    </xf>
    <xf numFmtId="0" fontId="16" fillId="0" borderId="3910" xfId="0" applyFont="1" applyBorder="1" applyAlignment="1">
      <alignment horizontal="left" vertical="center" shrinkToFit="1"/>
    </xf>
    <xf numFmtId="0" fontId="16" fillId="0" borderId="3909" xfId="0" applyFont="1" applyBorder="1" applyAlignment="1">
      <alignment horizontal="left" vertical="center" shrinkToFit="1"/>
    </xf>
    <xf numFmtId="0" fontId="8" fillId="4" borderId="3907" xfId="0" applyFont="1" applyFill="1" applyBorder="1" applyAlignment="1">
      <alignment horizontal="left" vertical="top" wrapText="1"/>
    </xf>
    <xf numFmtId="0" fontId="8" fillId="4" borderId="3906" xfId="0" applyFont="1" applyFill="1" applyBorder="1" applyAlignment="1">
      <alignment horizontal="left" vertical="top" wrapText="1"/>
    </xf>
    <xf numFmtId="0" fontId="8" fillId="3" borderId="3928" xfId="0" applyFont="1" applyFill="1" applyBorder="1" applyAlignment="1">
      <alignment horizontal="center" vertical="center"/>
    </xf>
    <xf numFmtId="0" fontId="8" fillId="3" borderId="3927" xfId="0" applyFont="1" applyFill="1" applyBorder="1" applyAlignment="1">
      <alignment horizontal="center" vertical="center"/>
    </xf>
    <xf numFmtId="0" fontId="17" fillId="0" borderId="3926" xfId="0" applyFont="1" applyBorder="1" applyAlignment="1">
      <alignment horizontal="left" vertical="center" shrinkToFit="1"/>
    </xf>
    <xf numFmtId="0" fontId="17" fillId="0" borderId="3925" xfId="0" applyFont="1" applyBorder="1" applyAlignment="1">
      <alignment horizontal="left" vertical="center" shrinkToFit="1"/>
    </xf>
    <xf numFmtId="0" fontId="17" fillId="0" borderId="3924" xfId="0" applyFont="1" applyBorder="1" applyAlignment="1">
      <alignment horizontal="left" vertical="center" shrinkToFit="1"/>
    </xf>
    <xf numFmtId="0" fontId="8" fillId="3" borderId="3929" xfId="0" applyFont="1" applyFill="1" applyBorder="1" applyAlignment="1">
      <alignment horizontal="center" vertical="center" wrapText="1"/>
    </xf>
    <xf numFmtId="0" fontId="8" fillId="3" borderId="3906" xfId="0" applyFont="1" applyFill="1" applyBorder="1" applyAlignment="1">
      <alignment horizontal="center" vertical="center" wrapText="1"/>
    </xf>
    <xf numFmtId="0" fontId="8" fillId="4" borderId="3908" xfId="0" applyFont="1" applyFill="1" applyBorder="1" applyAlignment="1">
      <alignment horizontal="left" vertical="top" wrapText="1"/>
    </xf>
    <xf numFmtId="0" fontId="10" fillId="0" borderId="3908" xfId="0" applyFont="1" applyBorder="1" applyAlignment="1">
      <alignment horizontal="left" vertical="center" wrapText="1"/>
    </xf>
    <xf numFmtId="0" fontId="10" fillId="0" borderId="3907" xfId="0" applyFont="1" applyBorder="1" applyAlignment="1">
      <alignment horizontal="left" vertical="center" wrapText="1"/>
    </xf>
    <xf numFmtId="0" fontId="10" fillId="0" borderId="3906" xfId="0" applyFont="1" applyBorder="1" applyAlignment="1">
      <alignment horizontal="left" vertical="center" wrapText="1"/>
    </xf>
    <xf numFmtId="0" fontId="11" fillId="4" borderId="3908" xfId="0" applyFont="1" applyFill="1" applyBorder="1" applyAlignment="1">
      <alignment horizontal="center" vertical="center" wrapText="1"/>
    </xf>
    <xf numFmtId="0" fontId="11" fillId="4" borderId="3906" xfId="0" applyFont="1" applyFill="1" applyBorder="1" applyAlignment="1">
      <alignment horizontal="center" vertical="center" wrapText="1"/>
    </xf>
    <xf numFmtId="0" fontId="8" fillId="3" borderId="3947" xfId="0" applyFont="1" applyFill="1" applyBorder="1" applyAlignment="1">
      <alignment horizontal="center" vertical="center"/>
    </xf>
    <xf numFmtId="0" fontId="8" fillId="3" borderId="3944" xfId="0" applyFont="1" applyFill="1" applyBorder="1" applyAlignment="1">
      <alignment horizontal="center" vertical="center"/>
    </xf>
    <xf numFmtId="0" fontId="8" fillId="3" borderId="3946" xfId="0" applyFont="1" applyFill="1" applyBorder="1" applyAlignment="1">
      <alignment horizontal="center" vertical="center"/>
    </xf>
    <xf numFmtId="0" fontId="8" fillId="3" borderId="3942" xfId="0" applyFont="1" applyFill="1" applyBorder="1" applyAlignment="1">
      <alignment horizontal="center" vertical="center"/>
    </xf>
    <xf numFmtId="0" fontId="8" fillId="3" borderId="3941" xfId="0" applyFont="1" applyFill="1" applyBorder="1" applyAlignment="1">
      <alignment horizontal="center" vertical="center"/>
    </xf>
    <xf numFmtId="0" fontId="17" fillId="0" borderId="3940" xfId="0" applyFont="1" applyBorder="1" applyAlignment="1">
      <alignment horizontal="left" vertical="center" shrinkToFit="1"/>
    </xf>
    <xf numFmtId="0" fontId="17" fillId="0" borderId="3939" xfId="0" applyFont="1" applyBorder="1" applyAlignment="1">
      <alignment horizontal="left" vertical="center" shrinkToFit="1"/>
    </xf>
    <xf numFmtId="0" fontId="17" fillId="0" borderId="3938" xfId="0" applyFont="1" applyBorder="1" applyAlignment="1">
      <alignment horizontal="left" vertical="center" shrinkToFit="1"/>
    </xf>
    <xf numFmtId="0" fontId="15" fillId="0" borderId="3945" xfId="0" applyFont="1" applyBorder="1" applyAlignment="1">
      <alignment horizontal="left" vertical="top" wrapText="1"/>
    </xf>
    <xf numFmtId="0" fontId="15" fillId="0" borderId="3944" xfId="0" applyFont="1" applyBorder="1" applyAlignment="1">
      <alignment horizontal="left" vertical="top" wrapText="1"/>
    </xf>
    <xf numFmtId="0" fontId="15" fillId="0" borderId="3943" xfId="0" applyFont="1" applyBorder="1" applyAlignment="1">
      <alignment horizontal="left" vertical="top" wrapText="1"/>
    </xf>
    <xf numFmtId="0" fontId="8" fillId="3" borderId="3956" xfId="0" applyFont="1" applyFill="1" applyBorder="1" applyAlignment="1">
      <alignment horizontal="center" vertical="center"/>
    </xf>
    <xf numFmtId="0" fontId="8" fillId="3" borderId="3955" xfId="0" applyFont="1" applyFill="1" applyBorder="1" applyAlignment="1">
      <alignment horizontal="center" vertical="center"/>
    </xf>
    <xf numFmtId="0" fontId="13" fillId="0" borderId="3955" xfId="0" applyFont="1" applyBorder="1" applyAlignment="1">
      <alignment horizontal="left" vertical="center" wrapText="1"/>
    </xf>
    <xf numFmtId="0" fontId="13" fillId="0" borderId="3954" xfId="0" applyFont="1" applyBorder="1" applyAlignment="1">
      <alignment horizontal="left" vertical="center" wrapText="1"/>
    </xf>
    <xf numFmtId="0" fontId="8" fillId="3" borderId="3956" xfId="0" applyFont="1" applyFill="1" applyBorder="1" applyAlignment="1">
      <alignment horizontal="center" vertical="center" wrapText="1"/>
    </xf>
    <xf numFmtId="0" fontId="8" fillId="3" borderId="3955" xfId="0" applyFont="1" applyFill="1" applyBorder="1" applyAlignment="1">
      <alignment horizontal="center" vertical="center" wrapText="1"/>
    </xf>
    <xf numFmtId="0" fontId="16" fillId="0" borderId="3940" xfId="0" applyFont="1" applyBorder="1" applyAlignment="1">
      <alignment horizontal="left" vertical="center" shrinkToFit="1"/>
    </xf>
    <xf numFmtId="0" fontId="16" fillId="0" borderId="3939" xfId="0" applyFont="1" applyBorder="1" applyAlignment="1">
      <alignment horizontal="left" vertical="center" shrinkToFit="1"/>
    </xf>
    <xf numFmtId="0" fontId="16" fillId="0" borderId="3938" xfId="0" applyFont="1" applyBorder="1" applyAlignment="1">
      <alignment horizontal="left" vertical="center" shrinkToFit="1"/>
    </xf>
    <xf numFmtId="0" fontId="8" fillId="3" borderId="3937" xfId="0" applyFont="1" applyFill="1" applyBorder="1" applyAlignment="1">
      <alignment horizontal="center" vertical="center"/>
    </xf>
    <xf numFmtId="0" fontId="8" fillId="3" borderId="3936" xfId="0" applyFont="1" applyFill="1" applyBorder="1" applyAlignment="1">
      <alignment horizontal="center" vertical="center"/>
    </xf>
    <xf numFmtId="0" fontId="16" fillId="0" borderId="3935" xfId="0" applyFont="1" applyBorder="1" applyAlignment="1">
      <alignment horizontal="left" vertical="center" shrinkToFit="1"/>
    </xf>
    <xf numFmtId="0" fontId="16" fillId="0" borderId="3934" xfId="0" applyFont="1" applyBorder="1" applyAlignment="1">
      <alignment horizontal="left" vertical="center" shrinkToFit="1"/>
    </xf>
    <xf numFmtId="0" fontId="16" fillId="0" borderId="3933" xfId="0" applyFont="1" applyBorder="1" applyAlignment="1">
      <alignment horizontal="left" vertical="center" shrinkToFit="1"/>
    </xf>
    <xf numFmtId="0" fontId="8" fillId="4" borderId="3931" xfId="0" applyFont="1" applyFill="1" applyBorder="1" applyAlignment="1">
      <alignment horizontal="left" vertical="top" wrapText="1"/>
    </xf>
    <xf numFmtId="0" fontId="8" fillId="4" borderId="3930" xfId="0" applyFont="1" applyFill="1" applyBorder="1" applyAlignment="1">
      <alignment horizontal="left" vertical="top" wrapText="1"/>
    </xf>
    <xf numFmtId="0" fontId="8" fillId="3" borderId="3952" xfId="0" applyFont="1" applyFill="1" applyBorder="1" applyAlignment="1">
      <alignment horizontal="center" vertical="center"/>
    </xf>
    <xf numFmtId="0" fontId="8" fillId="3" borderId="3951" xfId="0" applyFont="1" applyFill="1" applyBorder="1" applyAlignment="1">
      <alignment horizontal="center" vertical="center"/>
    </xf>
    <xf numFmtId="0" fontId="17" fillId="0" borderId="3950" xfId="0" applyFont="1" applyBorder="1" applyAlignment="1">
      <alignment horizontal="left" vertical="center" shrinkToFit="1"/>
    </xf>
    <xf numFmtId="0" fontId="17" fillId="0" borderId="3949" xfId="0" applyFont="1" applyBorder="1" applyAlignment="1">
      <alignment horizontal="left" vertical="center" shrinkToFit="1"/>
    </xf>
    <xf numFmtId="0" fontId="17" fillId="0" borderId="3948" xfId="0" applyFont="1" applyBorder="1" applyAlignment="1">
      <alignment horizontal="left" vertical="center" shrinkToFit="1"/>
    </xf>
    <xf numFmtId="0" fontId="8" fillId="3" borderId="3953" xfId="0" applyFont="1" applyFill="1" applyBorder="1" applyAlignment="1">
      <alignment horizontal="center" vertical="center" wrapText="1"/>
    </xf>
    <xf numFmtId="0" fontId="8" fillId="3" borderId="3930" xfId="0" applyFont="1" applyFill="1" applyBorder="1" applyAlignment="1">
      <alignment horizontal="center" vertical="center" wrapText="1"/>
    </xf>
    <xf numFmtId="0" fontId="8" fillId="4" borderId="3932" xfId="0" applyFont="1" applyFill="1" applyBorder="1" applyAlignment="1">
      <alignment horizontal="left" vertical="top" wrapText="1"/>
    </xf>
    <xf numFmtId="0" fontId="10" fillId="0" borderId="3932" xfId="0" applyFont="1" applyBorder="1" applyAlignment="1">
      <alignment horizontal="left" vertical="center" wrapText="1"/>
    </xf>
    <xf numFmtId="0" fontId="10" fillId="0" borderId="3931" xfId="0" applyFont="1" applyBorder="1" applyAlignment="1">
      <alignment horizontal="left" vertical="center" wrapText="1"/>
    </xf>
    <xf numFmtId="0" fontId="10" fillId="0" borderId="3930" xfId="0" applyFont="1" applyBorder="1" applyAlignment="1">
      <alignment horizontal="left" vertical="center" wrapText="1"/>
    </xf>
    <xf numFmtId="0" fontId="11" fillId="4" borderId="3932" xfId="0" applyFont="1" applyFill="1" applyBorder="1" applyAlignment="1">
      <alignment horizontal="center" vertical="center" wrapText="1"/>
    </xf>
    <xf numFmtId="0" fontId="11" fillId="4" borderId="3930" xfId="0" applyFont="1" applyFill="1" applyBorder="1" applyAlignment="1">
      <alignment horizontal="center" vertical="center" wrapText="1"/>
    </xf>
    <xf numFmtId="0" fontId="8" fillId="3" borderId="3971" xfId="0" applyFont="1" applyFill="1" applyBorder="1" applyAlignment="1">
      <alignment horizontal="center" vertical="center"/>
    </xf>
    <xf numFmtId="0" fontId="8" fillId="3" borderId="3968" xfId="0" applyFont="1" applyFill="1" applyBorder="1" applyAlignment="1">
      <alignment horizontal="center" vertical="center"/>
    </xf>
    <xf numFmtId="0" fontId="8" fillId="3" borderId="3970" xfId="0" applyFont="1" applyFill="1" applyBorder="1" applyAlignment="1">
      <alignment horizontal="center" vertical="center"/>
    </xf>
    <xf numFmtId="0" fontId="8" fillId="3" borderId="3966" xfId="0" applyFont="1" applyFill="1" applyBorder="1" applyAlignment="1">
      <alignment horizontal="center" vertical="center"/>
    </xf>
    <xf numFmtId="0" fontId="8" fillId="3" borderId="3965" xfId="0" applyFont="1" applyFill="1" applyBorder="1" applyAlignment="1">
      <alignment horizontal="center" vertical="center"/>
    </xf>
    <xf numFmtId="0" fontId="17" fillId="0" borderId="3964" xfId="0" applyFont="1" applyBorder="1" applyAlignment="1">
      <alignment horizontal="left" vertical="center" shrinkToFit="1"/>
    </xf>
    <xf numFmtId="0" fontId="17" fillId="0" borderId="3963" xfId="0" applyFont="1" applyBorder="1" applyAlignment="1">
      <alignment horizontal="left" vertical="center" shrinkToFit="1"/>
    </xf>
    <xf numFmtId="0" fontId="17" fillId="0" borderId="3962" xfId="0" applyFont="1" applyBorder="1" applyAlignment="1">
      <alignment horizontal="left" vertical="center" shrinkToFit="1"/>
    </xf>
    <xf numFmtId="0" fontId="15" fillId="0" borderId="3969" xfId="0" applyFont="1" applyBorder="1" applyAlignment="1">
      <alignment horizontal="left" vertical="top" wrapText="1"/>
    </xf>
    <xf numFmtId="0" fontId="15" fillId="0" borderId="3968" xfId="0" applyFont="1" applyBorder="1" applyAlignment="1">
      <alignment horizontal="left" vertical="top" wrapText="1"/>
    </xf>
    <xf numFmtId="0" fontId="15" fillId="0" borderId="3967" xfId="0" applyFont="1" applyBorder="1" applyAlignment="1">
      <alignment horizontal="left" vertical="top" wrapText="1"/>
    </xf>
    <xf numFmtId="0" fontId="8" fillId="3" borderId="3980" xfId="0" applyFont="1" applyFill="1" applyBorder="1" applyAlignment="1">
      <alignment horizontal="center" vertical="center"/>
    </xf>
    <xf numFmtId="0" fontId="8" fillId="3" borderId="3979" xfId="0" applyFont="1" applyFill="1" applyBorder="1" applyAlignment="1">
      <alignment horizontal="center" vertical="center"/>
    </xf>
    <xf numFmtId="0" fontId="13" fillId="0" borderId="3979" xfId="0" applyFont="1" applyBorder="1" applyAlignment="1">
      <alignment horizontal="left" vertical="center" wrapText="1"/>
    </xf>
    <xf numFmtId="0" fontId="13" fillId="0" borderId="3978" xfId="0" applyFont="1" applyBorder="1" applyAlignment="1">
      <alignment horizontal="left" vertical="center" wrapText="1"/>
    </xf>
    <xf numFmtId="0" fontId="8" fillId="3" borderId="3980" xfId="0" applyFont="1" applyFill="1" applyBorder="1" applyAlignment="1">
      <alignment horizontal="center" vertical="center" wrapText="1"/>
    </xf>
    <xf numFmtId="0" fontId="8" fillId="3" borderId="3979" xfId="0" applyFont="1" applyFill="1" applyBorder="1" applyAlignment="1">
      <alignment horizontal="center" vertical="center" wrapText="1"/>
    </xf>
    <xf numFmtId="0" fontId="16" fillId="0" borderId="3964" xfId="0" applyFont="1" applyBorder="1" applyAlignment="1">
      <alignment horizontal="left" vertical="center" shrinkToFit="1"/>
    </xf>
    <xf numFmtId="0" fontId="16" fillId="0" borderId="3963" xfId="0" applyFont="1" applyBorder="1" applyAlignment="1">
      <alignment horizontal="left" vertical="center" shrinkToFit="1"/>
    </xf>
    <xf numFmtId="0" fontId="16" fillId="0" borderId="3962" xfId="0" applyFont="1" applyBorder="1" applyAlignment="1">
      <alignment horizontal="left" vertical="center" shrinkToFit="1"/>
    </xf>
    <xf numFmtId="0" fontId="8" fillId="3" borderId="3961" xfId="0" applyFont="1" applyFill="1" applyBorder="1" applyAlignment="1">
      <alignment horizontal="center" vertical="center"/>
    </xf>
    <xf numFmtId="0" fontId="8" fillId="3" borderId="3960" xfId="0" applyFont="1" applyFill="1" applyBorder="1" applyAlignment="1">
      <alignment horizontal="center" vertical="center"/>
    </xf>
    <xf numFmtId="0" fontId="16" fillId="0" borderId="3959" xfId="0" applyFont="1" applyBorder="1" applyAlignment="1">
      <alignment horizontal="left" vertical="center" shrinkToFit="1"/>
    </xf>
    <xf numFmtId="0" fontId="16" fillId="0" borderId="3958" xfId="0" applyFont="1" applyBorder="1" applyAlignment="1">
      <alignment horizontal="left" vertical="center" shrinkToFit="1"/>
    </xf>
    <xf numFmtId="0" fontId="16" fillId="0" borderId="3957" xfId="0" applyFont="1" applyBorder="1" applyAlignment="1">
      <alignment horizontal="left" vertical="center" shrinkToFit="1"/>
    </xf>
    <xf numFmtId="0" fontId="8" fillId="4" borderId="3955" xfId="0" applyFont="1" applyFill="1" applyBorder="1" applyAlignment="1">
      <alignment horizontal="left" vertical="top" wrapText="1"/>
    </xf>
    <xf numFmtId="0" fontId="8" fillId="4" borderId="3954" xfId="0" applyFont="1" applyFill="1" applyBorder="1" applyAlignment="1">
      <alignment horizontal="left" vertical="top" wrapText="1"/>
    </xf>
    <xf numFmtId="0" fontId="8" fillId="3" borderId="3976" xfId="0" applyFont="1" applyFill="1" applyBorder="1" applyAlignment="1">
      <alignment horizontal="center" vertical="center"/>
    </xf>
    <xf numFmtId="0" fontId="8" fillId="3" borderId="3975" xfId="0" applyFont="1" applyFill="1" applyBorder="1" applyAlignment="1">
      <alignment horizontal="center" vertical="center"/>
    </xf>
    <xf numFmtId="0" fontId="17" fillId="0" borderId="3974" xfId="0" applyFont="1" applyBorder="1" applyAlignment="1">
      <alignment horizontal="left" vertical="center" shrinkToFit="1"/>
    </xf>
    <xf numFmtId="0" fontId="17" fillId="0" borderId="3973" xfId="0" applyFont="1" applyBorder="1" applyAlignment="1">
      <alignment horizontal="left" vertical="center" shrinkToFit="1"/>
    </xf>
    <xf numFmtId="0" fontId="17" fillId="0" borderId="3972" xfId="0" applyFont="1" applyBorder="1" applyAlignment="1">
      <alignment horizontal="left" vertical="center" shrinkToFit="1"/>
    </xf>
    <xf numFmtId="0" fontId="8" fillId="3" borderId="3977" xfId="0" applyFont="1" applyFill="1" applyBorder="1" applyAlignment="1">
      <alignment horizontal="center" vertical="center" wrapText="1"/>
    </xf>
    <xf numFmtId="0" fontId="8" fillId="3" borderId="3954" xfId="0" applyFont="1" applyFill="1" applyBorder="1" applyAlignment="1">
      <alignment horizontal="center" vertical="center" wrapText="1"/>
    </xf>
    <xf numFmtId="0" fontId="8" fillId="4" borderId="3956" xfId="0" applyFont="1" applyFill="1" applyBorder="1" applyAlignment="1">
      <alignment horizontal="left" vertical="top" wrapText="1"/>
    </xf>
    <xf numFmtId="0" fontId="10" fillId="0" borderId="3956" xfId="0" applyFont="1" applyBorder="1" applyAlignment="1">
      <alignment horizontal="left" vertical="center" wrapText="1"/>
    </xf>
    <xf numFmtId="0" fontId="10" fillId="0" borderId="3955" xfId="0" applyFont="1" applyBorder="1" applyAlignment="1">
      <alignment horizontal="left" vertical="center" wrapText="1"/>
    </xf>
    <xf numFmtId="0" fontId="10" fillId="0" borderId="3954" xfId="0" applyFont="1" applyBorder="1" applyAlignment="1">
      <alignment horizontal="left" vertical="center" wrapText="1"/>
    </xf>
    <xf numFmtId="0" fontId="11" fillId="4" borderId="3956" xfId="0" applyFont="1" applyFill="1" applyBorder="1" applyAlignment="1">
      <alignment horizontal="center" vertical="center" wrapText="1"/>
    </xf>
    <xf numFmtId="0" fontId="11" fillId="4" borderId="3954" xfId="0" applyFont="1" applyFill="1" applyBorder="1" applyAlignment="1">
      <alignment horizontal="center" vertical="center" wrapText="1"/>
    </xf>
    <xf numFmtId="0" fontId="8" fillId="3" borderId="3995" xfId="0" applyFont="1" applyFill="1" applyBorder="1" applyAlignment="1">
      <alignment horizontal="center" vertical="center"/>
    </xf>
    <xf numFmtId="0" fontId="8" fillId="3" borderId="3992" xfId="0" applyFont="1" applyFill="1" applyBorder="1" applyAlignment="1">
      <alignment horizontal="center" vertical="center"/>
    </xf>
    <xf numFmtId="0" fontId="8" fillId="3" borderId="3994" xfId="0" applyFont="1" applyFill="1" applyBorder="1" applyAlignment="1">
      <alignment horizontal="center" vertical="center"/>
    </xf>
    <xf numFmtId="0" fontId="8" fillId="3" borderId="3990" xfId="0" applyFont="1" applyFill="1" applyBorder="1" applyAlignment="1">
      <alignment horizontal="center" vertical="center"/>
    </xf>
    <xf numFmtId="0" fontId="8" fillId="3" borderId="3989" xfId="0" applyFont="1" applyFill="1" applyBorder="1" applyAlignment="1">
      <alignment horizontal="center" vertical="center"/>
    </xf>
    <xf numFmtId="0" fontId="17" fillId="0" borderId="3988" xfId="0" applyFont="1" applyBorder="1" applyAlignment="1">
      <alignment horizontal="left" vertical="center" shrinkToFit="1"/>
    </xf>
    <xf numFmtId="0" fontId="17" fillId="0" borderId="3987" xfId="0" applyFont="1" applyBorder="1" applyAlignment="1">
      <alignment horizontal="left" vertical="center" shrinkToFit="1"/>
    </xf>
    <xf numFmtId="0" fontId="17" fillId="0" borderId="3986" xfId="0" applyFont="1" applyBorder="1" applyAlignment="1">
      <alignment horizontal="left" vertical="center" shrinkToFit="1"/>
    </xf>
    <xf numFmtId="0" fontId="15" fillId="0" borderId="3993" xfId="0" applyFont="1" applyBorder="1" applyAlignment="1">
      <alignment horizontal="left" vertical="top" wrapText="1"/>
    </xf>
    <xf numFmtId="0" fontId="15" fillId="0" borderId="3992" xfId="0" applyFont="1" applyBorder="1" applyAlignment="1">
      <alignment horizontal="left" vertical="top" wrapText="1"/>
    </xf>
    <xf numFmtId="0" fontId="15" fillId="0" borderId="3991" xfId="0" applyFont="1" applyBorder="1" applyAlignment="1">
      <alignment horizontal="left" vertical="top" wrapText="1"/>
    </xf>
    <xf numFmtId="0" fontId="8" fillId="3" borderId="4004" xfId="0" applyFont="1" applyFill="1" applyBorder="1" applyAlignment="1">
      <alignment horizontal="center" vertical="center"/>
    </xf>
    <xf numFmtId="0" fontId="8" fillId="3" borderId="4003" xfId="0" applyFont="1" applyFill="1" applyBorder="1" applyAlignment="1">
      <alignment horizontal="center" vertical="center"/>
    </xf>
    <xf numFmtId="0" fontId="13" fillId="0" borderId="4003" xfId="0" applyFont="1" applyBorder="1" applyAlignment="1">
      <alignment horizontal="left" vertical="center" wrapText="1"/>
    </xf>
    <xf numFmtId="0" fontId="13" fillId="0" borderId="4002" xfId="0" applyFont="1" applyBorder="1" applyAlignment="1">
      <alignment horizontal="left" vertical="center" wrapText="1"/>
    </xf>
    <xf numFmtId="0" fontId="8" fillId="3" borderId="4004" xfId="0" applyFont="1" applyFill="1" applyBorder="1" applyAlignment="1">
      <alignment horizontal="center" vertical="center" wrapText="1"/>
    </xf>
    <xf numFmtId="0" fontId="8" fillId="3" borderId="4003" xfId="0" applyFont="1" applyFill="1" applyBorder="1" applyAlignment="1">
      <alignment horizontal="center" vertical="center" wrapText="1"/>
    </xf>
    <xf numFmtId="0" fontId="16" fillId="0" borderId="3988" xfId="0" applyFont="1" applyBorder="1" applyAlignment="1">
      <alignment horizontal="left" vertical="center" shrinkToFit="1"/>
    </xf>
    <xf numFmtId="0" fontId="16" fillId="0" borderId="3987" xfId="0" applyFont="1" applyBorder="1" applyAlignment="1">
      <alignment horizontal="left" vertical="center" shrinkToFit="1"/>
    </xf>
    <xf numFmtId="0" fontId="16" fillId="0" borderId="3986" xfId="0" applyFont="1" applyBorder="1" applyAlignment="1">
      <alignment horizontal="left" vertical="center" shrinkToFit="1"/>
    </xf>
    <xf numFmtId="0" fontId="8" fillId="3" borderId="3985" xfId="0" applyFont="1" applyFill="1" applyBorder="1" applyAlignment="1">
      <alignment horizontal="center" vertical="center"/>
    </xf>
    <xf numFmtId="0" fontId="8" fillId="3" borderId="3984" xfId="0" applyFont="1" applyFill="1" applyBorder="1" applyAlignment="1">
      <alignment horizontal="center" vertical="center"/>
    </xf>
    <xf numFmtId="0" fontId="16" fillId="0" borderId="3983" xfId="0" applyFont="1" applyBorder="1" applyAlignment="1">
      <alignment horizontal="left" vertical="center" shrinkToFit="1"/>
    </xf>
    <xf numFmtId="0" fontId="16" fillId="0" borderId="3982" xfId="0" applyFont="1" applyBorder="1" applyAlignment="1">
      <alignment horizontal="left" vertical="center" shrinkToFit="1"/>
    </xf>
    <xf numFmtId="0" fontId="16" fillId="0" borderId="3981" xfId="0" applyFont="1" applyBorder="1" applyAlignment="1">
      <alignment horizontal="left" vertical="center" shrinkToFit="1"/>
    </xf>
    <xf numFmtId="0" fontId="8" fillId="4" borderId="3979" xfId="0" applyFont="1" applyFill="1" applyBorder="1" applyAlignment="1">
      <alignment horizontal="left" vertical="top" wrapText="1"/>
    </xf>
    <xf numFmtId="0" fontId="8" fillId="4" borderId="3978" xfId="0" applyFont="1" applyFill="1" applyBorder="1" applyAlignment="1">
      <alignment horizontal="left" vertical="top" wrapText="1"/>
    </xf>
    <xf numFmtId="0" fontId="8" fillId="3" borderId="4000" xfId="0" applyFont="1" applyFill="1" applyBorder="1" applyAlignment="1">
      <alignment horizontal="center" vertical="center"/>
    </xf>
    <xf numFmtId="0" fontId="8" fillId="3" borderId="3999" xfId="0" applyFont="1" applyFill="1" applyBorder="1" applyAlignment="1">
      <alignment horizontal="center" vertical="center"/>
    </xf>
    <xf numFmtId="0" fontId="17" fillId="0" borderId="3998" xfId="0" applyFont="1" applyBorder="1" applyAlignment="1">
      <alignment horizontal="left" vertical="center" shrinkToFit="1"/>
    </xf>
    <xf numFmtId="0" fontId="17" fillId="0" borderId="3997" xfId="0" applyFont="1" applyBorder="1" applyAlignment="1">
      <alignment horizontal="left" vertical="center" shrinkToFit="1"/>
    </xf>
    <xf numFmtId="0" fontId="17" fillId="0" borderId="3996" xfId="0" applyFont="1" applyBorder="1" applyAlignment="1">
      <alignment horizontal="left" vertical="center" shrinkToFit="1"/>
    </xf>
    <xf numFmtId="0" fontId="8" fillId="3" borderId="4001" xfId="0" applyFont="1" applyFill="1" applyBorder="1" applyAlignment="1">
      <alignment horizontal="center" vertical="center" wrapText="1"/>
    </xf>
    <xf numFmtId="0" fontId="8" fillId="3" borderId="3978" xfId="0" applyFont="1" applyFill="1" applyBorder="1" applyAlignment="1">
      <alignment horizontal="center" vertical="center" wrapText="1"/>
    </xf>
    <xf numFmtId="0" fontId="8" fillId="4" borderId="3980" xfId="0" applyFont="1" applyFill="1" applyBorder="1" applyAlignment="1">
      <alignment horizontal="left" vertical="top" wrapText="1"/>
    </xf>
    <xf numFmtId="0" fontId="10" fillId="0" borderId="3980" xfId="0" applyFont="1" applyBorder="1" applyAlignment="1">
      <alignment horizontal="left" vertical="center" wrapText="1"/>
    </xf>
    <xf numFmtId="0" fontId="10" fillId="0" borderId="3979" xfId="0" applyFont="1" applyBorder="1" applyAlignment="1">
      <alignment horizontal="left" vertical="center" wrapText="1"/>
    </xf>
    <xf numFmtId="0" fontId="10" fillId="0" borderId="3978" xfId="0" applyFont="1" applyBorder="1" applyAlignment="1">
      <alignment horizontal="left" vertical="center" wrapText="1"/>
    </xf>
    <xf numFmtId="0" fontId="11" fillId="4" borderId="3980" xfId="0" applyFont="1" applyFill="1" applyBorder="1" applyAlignment="1">
      <alignment horizontal="center" vertical="center" wrapText="1"/>
    </xf>
    <xf numFmtId="0" fontId="11" fillId="4" borderId="3978" xfId="0" applyFont="1" applyFill="1" applyBorder="1" applyAlignment="1">
      <alignment horizontal="center" vertical="center" wrapText="1"/>
    </xf>
    <xf numFmtId="0" fontId="8" fillId="3" borderId="4019" xfId="0" applyFont="1" applyFill="1" applyBorder="1" applyAlignment="1">
      <alignment horizontal="center" vertical="center"/>
    </xf>
    <xf numFmtId="0" fontId="8" fillId="3" borderId="4016" xfId="0" applyFont="1" applyFill="1" applyBorder="1" applyAlignment="1">
      <alignment horizontal="center" vertical="center"/>
    </xf>
    <xf numFmtId="0" fontId="8" fillId="3" borderId="4018" xfId="0" applyFont="1" applyFill="1" applyBorder="1" applyAlignment="1">
      <alignment horizontal="center" vertical="center"/>
    </xf>
    <xf numFmtId="0" fontId="8" fillId="3" borderId="4014" xfId="0" applyFont="1" applyFill="1" applyBorder="1" applyAlignment="1">
      <alignment horizontal="center" vertical="center"/>
    </xf>
    <xf numFmtId="0" fontId="8" fillId="3" borderId="4013" xfId="0" applyFont="1" applyFill="1" applyBorder="1" applyAlignment="1">
      <alignment horizontal="center" vertical="center"/>
    </xf>
    <xf numFmtId="0" fontId="17" fillId="0" borderId="4012" xfId="0" applyFont="1" applyBorder="1" applyAlignment="1">
      <alignment horizontal="left" vertical="center" shrinkToFit="1"/>
    </xf>
    <xf numFmtId="0" fontId="17" fillId="0" borderId="4011" xfId="0" applyFont="1" applyBorder="1" applyAlignment="1">
      <alignment horizontal="left" vertical="center" shrinkToFit="1"/>
    </xf>
    <xf numFmtId="0" fontId="17" fillId="0" borderId="4010" xfId="0" applyFont="1" applyBorder="1" applyAlignment="1">
      <alignment horizontal="left" vertical="center" shrinkToFit="1"/>
    </xf>
    <xf numFmtId="0" fontId="15" fillId="0" borderId="4017" xfId="0" applyFont="1" applyBorder="1" applyAlignment="1">
      <alignment horizontal="left" vertical="top" wrapText="1"/>
    </xf>
    <xf numFmtId="0" fontId="15" fillId="0" borderId="4016" xfId="0" applyFont="1" applyBorder="1" applyAlignment="1">
      <alignment horizontal="left" vertical="top" wrapText="1"/>
    </xf>
    <xf numFmtId="0" fontId="15" fillId="0" borderId="4015" xfId="0" applyFont="1" applyBorder="1" applyAlignment="1">
      <alignment horizontal="left" vertical="top" wrapText="1"/>
    </xf>
    <xf numFmtId="0" fontId="8" fillId="3" borderId="4028" xfId="0" applyFont="1" applyFill="1" applyBorder="1" applyAlignment="1">
      <alignment horizontal="center" vertical="center"/>
    </xf>
    <xf numFmtId="0" fontId="8" fillId="3" borderId="4027" xfId="0" applyFont="1" applyFill="1" applyBorder="1" applyAlignment="1">
      <alignment horizontal="center" vertical="center"/>
    </xf>
    <xf numFmtId="0" fontId="13" fillId="0" borderId="4027" xfId="0" applyFont="1" applyBorder="1" applyAlignment="1">
      <alignment horizontal="left" vertical="center" wrapText="1"/>
    </xf>
    <xf numFmtId="0" fontId="13" fillId="0" borderId="4026" xfId="0" applyFont="1" applyBorder="1" applyAlignment="1">
      <alignment horizontal="left" vertical="center" wrapText="1"/>
    </xf>
    <xf numFmtId="0" fontId="8" fillId="3" borderId="4028" xfId="0" applyFont="1" applyFill="1" applyBorder="1" applyAlignment="1">
      <alignment horizontal="center" vertical="center" wrapText="1"/>
    </xf>
    <xf numFmtId="0" fontId="8" fillId="3" borderId="4027" xfId="0" applyFont="1" applyFill="1" applyBorder="1" applyAlignment="1">
      <alignment horizontal="center" vertical="center" wrapText="1"/>
    </xf>
    <xf numFmtId="0" fontId="16" fillId="0" borderId="4012" xfId="0" applyFont="1" applyBorder="1" applyAlignment="1">
      <alignment horizontal="left" vertical="center" shrinkToFit="1"/>
    </xf>
    <xf numFmtId="0" fontId="16" fillId="0" borderId="4011" xfId="0" applyFont="1" applyBorder="1" applyAlignment="1">
      <alignment horizontal="left" vertical="center" shrinkToFit="1"/>
    </xf>
    <xf numFmtId="0" fontId="16" fillId="0" borderId="4010" xfId="0" applyFont="1" applyBorder="1" applyAlignment="1">
      <alignment horizontal="left" vertical="center" shrinkToFit="1"/>
    </xf>
    <xf numFmtId="0" fontId="8" fillId="3" borderId="4009" xfId="0" applyFont="1" applyFill="1" applyBorder="1" applyAlignment="1">
      <alignment horizontal="center" vertical="center"/>
    </xf>
    <xf numFmtId="0" fontId="8" fillId="3" borderId="4008" xfId="0" applyFont="1" applyFill="1" applyBorder="1" applyAlignment="1">
      <alignment horizontal="center" vertical="center"/>
    </xf>
    <xf numFmtId="0" fontId="16" fillId="0" borderId="4007" xfId="0" applyFont="1" applyBorder="1" applyAlignment="1">
      <alignment horizontal="left" vertical="center" shrinkToFit="1"/>
    </xf>
    <xf numFmtId="0" fontId="16" fillId="0" borderId="4006" xfId="0" applyFont="1" applyBorder="1" applyAlignment="1">
      <alignment horizontal="left" vertical="center" shrinkToFit="1"/>
    </xf>
    <xf numFmtId="0" fontId="16" fillId="0" borderId="4005" xfId="0" applyFont="1" applyBorder="1" applyAlignment="1">
      <alignment horizontal="left" vertical="center" shrinkToFit="1"/>
    </xf>
    <xf numFmtId="0" fontId="8" fillId="4" borderId="4003" xfId="0" applyFont="1" applyFill="1" applyBorder="1" applyAlignment="1">
      <alignment horizontal="left" vertical="top" wrapText="1"/>
    </xf>
    <xf numFmtId="0" fontId="8" fillId="4" borderId="4002" xfId="0" applyFont="1" applyFill="1" applyBorder="1" applyAlignment="1">
      <alignment horizontal="left" vertical="top" wrapText="1"/>
    </xf>
    <xf numFmtId="0" fontId="8" fillId="3" borderId="4024" xfId="0" applyFont="1" applyFill="1" applyBorder="1" applyAlignment="1">
      <alignment horizontal="center" vertical="center"/>
    </xf>
    <xf numFmtId="0" fontId="8" fillId="3" borderId="4023" xfId="0" applyFont="1" applyFill="1" applyBorder="1" applyAlignment="1">
      <alignment horizontal="center" vertical="center"/>
    </xf>
    <xf numFmtId="0" fontId="17" fillId="0" borderId="4022" xfId="0" applyFont="1" applyBorder="1" applyAlignment="1">
      <alignment horizontal="left" vertical="center" shrinkToFit="1"/>
    </xf>
    <xf numFmtId="0" fontId="17" fillId="0" borderId="4021" xfId="0" applyFont="1" applyBorder="1" applyAlignment="1">
      <alignment horizontal="left" vertical="center" shrinkToFit="1"/>
    </xf>
    <xf numFmtId="0" fontId="17" fillId="0" borderId="4020" xfId="0" applyFont="1" applyBorder="1" applyAlignment="1">
      <alignment horizontal="left" vertical="center" shrinkToFit="1"/>
    </xf>
    <xf numFmtId="0" fontId="8" fillId="3" borderId="4025" xfId="0" applyFont="1" applyFill="1" applyBorder="1" applyAlignment="1">
      <alignment horizontal="center" vertical="center" wrapText="1"/>
    </xf>
    <xf numFmtId="0" fontId="8" fillId="3" borderId="4002" xfId="0" applyFont="1" applyFill="1" applyBorder="1" applyAlignment="1">
      <alignment horizontal="center" vertical="center" wrapText="1"/>
    </xf>
    <xf numFmtId="0" fontId="8" fillId="4" borderId="4004" xfId="0" applyFont="1" applyFill="1" applyBorder="1" applyAlignment="1">
      <alignment horizontal="left" vertical="top" wrapText="1"/>
    </xf>
    <xf numFmtId="0" fontId="10" fillId="0" borderId="4004" xfId="0" applyFont="1" applyBorder="1" applyAlignment="1">
      <alignment horizontal="left" vertical="center" wrapText="1"/>
    </xf>
    <xf numFmtId="0" fontId="10" fillId="0" borderId="4003" xfId="0" applyFont="1" applyBorder="1" applyAlignment="1">
      <alignment horizontal="left" vertical="center" wrapText="1"/>
    </xf>
    <xf numFmtId="0" fontId="10" fillId="0" borderId="4002" xfId="0" applyFont="1" applyBorder="1" applyAlignment="1">
      <alignment horizontal="left" vertical="center" wrapText="1"/>
    </xf>
    <xf numFmtId="0" fontId="11" fillId="4" borderId="4004" xfId="0" applyFont="1" applyFill="1" applyBorder="1" applyAlignment="1">
      <alignment horizontal="center" vertical="center" wrapText="1"/>
    </xf>
    <xf numFmtId="0" fontId="11" fillId="4" borderId="4002" xfId="0" applyFont="1" applyFill="1" applyBorder="1" applyAlignment="1">
      <alignment horizontal="center" vertical="center" wrapText="1"/>
    </xf>
    <xf numFmtId="0" fontId="8" fillId="3" borderId="4043" xfId="0" applyFont="1" applyFill="1" applyBorder="1" applyAlignment="1">
      <alignment horizontal="center" vertical="center"/>
    </xf>
    <xf numFmtId="0" fontId="8" fillId="3" borderId="4040" xfId="0" applyFont="1" applyFill="1" applyBorder="1" applyAlignment="1">
      <alignment horizontal="center" vertical="center"/>
    </xf>
    <xf numFmtId="0" fontId="8" fillId="3" borderId="4042" xfId="0" applyFont="1" applyFill="1" applyBorder="1" applyAlignment="1">
      <alignment horizontal="center" vertical="center"/>
    </xf>
    <xf numFmtId="0" fontId="8" fillId="3" borderId="4038" xfId="0" applyFont="1" applyFill="1" applyBorder="1" applyAlignment="1">
      <alignment horizontal="center" vertical="center"/>
    </xf>
    <xf numFmtId="0" fontId="8" fillId="3" borderId="4037" xfId="0" applyFont="1" applyFill="1" applyBorder="1" applyAlignment="1">
      <alignment horizontal="center" vertical="center"/>
    </xf>
    <xf numFmtId="0" fontId="17" fillId="0" borderId="4036" xfId="0" applyFont="1" applyBorder="1" applyAlignment="1">
      <alignment horizontal="left" vertical="center" shrinkToFit="1"/>
    </xf>
    <xf numFmtId="0" fontId="17" fillId="0" borderId="4035" xfId="0" applyFont="1" applyBorder="1" applyAlignment="1">
      <alignment horizontal="left" vertical="center" shrinkToFit="1"/>
    </xf>
    <xf numFmtId="0" fontId="17" fillId="0" borderId="4034" xfId="0" applyFont="1" applyBorder="1" applyAlignment="1">
      <alignment horizontal="left" vertical="center" shrinkToFit="1"/>
    </xf>
    <xf numFmtId="0" fontId="15" fillId="0" borderId="4041" xfId="0" applyFont="1" applyBorder="1" applyAlignment="1">
      <alignment horizontal="left" vertical="top" wrapText="1"/>
    </xf>
    <xf numFmtId="0" fontId="15" fillId="0" borderId="4040" xfId="0" applyFont="1" applyBorder="1" applyAlignment="1">
      <alignment horizontal="left" vertical="top" wrapText="1"/>
    </xf>
    <xf numFmtId="0" fontId="15" fillId="0" borderId="4039" xfId="0" applyFont="1" applyBorder="1" applyAlignment="1">
      <alignment horizontal="left" vertical="top" wrapText="1"/>
    </xf>
    <xf numFmtId="0" fontId="8" fillId="3" borderId="4052" xfId="0" applyFont="1" applyFill="1" applyBorder="1" applyAlignment="1">
      <alignment horizontal="center" vertical="center"/>
    </xf>
    <xf numFmtId="0" fontId="8" fillId="3" borderId="4051" xfId="0" applyFont="1" applyFill="1" applyBorder="1" applyAlignment="1">
      <alignment horizontal="center" vertical="center"/>
    </xf>
    <xf numFmtId="0" fontId="13" fillId="0" borderId="4051" xfId="0" applyFont="1" applyBorder="1" applyAlignment="1">
      <alignment horizontal="left" vertical="center" wrapText="1"/>
    </xf>
    <xf numFmtId="0" fontId="13" fillId="0" borderId="4050" xfId="0" applyFont="1" applyBorder="1" applyAlignment="1">
      <alignment horizontal="left" vertical="center" wrapText="1"/>
    </xf>
    <xf numFmtId="0" fontId="8" fillId="3" borderId="4052" xfId="0" applyFont="1" applyFill="1" applyBorder="1" applyAlignment="1">
      <alignment horizontal="center" vertical="center" wrapText="1"/>
    </xf>
    <xf numFmtId="0" fontId="8" fillId="3" borderId="4051" xfId="0" applyFont="1" applyFill="1" applyBorder="1" applyAlignment="1">
      <alignment horizontal="center" vertical="center" wrapText="1"/>
    </xf>
    <xf numFmtId="0" fontId="16" fillId="0" borderId="4036" xfId="0" applyFont="1" applyBorder="1" applyAlignment="1">
      <alignment horizontal="left" vertical="center" shrinkToFit="1"/>
    </xf>
    <xf numFmtId="0" fontId="16" fillId="0" borderId="4035" xfId="0" applyFont="1" applyBorder="1" applyAlignment="1">
      <alignment horizontal="left" vertical="center" shrinkToFit="1"/>
    </xf>
    <xf numFmtId="0" fontId="16" fillId="0" borderId="4034" xfId="0" applyFont="1" applyBorder="1" applyAlignment="1">
      <alignment horizontal="left" vertical="center" shrinkToFit="1"/>
    </xf>
    <xf numFmtId="0" fontId="8" fillId="3" borderId="4033" xfId="0" applyFont="1" applyFill="1" applyBorder="1" applyAlignment="1">
      <alignment horizontal="center" vertical="center"/>
    </xf>
    <xf numFmtId="0" fontId="8" fillId="3" borderId="4032" xfId="0" applyFont="1" applyFill="1" applyBorder="1" applyAlignment="1">
      <alignment horizontal="center" vertical="center"/>
    </xf>
    <xf numFmtId="0" fontId="16" fillId="0" borderId="4031" xfId="0" applyFont="1" applyBorder="1" applyAlignment="1">
      <alignment horizontal="left" vertical="center" shrinkToFit="1"/>
    </xf>
    <xf numFmtId="0" fontId="16" fillId="0" borderId="4030" xfId="0" applyFont="1" applyBorder="1" applyAlignment="1">
      <alignment horizontal="left" vertical="center" shrinkToFit="1"/>
    </xf>
    <xf numFmtId="0" fontId="16" fillId="0" borderId="4029" xfId="0" applyFont="1" applyBorder="1" applyAlignment="1">
      <alignment horizontal="left" vertical="center" shrinkToFit="1"/>
    </xf>
    <xf numFmtId="0" fontId="8" fillId="4" borderId="4027" xfId="0" applyFont="1" applyFill="1" applyBorder="1" applyAlignment="1">
      <alignment horizontal="left" vertical="top" wrapText="1"/>
    </xf>
    <xf numFmtId="0" fontId="8" fillId="4" borderId="4026" xfId="0" applyFont="1" applyFill="1" applyBorder="1" applyAlignment="1">
      <alignment horizontal="left" vertical="top" wrapText="1"/>
    </xf>
    <xf numFmtId="0" fontId="8" fillId="3" borderId="4048" xfId="0" applyFont="1" applyFill="1" applyBorder="1" applyAlignment="1">
      <alignment horizontal="center" vertical="center"/>
    </xf>
    <xf numFmtId="0" fontId="8" fillId="3" borderId="4047" xfId="0" applyFont="1" applyFill="1" applyBorder="1" applyAlignment="1">
      <alignment horizontal="center" vertical="center"/>
    </xf>
    <xf numFmtId="0" fontId="17" fillId="0" borderId="4046" xfId="0" applyFont="1" applyBorder="1" applyAlignment="1">
      <alignment horizontal="left" vertical="center" shrinkToFit="1"/>
    </xf>
    <xf numFmtId="0" fontId="17" fillId="0" borderId="4045" xfId="0" applyFont="1" applyBorder="1" applyAlignment="1">
      <alignment horizontal="left" vertical="center" shrinkToFit="1"/>
    </xf>
    <xf numFmtId="0" fontId="17" fillId="0" borderId="4044" xfId="0" applyFont="1" applyBorder="1" applyAlignment="1">
      <alignment horizontal="left" vertical="center" shrinkToFit="1"/>
    </xf>
    <xf numFmtId="0" fontId="8" fillId="3" borderId="4049" xfId="0" applyFont="1" applyFill="1" applyBorder="1" applyAlignment="1">
      <alignment horizontal="center" vertical="center" wrapText="1"/>
    </xf>
    <xf numFmtId="0" fontId="8" fillId="3" borderId="4026" xfId="0" applyFont="1" applyFill="1" applyBorder="1" applyAlignment="1">
      <alignment horizontal="center" vertical="center" wrapText="1"/>
    </xf>
    <xf numFmtId="0" fontId="8" fillId="4" borderId="4028" xfId="0" applyFont="1" applyFill="1" applyBorder="1" applyAlignment="1">
      <alignment horizontal="left" vertical="top" wrapText="1"/>
    </xf>
    <xf numFmtId="0" fontId="10" fillId="0" borderId="4028" xfId="0" applyFont="1" applyBorder="1" applyAlignment="1">
      <alignment horizontal="left" vertical="center" wrapText="1"/>
    </xf>
    <xf numFmtId="0" fontId="10" fillId="0" borderId="4027" xfId="0" applyFont="1" applyBorder="1" applyAlignment="1">
      <alignment horizontal="left" vertical="center" wrapText="1"/>
    </xf>
    <xf numFmtId="0" fontId="10" fillId="0" borderId="4026" xfId="0" applyFont="1" applyBorder="1" applyAlignment="1">
      <alignment horizontal="left" vertical="center" wrapText="1"/>
    </xf>
    <xf numFmtId="0" fontId="11" fillId="4" borderId="4028" xfId="0" applyFont="1" applyFill="1" applyBorder="1" applyAlignment="1">
      <alignment horizontal="center" vertical="center" wrapText="1"/>
    </xf>
    <xf numFmtId="0" fontId="11" fillId="4" borderId="4026" xfId="0" applyFont="1" applyFill="1" applyBorder="1" applyAlignment="1">
      <alignment horizontal="center" vertical="center" wrapText="1"/>
    </xf>
    <xf numFmtId="0" fontId="8" fillId="3" borderId="4067" xfId="0" applyFont="1" applyFill="1" applyBorder="1" applyAlignment="1">
      <alignment horizontal="center" vertical="center"/>
    </xf>
    <xf numFmtId="0" fontId="8" fillId="3" borderId="4064" xfId="0" applyFont="1" applyFill="1" applyBorder="1" applyAlignment="1">
      <alignment horizontal="center" vertical="center"/>
    </xf>
    <xf numFmtId="0" fontId="8" fillId="3" borderId="4066" xfId="0" applyFont="1" applyFill="1" applyBorder="1" applyAlignment="1">
      <alignment horizontal="center" vertical="center"/>
    </xf>
    <xf numFmtId="0" fontId="8" fillId="3" borderId="4062" xfId="0" applyFont="1" applyFill="1" applyBorder="1" applyAlignment="1">
      <alignment horizontal="center" vertical="center"/>
    </xf>
    <xf numFmtId="0" fontId="8" fillId="3" borderId="4061" xfId="0" applyFont="1" applyFill="1" applyBorder="1" applyAlignment="1">
      <alignment horizontal="center" vertical="center"/>
    </xf>
    <xf numFmtId="0" fontId="17" fillId="0" borderId="4060" xfId="0" applyFont="1" applyBorder="1" applyAlignment="1">
      <alignment horizontal="left" vertical="center" shrinkToFit="1"/>
    </xf>
    <xf numFmtId="0" fontId="17" fillId="0" borderId="4059" xfId="0" applyFont="1" applyBorder="1" applyAlignment="1">
      <alignment horizontal="left" vertical="center" shrinkToFit="1"/>
    </xf>
    <xf numFmtId="0" fontId="17" fillId="0" borderId="4058" xfId="0" applyFont="1" applyBorder="1" applyAlignment="1">
      <alignment horizontal="left" vertical="center" shrinkToFit="1"/>
    </xf>
    <xf numFmtId="0" fontId="15" fillId="0" borderId="4065" xfId="0" applyFont="1" applyBorder="1" applyAlignment="1">
      <alignment horizontal="left" vertical="top" wrapText="1"/>
    </xf>
    <xf numFmtId="0" fontId="15" fillId="0" borderId="4064" xfId="0" applyFont="1" applyBorder="1" applyAlignment="1">
      <alignment horizontal="left" vertical="top" wrapText="1"/>
    </xf>
    <xf numFmtId="0" fontId="15" fillId="0" borderId="4063" xfId="0" applyFont="1" applyBorder="1" applyAlignment="1">
      <alignment horizontal="left" vertical="top" wrapText="1"/>
    </xf>
    <xf numFmtId="0" fontId="8" fillId="3" borderId="4076" xfId="0" applyFont="1" applyFill="1" applyBorder="1" applyAlignment="1">
      <alignment horizontal="center" vertical="center"/>
    </xf>
    <xf numFmtId="0" fontId="8" fillId="3" borderId="4075" xfId="0" applyFont="1" applyFill="1" applyBorder="1" applyAlignment="1">
      <alignment horizontal="center" vertical="center"/>
    </xf>
    <xf numFmtId="0" fontId="13" fillId="0" borderId="4075" xfId="0" applyFont="1" applyBorder="1" applyAlignment="1">
      <alignment horizontal="left" vertical="center" wrapText="1"/>
    </xf>
    <xf numFmtId="0" fontId="13" fillId="0" borderId="4074" xfId="0" applyFont="1" applyBorder="1" applyAlignment="1">
      <alignment horizontal="left" vertical="center" wrapText="1"/>
    </xf>
    <xf numFmtId="0" fontId="8" fillId="3" borderId="4076" xfId="0" applyFont="1" applyFill="1" applyBorder="1" applyAlignment="1">
      <alignment horizontal="center" vertical="center" wrapText="1"/>
    </xf>
    <xf numFmtId="0" fontId="8" fillId="3" borderId="4075" xfId="0" applyFont="1" applyFill="1" applyBorder="1" applyAlignment="1">
      <alignment horizontal="center" vertical="center" wrapText="1"/>
    </xf>
    <xf numFmtId="0" fontId="16" fillId="0" borderId="4060" xfId="0" applyFont="1" applyBorder="1" applyAlignment="1">
      <alignment horizontal="left" vertical="center" shrinkToFit="1"/>
    </xf>
    <xf numFmtId="0" fontId="16" fillId="0" borderId="4059" xfId="0" applyFont="1" applyBorder="1" applyAlignment="1">
      <alignment horizontal="left" vertical="center" shrinkToFit="1"/>
    </xf>
    <xf numFmtId="0" fontId="16" fillId="0" borderId="4058" xfId="0" applyFont="1" applyBorder="1" applyAlignment="1">
      <alignment horizontal="left" vertical="center" shrinkToFit="1"/>
    </xf>
    <xf numFmtId="0" fontId="8" fillId="3" borderId="4057" xfId="0" applyFont="1" applyFill="1" applyBorder="1" applyAlignment="1">
      <alignment horizontal="center" vertical="center"/>
    </xf>
    <xf numFmtId="0" fontId="8" fillId="3" borderId="4056" xfId="0" applyFont="1" applyFill="1" applyBorder="1" applyAlignment="1">
      <alignment horizontal="center" vertical="center"/>
    </xf>
    <xf numFmtId="0" fontId="16" fillId="0" borderId="4055" xfId="0" applyFont="1" applyBorder="1" applyAlignment="1">
      <alignment horizontal="left" vertical="center" shrinkToFit="1"/>
    </xf>
    <xf numFmtId="0" fontId="16" fillId="0" borderId="4054" xfId="0" applyFont="1" applyBorder="1" applyAlignment="1">
      <alignment horizontal="left" vertical="center" shrinkToFit="1"/>
    </xf>
    <xf numFmtId="0" fontId="16" fillId="0" borderId="4053" xfId="0" applyFont="1" applyBorder="1" applyAlignment="1">
      <alignment horizontal="left" vertical="center" shrinkToFit="1"/>
    </xf>
    <xf numFmtId="0" fontId="8" fillId="4" borderId="4051" xfId="0" applyFont="1" applyFill="1" applyBorder="1" applyAlignment="1">
      <alignment horizontal="left" vertical="top" wrapText="1"/>
    </xf>
    <xf numFmtId="0" fontId="8" fillId="4" borderId="4050" xfId="0" applyFont="1" applyFill="1" applyBorder="1" applyAlignment="1">
      <alignment horizontal="left" vertical="top" wrapText="1"/>
    </xf>
    <xf numFmtId="0" fontId="8" fillId="3" borderId="4072" xfId="0" applyFont="1" applyFill="1" applyBorder="1" applyAlignment="1">
      <alignment horizontal="center" vertical="center"/>
    </xf>
    <xf numFmtId="0" fontId="8" fillId="3" borderId="4071" xfId="0" applyFont="1" applyFill="1" applyBorder="1" applyAlignment="1">
      <alignment horizontal="center" vertical="center"/>
    </xf>
    <xf numFmtId="0" fontId="17" fillId="0" borderId="4070" xfId="0" applyFont="1" applyBorder="1" applyAlignment="1">
      <alignment horizontal="left" vertical="center" shrinkToFit="1"/>
    </xf>
    <xf numFmtId="0" fontId="17" fillId="0" borderId="4069" xfId="0" applyFont="1" applyBorder="1" applyAlignment="1">
      <alignment horizontal="left" vertical="center" shrinkToFit="1"/>
    </xf>
    <xf numFmtId="0" fontId="17" fillId="0" borderId="4068" xfId="0" applyFont="1" applyBorder="1" applyAlignment="1">
      <alignment horizontal="left" vertical="center" shrinkToFit="1"/>
    </xf>
    <xf numFmtId="0" fontId="8" fillId="3" borderId="4073" xfId="0" applyFont="1" applyFill="1" applyBorder="1" applyAlignment="1">
      <alignment horizontal="center" vertical="center" wrapText="1"/>
    </xf>
    <xf numFmtId="0" fontId="8" fillId="3" borderId="4050" xfId="0" applyFont="1" applyFill="1" applyBorder="1" applyAlignment="1">
      <alignment horizontal="center" vertical="center" wrapText="1"/>
    </xf>
    <xf numFmtId="0" fontId="8" fillId="4" borderId="4052" xfId="0" applyFont="1" applyFill="1" applyBorder="1" applyAlignment="1">
      <alignment horizontal="left" vertical="top" wrapText="1"/>
    </xf>
    <xf numFmtId="0" fontId="10" fillId="0" borderId="4052" xfId="0" applyFont="1" applyBorder="1" applyAlignment="1">
      <alignment horizontal="left" vertical="center" wrapText="1"/>
    </xf>
    <xf numFmtId="0" fontId="10" fillId="0" borderId="4051" xfId="0" applyFont="1" applyBorder="1" applyAlignment="1">
      <alignment horizontal="left" vertical="center" wrapText="1"/>
    </xf>
    <xf numFmtId="0" fontId="10" fillId="0" borderId="4050" xfId="0" applyFont="1" applyBorder="1" applyAlignment="1">
      <alignment horizontal="left" vertical="center" wrapText="1"/>
    </xf>
    <xf numFmtId="0" fontId="11" fillId="4" borderId="4052" xfId="0" applyFont="1" applyFill="1" applyBorder="1" applyAlignment="1">
      <alignment horizontal="center" vertical="center" wrapText="1"/>
    </xf>
    <xf numFmtId="0" fontId="11" fillId="4" borderId="4050" xfId="0" applyFont="1" applyFill="1" applyBorder="1" applyAlignment="1">
      <alignment horizontal="center" vertical="center" wrapText="1"/>
    </xf>
    <xf numFmtId="0" fontId="8" fillId="3" borderId="4091" xfId="0" applyFont="1" applyFill="1" applyBorder="1" applyAlignment="1">
      <alignment horizontal="center" vertical="center"/>
    </xf>
    <xf numFmtId="0" fontId="8" fillId="3" borderId="4088" xfId="0" applyFont="1" applyFill="1" applyBorder="1" applyAlignment="1">
      <alignment horizontal="center" vertical="center"/>
    </xf>
    <xf numFmtId="0" fontId="8" fillId="3" borderId="4090" xfId="0" applyFont="1" applyFill="1" applyBorder="1" applyAlignment="1">
      <alignment horizontal="center" vertical="center"/>
    </xf>
    <xf numFmtId="0" fontId="8" fillId="3" borderId="4086" xfId="0" applyFont="1" applyFill="1" applyBorder="1" applyAlignment="1">
      <alignment horizontal="center" vertical="center"/>
    </xf>
    <xf numFmtId="0" fontId="8" fillId="3" borderId="4085" xfId="0" applyFont="1" applyFill="1" applyBorder="1" applyAlignment="1">
      <alignment horizontal="center" vertical="center"/>
    </xf>
    <xf numFmtId="0" fontId="17" fillId="0" borderId="4084" xfId="0" applyFont="1" applyBorder="1" applyAlignment="1">
      <alignment horizontal="left" vertical="center" shrinkToFit="1"/>
    </xf>
    <xf numFmtId="0" fontId="17" fillId="0" borderId="4083" xfId="0" applyFont="1" applyBorder="1" applyAlignment="1">
      <alignment horizontal="left" vertical="center" shrinkToFit="1"/>
    </xf>
    <xf numFmtId="0" fontId="17" fillId="0" borderId="4082" xfId="0" applyFont="1" applyBorder="1" applyAlignment="1">
      <alignment horizontal="left" vertical="center" shrinkToFit="1"/>
    </xf>
    <xf numFmtId="0" fontId="15" fillId="0" borderId="4089" xfId="0" applyFont="1" applyBorder="1" applyAlignment="1">
      <alignment horizontal="left" vertical="top" wrapText="1"/>
    </xf>
    <xf numFmtId="0" fontId="15" fillId="0" borderId="4088" xfId="0" applyFont="1" applyBorder="1" applyAlignment="1">
      <alignment horizontal="left" vertical="top" wrapText="1"/>
    </xf>
    <xf numFmtId="0" fontId="15" fillId="0" borderId="4087" xfId="0" applyFont="1" applyBorder="1" applyAlignment="1">
      <alignment horizontal="left" vertical="top" wrapText="1"/>
    </xf>
    <xf numFmtId="0" fontId="8" fillId="3" borderId="4100" xfId="0" applyFont="1" applyFill="1" applyBorder="1" applyAlignment="1">
      <alignment horizontal="center" vertical="center"/>
    </xf>
    <xf numFmtId="0" fontId="8" fillId="3" borderId="4099" xfId="0" applyFont="1" applyFill="1" applyBorder="1" applyAlignment="1">
      <alignment horizontal="center" vertical="center"/>
    </xf>
    <xf numFmtId="0" fontId="13" fillId="0" borderId="4099" xfId="0" applyFont="1" applyBorder="1" applyAlignment="1">
      <alignment horizontal="left" vertical="center" wrapText="1"/>
    </xf>
    <xf numFmtId="0" fontId="13" fillId="0" borderId="4098" xfId="0" applyFont="1" applyBorder="1" applyAlignment="1">
      <alignment horizontal="left" vertical="center" wrapText="1"/>
    </xf>
    <xf numFmtId="0" fontId="8" fillId="3" borderId="4100" xfId="0" applyFont="1" applyFill="1" applyBorder="1" applyAlignment="1">
      <alignment horizontal="center" vertical="center" wrapText="1"/>
    </xf>
    <xf numFmtId="0" fontId="8" fillId="3" borderId="4099" xfId="0" applyFont="1" applyFill="1" applyBorder="1" applyAlignment="1">
      <alignment horizontal="center" vertical="center" wrapText="1"/>
    </xf>
    <xf numFmtId="0" fontId="16" fillId="0" borderId="4084" xfId="0" applyFont="1" applyBorder="1" applyAlignment="1">
      <alignment horizontal="left" vertical="center" shrinkToFit="1"/>
    </xf>
    <xf numFmtId="0" fontId="16" fillId="0" borderId="4083" xfId="0" applyFont="1" applyBorder="1" applyAlignment="1">
      <alignment horizontal="left" vertical="center" shrinkToFit="1"/>
    </xf>
    <xf numFmtId="0" fontId="16" fillId="0" borderId="4082" xfId="0" applyFont="1" applyBorder="1" applyAlignment="1">
      <alignment horizontal="left" vertical="center" shrinkToFit="1"/>
    </xf>
    <xf numFmtId="0" fontId="8" fillId="3" borderId="4081" xfId="0" applyFont="1" applyFill="1" applyBorder="1" applyAlignment="1">
      <alignment horizontal="center" vertical="center"/>
    </xf>
    <xf numFmtId="0" fontId="8" fillId="3" borderId="4080" xfId="0" applyFont="1" applyFill="1" applyBorder="1" applyAlignment="1">
      <alignment horizontal="center" vertical="center"/>
    </xf>
    <xf numFmtId="0" fontId="16" fillId="0" borderId="4079" xfId="0" applyFont="1" applyBorder="1" applyAlignment="1">
      <alignment horizontal="left" vertical="center" shrinkToFit="1"/>
    </xf>
    <xf numFmtId="0" fontId="16" fillId="0" borderId="4078" xfId="0" applyFont="1" applyBorder="1" applyAlignment="1">
      <alignment horizontal="left" vertical="center" shrinkToFit="1"/>
    </xf>
    <xf numFmtId="0" fontId="16" fillId="0" borderId="4077" xfId="0" applyFont="1" applyBorder="1" applyAlignment="1">
      <alignment horizontal="left" vertical="center" shrinkToFit="1"/>
    </xf>
    <xf numFmtId="0" fontId="8" fillId="4" borderId="4075" xfId="0" applyFont="1" applyFill="1" applyBorder="1" applyAlignment="1">
      <alignment horizontal="left" vertical="top" wrapText="1"/>
    </xf>
    <xf numFmtId="0" fontId="8" fillId="4" borderId="4074" xfId="0" applyFont="1" applyFill="1" applyBorder="1" applyAlignment="1">
      <alignment horizontal="left" vertical="top" wrapText="1"/>
    </xf>
    <xf numFmtId="0" fontId="8" fillId="3" borderId="4096" xfId="0" applyFont="1" applyFill="1" applyBorder="1" applyAlignment="1">
      <alignment horizontal="center" vertical="center"/>
    </xf>
    <xf numFmtId="0" fontId="8" fillId="3" borderId="4095" xfId="0" applyFont="1" applyFill="1" applyBorder="1" applyAlignment="1">
      <alignment horizontal="center" vertical="center"/>
    </xf>
    <xf numFmtId="0" fontId="17" fillId="0" borderId="4094" xfId="0" applyFont="1" applyBorder="1" applyAlignment="1">
      <alignment horizontal="left" vertical="center" shrinkToFit="1"/>
    </xf>
    <xf numFmtId="0" fontId="17" fillId="0" borderId="4093" xfId="0" applyFont="1" applyBorder="1" applyAlignment="1">
      <alignment horizontal="left" vertical="center" shrinkToFit="1"/>
    </xf>
    <xf numFmtId="0" fontId="17" fillId="0" borderId="4092" xfId="0" applyFont="1" applyBorder="1" applyAlignment="1">
      <alignment horizontal="left" vertical="center" shrinkToFit="1"/>
    </xf>
    <xf numFmtId="0" fontId="8" fillId="3" borderId="4097" xfId="0" applyFont="1" applyFill="1" applyBorder="1" applyAlignment="1">
      <alignment horizontal="center" vertical="center" wrapText="1"/>
    </xf>
    <xf numFmtId="0" fontId="8" fillId="3" borderId="4074" xfId="0" applyFont="1" applyFill="1" applyBorder="1" applyAlignment="1">
      <alignment horizontal="center" vertical="center" wrapText="1"/>
    </xf>
    <xf numFmtId="0" fontId="8" fillId="4" borderId="4076" xfId="0" applyFont="1" applyFill="1" applyBorder="1" applyAlignment="1">
      <alignment horizontal="left" vertical="top" wrapText="1"/>
    </xf>
    <xf numFmtId="0" fontId="10" fillId="0" borderId="4076" xfId="0" applyFont="1" applyBorder="1" applyAlignment="1">
      <alignment horizontal="left" vertical="center" wrapText="1"/>
    </xf>
    <xf numFmtId="0" fontId="10" fillId="0" borderId="4075" xfId="0" applyFont="1" applyBorder="1" applyAlignment="1">
      <alignment horizontal="left" vertical="center" wrapText="1"/>
    </xf>
    <xf numFmtId="0" fontId="10" fillId="0" borderId="4074" xfId="0" applyFont="1" applyBorder="1" applyAlignment="1">
      <alignment horizontal="left" vertical="center" wrapText="1"/>
    </xf>
    <xf numFmtId="0" fontId="11" fillId="4" borderId="4076" xfId="0" applyFont="1" applyFill="1" applyBorder="1" applyAlignment="1">
      <alignment horizontal="center" vertical="center" wrapText="1"/>
    </xf>
    <xf numFmtId="0" fontId="11" fillId="4" borderId="4074" xfId="0" applyFont="1" applyFill="1" applyBorder="1" applyAlignment="1">
      <alignment horizontal="center" vertical="center" wrapText="1"/>
    </xf>
    <xf numFmtId="0" fontId="8" fillId="3" borderId="4115" xfId="0" applyFont="1" applyFill="1" applyBorder="1" applyAlignment="1">
      <alignment horizontal="center" vertical="center"/>
    </xf>
    <xf numFmtId="0" fontId="8" fillId="3" borderId="4112" xfId="0" applyFont="1" applyFill="1" applyBorder="1" applyAlignment="1">
      <alignment horizontal="center" vertical="center"/>
    </xf>
    <xf numFmtId="0" fontId="8" fillId="3" borderId="4114" xfId="0" applyFont="1" applyFill="1" applyBorder="1" applyAlignment="1">
      <alignment horizontal="center" vertical="center"/>
    </xf>
    <xf numFmtId="0" fontId="8" fillId="3" borderId="4110" xfId="0" applyFont="1" applyFill="1" applyBorder="1" applyAlignment="1">
      <alignment horizontal="center" vertical="center"/>
    </xf>
    <xf numFmtId="0" fontId="8" fillId="3" borderId="4109" xfId="0" applyFont="1" applyFill="1" applyBorder="1" applyAlignment="1">
      <alignment horizontal="center" vertical="center"/>
    </xf>
    <xf numFmtId="0" fontId="17" fillId="0" borderId="4108" xfId="0" applyFont="1" applyBorder="1" applyAlignment="1">
      <alignment horizontal="left" vertical="center" shrinkToFit="1"/>
    </xf>
    <xf numFmtId="0" fontId="17" fillId="0" borderId="4107" xfId="0" applyFont="1" applyBorder="1" applyAlignment="1">
      <alignment horizontal="left" vertical="center" shrinkToFit="1"/>
    </xf>
    <xf numFmtId="0" fontId="17" fillId="0" borderId="4106" xfId="0" applyFont="1" applyBorder="1" applyAlignment="1">
      <alignment horizontal="left" vertical="center" shrinkToFit="1"/>
    </xf>
    <xf numFmtId="0" fontId="15" fillId="0" borderId="4113" xfId="0" applyFont="1" applyBorder="1" applyAlignment="1">
      <alignment horizontal="left" vertical="top" wrapText="1"/>
    </xf>
    <xf numFmtId="0" fontId="15" fillId="0" borderId="4112" xfId="0" applyFont="1" applyBorder="1" applyAlignment="1">
      <alignment horizontal="left" vertical="top" wrapText="1"/>
    </xf>
    <xf numFmtId="0" fontId="15" fillId="0" borderId="4111" xfId="0" applyFont="1" applyBorder="1" applyAlignment="1">
      <alignment horizontal="left" vertical="top" wrapText="1"/>
    </xf>
    <xf numFmtId="0" fontId="8" fillId="3" borderId="4124" xfId="0" applyFont="1" applyFill="1" applyBorder="1" applyAlignment="1">
      <alignment horizontal="center" vertical="center"/>
    </xf>
    <xf numFmtId="0" fontId="8" fillId="3" borderId="4123" xfId="0" applyFont="1" applyFill="1" applyBorder="1" applyAlignment="1">
      <alignment horizontal="center" vertical="center"/>
    </xf>
    <xf numFmtId="0" fontId="13" fillId="0" borderId="4123" xfId="0" applyFont="1" applyBorder="1" applyAlignment="1">
      <alignment horizontal="left" vertical="center" wrapText="1"/>
    </xf>
    <xf numFmtId="0" fontId="13" fillId="0" borderId="4122" xfId="0" applyFont="1" applyBorder="1" applyAlignment="1">
      <alignment horizontal="left" vertical="center" wrapText="1"/>
    </xf>
    <xf numFmtId="0" fontId="8" fillId="3" borderId="4124" xfId="0" applyFont="1" applyFill="1" applyBorder="1" applyAlignment="1">
      <alignment horizontal="center" vertical="center" wrapText="1"/>
    </xf>
    <xf numFmtId="0" fontId="8" fillId="3" borderId="4123" xfId="0" applyFont="1" applyFill="1" applyBorder="1" applyAlignment="1">
      <alignment horizontal="center" vertical="center" wrapText="1"/>
    </xf>
    <xf numFmtId="0" fontId="16" fillId="0" borderId="4108" xfId="0" applyFont="1" applyBorder="1" applyAlignment="1">
      <alignment horizontal="left" vertical="center" shrinkToFit="1"/>
    </xf>
    <xf numFmtId="0" fontId="16" fillId="0" borderId="4107" xfId="0" applyFont="1" applyBorder="1" applyAlignment="1">
      <alignment horizontal="left" vertical="center" shrinkToFit="1"/>
    </xf>
    <xf numFmtId="0" fontId="16" fillId="0" borderId="4106" xfId="0" applyFont="1" applyBorder="1" applyAlignment="1">
      <alignment horizontal="left" vertical="center" shrinkToFit="1"/>
    </xf>
    <xf numFmtId="0" fontId="8" fillId="3" borderId="4105" xfId="0" applyFont="1" applyFill="1" applyBorder="1" applyAlignment="1">
      <alignment horizontal="center" vertical="center"/>
    </xf>
    <xf numFmtId="0" fontId="8" fillId="3" borderId="4104" xfId="0" applyFont="1" applyFill="1" applyBorder="1" applyAlignment="1">
      <alignment horizontal="center" vertical="center"/>
    </xf>
    <xf numFmtId="0" fontId="16" fillId="0" borderId="4103" xfId="0" applyFont="1" applyBorder="1" applyAlignment="1">
      <alignment horizontal="left" vertical="center" shrinkToFit="1"/>
    </xf>
    <xf numFmtId="0" fontId="16" fillId="0" borderId="4102" xfId="0" applyFont="1" applyBorder="1" applyAlignment="1">
      <alignment horizontal="left" vertical="center" shrinkToFit="1"/>
    </xf>
    <xf numFmtId="0" fontId="16" fillId="0" borderId="4101" xfId="0" applyFont="1" applyBorder="1" applyAlignment="1">
      <alignment horizontal="left" vertical="center" shrinkToFit="1"/>
    </xf>
    <xf numFmtId="0" fontId="8" fillId="4" borderId="4099" xfId="0" applyFont="1" applyFill="1" applyBorder="1" applyAlignment="1">
      <alignment horizontal="left" vertical="top" wrapText="1"/>
    </xf>
    <xf numFmtId="0" fontId="8" fillId="4" borderId="4098" xfId="0" applyFont="1" applyFill="1" applyBorder="1" applyAlignment="1">
      <alignment horizontal="left" vertical="top" wrapText="1"/>
    </xf>
    <xf numFmtId="0" fontId="8" fillId="3" borderId="4120" xfId="0" applyFont="1" applyFill="1" applyBorder="1" applyAlignment="1">
      <alignment horizontal="center" vertical="center"/>
    </xf>
    <xf numFmtId="0" fontId="8" fillId="3" borderId="4119" xfId="0" applyFont="1" applyFill="1" applyBorder="1" applyAlignment="1">
      <alignment horizontal="center" vertical="center"/>
    </xf>
    <xf numFmtId="0" fontId="17" fillId="0" borderId="4118" xfId="0" applyFont="1" applyBorder="1" applyAlignment="1">
      <alignment horizontal="left" vertical="center" shrinkToFit="1"/>
    </xf>
    <xf numFmtId="0" fontId="17" fillId="0" borderId="4117" xfId="0" applyFont="1" applyBorder="1" applyAlignment="1">
      <alignment horizontal="left" vertical="center" shrinkToFit="1"/>
    </xf>
    <xf numFmtId="0" fontId="17" fillId="0" borderId="4116" xfId="0" applyFont="1" applyBorder="1" applyAlignment="1">
      <alignment horizontal="left" vertical="center" shrinkToFit="1"/>
    </xf>
    <xf numFmtId="0" fontId="8" fillId="3" borderId="4121" xfId="0" applyFont="1" applyFill="1" applyBorder="1" applyAlignment="1">
      <alignment horizontal="center" vertical="center" wrapText="1"/>
    </xf>
    <xf numFmtId="0" fontId="8" fillId="3" borderId="4098" xfId="0" applyFont="1" applyFill="1" applyBorder="1" applyAlignment="1">
      <alignment horizontal="center" vertical="center" wrapText="1"/>
    </xf>
    <xf numFmtId="0" fontId="8" fillId="4" borderId="4100" xfId="0" applyFont="1" applyFill="1" applyBorder="1" applyAlignment="1">
      <alignment horizontal="left" vertical="top" wrapText="1"/>
    </xf>
    <xf numFmtId="0" fontId="10" fillId="0" borderId="4100" xfId="0" applyFont="1" applyBorder="1" applyAlignment="1">
      <alignment horizontal="left" vertical="center" wrapText="1"/>
    </xf>
    <xf numFmtId="0" fontId="10" fillId="0" borderId="4099" xfId="0" applyFont="1" applyBorder="1" applyAlignment="1">
      <alignment horizontal="left" vertical="center" wrapText="1"/>
    </xf>
    <xf numFmtId="0" fontId="10" fillId="0" borderId="4098" xfId="0" applyFont="1" applyBorder="1" applyAlignment="1">
      <alignment horizontal="left" vertical="center" wrapText="1"/>
    </xf>
    <xf numFmtId="0" fontId="11" fillId="4" borderId="4100" xfId="0" applyFont="1" applyFill="1" applyBorder="1" applyAlignment="1">
      <alignment horizontal="center" vertical="center" wrapText="1"/>
    </xf>
    <xf numFmtId="0" fontId="11" fillId="4" borderId="4098" xfId="0" applyFont="1" applyFill="1" applyBorder="1" applyAlignment="1">
      <alignment horizontal="center" vertical="center" wrapText="1"/>
    </xf>
    <xf numFmtId="0" fontId="8" fillId="3" borderId="4139" xfId="0" applyFont="1" applyFill="1" applyBorder="1" applyAlignment="1">
      <alignment horizontal="center" vertical="center"/>
    </xf>
    <xf numFmtId="0" fontId="8" fillId="3" borderId="4136" xfId="0" applyFont="1" applyFill="1" applyBorder="1" applyAlignment="1">
      <alignment horizontal="center" vertical="center"/>
    </xf>
    <xf numFmtId="0" fontId="8" fillId="3" borderId="4138" xfId="0" applyFont="1" applyFill="1" applyBorder="1" applyAlignment="1">
      <alignment horizontal="center" vertical="center"/>
    </xf>
    <xf numFmtId="0" fontId="8" fillId="3" borderId="4134" xfId="0" applyFont="1" applyFill="1" applyBorder="1" applyAlignment="1">
      <alignment horizontal="center" vertical="center"/>
    </xf>
    <xf numFmtId="0" fontId="8" fillId="3" borderId="4133" xfId="0" applyFont="1" applyFill="1" applyBorder="1" applyAlignment="1">
      <alignment horizontal="center" vertical="center"/>
    </xf>
    <xf numFmtId="0" fontId="17" fillId="0" borderId="4132" xfId="0" applyFont="1" applyBorder="1" applyAlignment="1">
      <alignment horizontal="left" vertical="center" shrinkToFit="1"/>
    </xf>
    <xf numFmtId="0" fontId="17" fillId="0" borderId="4131" xfId="0" applyFont="1" applyBorder="1" applyAlignment="1">
      <alignment horizontal="left" vertical="center" shrinkToFit="1"/>
    </xf>
    <xf numFmtId="0" fontId="17" fillId="0" borderId="4130" xfId="0" applyFont="1" applyBorder="1" applyAlignment="1">
      <alignment horizontal="left" vertical="center" shrinkToFit="1"/>
    </xf>
    <xf numFmtId="0" fontId="15" fillId="0" borderId="4137" xfId="0" applyFont="1" applyBorder="1" applyAlignment="1">
      <alignment horizontal="left" vertical="top" wrapText="1"/>
    </xf>
    <xf numFmtId="0" fontId="15" fillId="0" borderId="4136" xfId="0" applyFont="1" applyBorder="1" applyAlignment="1">
      <alignment horizontal="left" vertical="top" wrapText="1"/>
    </xf>
    <xf numFmtId="0" fontId="15" fillId="0" borderId="4135" xfId="0" applyFont="1" applyBorder="1" applyAlignment="1">
      <alignment horizontal="left" vertical="top" wrapText="1"/>
    </xf>
    <xf numFmtId="0" fontId="8" fillId="3" borderId="4148" xfId="0" applyFont="1" applyFill="1" applyBorder="1" applyAlignment="1">
      <alignment horizontal="center" vertical="center"/>
    </xf>
    <xf numFmtId="0" fontId="8" fillId="3" borderId="4147" xfId="0" applyFont="1" applyFill="1" applyBorder="1" applyAlignment="1">
      <alignment horizontal="center" vertical="center"/>
    </xf>
    <xf numFmtId="0" fontId="13" fillId="0" borderId="4147" xfId="0" applyFont="1" applyBorder="1" applyAlignment="1">
      <alignment horizontal="left" vertical="center" wrapText="1"/>
    </xf>
    <xf numFmtId="0" fontId="13" fillId="0" borderId="4146" xfId="0" applyFont="1" applyBorder="1" applyAlignment="1">
      <alignment horizontal="left" vertical="center" wrapText="1"/>
    </xf>
    <xf numFmtId="0" fontId="8" fillId="3" borderId="4148" xfId="0" applyFont="1" applyFill="1" applyBorder="1" applyAlignment="1">
      <alignment horizontal="center" vertical="center" wrapText="1"/>
    </xf>
    <xf numFmtId="0" fontId="8" fillId="3" borderId="4147" xfId="0" applyFont="1" applyFill="1" applyBorder="1" applyAlignment="1">
      <alignment horizontal="center" vertical="center" wrapText="1"/>
    </xf>
    <xf numFmtId="0" fontId="16" fillId="0" borderId="4132" xfId="0" applyFont="1" applyBorder="1" applyAlignment="1">
      <alignment horizontal="left" vertical="center" shrinkToFit="1"/>
    </xf>
    <xf numFmtId="0" fontId="16" fillId="0" borderId="4131" xfId="0" applyFont="1" applyBorder="1" applyAlignment="1">
      <alignment horizontal="left" vertical="center" shrinkToFit="1"/>
    </xf>
    <xf numFmtId="0" fontId="16" fillId="0" borderId="4130" xfId="0" applyFont="1" applyBorder="1" applyAlignment="1">
      <alignment horizontal="left" vertical="center" shrinkToFit="1"/>
    </xf>
    <xf numFmtId="0" fontId="8" fillId="3" borderId="4129" xfId="0" applyFont="1" applyFill="1" applyBorder="1" applyAlignment="1">
      <alignment horizontal="center" vertical="center"/>
    </xf>
    <xf numFmtId="0" fontId="8" fillId="3" borderId="4128" xfId="0" applyFont="1" applyFill="1" applyBorder="1" applyAlignment="1">
      <alignment horizontal="center" vertical="center"/>
    </xf>
    <xf numFmtId="0" fontId="16" fillId="0" borderId="4127" xfId="0" applyFont="1" applyBorder="1" applyAlignment="1">
      <alignment horizontal="left" vertical="center" shrinkToFit="1"/>
    </xf>
    <xf numFmtId="0" fontId="16" fillId="0" borderId="4126" xfId="0" applyFont="1" applyBorder="1" applyAlignment="1">
      <alignment horizontal="left" vertical="center" shrinkToFit="1"/>
    </xf>
    <xf numFmtId="0" fontId="16" fillId="0" borderId="4125" xfId="0" applyFont="1" applyBorder="1" applyAlignment="1">
      <alignment horizontal="left" vertical="center" shrinkToFit="1"/>
    </xf>
    <xf numFmtId="0" fontId="8" fillId="4" borderId="4123" xfId="0" applyFont="1" applyFill="1" applyBorder="1" applyAlignment="1">
      <alignment horizontal="left" vertical="top" wrapText="1"/>
    </xf>
    <xf numFmtId="0" fontId="8" fillId="4" borderId="4122" xfId="0" applyFont="1" applyFill="1" applyBorder="1" applyAlignment="1">
      <alignment horizontal="left" vertical="top" wrapText="1"/>
    </xf>
    <xf numFmtId="0" fontId="8" fillId="3" borderId="4144" xfId="0" applyFont="1" applyFill="1" applyBorder="1" applyAlignment="1">
      <alignment horizontal="center" vertical="center"/>
    </xf>
    <xf numFmtId="0" fontId="8" fillId="3" borderId="4143" xfId="0" applyFont="1" applyFill="1" applyBorder="1" applyAlignment="1">
      <alignment horizontal="center" vertical="center"/>
    </xf>
    <xf numFmtId="0" fontId="17" fillId="0" borderId="4142" xfId="0" applyFont="1" applyBorder="1" applyAlignment="1">
      <alignment horizontal="left" vertical="center" shrinkToFit="1"/>
    </xf>
    <xf numFmtId="0" fontId="17" fillId="0" borderId="4141" xfId="0" applyFont="1" applyBorder="1" applyAlignment="1">
      <alignment horizontal="left" vertical="center" shrinkToFit="1"/>
    </xf>
    <xf numFmtId="0" fontId="17" fillId="0" borderId="4140" xfId="0" applyFont="1" applyBorder="1" applyAlignment="1">
      <alignment horizontal="left" vertical="center" shrinkToFit="1"/>
    </xf>
    <xf numFmtId="0" fontId="8" fillId="3" borderId="4145" xfId="0" applyFont="1" applyFill="1" applyBorder="1" applyAlignment="1">
      <alignment horizontal="center" vertical="center" wrapText="1"/>
    </xf>
    <xf numFmtId="0" fontId="8" fillId="3" borderId="4122" xfId="0" applyFont="1" applyFill="1" applyBorder="1" applyAlignment="1">
      <alignment horizontal="center" vertical="center" wrapText="1"/>
    </xf>
    <xf numFmtId="0" fontId="8" fillId="4" borderId="4124" xfId="0" applyFont="1" applyFill="1" applyBorder="1" applyAlignment="1">
      <alignment horizontal="left" vertical="top" wrapText="1"/>
    </xf>
    <xf numFmtId="0" fontId="10" fillId="0" borderId="4124" xfId="0" applyFont="1" applyBorder="1" applyAlignment="1">
      <alignment horizontal="left" vertical="center" wrapText="1"/>
    </xf>
    <xf numFmtId="0" fontId="10" fillId="0" borderId="4123" xfId="0" applyFont="1" applyBorder="1" applyAlignment="1">
      <alignment horizontal="left" vertical="center" wrapText="1"/>
    </xf>
    <xf numFmtId="0" fontId="10" fillId="0" borderId="4122" xfId="0" applyFont="1" applyBorder="1" applyAlignment="1">
      <alignment horizontal="left" vertical="center" wrapText="1"/>
    </xf>
    <xf numFmtId="0" fontId="11" fillId="4" borderId="4124" xfId="0" applyFont="1" applyFill="1" applyBorder="1" applyAlignment="1">
      <alignment horizontal="center" vertical="center" wrapText="1"/>
    </xf>
    <xf numFmtId="0" fontId="11" fillId="4" borderId="4122" xfId="0" applyFont="1" applyFill="1" applyBorder="1" applyAlignment="1">
      <alignment horizontal="center" vertical="center" wrapText="1"/>
    </xf>
    <xf numFmtId="0" fontId="8" fillId="3" borderId="4163" xfId="0" applyFont="1" applyFill="1" applyBorder="1" applyAlignment="1">
      <alignment horizontal="center" vertical="center"/>
    </xf>
    <xf numFmtId="0" fontId="8" fillId="3" borderId="4160" xfId="0" applyFont="1" applyFill="1" applyBorder="1" applyAlignment="1">
      <alignment horizontal="center" vertical="center"/>
    </xf>
    <xf numFmtId="0" fontId="8" fillId="3" borderId="4162" xfId="0" applyFont="1" applyFill="1" applyBorder="1" applyAlignment="1">
      <alignment horizontal="center" vertical="center"/>
    </xf>
    <xf numFmtId="0" fontId="8" fillId="3" borderId="4158" xfId="0" applyFont="1" applyFill="1" applyBorder="1" applyAlignment="1">
      <alignment horizontal="center" vertical="center"/>
    </xf>
    <xf numFmtId="0" fontId="8" fillId="3" borderId="4157" xfId="0" applyFont="1" applyFill="1" applyBorder="1" applyAlignment="1">
      <alignment horizontal="center" vertical="center"/>
    </xf>
    <xf numFmtId="0" fontId="17" fillId="0" borderId="4156" xfId="0" applyFont="1" applyBorder="1" applyAlignment="1">
      <alignment horizontal="left" vertical="center" shrinkToFit="1"/>
    </xf>
    <xf numFmtId="0" fontId="17" fillId="0" borderId="4155" xfId="0" applyFont="1" applyBorder="1" applyAlignment="1">
      <alignment horizontal="left" vertical="center" shrinkToFit="1"/>
    </xf>
    <xf numFmtId="0" fontId="17" fillId="0" borderId="4154" xfId="0" applyFont="1" applyBorder="1" applyAlignment="1">
      <alignment horizontal="left" vertical="center" shrinkToFit="1"/>
    </xf>
    <xf numFmtId="0" fontId="15" fillId="0" borderId="4161" xfId="0" applyFont="1" applyBorder="1" applyAlignment="1">
      <alignment horizontal="left" vertical="top" wrapText="1"/>
    </xf>
    <xf numFmtId="0" fontId="15" fillId="0" borderId="4160" xfId="0" applyFont="1" applyBorder="1" applyAlignment="1">
      <alignment horizontal="left" vertical="top" wrapText="1"/>
    </xf>
    <xf numFmtId="0" fontId="15" fillId="0" borderId="4159" xfId="0" applyFont="1" applyBorder="1" applyAlignment="1">
      <alignment horizontal="left" vertical="top" wrapText="1"/>
    </xf>
    <xf numFmtId="0" fontId="8" fillId="3" borderId="4172" xfId="0" applyFont="1" applyFill="1" applyBorder="1" applyAlignment="1">
      <alignment horizontal="center" vertical="center"/>
    </xf>
    <xf numFmtId="0" fontId="8" fillId="3" borderId="4171" xfId="0" applyFont="1" applyFill="1" applyBorder="1" applyAlignment="1">
      <alignment horizontal="center" vertical="center"/>
    </xf>
    <xf numFmtId="0" fontId="13" fillId="0" borderId="4171" xfId="0" applyFont="1" applyBorder="1" applyAlignment="1">
      <alignment horizontal="left" vertical="center" wrapText="1"/>
    </xf>
    <xf numFmtId="0" fontId="13" fillId="0" borderId="4170" xfId="0" applyFont="1" applyBorder="1" applyAlignment="1">
      <alignment horizontal="left" vertical="center" wrapText="1"/>
    </xf>
    <xf numFmtId="0" fontId="8" fillId="3" borderId="4172" xfId="0" applyFont="1" applyFill="1" applyBorder="1" applyAlignment="1">
      <alignment horizontal="center" vertical="center" wrapText="1"/>
    </xf>
    <xf numFmtId="0" fontId="8" fillId="3" borderId="4171" xfId="0" applyFont="1" applyFill="1" applyBorder="1" applyAlignment="1">
      <alignment horizontal="center" vertical="center" wrapText="1"/>
    </xf>
    <xf numFmtId="0" fontId="16" fillId="0" borderId="4156" xfId="0" applyFont="1" applyBorder="1" applyAlignment="1">
      <alignment horizontal="left" vertical="center" shrinkToFit="1"/>
    </xf>
    <xf numFmtId="0" fontId="16" fillId="0" borderId="4155" xfId="0" applyFont="1" applyBorder="1" applyAlignment="1">
      <alignment horizontal="left" vertical="center" shrinkToFit="1"/>
    </xf>
    <xf numFmtId="0" fontId="16" fillId="0" borderId="4154" xfId="0" applyFont="1" applyBorder="1" applyAlignment="1">
      <alignment horizontal="left" vertical="center" shrinkToFit="1"/>
    </xf>
    <xf numFmtId="0" fontId="8" fillId="3" borderId="4153" xfId="0" applyFont="1" applyFill="1" applyBorder="1" applyAlignment="1">
      <alignment horizontal="center" vertical="center"/>
    </xf>
    <xf numFmtId="0" fontId="8" fillId="3" borderId="4152" xfId="0" applyFont="1" applyFill="1" applyBorder="1" applyAlignment="1">
      <alignment horizontal="center" vertical="center"/>
    </xf>
    <xf numFmtId="0" fontId="16" fillId="0" borderId="4151" xfId="0" applyFont="1" applyBorder="1" applyAlignment="1">
      <alignment horizontal="left" vertical="center" shrinkToFit="1"/>
    </xf>
    <xf numFmtId="0" fontId="16" fillId="0" borderId="4150" xfId="0" applyFont="1" applyBorder="1" applyAlignment="1">
      <alignment horizontal="left" vertical="center" shrinkToFit="1"/>
    </xf>
    <xf numFmtId="0" fontId="16" fillId="0" borderId="4149" xfId="0" applyFont="1" applyBorder="1" applyAlignment="1">
      <alignment horizontal="left" vertical="center" shrinkToFit="1"/>
    </xf>
    <xf numFmtId="0" fontId="8" fillId="4" borderId="4147" xfId="0" applyFont="1" applyFill="1" applyBorder="1" applyAlignment="1">
      <alignment horizontal="left" vertical="top" wrapText="1"/>
    </xf>
    <xf numFmtId="0" fontId="8" fillId="4" borderId="4146" xfId="0" applyFont="1" applyFill="1" applyBorder="1" applyAlignment="1">
      <alignment horizontal="left" vertical="top" wrapText="1"/>
    </xf>
    <xf numFmtId="0" fontId="8" fillId="3" borderId="4168" xfId="0" applyFont="1" applyFill="1" applyBorder="1" applyAlignment="1">
      <alignment horizontal="center" vertical="center"/>
    </xf>
    <xf numFmtId="0" fontId="8" fillId="3" borderId="4167" xfId="0" applyFont="1" applyFill="1" applyBorder="1" applyAlignment="1">
      <alignment horizontal="center" vertical="center"/>
    </xf>
    <xf numFmtId="0" fontId="17" fillId="0" borderId="4166" xfId="0" applyFont="1" applyBorder="1" applyAlignment="1">
      <alignment horizontal="left" vertical="center" shrinkToFit="1"/>
    </xf>
    <xf numFmtId="0" fontId="17" fillId="0" borderId="4165" xfId="0" applyFont="1" applyBorder="1" applyAlignment="1">
      <alignment horizontal="left" vertical="center" shrinkToFit="1"/>
    </xf>
    <xf numFmtId="0" fontId="17" fillId="0" borderId="4164" xfId="0" applyFont="1" applyBorder="1" applyAlignment="1">
      <alignment horizontal="left" vertical="center" shrinkToFit="1"/>
    </xf>
    <xf numFmtId="0" fontId="8" fillId="3" borderId="4169" xfId="0" applyFont="1" applyFill="1" applyBorder="1" applyAlignment="1">
      <alignment horizontal="center" vertical="center" wrapText="1"/>
    </xf>
    <xf numFmtId="0" fontId="8" fillId="3" borderId="4146" xfId="0" applyFont="1" applyFill="1" applyBorder="1" applyAlignment="1">
      <alignment horizontal="center" vertical="center" wrapText="1"/>
    </xf>
    <xf numFmtId="0" fontId="8" fillId="4" borderId="4148" xfId="0" applyFont="1" applyFill="1" applyBorder="1" applyAlignment="1">
      <alignment horizontal="left" vertical="top" wrapText="1"/>
    </xf>
    <xf numFmtId="0" fontId="10" fillId="0" borderId="4148" xfId="0" applyFont="1" applyBorder="1" applyAlignment="1">
      <alignment horizontal="left" vertical="center" wrapText="1"/>
    </xf>
    <xf numFmtId="0" fontId="10" fillId="0" borderId="4147" xfId="0" applyFont="1" applyBorder="1" applyAlignment="1">
      <alignment horizontal="left" vertical="center" wrapText="1"/>
    </xf>
    <xf numFmtId="0" fontId="10" fillId="0" borderId="4146" xfId="0" applyFont="1" applyBorder="1" applyAlignment="1">
      <alignment horizontal="left" vertical="center" wrapText="1"/>
    </xf>
    <xf numFmtId="0" fontId="11" fillId="4" borderId="4148" xfId="0" applyFont="1" applyFill="1" applyBorder="1" applyAlignment="1">
      <alignment horizontal="center" vertical="center" wrapText="1"/>
    </xf>
    <xf numFmtId="0" fontId="11" fillId="4" borderId="4146" xfId="0" applyFont="1" applyFill="1" applyBorder="1" applyAlignment="1">
      <alignment horizontal="center" vertical="center" wrapText="1"/>
    </xf>
    <xf numFmtId="0" fontId="8" fillId="3" borderId="4187" xfId="0" applyFont="1" applyFill="1" applyBorder="1" applyAlignment="1">
      <alignment horizontal="center" vertical="center"/>
    </xf>
    <xf numFmtId="0" fontId="8" fillId="3" borderId="4184" xfId="0" applyFont="1" applyFill="1" applyBorder="1" applyAlignment="1">
      <alignment horizontal="center" vertical="center"/>
    </xf>
    <xf numFmtId="0" fontId="8" fillId="3" borderId="4186" xfId="0" applyFont="1" applyFill="1" applyBorder="1" applyAlignment="1">
      <alignment horizontal="center" vertical="center"/>
    </xf>
    <xf numFmtId="0" fontId="8" fillId="3" borderId="4182" xfId="0" applyFont="1" applyFill="1" applyBorder="1" applyAlignment="1">
      <alignment horizontal="center" vertical="center"/>
    </xf>
    <xf numFmtId="0" fontId="8" fillId="3" borderId="4181" xfId="0" applyFont="1" applyFill="1" applyBorder="1" applyAlignment="1">
      <alignment horizontal="center" vertical="center"/>
    </xf>
    <xf numFmtId="0" fontId="17" fillId="0" borderId="4180" xfId="0" applyFont="1" applyBorder="1" applyAlignment="1">
      <alignment horizontal="left" vertical="center" shrinkToFit="1"/>
    </xf>
    <xf numFmtId="0" fontId="17" fillId="0" borderId="4179" xfId="0" applyFont="1" applyBorder="1" applyAlignment="1">
      <alignment horizontal="left" vertical="center" shrinkToFit="1"/>
    </xf>
    <xf numFmtId="0" fontId="17" fillId="0" borderId="4178" xfId="0" applyFont="1" applyBorder="1" applyAlignment="1">
      <alignment horizontal="left" vertical="center" shrinkToFit="1"/>
    </xf>
    <xf numFmtId="0" fontId="15" fillId="0" borderId="4185" xfId="0" applyFont="1" applyBorder="1" applyAlignment="1">
      <alignment horizontal="left" vertical="top" wrapText="1"/>
    </xf>
    <xf numFmtId="0" fontId="15" fillId="0" borderId="4184" xfId="0" applyFont="1" applyBorder="1" applyAlignment="1">
      <alignment horizontal="left" vertical="top" wrapText="1"/>
    </xf>
    <xf numFmtId="0" fontId="15" fillId="0" borderId="4183" xfId="0" applyFont="1" applyBorder="1" applyAlignment="1">
      <alignment horizontal="left" vertical="top" wrapText="1"/>
    </xf>
    <xf numFmtId="0" fontId="8" fillId="3" borderId="4196" xfId="0" applyFont="1" applyFill="1" applyBorder="1" applyAlignment="1">
      <alignment horizontal="center" vertical="center"/>
    </xf>
    <xf numFmtId="0" fontId="8" fillId="3" borderId="4195" xfId="0" applyFont="1" applyFill="1" applyBorder="1" applyAlignment="1">
      <alignment horizontal="center" vertical="center"/>
    </xf>
    <xf numFmtId="0" fontId="13" fillId="0" borderId="4195" xfId="0" applyFont="1" applyBorder="1" applyAlignment="1">
      <alignment horizontal="left" vertical="center" wrapText="1"/>
    </xf>
    <xf numFmtId="0" fontId="13" fillId="0" borderId="4194" xfId="0" applyFont="1" applyBorder="1" applyAlignment="1">
      <alignment horizontal="left" vertical="center" wrapText="1"/>
    </xf>
    <xf numFmtId="0" fontId="8" fillId="3" borderId="4196" xfId="0" applyFont="1" applyFill="1" applyBorder="1" applyAlignment="1">
      <alignment horizontal="center" vertical="center" wrapText="1"/>
    </xf>
    <xf numFmtId="0" fontId="8" fillId="3" borderId="4195" xfId="0" applyFont="1" applyFill="1" applyBorder="1" applyAlignment="1">
      <alignment horizontal="center" vertical="center" wrapText="1"/>
    </xf>
    <xf numFmtId="0" fontId="16" fillId="0" borderId="4180" xfId="0" applyFont="1" applyBorder="1" applyAlignment="1">
      <alignment horizontal="left" vertical="center" shrinkToFit="1"/>
    </xf>
    <xf numFmtId="0" fontId="16" fillId="0" borderId="4179" xfId="0" applyFont="1" applyBorder="1" applyAlignment="1">
      <alignment horizontal="left" vertical="center" shrinkToFit="1"/>
    </xf>
    <xf numFmtId="0" fontId="16" fillId="0" borderId="4178" xfId="0" applyFont="1" applyBorder="1" applyAlignment="1">
      <alignment horizontal="left" vertical="center" shrinkToFit="1"/>
    </xf>
    <xf numFmtId="0" fontId="8" fillId="3" borderId="4177" xfId="0" applyFont="1" applyFill="1" applyBorder="1" applyAlignment="1">
      <alignment horizontal="center" vertical="center"/>
    </xf>
    <xf numFmtId="0" fontId="8" fillId="3" borderId="4176" xfId="0" applyFont="1" applyFill="1" applyBorder="1" applyAlignment="1">
      <alignment horizontal="center" vertical="center"/>
    </xf>
    <xf numFmtId="0" fontId="16" fillId="0" borderId="4175" xfId="0" applyFont="1" applyBorder="1" applyAlignment="1">
      <alignment horizontal="left" vertical="center" shrinkToFit="1"/>
    </xf>
    <xf numFmtId="0" fontId="16" fillId="0" borderId="4174" xfId="0" applyFont="1" applyBorder="1" applyAlignment="1">
      <alignment horizontal="left" vertical="center" shrinkToFit="1"/>
    </xf>
    <xf numFmtId="0" fontId="16" fillId="0" borderId="4173" xfId="0" applyFont="1" applyBorder="1" applyAlignment="1">
      <alignment horizontal="left" vertical="center" shrinkToFit="1"/>
    </xf>
    <xf numFmtId="0" fontId="8" fillId="4" borderId="4171" xfId="0" applyFont="1" applyFill="1" applyBorder="1" applyAlignment="1">
      <alignment horizontal="left" vertical="top" wrapText="1"/>
    </xf>
    <xf numFmtId="0" fontId="8" fillId="4" borderId="4170" xfId="0" applyFont="1" applyFill="1" applyBorder="1" applyAlignment="1">
      <alignment horizontal="left" vertical="top" wrapText="1"/>
    </xf>
    <xf numFmtId="0" fontId="8" fillId="3" borderId="4192" xfId="0" applyFont="1" applyFill="1" applyBorder="1" applyAlignment="1">
      <alignment horizontal="center" vertical="center"/>
    </xf>
    <xf numFmtId="0" fontId="8" fillId="3" borderId="4191" xfId="0" applyFont="1" applyFill="1" applyBorder="1" applyAlignment="1">
      <alignment horizontal="center" vertical="center"/>
    </xf>
    <xf numFmtId="0" fontId="17" fillId="0" borderId="4190" xfId="0" applyFont="1" applyBorder="1" applyAlignment="1">
      <alignment horizontal="left" vertical="center" shrinkToFit="1"/>
    </xf>
    <xf numFmtId="0" fontId="17" fillId="0" borderId="4189" xfId="0" applyFont="1" applyBorder="1" applyAlignment="1">
      <alignment horizontal="left" vertical="center" shrinkToFit="1"/>
    </xf>
    <xf numFmtId="0" fontId="17" fillId="0" borderId="4188" xfId="0" applyFont="1" applyBorder="1" applyAlignment="1">
      <alignment horizontal="left" vertical="center" shrinkToFit="1"/>
    </xf>
    <xf numFmtId="0" fontId="8" fillId="3" borderId="4193" xfId="0" applyFont="1" applyFill="1" applyBorder="1" applyAlignment="1">
      <alignment horizontal="center" vertical="center" wrapText="1"/>
    </xf>
    <xf numFmtId="0" fontId="8" fillId="3" borderId="4170" xfId="0" applyFont="1" applyFill="1" applyBorder="1" applyAlignment="1">
      <alignment horizontal="center" vertical="center" wrapText="1"/>
    </xf>
    <xf numFmtId="0" fontId="8" fillId="4" borderId="4172" xfId="0" applyFont="1" applyFill="1" applyBorder="1" applyAlignment="1">
      <alignment horizontal="left" vertical="top" wrapText="1"/>
    </xf>
    <xf numFmtId="0" fontId="10" fillId="0" borderId="4172" xfId="0" applyFont="1" applyBorder="1" applyAlignment="1">
      <alignment horizontal="left" vertical="center" wrapText="1"/>
    </xf>
    <xf numFmtId="0" fontId="10" fillId="0" borderId="4171" xfId="0" applyFont="1" applyBorder="1" applyAlignment="1">
      <alignment horizontal="left" vertical="center" wrapText="1"/>
    </xf>
    <xf numFmtId="0" fontId="10" fillId="0" borderId="4170" xfId="0" applyFont="1" applyBorder="1" applyAlignment="1">
      <alignment horizontal="left" vertical="center" wrapText="1"/>
    </xf>
    <xf numFmtId="0" fontId="11" fillId="4" borderId="4172" xfId="0" applyFont="1" applyFill="1" applyBorder="1" applyAlignment="1">
      <alignment horizontal="center" vertical="center" wrapText="1"/>
    </xf>
    <xf numFmtId="0" fontId="11" fillId="4" borderId="4170" xfId="0" applyFont="1" applyFill="1" applyBorder="1" applyAlignment="1">
      <alignment horizontal="center" vertical="center" wrapText="1"/>
    </xf>
    <xf numFmtId="0" fontId="8" fillId="3" borderId="4211" xfId="0" applyFont="1" applyFill="1" applyBorder="1" applyAlignment="1">
      <alignment horizontal="center" vertical="center"/>
    </xf>
    <xf numFmtId="0" fontId="8" fillId="3" borderId="4208" xfId="0" applyFont="1" applyFill="1" applyBorder="1" applyAlignment="1">
      <alignment horizontal="center" vertical="center"/>
    </xf>
    <xf numFmtId="0" fontId="8" fillId="3" borderId="4210" xfId="0" applyFont="1" applyFill="1" applyBorder="1" applyAlignment="1">
      <alignment horizontal="center" vertical="center"/>
    </xf>
    <xf numFmtId="0" fontId="8" fillId="3" borderId="4206" xfId="0" applyFont="1" applyFill="1" applyBorder="1" applyAlignment="1">
      <alignment horizontal="center" vertical="center"/>
    </xf>
    <xf numFmtId="0" fontId="8" fillId="3" borderId="4205" xfId="0" applyFont="1" applyFill="1" applyBorder="1" applyAlignment="1">
      <alignment horizontal="center" vertical="center"/>
    </xf>
    <xf numFmtId="0" fontId="17" fillId="0" borderId="4204" xfId="0" applyFont="1" applyBorder="1" applyAlignment="1">
      <alignment horizontal="left" vertical="center" shrinkToFit="1"/>
    </xf>
    <xf numFmtId="0" fontId="17" fillId="0" borderId="4203" xfId="0" applyFont="1" applyBorder="1" applyAlignment="1">
      <alignment horizontal="left" vertical="center" shrinkToFit="1"/>
    </xf>
    <xf numFmtId="0" fontId="17" fillId="0" borderId="4202" xfId="0" applyFont="1" applyBorder="1" applyAlignment="1">
      <alignment horizontal="left" vertical="center" shrinkToFit="1"/>
    </xf>
    <xf numFmtId="0" fontId="15" fillId="0" borderId="4209" xfId="0" applyFont="1" applyBorder="1" applyAlignment="1">
      <alignment horizontal="left" vertical="top" wrapText="1"/>
    </xf>
    <xf numFmtId="0" fontId="15" fillId="0" borderId="4208" xfId="0" applyFont="1" applyBorder="1" applyAlignment="1">
      <alignment horizontal="left" vertical="top" wrapText="1"/>
    </xf>
    <xf numFmtId="0" fontId="15" fillId="0" borderId="4207" xfId="0" applyFont="1" applyBorder="1" applyAlignment="1">
      <alignment horizontal="left" vertical="top" wrapText="1"/>
    </xf>
    <xf numFmtId="0" fontId="8" fillId="3" borderId="4220" xfId="0" applyFont="1" applyFill="1" applyBorder="1" applyAlignment="1">
      <alignment horizontal="center" vertical="center"/>
    </xf>
    <xf numFmtId="0" fontId="8" fillId="3" borderId="4219" xfId="0" applyFont="1" applyFill="1" applyBorder="1" applyAlignment="1">
      <alignment horizontal="center" vertical="center"/>
    </xf>
    <xf numFmtId="0" fontId="13" fillId="0" borderId="4219" xfId="0" applyFont="1" applyBorder="1" applyAlignment="1">
      <alignment horizontal="left" vertical="center" wrapText="1"/>
    </xf>
    <xf numFmtId="0" fontId="13" fillId="0" borderId="4218" xfId="0" applyFont="1" applyBorder="1" applyAlignment="1">
      <alignment horizontal="left" vertical="center" wrapText="1"/>
    </xf>
    <xf numFmtId="0" fontId="8" fillId="3" borderId="4220" xfId="0" applyFont="1" applyFill="1" applyBorder="1" applyAlignment="1">
      <alignment horizontal="center" vertical="center" wrapText="1"/>
    </xf>
    <xf numFmtId="0" fontId="8" fillId="3" borderId="4219" xfId="0" applyFont="1" applyFill="1" applyBorder="1" applyAlignment="1">
      <alignment horizontal="center" vertical="center" wrapText="1"/>
    </xf>
    <xf numFmtId="0" fontId="16" fillId="0" borderId="4204" xfId="0" applyFont="1" applyBorder="1" applyAlignment="1">
      <alignment horizontal="left" vertical="center" shrinkToFit="1"/>
    </xf>
    <xf numFmtId="0" fontId="16" fillId="0" borderId="4203" xfId="0" applyFont="1" applyBorder="1" applyAlignment="1">
      <alignment horizontal="left" vertical="center" shrinkToFit="1"/>
    </xf>
    <xf numFmtId="0" fontId="16" fillId="0" borderId="4202" xfId="0" applyFont="1" applyBorder="1" applyAlignment="1">
      <alignment horizontal="left" vertical="center" shrinkToFit="1"/>
    </xf>
    <xf numFmtId="0" fontId="8" fillId="3" borderId="4201" xfId="0" applyFont="1" applyFill="1" applyBorder="1" applyAlignment="1">
      <alignment horizontal="center" vertical="center"/>
    </xf>
    <xf numFmtId="0" fontId="8" fillId="3" borderId="4200" xfId="0" applyFont="1" applyFill="1" applyBorder="1" applyAlignment="1">
      <alignment horizontal="center" vertical="center"/>
    </xf>
    <xf numFmtId="0" fontId="16" fillId="0" borderId="4199" xfId="0" applyFont="1" applyBorder="1" applyAlignment="1">
      <alignment horizontal="left" vertical="center" shrinkToFit="1"/>
    </xf>
    <xf numFmtId="0" fontId="16" fillId="0" borderId="4198" xfId="0" applyFont="1" applyBorder="1" applyAlignment="1">
      <alignment horizontal="left" vertical="center" shrinkToFit="1"/>
    </xf>
    <xf numFmtId="0" fontId="16" fillId="0" borderId="4197" xfId="0" applyFont="1" applyBorder="1" applyAlignment="1">
      <alignment horizontal="left" vertical="center" shrinkToFit="1"/>
    </xf>
    <xf numFmtId="0" fontId="8" fillId="4" borderId="4195" xfId="0" applyFont="1" applyFill="1" applyBorder="1" applyAlignment="1">
      <alignment horizontal="left" vertical="top" wrapText="1"/>
    </xf>
    <xf numFmtId="0" fontId="8" fillId="4" borderId="4194" xfId="0" applyFont="1" applyFill="1" applyBorder="1" applyAlignment="1">
      <alignment horizontal="left" vertical="top" wrapText="1"/>
    </xf>
    <xf numFmtId="0" fontId="8" fillId="3" borderId="4216" xfId="0" applyFont="1" applyFill="1" applyBorder="1" applyAlignment="1">
      <alignment horizontal="center" vertical="center"/>
    </xf>
    <xf numFmtId="0" fontId="8" fillId="3" borderId="4215" xfId="0" applyFont="1" applyFill="1" applyBorder="1" applyAlignment="1">
      <alignment horizontal="center" vertical="center"/>
    </xf>
    <xf numFmtId="0" fontId="17" fillId="0" borderId="4214" xfId="0" applyFont="1" applyBorder="1" applyAlignment="1">
      <alignment horizontal="left" vertical="center" shrinkToFit="1"/>
    </xf>
    <xf numFmtId="0" fontId="17" fillId="0" borderId="4213" xfId="0" applyFont="1" applyBorder="1" applyAlignment="1">
      <alignment horizontal="left" vertical="center" shrinkToFit="1"/>
    </xf>
    <xf numFmtId="0" fontId="17" fillId="0" borderId="4212" xfId="0" applyFont="1" applyBorder="1" applyAlignment="1">
      <alignment horizontal="left" vertical="center" shrinkToFit="1"/>
    </xf>
    <xf numFmtId="0" fontId="8" fillId="3" borderId="4217" xfId="0" applyFont="1" applyFill="1" applyBorder="1" applyAlignment="1">
      <alignment horizontal="center" vertical="center" wrapText="1"/>
    </xf>
    <xf numFmtId="0" fontId="8" fillId="3" borderId="4194" xfId="0" applyFont="1" applyFill="1" applyBorder="1" applyAlignment="1">
      <alignment horizontal="center" vertical="center" wrapText="1"/>
    </xf>
    <xf numFmtId="0" fontId="8" fillId="4" borderId="4196" xfId="0" applyFont="1" applyFill="1" applyBorder="1" applyAlignment="1">
      <alignment horizontal="left" vertical="top" wrapText="1"/>
    </xf>
    <xf numFmtId="0" fontId="10" fillId="0" borderId="4196" xfId="0" applyFont="1" applyBorder="1" applyAlignment="1">
      <alignment horizontal="left" vertical="center" wrapText="1"/>
    </xf>
    <xf numFmtId="0" fontId="10" fillId="0" borderId="4195" xfId="0" applyFont="1" applyBorder="1" applyAlignment="1">
      <alignment horizontal="left" vertical="center" wrapText="1"/>
    </xf>
    <xf numFmtId="0" fontId="10" fillId="0" borderId="4194" xfId="0" applyFont="1" applyBorder="1" applyAlignment="1">
      <alignment horizontal="left" vertical="center" wrapText="1"/>
    </xf>
    <xf numFmtId="0" fontId="11" fillId="4" borderId="4196" xfId="0" applyFont="1" applyFill="1" applyBorder="1" applyAlignment="1">
      <alignment horizontal="center" vertical="center" wrapText="1"/>
    </xf>
    <xf numFmtId="0" fontId="11" fillId="4" borderId="4194" xfId="0" applyFont="1" applyFill="1" applyBorder="1" applyAlignment="1">
      <alignment horizontal="center" vertical="center" wrapText="1"/>
    </xf>
    <xf numFmtId="0" fontId="8" fillId="3" borderId="4235" xfId="0" applyFont="1" applyFill="1" applyBorder="1" applyAlignment="1">
      <alignment horizontal="center" vertical="center"/>
    </xf>
    <xf numFmtId="0" fontId="8" fillId="3" borderId="4232" xfId="0" applyFont="1" applyFill="1" applyBorder="1" applyAlignment="1">
      <alignment horizontal="center" vertical="center"/>
    </xf>
    <xf numFmtId="0" fontId="8" fillId="3" borderId="4234" xfId="0" applyFont="1" applyFill="1" applyBorder="1" applyAlignment="1">
      <alignment horizontal="center" vertical="center"/>
    </xf>
    <xf numFmtId="0" fontId="8" fillId="3" borderId="4230" xfId="0" applyFont="1" applyFill="1" applyBorder="1" applyAlignment="1">
      <alignment horizontal="center" vertical="center"/>
    </xf>
    <xf numFmtId="0" fontId="8" fillId="3" borderId="4229" xfId="0" applyFont="1" applyFill="1" applyBorder="1" applyAlignment="1">
      <alignment horizontal="center" vertical="center"/>
    </xf>
    <xf numFmtId="0" fontId="17" fillId="0" borderId="4228" xfId="0" applyFont="1" applyBorder="1" applyAlignment="1">
      <alignment horizontal="left" vertical="center" shrinkToFit="1"/>
    </xf>
    <xf numFmtId="0" fontId="17" fillId="0" borderId="4227" xfId="0" applyFont="1" applyBorder="1" applyAlignment="1">
      <alignment horizontal="left" vertical="center" shrinkToFit="1"/>
    </xf>
    <xf numFmtId="0" fontId="17" fillId="0" borderId="4226" xfId="0" applyFont="1" applyBorder="1" applyAlignment="1">
      <alignment horizontal="left" vertical="center" shrinkToFit="1"/>
    </xf>
    <xf numFmtId="0" fontId="15" fillId="0" borderId="4233" xfId="0" applyFont="1" applyBorder="1" applyAlignment="1">
      <alignment horizontal="left" vertical="top" wrapText="1"/>
    </xf>
    <xf numFmtId="0" fontId="15" fillId="0" borderId="4232" xfId="0" applyFont="1" applyBorder="1" applyAlignment="1">
      <alignment horizontal="left" vertical="top" wrapText="1"/>
    </xf>
    <xf numFmtId="0" fontId="15" fillId="0" borderId="4231" xfId="0" applyFont="1" applyBorder="1" applyAlignment="1">
      <alignment horizontal="left" vertical="top" wrapText="1"/>
    </xf>
    <xf numFmtId="0" fontId="8" fillId="3" borderId="4244" xfId="0" applyFont="1" applyFill="1" applyBorder="1" applyAlignment="1">
      <alignment horizontal="center" vertical="center"/>
    </xf>
    <xf numFmtId="0" fontId="8" fillId="3" borderId="4243" xfId="0" applyFont="1" applyFill="1" applyBorder="1" applyAlignment="1">
      <alignment horizontal="center" vertical="center"/>
    </xf>
    <xf numFmtId="0" fontId="13" fillId="0" borderId="4243" xfId="0" applyFont="1" applyBorder="1" applyAlignment="1">
      <alignment horizontal="left" vertical="center" wrapText="1"/>
    </xf>
    <xf numFmtId="0" fontId="13" fillId="0" borderId="4242" xfId="0" applyFont="1" applyBorder="1" applyAlignment="1">
      <alignment horizontal="left" vertical="center" wrapText="1"/>
    </xf>
    <xf numFmtId="0" fontId="8" fillId="3" borderId="4244" xfId="0" applyFont="1" applyFill="1" applyBorder="1" applyAlignment="1">
      <alignment horizontal="center" vertical="center" wrapText="1"/>
    </xf>
    <xf numFmtId="0" fontId="8" fillId="3" borderId="4243" xfId="0" applyFont="1" applyFill="1" applyBorder="1" applyAlignment="1">
      <alignment horizontal="center" vertical="center" wrapText="1"/>
    </xf>
    <xf numFmtId="0" fontId="16" fillId="0" borderId="4228" xfId="0" applyFont="1" applyBorder="1" applyAlignment="1">
      <alignment horizontal="left" vertical="center" shrinkToFit="1"/>
    </xf>
    <xf numFmtId="0" fontId="16" fillId="0" borderId="4227" xfId="0" applyFont="1" applyBorder="1" applyAlignment="1">
      <alignment horizontal="left" vertical="center" shrinkToFit="1"/>
    </xf>
    <xf numFmtId="0" fontId="16" fillId="0" borderId="4226" xfId="0" applyFont="1" applyBorder="1" applyAlignment="1">
      <alignment horizontal="left" vertical="center" shrinkToFit="1"/>
    </xf>
    <xf numFmtId="0" fontId="8" fillId="3" borderId="4225" xfId="0" applyFont="1" applyFill="1" applyBorder="1" applyAlignment="1">
      <alignment horizontal="center" vertical="center"/>
    </xf>
    <xf numFmtId="0" fontId="8" fillId="3" borderId="4224" xfId="0" applyFont="1" applyFill="1" applyBorder="1" applyAlignment="1">
      <alignment horizontal="center" vertical="center"/>
    </xf>
    <xf numFmtId="0" fontId="16" fillId="0" borderId="4223" xfId="0" applyFont="1" applyBorder="1" applyAlignment="1">
      <alignment horizontal="left" vertical="center" shrinkToFit="1"/>
    </xf>
    <xf numFmtId="0" fontId="16" fillId="0" borderId="4222" xfId="0" applyFont="1" applyBorder="1" applyAlignment="1">
      <alignment horizontal="left" vertical="center" shrinkToFit="1"/>
    </xf>
    <xf numFmtId="0" fontId="16" fillId="0" borderId="4221" xfId="0" applyFont="1" applyBorder="1" applyAlignment="1">
      <alignment horizontal="left" vertical="center" shrinkToFit="1"/>
    </xf>
    <xf numFmtId="0" fontId="8" fillId="4" borderId="4219" xfId="0" applyFont="1" applyFill="1" applyBorder="1" applyAlignment="1">
      <alignment horizontal="left" vertical="top" wrapText="1"/>
    </xf>
    <xf numFmtId="0" fontId="8" fillId="4" borderId="4218" xfId="0" applyFont="1" applyFill="1" applyBorder="1" applyAlignment="1">
      <alignment horizontal="left" vertical="top" wrapText="1"/>
    </xf>
    <xf numFmtId="0" fontId="8" fillId="3" borderId="4240" xfId="0" applyFont="1" applyFill="1" applyBorder="1" applyAlignment="1">
      <alignment horizontal="center" vertical="center"/>
    </xf>
    <xf numFmtId="0" fontId="8" fillId="3" borderId="4239" xfId="0" applyFont="1" applyFill="1" applyBorder="1" applyAlignment="1">
      <alignment horizontal="center" vertical="center"/>
    </xf>
    <xf numFmtId="0" fontId="17" fillId="0" borderId="4238" xfId="0" applyFont="1" applyBorder="1" applyAlignment="1">
      <alignment horizontal="left" vertical="center" shrinkToFit="1"/>
    </xf>
    <xf numFmtId="0" fontId="17" fillId="0" borderId="4237" xfId="0" applyFont="1" applyBorder="1" applyAlignment="1">
      <alignment horizontal="left" vertical="center" shrinkToFit="1"/>
    </xf>
    <xf numFmtId="0" fontId="17" fillId="0" borderId="4236" xfId="0" applyFont="1" applyBorder="1" applyAlignment="1">
      <alignment horizontal="left" vertical="center" shrinkToFit="1"/>
    </xf>
    <xf numFmtId="0" fontId="8" fillId="3" borderId="4241" xfId="0" applyFont="1" applyFill="1" applyBorder="1" applyAlignment="1">
      <alignment horizontal="center" vertical="center" wrapText="1"/>
    </xf>
    <xf numFmtId="0" fontId="8" fillId="3" borderId="4218" xfId="0" applyFont="1" applyFill="1" applyBorder="1" applyAlignment="1">
      <alignment horizontal="center" vertical="center" wrapText="1"/>
    </xf>
    <xf numFmtId="0" fontId="8" fillId="4" borderId="4220" xfId="0" applyFont="1" applyFill="1" applyBorder="1" applyAlignment="1">
      <alignment horizontal="left" vertical="top" wrapText="1"/>
    </xf>
    <xf numFmtId="0" fontId="10" fillId="0" borderId="4220" xfId="0" applyFont="1" applyBorder="1" applyAlignment="1">
      <alignment horizontal="left" vertical="center" wrapText="1"/>
    </xf>
    <xf numFmtId="0" fontId="10" fillId="0" borderId="4219" xfId="0" applyFont="1" applyBorder="1" applyAlignment="1">
      <alignment horizontal="left" vertical="center" wrapText="1"/>
    </xf>
    <xf numFmtId="0" fontId="10" fillId="0" borderId="4218" xfId="0" applyFont="1" applyBorder="1" applyAlignment="1">
      <alignment horizontal="left" vertical="center" wrapText="1"/>
    </xf>
    <xf numFmtId="0" fontId="11" fillId="4" borderId="4220" xfId="0" applyFont="1" applyFill="1" applyBorder="1" applyAlignment="1">
      <alignment horizontal="center" vertical="center" wrapText="1"/>
    </xf>
    <xf numFmtId="0" fontId="11" fillId="4" borderId="4218" xfId="0" applyFont="1" applyFill="1" applyBorder="1" applyAlignment="1">
      <alignment horizontal="center" vertical="center" wrapText="1"/>
    </xf>
    <xf numFmtId="0" fontId="8" fillId="3" borderId="4259" xfId="0" applyFont="1" applyFill="1" applyBorder="1" applyAlignment="1">
      <alignment horizontal="center" vertical="center"/>
    </xf>
    <xf numFmtId="0" fontId="8" fillId="3" borderId="4256" xfId="0" applyFont="1" applyFill="1" applyBorder="1" applyAlignment="1">
      <alignment horizontal="center" vertical="center"/>
    </xf>
    <xf numFmtId="0" fontId="8" fillId="3" borderId="4258" xfId="0" applyFont="1" applyFill="1" applyBorder="1" applyAlignment="1">
      <alignment horizontal="center" vertical="center"/>
    </xf>
    <xf numFmtId="0" fontId="8" fillId="3" borderId="4254" xfId="0" applyFont="1" applyFill="1" applyBorder="1" applyAlignment="1">
      <alignment horizontal="center" vertical="center"/>
    </xf>
    <xf numFmtId="0" fontId="8" fillId="3" borderId="4253" xfId="0" applyFont="1" applyFill="1" applyBorder="1" applyAlignment="1">
      <alignment horizontal="center" vertical="center"/>
    </xf>
    <xf numFmtId="0" fontId="17" fillId="0" borderId="4252" xfId="0" applyFont="1" applyBorder="1" applyAlignment="1">
      <alignment horizontal="left" vertical="center" shrinkToFit="1"/>
    </xf>
    <xf numFmtId="0" fontId="17" fillId="0" borderId="4251" xfId="0" applyFont="1" applyBorder="1" applyAlignment="1">
      <alignment horizontal="left" vertical="center" shrinkToFit="1"/>
    </xf>
    <xf numFmtId="0" fontId="17" fillId="0" borderId="4250" xfId="0" applyFont="1" applyBorder="1" applyAlignment="1">
      <alignment horizontal="left" vertical="center" shrinkToFit="1"/>
    </xf>
    <xf numFmtId="0" fontId="15" fillId="0" borderId="4257" xfId="0" applyFont="1" applyBorder="1" applyAlignment="1">
      <alignment horizontal="left" vertical="top" wrapText="1"/>
    </xf>
    <xf numFmtId="0" fontId="15" fillId="0" borderId="4256" xfId="0" applyFont="1" applyBorder="1" applyAlignment="1">
      <alignment horizontal="left" vertical="top" wrapText="1"/>
    </xf>
    <xf numFmtId="0" fontId="15" fillId="0" borderId="4255" xfId="0" applyFont="1" applyBorder="1" applyAlignment="1">
      <alignment horizontal="left" vertical="top" wrapText="1"/>
    </xf>
    <xf numFmtId="0" fontId="8" fillId="3" borderId="4268" xfId="0" applyFont="1" applyFill="1" applyBorder="1" applyAlignment="1">
      <alignment horizontal="center" vertical="center"/>
    </xf>
    <xf numFmtId="0" fontId="8" fillId="3" borderId="4267" xfId="0" applyFont="1" applyFill="1" applyBorder="1" applyAlignment="1">
      <alignment horizontal="center" vertical="center"/>
    </xf>
    <xf numFmtId="0" fontId="13" fillId="0" borderId="4267" xfId="0" applyFont="1" applyBorder="1" applyAlignment="1">
      <alignment horizontal="left" vertical="center" wrapText="1"/>
    </xf>
    <xf numFmtId="0" fontId="13" fillId="0" borderId="4266" xfId="0" applyFont="1" applyBorder="1" applyAlignment="1">
      <alignment horizontal="left" vertical="center" wrapText="1"/>
    </xf>
    <xf numFmtId="0" fontId="8" fillId="3" borderId="4268" xfId="0" applyFont="1" applyFill="1" applyBorder="1" applyAlignment="1">
      <alignment horizontal="center" vertical="center" wrapText="1"/>
    </xf>
    <xf numFmtId="0" fontId="8" fillId="3" borderId="4267" xfId="0" applyFont="1" applyFill="1" applyBorder="1" applyAlignment="1">
      <alignment horizontal="center" vertical="center" wrapText="1"/>
    </xf>
    <xf numFmtId="0" fontId="16" fillId="0" borderId="4252" xfId="0" applyFont="1" applyBorder="1" applyAlignment="1">
      <alignment horizontal="left" vertical="center" shrinkToFit="1"/>
    </xf>
    <xf numFmtId="0" fontId="16" fillId="0" borderId="4251" xfId="0" applyFont="1" applyBorder="1" applyAlignment="1">
      <alignment horizontal="left" vertical="center" shrinkToFit="1"/>
    </xf>
    <xf numFmtId="0" fontId="16" fillId="0" borderId="4250" xfId="0" applyFont="1" applyBorder="1" applyAlignment="1">
      <alignment horizontal="left" vertical="center" shrinkToFit="1"/>
    </xf>
    <xf numFmtId="0" fontId="8" fillId="3" borderId="4249" xfId="0" applyFont="1" applyFill="1" applyBorder="1" applyAlignment="1">
      <alignment horizontal="center" vertical="center"/>
    </xf>
    <xf numFmtId="0" fontId="8" fillId="3" borderId="4248" xfId="0" applyFont="1" applyFill="1" applyBorder="1" applyAlignment="1">
      <alignment horizontal="center" vertical="center"/>
    </xf>
    <xf numFmtId="0" fontId="16" fillId="0" borderId="4247" xfId="0" applyFont="1" applyBorder="1" applyAlignment="1">
      <alignment horizontal="left" vertical="center" shrinkToFit="1"/>
    </xf>
    <xf numFmtId="0" fontId="16" fillId="0" borderId="4246" xfId="0" applyFont="1" applyBorder="1" applyAlignment="1">
      <alignment horizontal="left" vertical="center" shrinkToFit="1"/>
    </xf>
    <xf numFmtId="0" fontId="16" fillId="0" borderId="4245" xfId="0" applyFont="1" applyBorder="1" applyAlignment="1">
      <alignment horizontal="left" vertical="center" shrinkToFit="1"/>
    </xf>
    <xf numFmtId="0" fontId="8" fillId="4" borderId="4243" xfId="0" applyFont="1" applyFill="1" applyBorder="1" applyAlignment="1">
      <alignment horizontal="left" vertical="top" wrapText="1"/>
    </xf>
    <xf numFmtId="0" fontId="8" fillId="4" borderId="4242" xfId="0" applyFont="1" applyFill="1" applyBorder="1" applyAlignment="1">
      <alignment horizontal="left" vertical="top" wrapText="1"/>
    </xf>
    <xf numFmtId="0" fontId="8" fillId="3" borderId="4264" xfId="0" applyFont="1" applyFill="1" applyBorder="1" applyAlignment="1">
      <alignment horizontal="center" vertical="center"/>
    </xf>
    <xf numFmtId="0" fontId="8" fillId="3" borderId="4263" xfId="0" applyFont="1" applyFill="1" applyBorder="1" applyAlignment="1">
      <alignment horizontal="center" vertical="center"/>
    </xf>
    <xf numFmtId="0" fontId="17" fillId="0" borderId="4262" xfId="0" applyFont="1" applyBorder="1" applyAlignment="1">
      <alignment horizontal="left" vertical="center" shrinkToFit="1"/>
    </xf>
    <xf numFmtId="0" fontId="17" fillId="0" borderId="4261" xfId="0" applyFont="1" applyBorder="1" applyAlignment="1">
      <alignment horizontal="left" vertical="center" shrinkToFit="1"/>
    </xf>
    <xf numFmtId="0" fontId="17" fillId="0" borderId="4260" xfId="0" applyFont="1" applyBorder="1" applyAlignment="1">
      <alignment horizontal="left" vertical="center" shrinkToFit="1"/>
    </xf>
    <xf numFmtId="0" fontId="8" fillId="3" borderId="4265" xfId="0" applyFont="1" applyFill="1" applyBorder="1" applyAlignment="1">
      <alignment horizontal="center" vertical="center" wrapText="1"/>
    </xf>
    <xf numFmtId="0" fontId="8" fillId="3" borderId="4242" xfId="0" applyFont="1" applyFill="1" applyBorder="1" applyAlignment="1">
      <alignment horizontal="center" vertical="center" wrapText="1"/>
    </xf>
    <xf numFmtId="0" fontId="8" fillId="4" borderId="4244" xfId="0" applyFont="1" applyFill="1" applyBorder="1" applyAlignment="1">
      <alignment horizontal="left" vertical="top" wrapText="1"/>
    </xf>
    <xf numFmtId="0" fontId="10" fillId="0" borderId="4244" xfId="0" applyFont="1" applyBorder="1" applyAlignment="1">
      <alignment horizontal="left" vertical="center" wrapText="1"/>
    </xf>
    <xf numFmtId="0" fontId="10" fillId="0" borderId="4243" xfId="0" applyFont="1" applyBorder="1" applyAlignment="1">
      <alignment horizontal="left" vertical="center" wrapText="1"/>
    </xf>
    <xf numFmtId="0" fontId="10" fillId="0" borderId="4242" xfId="0" applyFont="1" applyBorder="1" applyAlignment="1">
      <alignment horizontal="left" vertical="center" wrapText="1"/>
    </xf>
    <xf numFmtId="0" fontId="11" fillId="4" borderId="4244" xfId="0" applyFont="1" applyFill="1" applyBorder="1" applyAlignment="1">
      <alignment horizontal="center" vertical="center" wrapText="1"/>
    </xf>
    <xf numFmtId="0" fontId="11" fillId="4" borderId="4242" xfId="0" applyFont="1" applyFill="1" applyBorder="1" applyAlignment="1">
      <alignment horizontal="center" vertical="center" wrapText="1"/>
    </xf>
    <xf numFmtId="0" fontId="8" fillId="3" borderId="4283" xfId="0" applyFont="1" applyFill="1" applyBorder="1" applyAlignment="1">
      <alignment horizontal="center" vertical="center"/>
    </xf>
    <xf numFmtId="0" fontId="8" fillId="3" borderId="4280" xfId="0" applyFont="1" applyFill="1" applyBorder="1" applyAlignment="1">
      <alignment horizontal="center" vertical="center"/>
    </xf>
    <xf numFmtId="0" fontId="8" fillId="3" borderId="4282" xfId="0" applyFont="1" applyFill="1" applyBorder="1" applyAlignment="1">
      <alignment horizontal="center" vertical="center"/>
    </xf>
    <xf numFmtId="0" fontId="8" fillId="3" borderId="4278" xfId="0" applyFont="1" applyFill="1" applyBorder="1" applyAlignment="1">
      <alignment horizontal="center" vertical="center"/>
    </xf>
    <xf numFmtId="0" fontId="8" fillId="3" borderId="4277" xfId="0" applyFont="1" applyFill="1" applyBorder="1" applyAlignment="1">
      <alignment horizontal="center" vertical="center"/>
    </xf>
    <xf numFmtId="0" fontId="17" fillId="0" borderId="4276" xfId="0" applyFont="1" applyBorder="1" applyAlignment="1">
      <alignment horizontal="left" vertical="center" shrinkToFit="1"/>
    </xf>
    <xf numFmtId="0" fontId="17" fillId="0" borderId="4275" xfId="0" applyFont="1" applyBorder="1" applyAlignment="1">
      <alignment horizontal="left" vertical="center" shrinkToFit="1"/>
    </xf>
    <xf numFmtId="0" fontId="17" fillId="0" borderId="4274" xfId="0" applyFont="1" applyBorder="1" applyAlignment="1">
      <alignment horizontal="left" vertical="center" shrinkToFit="1"/>
    </xf>
    <xf numFmtId="0" fontId="15" fillId="0" borderId="4281" xfId="0" applyFont="1" applyBorder="1" applyAlignment="1">
      <alignment horizontal="left" vertical="top" wrapText="1"/>
    </xf>
    <xf numFmtId="0" fontId="15" fillId="0" borderId="4280" xfId="0" applyFont="1" applyBorder="1" applyAlignment="1">
      <alignment horizontal="left" vertical="top" wrapText="1"/>
    </xf>
    <xf numFmtId="0" fontId="15" fillId="0" borderId="4279" xfId="0" applyFont="1" applyBorder="1" applyAlignment="1">
      <alignment horizontal="left" vertical="top" wrapText="1"/>
    </xf>
    <xf numFmtId="0" fontId="8" fillId="3" borderId="4292" xfId="0" applyFont="1" applyFill="1" applyBorder="1" applyAlignment="1">
      <alignment horizontal="center" vertical="center"/>
    </xf>
    <xf numFmtId="0" fontId="8" fillId="3" borderId="4291" xfId="0" applyFont="1" applyFill="1" applyBorder="1" applyAlignment="1">
      <alignment horizontal="center" vertical="center"/>
    </xf>
    <xf numFmtId="0" fontId="13" fillId="0" borderId="4291" xfId="0" applyFont="1" applyBorder="1" applyAlignment="1">
      <alignment horizontal="left" vertical="center" wrapText="1"/>
    </xf>
    <xf numFmtId="0" fontId="13" fillId="0" borderId="4290" xfId="0" applyFont="1" applyBorder="1" applyAlignment="1">
      <alignment horizontal="left" vertical="center" wrapText="1"/>
    </xf>
    <xf numFmtId="0" fontId="8" fillId="3" borderId="4292" xfId="0" applyFont="1" applyFill="1" applyBorder="1" applyAlignment="1">
      <alignment horizontal="center" vertical="center" wrapText="1"/>
    </xf>
    <xf numFmtId="0" fontId="8" fillId="3" borderId="4291" xfId="0" applyFont="1" applyFill="1" applyBorder="1" applyAlignment="1">
      <alignment horizontal="center" vertical="center" wrapText="1"/>
    </xf>
    <xf numFmtId="0" fontId="16" fillId="0" borderId="4276" xfId="0" applyFont="1" applyBorder="1" applyAlignment="1">
      <alignment horizontal="left" vertical="center" shrinkToFit="1"/>
    </xf>
    <xf numFmtId="0" fontId="16" fillId="0" borderId="4275" xfId="0" applyFont="1" applyBorder="1" applyAlignment="1">
      <alignment horizontal="left" vertical="center" shrinkToFit="1"/>
    </xf>
    <xf numFmtId="0" fontId="16" fillId="0" borderId="4274" xfId="0" applyFont="1" applyBorder="1" applyAlignment="1">
      <alignment horizontal="left" vertical="center" shrinkToFit="1"/>
    </xf>
    <xf numFmtId="0" fontId="8" fillId="3" borderId="4273" xfId="0" applyFont="1" applyFill="1" applyBorder="1" applyAlignment="1">
      <alignment horizontal="center" vertical="center"/>
    </xf>
    <xf numFmtId="0" fontId="8" fillId="3" borderId="4272" xfId="0" applyFont="1" applyFill="1" applyBorder="1" applyAlignment="1">
      <alignment horizontal="center" vertical="center"/>
    </xf>
    <xf numFmtId="0" fontId="16" fillId="0" borderId="4271" xfId="0" applyFont="1" applyBorder="1" applyAlignment="1">
      <alignment horizontal="left" vertical="center" shrinkToFit="1"/>
    </xf>
    <xf numFmtId="0" fontId="16" fillId="0" borderId="4270" xfId="0" applyFont="1" applyBorder="1" applyAlignment="1">
      <alignment horizontal="left" vertical="center" shrinkToFit="1"/>
    </xf>
    <xf numFmtId="0" fontId="16" fillId="0" borderId="4269" xfId="0" applyFont="1" applyBorder="1" applyAlignment="1">
      <alignment horizontal="left" vertical="center" shrinkToFit="1"/>
    </xf>
    <xf numFmtId="0" fontId="8" fillId="4" borderId="4267" xfId="0" applyFont="1" applyFill="1" applyBorder="1" applyAlignment="1">
      <alignment horizontal="left" vertical="top" wrapText="1"/>
    </xf>
    <xf numFmtId="0" fontId="8" fillId="4" borderId="4266" xfId="0" applyFont="1" applyFill="1" applyBorder="1" applyAlignment="1">
      <alignment horizontal="left" vertical="top" wrapText="1"/>
    </xf>
    <xf numFmtId="0" fontId="8" fillId="3" borderId="4288" xfId="0" applyFont="1" applyFill="1" applyBorder="1" applyAlignment="1">
      <alignment horizontal="center" vertical="center"/>
    </xf>
    <xf numFmtId="0" fontId="8" fillId="3" borderId="4287" xfId="0" applyFont="1" applyFill="1" applyBorder="1" applyAlignment="1">
      <alignment horizontal="center" vertical="center"/>
    </xf>
    <xf numFmtId="0" fontId="17" fillId="0" borderId="4286" xfId="0" applyFont="1" applyBorder="1" applyAlignment="1">
      <alignment horizontal="left" vertical="center" shrinkToFit="1"/>
    </xf>
    <xf numFmtId="0" fontId="17" fillId="0" borderId="4285" xfId="0" applyFont="1" applyBorder="1" applyAlignment="1">
      <alignment horizontal="left" vertical="center" shrinkToFit="1"/>
    </xf>
    <xf numFmtId="0" fontId="17" fillId="0" borderId="4284" xfId="0" applyFont="1" applyBorder="1" applyAlignment="1">
      <alignment horizontal="left" vertical="center" shrinkToFit="1"/>
    </xf>
    <xf numFmtId="0" fontId="8" fillId="3" borderId="4289" xfId="0" applyFont="1" applyFill="1" applyBorder="1" applyAlignment="1">
      <alignment horizontal="center" vertical="center" wrapText="1"/>
    </xf>
    <xf numFmtId="0" fontId="8" fillId="3" borderId="4266" xfId="0" applyFont="1" applyFill="1" applyBorder="1" applyAlignment="1">
      <alignment horizontal="center" vertical="center" wrapText="1"/>
    </xf>
    <xf numFmtId="0" fontId="8" fillId="4" borderId="4268" xfId="0" applyFont="1" applyFill="1" applyBorder="1" applyAlignment="1">
      <alignment horizontal="left" vertical="top" wrapText="1"/>
    </xf>
    <xf numFmtId="0" fontId="10" fillId="0" borderId="4268" xfId="0" applyFont="1" applyBorder="1" applyAlignment="1">
      <alignment horizontal="left" vertical="center" wrapText="1"/>
    </xf>
    <xf numFmtId="0" fontId="10" fillId="0" borderId="4267" xfId="0" applyFont="1" applyBorder="1" applyAlignment="1">
      <alignment horizontal="left" vertical="center" wrapText="1"/>
    </xf>
    <xf numFmtId="0" fontId="10" fillId="0" borderId="4266" xfId="0" applyFont="1" applyBorder="1" applyAlignment="1">
      <alignment horizontal="left" vertical="center" wrapText="1"/>
    </xf>
    <xf numFmtId="0" fontId="11" fillId="4" borderId="4268" xfId="0" applyFont="1" applyFill="1" applyBorder="1" applyAlignment="1">
      <alignment horizontal="center" vertical="center" wrapText="1"/>
    </xf>
    <xf numFmtId="0" fontId="11" fillId="4" borderId="4266" xfId="0" applyFont="1" applyFill="1" applyBorder="1" applyAlignment="1">
      <alignment horizontal="center" vertical="center" wrapText="1"/>
    </xf>
    <xf numFmtId="0" fontId="8" fillId="3" borderId="4307" xfId="0" applyFont="1" applyFill="1" applyBorder="1" applyAlignment="1">
      <alignment horizontal="center" vertical="center"/>
    </xf>
    <xf numFmtId="0" fontId="8" fillId="3" borderId="4304" xfId="0" applyFont="1" applyFill="1" applyBorder="1" applyAlignment="1">
      <alignment horizontal="center" vertical="center"/>
    </xf>
    <xf numFmtId="0" fontId="8" fillId="3" borderId="4306" xfId="0" applyFont="1" applyFill="1" applyBorder="1" applyAlignment="1">
      <alignment horizontal="center" vertical="center"/>
    </xf>
    <xf numFmtId="0" fontId="8" fillId="3" borderId="4302" xfId="0" applyFont="1" applyFill="1" applyBorder="1" applyAlignment="1">
      <alignment horizontal="center" vertical="center"/>
    </xf>
    <xf numFmtId="0" fontId="8" fillId="3" borderId="4301" xfId="0" applyFont="1" applyFill="1" applyBorder="1" applyAlignment="1">
      <alignment horizontal="center" vertical="center"/>
    </xf>
    <xf numFmtId="0" fontId="17" fillId="0" borderId="4300" xfId="0" applyFont="1" applyBorder="1" applyAlignment="1">
      <alignment horizontal="left" vertical="center" shrinkToFit="1"/>
    </xf>
    <xf numFmtId="0" fontId="17" fillId="0" borderId="4299" xfId="0" applyFont="1" applyBorder="1" applyAlignment="1">
      <alignment horizontal="left" vertical="center" shrinkToFit="1"/>
    </xf>
    <xf numFmtId="0" fontId="17" fillId="0" borderId="4298" xfId="0" applyFont="1" applyBorder="1" applyAlignment="1">
      <alignment horizontal="left" vertical="center" shrinkToFit="1"/>
    </xf>
    <xf numFmtId="0" fontId="15" fillId="0" borderId="4305" xfId="0" applyFont="1" applyBorder="1" applyAlignment="1">
      <alignment horizontal="left" vertical="top" wrapText="1"/>
    </xf>
    <xf numFmtId="0" fontId="15" fillId="0" borderId="4304" xfId="0" applyFont="1" applyBorder="1" applyAlignment="1">
      <alignment horizontal="left" vertical="top" wrapText="1"/>
    </xf>
    <xf numFmtId="0" fontId="15" fillId="0" borderId="4303" xfId="0" applyFont="1" applyBorder="1" applyAlignment="1">
      <alignment horizontal="left" vertical="top" wrapText="1"/>
    </xf>
    <xf numFmtId="0" fontId="8" fillId="3" borderId="4316" xfId="0" applyFont="1" applyFill="1" applyBorder="1" applyAlignment="1">
      <alignment horizontal="center" vertical="center"/>
    </xf>
    <xf numFmtId="0" fontId="8" fillId="3" borderId="4315" xfId="0" applyFont="1" applyFill="1" applyBorder="1" applyAlignment="1">
      <alignment horizontal="center" vertical="center"/>
    </xf>
    <xf numFmtId="0" fontId="13" fillId="0" borderId="4315" xfId="0" applyFont="1" applyBorder="1" applyAlignment="1">
      <alignment horizontal="left" vertical="center" wrapText="1"/>
    </xf>
    <xf numFmtId="0" fontId="13" fillId="0" borderId="4314" xfId="0" applyFont="1" applyBorder="1" applyAlignment="1">
      <alignment horizontal="left" vertical="center" wrapText="1"/>
    </xf>
    <xf numFmtId="0" fontId="8" fillId="3" borderId="4316" xfId="0" applyFont="1" applyFill="1" applyBorder="1" applyAlignment="1">
      <alignment horizontal="center" vertical="center" wrapText="1"/>
    </xf>
    <xf numFmtId="0" fontId="8" fillId="3" borderId="4315" xfId="0" applyFont="1" applyFill="1" applyBorder="1" applyAlignment="1">
      <alignment horizontal="center" vertical="center" wrapText="1"/>
    </xf>
    <xf numFmtId="0" fontId="16" fillId="0" borderId="4300" xfId="0" applyFont="1" applyBorder="1" applyAlignment="1">
      <alignment horizontal="left" vertical="center" shrinkToFit="1"/>
    </xf>
    <xf numFmtId="0" fontId="16" fillId="0" borderId="4299" xfId="0" applyFont="1" applyBorder="1" applyAlignment="1">
      <alignment horizontal="left" vertical="center" shrinkToFit="1"/>
    </xf>
    <xf numFmtId="0" fontId="16" fillId="0" borderId="4298" xfId="0" applyFont="1" applyBorder="1" applyAlignment="1">
      <alignment horizontal="left" vertical="center" shrinkToFit="1"/>
    </xf>
    <xf numFmtId="0" fontId="8" fillId="3" borderId="4297" xfId="0" applyFont="1" applyFill="1" applyBorder="1" applyAlignment="1">
      <alignment horizontal="center" vertical="center"/>
    </xf>
    <xf numFmtId="0" fontId="8" fillId="3" borderId="4296" xfId="0" applyFont="1" applyFill="1" applyBorder="1" applyAlignment="1">
      <alignment horizontal="center" vertical="center"/>
    </xf>
    <xf numFmtId="0" fontId="16" fillId="0" borderId="4295" xfId="0" applyFont="1" applyBorder="1" applyAlignment="1">
      <alignment horizontal="left" vertical="center" shrinkToFit="1"/>
    </xf>
    <xf numFmtId="0" fontId="16" fillId="0" borderId="4294" xfId="0" applyFont="1" applyBorder="1" applyAlignment="1">
      <alignment horizontal="left" vertical="center" shrinkToFit="1"/>
    </xf>
    <xf numFmtId="0" fontId="16" fillId="0" borderId="4293" xfId="0" applyFont="1" applyBorder="1" applyAlignment="1">
      <alignment horizontal="left" vertical="center" shrinkToFit="1"/>
    </xf>
    <xf numFmtId="0" fontId="8" fillId="4" borderId="4291" xfId="0" applyFont="1" applyFill="1" applyBorder="1" applyAlignment="1">
      <alignment horizontal="left" vertical="top" wrapText="1"/>
    </xf>
    <xf numFmtId="0" fontId="8" fillId="4" borderId="4290" xfId="0" applyFont="1" applyFill="1" applyBorder="1" applyAlignment="1">
      <alignment horizontal="left" vertical="top" wrapText="1"/>
    </xf>
    <xf numFmtId="0" fontId="8" fillId="3" borderId="4312" xfId="0" applyFont="1" applyFill="1" applyBorder="1" applyAlignment="1">
      <alignment horizontal="center" vertical="center"/>
    </xf>
    <xf numFmtId="0" fontId="8" fillId="3" borderId="4311" xfId="0" applyFont="1" applyFill="1" applyBorder="1" applyAlignment="1">
      <alignment horizontal="center" vertical="center"/>
    </xf>
    <xf numFmtId="0" fontId="17" fillId="0" borderId="4310" xfId="0" applyFont="1" applyBorder="1" applyAlignment="1">
      <alignment horizontal="left" vertical="center" shrinkToFit="1"/>
    </xf>
    <xf numFmtId="0" fontId="17" fillId="0" borderId="4309" xfId="0" applyFont="1" applyBorder="1" applyAlignment="1">
      <alignment horizontal="left" vertical="center" shrinkToFit="1"/>
    </xf>
    <xf numFmtId="0" fontId="17" fillId="0" borderId="4308" xfId="0" applyFont="1" applyBorder="1" applyAlignment="1">
      <alignment horizontal="left" vertical="center" shrinkToFit="1"/>
    </xf>
    <xf numFmtId="0" fontId="8" fillId="3" borderId="4313" xfId="0" applyFont="1" applyFill="1" applyBorder="1" applyAlignment="1">
      <alignment horizontal="center" vertical="center" wrapText="1"/>
    </xf>
    <xf numFmtId="0" fontId="8" fillId="3" borderId="4290" xfId="0" applyFont="1" applyFill="1" applyBorder="1" applyAlignment="1">
      <alignment horizontal="center" vertical="center" wrapText="1"/>
    </xf>
    <xf numFmtId="0" fontId="8" fillId="4" borderId="4292" xfId="0" applyFont="1" applyFill="1" applyBorder="1" applyAlignment="1">
      <alignment horizontal="left" vertical="top" wrapText="1"/>
    </xf>
    <xf numFmtId="0" fontId="10" fillId="0" borderId="4292" xfId="0" applyFont="1" applyBorder="1" applyAlignment="1">
      <alignment horizontal="left" vertical="center" wrapText="1"/>
    </xf>
    <xf numFmtId="0" fontId="10" fillId="0" borderId="4291" xfId="0" applyFont="1" applyBorder="1" applyAlignment="1">
      <alignment horizontal="left" vertical="center" wrapText="1"/>
    </xf>
    <xf numFmtId="0" fontId="10" fillId="0" borderId="4290" xfId="0" applyFont="1" applyBorder="1" applyAlignment="1">
      <alignment horizontal="left" vertical="center" wrapText="1"/>
    </xf>
    <xf numFmtId="0" fontId="11" fillId="4" borderId="4292" xfId="0" applyFont="1" applyFill="1" applyBorder="1" applyAlignment="1">
      <alignment horizontal="center" vertical="center" wrapText="1"/>
    </xf>
    <xf numFmtId="0" fontId="11" fillId="4" borderId="4290" xfId="0" applyFont="1" applyFill="1" applyBorder="1" applyAlignment="1">
      <alignment horizontal="center" vertical="center" wrapText="1"/>
    </xf>
    <xf numFmtId="0" fontId="8" fillId="3" borderId="4331" xfId="0" applyFont="1" applyFill="1" applyBorder="1" applyAlignment="1">
      <alignment horizontal="center" vertical="center"/>
    </xf>
    <xf numFmtId="0" fontId="8" fillId="3" borderId="4328" xfId="0" applyFont="1" applyFill="1" applyBorder="1" applyAlignment="1">
      <alignment horizontal="center" vertical="center"/>
    </xf>
    <xf numFmtId="0" fontId="8" fillId="3" borderId="4330" xfId="0" applyFont="1" applyFill="1" applyBorder="1" applyAlignment="1">
      <alignment horizontal="center" vertical="center"/>
    </xf>
    <xf numFmtId="0" fontId="8" fillId="3" borderId="4326" xfId="0" applyFont="1" applyFill="1" applyBorder="1" applyAlignment="1">
      <alignment horizontal="center" vertical="center"/>
    </xf>
    <xf numFmtId="0" fontId="8" fillId="3" borderId="4325" xfId="0" applyFont="1" applyFill="1" applyBorder="1" applyAlignment="1">
      <alignment horizontal="center" vertical="center"/>
    </xf>
    <xf numFmtId="0" fontId="17" fillId="0" borderId="4324" xfId="0" applyFont="1" applyBorder="1" applyAlignment="1">
      <alignment horizontal="left" vertical="center" shrinkToFit="1"/>
    </xf>
    <xf numFmtId="0" fontId="17" fillId="0" borderId="4323" xfId="0" applyFont="1" applyBorder="1" applyAlignment="1">
      <alignment horizontal="left" vertical="center" shrinkToFit="1"/>
    </xf>
    <xf numFmtId="0" fontId="17" fillId="0" borderId="4322" xfId="0" applyFont="1" applyBorder="1" applyAlignment="1">
      <alignment horizontal="left" vertical="center" shrinkToFit="1"/>
    </xf>
    <xf numFmtId="0" fontId="15" fillId="0" borderId="4329" xfId="0" applyFont="1" applyBorder="1" applyAlignment="1">
      <alignment horizontal="left" vertical="top" wrapText="1"/>
    </xf>
    <xf numFmtId="0" fontId="15" fillId="0" borderId="4328" xfId="0" applyFont="1" applyBorder="1" applyAlignment="1">
      <alignment horizontal="left" vertical="top" wrapText="1"/>
    </xf>
    <xf numFmtId="0" fontId="15" fillId="0" borderId="4327" xfId="0" applyFont="1" applyBorder="1" applyAlignment="1">
      <alignment horizontal="left" vertical="top" wrapText="1"/>
    </xf>
    <xf numFmtId="0" fontId="8" fillId="3" borderId="4340" xfId="0" applyFont="1" applyFill="1" applyBorder="1" applyAlignment="1">
      <alignment horizontal="center" vertical="center"/>
    </xf>
    <xf numFmtId="0" fontId="8" fillId="3" borderId="4339" xfId="0" applyFont="1" applyFill="1" applyBorder="1" applyAlignment="1">
      <alignment horizontal="center" vertical="center"/>
    </xf>
    <xf numFmtId="0" fontId="13" fillId="0" borderId="4339" xfId="0" applyFont="1" applyBorder="1" applyAlignment="1">
      <alignment horizontal="left" vertical="center" wrapText="1"/>
    </xf>
    <xf numFmtId="0" fontId="13" fillId="0" borderId="4338" xfId="0" applyFont="1" applyBorder="1" applyAlignment="1">
      <alignment horizontal="left" vertical="center" wrapText="1"/>
    </xf>
    <xf numFmtId="0" fontId="8" fillId="3" borderId="4340" xfId="0" applyFont="1" applyFill="1" applyBorder="1" applyAlignment="1">
      <alignment horizontal="center" vertical="center" wrapText="1"/>
    </xf>
    <xf numFmtId="0" fontId="8" fillId="3" borderId="4339" xfId="0" applyFont="1" applyFill="1" applyBorder="1" applyAlignment="1">
      <alignment horizontal="center" vertical="center" wrapText="1"/>
    </xf>
    <xf numFmtId="0" fontId="16" fillId="0" borderId="4324" xfId="0" applyFont="1" applyBorder="1" applyAlignment="1">
      <alignment horizontal="left" vertical="center" shrinkToFit="1"/>
    </xf>
    <xf numFmtId="0" fontId="16" fillId="0" borderId="4323" xfId="0" applyFont="1" applyBorder="1" applyAlignment="1">
      <alignment horizontal="left" vertical="center" shrinkToFit="1"/>
    </xf>
    <xf numFmtId="0" fontId="16" fillId="0" borderId="4322" xfId="0" applyFont="1" applyBorder="1" applyAlignment="1">
      <alignment horizontal="left" vertical="center" shrinkToFit="1"/>
    </xf>
    <xf numFmtId="0" fontId="8" fillId="3" borderId="4321" xfId="0" applyFont="1" applyFill="1" applyBorder="1" applyAlignment="1">
      <alignment horizontal="center" vertical="center"/>
    </xf>
    <xf numFmtId="0" fontId="8" fillId="3" borderId="4320" xfId="0" applyFont="1" applyFill="1" applyBorder="1" applyAlignment="1">
      <alignment horizontal="center" vertical="center"/>
    </xf>
    <xf numFmtId="0" fontId="16" fillId="0" borderId="4319" xfId="0" applyFont="1" applyBorder="1" applyAlignment="1">
      <alignment horizontal="left" vertical="center" shrinkToFit="1"/>
    </xf>
    <xf numFmtId="0" fontId="16" fillId="0" borderId="4318" xfId="0" applyFont="1" applyBorder="1" applyAlignment="1">
      <alignment horizontal="left" vertical="center" shrinkToFit="1"/>
    </xf>
    <xf numFmtId="0" fontId="16" fillId="0" borderId="4317" xfId="0" applyFont="1" applyBorder="1" applyAlignment="1">
      <alignment horizontal="left" vertical="center" shrinkToFit="1"/>
    </xf>
    <xf numFmtId="0" fontId="8" fillId="4" borderId="4315" xfId="0" applyFont="1" applyFill="1" applyBorder="1" applyAlignment="1">
      <alignment horizontal="left" vertical="top" wrapText="1"/>
    </xf>
    <xf numFmtId="0" fontId="8" fillId="4" borderId="4314" xfId="0" applyFont="1" applyFill="1" applyBorder="1" applyAlignment="1">
      <alignment horizontal="left" vertical="top" wrapText="1"/>
    </xf>
    <xf numFmtId="0" fontId="8" fillId="3" borderId="4336" xfId="0" applyFont="1" applyFill="1" applyBorder="1" applyAlignment="1">
      <alignment horizontal="center" vertical="center"/>
    </xf>
    <xf numFmtId="0" fontId="8" fillId="3" borderId="4335" xfId="0" applyFont="1" applyFill="1" applyBorder="1" applyAlignment="1">
      <alignment horizontal="center" vertical="center"/>
    </xf>
    <xf numFmtId="0" fontId="17" fillId="0" borderId="4334" xfId="0" applyFont="1" applyBorder="1" applyAlignment="1">
      <alignment horizontal="left" vertical="center" shrinkToFit="1"/>
    </xf>
    <xf numFmtId="0" fontId="17" fillId="0" borderId="4333" xfId="0" applyFont="1" applyBorder="1" applyAlignment="1">
      <alignment horizontal="left" vertical="center" shrinkToFit="1"/>
    </xf>
    <xf numFmtId="0" fontId="17" fillId="0" borderId="4332" xfId="0" applyFont="1" applyBorder="1" applyAlignment="1">
      <alignment horizontal="left" vertical="center" shrinkToFit="1"/>
    </xf>
    <xf numFmtId="0" fontId="8" fillId="3" borderId="4337" xfId="0" applyFont="1" applyFill="1" applyBorder="1" applyAlignment="1">
      <alignment horizontal="center" vertical="center" wrapText="1"/>
    </xf>
    <xf numFmtId="0" fontId="8" fillId="3" borderId="4314" xfId="0" applyFont="1" applyFill="1" applyBorder="1" applyAlignment="1">
      <alignment horizontal="center" vertical="center" wrapText="1"/>
    </xf>
    <xf numFmtId="0" fontId="8" fillId="4" borderId="4316" xfId="0" applyFont="1" applyFill="1" applyBorder="1" applyAlignment="1">
      <alignment horizontal="left" vertical="top" wrapText="1"/>
    </xf>
    <xf numFmtId="0" fontId="10" fillId="0" borderId="4316" xfId="0" applyFont="1" applyBorder="1" applyAlignment="1">
      <alignment horizontal="left" vertical="center" wrapText="1"/>
    </xf>
    <xf numFmtId="0" fontId="10" fillId="0" borderId="4315" xfId="0" applyFont="1" applyBorder="1" applyAlignment="1">
      <alignment horizontal="left" vertical="center" wrapText="1"/>
    </xf>
    <xf numFmtId="0" fontId="10" fillId="0" borderId="4314" xfId="0" applyFont="1" applyBorder="1" applyAlignment="1">
      <alignment horizontal="left" vertical="center" wrapText="1"/>
    </xf>
    <xf numFmtId="0" fontId="11" fillId="4" borderId="4316" xfId="0" applyFont="1" applyFill="1" applyBorder="1" applyAlignment="1">
      <alignment horizontal="center" vertical="center" wrapText="1"/>
    </xf>
    <xf numFmtId="0" fontId="11" fillId="4" borderId="4314" xfId="0" applyFont="1" applyFill="1" applyBorder="1" applyAlignment="1">
      <alignment horizontal="center" vertical="center" wrapText="1"/>
    </xf>
    <xf numFmtId="0" fontId="8" fillId="3" borderId="4355" xfId="0" applyFont="1" applyFill="1" applyBorder="1" applyAlignment="1">
      <alignment horizontal="center" vertical="center"/>
    </xf>
    <xf numFmtId="0" fontId="8" fillId="3" borderId="4352" xfId="0" applyFont="1" applyFill="1" applyBorder="1" applyAlignment="1">
      <alignment horizontal="center" vertical="center"/>
    </xf>
    <xf numFmtId="0" fontId="8" fillId="3" borderId="4354" xfId="0" applyFont="1" applyFill="1" applyBorder="1" applyAlignment="1">
      <alignment horizontal="center" vertical="center"/>
    </xf>
    <xf numFmtId="0" fontId="8" fillId="3" borderId="4350" xfId="0" applyFont="1" applyFill="1" applyBorder="1" applyAlignment="1">
      <alignment horizontal="center" vertical="center"/>
    </xf>
    <xf numFmtId="0" fontId="8" fillId="3" borderId="4349" xfId="0" applyFont="1" applyFill="1" applyBorder="1" applyAlignment="1">
      <alignment horizontal="center" vertical="center"/>
    </xf>
    <xf numFmtId="0" fontId="17" fillId="0" borderId="4348" xfId="0" applyFont="1" applyBorder="1" applyAlignment="1">
      <alignment horizontal="left" vertical="center" shrinkToFit="1"/>
    </xf>
    <xf numFmtId="0" fontId="17" fillId="0" borderId="4347" xfId="0" applyFont="1" applyBorder="1" applyAlignment="1">
      <alignment horizontal="left" vertical="center" shrinkToFit="1"/>
    </xf>
    <xf numFmtId="0" fontId="17" fillId="0" borderId="4346" xfId="0" applyFont="1" applyBorder="1" applyAlignment="1">
      <alignment horizontal="left" vertical="center" shrinkToFit="1"/>
    </xf>
    <xf numFmtId="0" fontId="15" fillId="0" borderId="4353" xfId="0" applyFont="1" applyBorder="1" applyAlignment="1">
      <alignment horizontal="left" vertical="top" wrapText="1"/>
    </xf>
    <xf numFmtId="0" fontId="15" fillId="0" borderId="4352" xfId="0" applyFont="1" applyBorder="1" applyAlignment="1">
      <alignment horizontal="left" vertical="top" wrapText="1"/>
    </xf>
    <xf numFmtId="0" fontId="15" fillId="0" borderId="4351" xfId="0" applyFont="1" applyBorder="1" applyAlignment="1">
      <alignment horizontal="left" vertical="top" wrapText="1"/>
    </xf>
    <xf numFmtId="0" fontId="8" fillId="3" borderId="4364" xfId="0" applyFont="1" applyFill="1" applyBorder="1" applyAlignment="1">
      <alignment horizontal="center" vertical="center"/>
    </xf>
    <xf numFmtId="0" fontId="8" fillId="3" borderId="4363" xfId="0" applyFont="1" applyFill="1" applyBorder="1" applyAlignment="1">
      <alignment horizontal="center" vertical="center"/>
    </xf>
    <xf numFmtId="0" fontId="13" fillId="0" borderId="4363" xfId="0" applyFont="1" applyBorder="1" applyAlignment="1">
      <alignment horizontal="left" vertical="center" wrapText="1"/>
    </xf>
    <xf numFmtId="0" fontId="13" fillId="0" borderId="4362" xfId="0" applyFont="1" applyBorder="1" applyAlignment="1">
      <alignment horizontal="left" vertical="center" wrapText="1"/>
    </xf>
    <xf numFmtId="0" fontId="8" fillId="3" borderId="4364" xfId="0" applyFont="1" applyFill="1" applyBorder="1" applyAlignment="1">
      <alignment horizontal="center" vertical="center" wrapText="1"/>
    </xf>
    <xf numFmtId="0" fontId="8" fillId="3" borderId="4363" xfId="0" applyFont="1" applyFill="1" applyBorder="1" applyAlignment="1">
      <alignment horizontal="center" vertical="center" wrapText="1"/>
    </xf>
    <xf numFmtId="0" fontId="16" fillId="0" borderId="4348" xfId="0" applyFont="1" applyBorder="1" applyAlignment="1">
      <alignment horizontal="left" vertical="center" shrinkToFit="1"/>
    </xf>
    <xf numFmtId="0" fontId="16" fillId="0" borderId="4347" xfId="0" applyFont="1" applyBorder="1" applyAlignment="1">
      <alignment horizontal="left" vertical="center" shrinkToFit="1"/>
    </xf>
    <xf numFmtId="0" fontId="16" fillId="0" borderId="4346" xfId="0" applyFont="1" applyBorder="1" applyAlignment="1">
      <alignment horizontal="left" vertical="center" shrinkToFit="1"/>
    </xf>
    <xf numFmtId="0" fontId="8" fillId="3" borderId="4345" xfId="0" applyFont="1" applyFill="1" applyBorder="1" applyAlignment="1">
      <alignment horizontal="center" vertical="center"/>
    </xf>
    <xf numFmtId="0" fontId="8" fillId="3" borderId="4344" xfId="0" applyFont="1" applyFill="1" applyBorder="1" applyAlignment="1">
      <alignment horizontal="center" vertical="center"/>
    </xf>
    <xf numFmtId="0" fontId="16" fillId="0" borderId="4343" xfId="0" applyFont="1" applyBorder="1" applyAlignment="1">
      <alignment horizontal="left" vertical="center" shrinkToFit="1"/>
    </xf>
    <xf numFmtId="0" fontId="16" fillId="0" borderId="4342" xfId="0" applyFont="1" applyBorder="1" applyAlignment="1">
      <alignment horizontal="left" vertical="center" shrinkToFit="1"/>
    </xf>
    <xf numFmtId="0" fontId="16" fillId="0" borderId="4341" xfId="0" applyFont="1" applyBorder="1" applyAlignment="1">
      <alignment horizontal="left" vertical="center" shrinkToFit="1"/>
    </xf>
    <xf numFmtId="0" fontId="8" fillId="4" borderId="4339" xfId="0" applyFont="1" applyFill="1" applyBorder="1" applyAlignment="1">
      <alignment horizontal="left" vertical="top" wrapText="1"/>
    </xf>
    <xf numFmtId="0" fontId="8" fillId="4" borderId="4338" xfId="0" applyFont="1" applyFill="1" applyBorder="1" applyAlignment="1">
      <alignment horizontal="left" vertical="top" wrapText="1"/>
    </xf>
    <xf numFmtId="0" fontId="8" fillId="3" borderId="4360" xfId="0" applyFont="1" applyFill="1" applyBorder="1" applyAlignment="1">
      <alignment horizontal="center" vertical="center"/>
    </xf>
    <xf numFmtId="0" fontId="8" fillId="3" borderId="4359" xfId="0" applyFont="1" applyFill="1" applyBorder="1" applyAlignment="1">
      <alignment horizontal="center" vertical="center"/>
    </xf>
    <xf numFmtId="0" fontId="17" fillId="0" borderId="4358" xfId="0" applyFont="1" applyBorder="1" applyAlignment="1">
      <alignment horizontal="left" vertical="center" shrinkToFit="1"/>
    </xf>
    <xf numFmtId="0" fontId="17" fillId="0" borderId="4357" xfId="0" applyFont="1" applyBorder="1" applyAlignment="1">
      <alignment horizontal="left" vertical="center" shrinkToFit="1"/>
    </xf>
    <xf numFmtId="0" fontId="17" fillId="0" borderId="4356" xfId="0" applyFont="1" applyBorder="1" applyAlignment="1">
      <alignment horizontal="left" vertical="center" shrinkToFit="1"/>
    </xf>
    <xf numFmtId="0" fontId="8" fillId="3" borderId="4361" xfId="0" applyFont="1" applyFill="1" applyBorder="1" applyAlignment="1">
      <alignment horizontal="center" vertical="center" wrapText="1"/>
    </xf>
    <xf numFmtId="0" fontId="8" fillId="3" borderId="4338" xfId="0" applyFont="1" applyFill="1" applyBorder="1" applyAlignment="1">
      <alignment horizontal="center" vertical="center" wrapText="1"/>
    </xf>
    <xf numFmtId="0" fontId="8" fillId="4" borderId="4340" xfId="0" applyFont="1" applyFill="1" applyBorder="1" applyAlignment="1">
      <alignment horizontal="left" vertical="top" wrapText="1"/>
    </xf>
    <xf numFmtId="0" fontId="10" fillId="0" borderId="4340" xfId="0" applyFont="1" applyBorder="1" applyAlignment="1">
      <alignment horizontal="left" vertical="center" wrapText="1"/>
    </xf>
    <xf numFmtId="0" fontId="10" fillId="0" borderId="4339" xfId="0" applyFont="1" applyBorder="1" applyAlignment="1">
      <alignment horizontal="left" vertical="center" wrapText="1"/>
    </xf>
    <xf numFmtId="0" fontId="10" fillId="0" borderId="4338" xfId="0" applyFont="1" applyBorder="1" applyAlignment="1">
      <alignment horizontal="left" vertical="center" wrapText="1"/>
    </xf>
    <xf numFmtId="0" fontId="11" fillId="4" borderId="4340" xfId="0" applyFont="1" applyFill="1" applyBorder="1" applyAlignment="1">
      <alignment horizontal="center" vertical="center" wrapText="1"/>
    </xf>
    <xf numFmtId="0" fontId="11" fillId="4" borderId="4338" xfId="0" applyFont="1" applyFill="1" applyBorder="1" applyAlignment="1">
      <alignment horizontal="center" vertical="center" wrapText="1"/>
    </xf>
    <xf numFmtId="0" fontId="8" fillId="3" borderId="4379" xfId="0" applyFont="1" applyFill="1" applyBorder="1" applyAlignment="1">
      <alignment horizontal="center" vertical="center"/>
    </xf>
    <xf numFmtId="0" fontId="8" fillId="3" borderId="4376" xfId="0" applyFont="1" applyFill="1" applyBorder="1" applyAlignment="1">
      <alignment horizontal="center" vertical="center"/>
    </xf>
    <xf numFmtId="0" fontId="8" fillId="3" borderId="4378" xfId="0" applyFont="1" applyFill="1" applyBorder="1" applyAlignment="1">
      <alignment horizontal="center" vertical="center"/>
    </xf>
    <xf numFmtId="0" fontId="8" fillId="3" borderId="4374" xfId="0" applyFont="1" applyFill="1" applyBorder="1" applyAlignment="1">
      <alignment horizontal="center" vertical="center"/>
    </xf>
    <xf numFmtId="0" fontId="8" fillId="3" borderId="4373" xfId="0" applyFont="1" applyFill="1" applyBorder="1" applyAlignment="1">
      <alignment horizontal="center" vertical="center"/>
    </xf>
    <xf numFmtId="0" fontId="17" fillId="0" borderId="4372" xfId="0" applyFont="1" applyBorder="1" applyAlignment="1">
      <alignment horizontal="left" vertical="center" shrinkToFit="1"/>
    </xf>
    <xf numFmtId="0" fontId="17" fillId="0" borderId="4371" xfId="0" applyFont="1" applyBorder="1" applyAlignment="1">
      <alignment horizontal="left" vertical="center" shrinkToFit="1"/>
    </xf>
    <xf numFmtId="0" fontId="17" fillId="0" borderId="4370" xfId="0" applyFont="1" applyBorder="1" applyAlignment="1">
      <alignment horizontal="left" vertical="center" shrinkToFit="1"/>
    </xf>
    <xf numFmtId="0" fontId="15" fillId="0" borderId="4377" xfId="0" applyFont="1" applyBorder="1" applyAlignment="1">
      <alignment horizontal="left" vertical="top" wrapText="1"/>
    </xf>
    <xf numFmtId="0" fontId="15" fillId="0" borderId="4376" xfId="0" applyFont="1" applyBorder="1" applyAlignment="1">
      <alignment horizontal="left" vertical="top" wrapText="1"/>
    </xf>
    <xf numFmtId="0" fontId="15" fillId="0" borderId="4375" xfId="0" applyFont="1" applyBorder="1" applyAlignment="1">
      <alignment horizontal="left" vertical="top" wrapText="1"/>
    </xf>
    <xf numFmtId="0" fontId="8" fillId="3" borderId="4388" xfId="0" applyFont="1" applyFill="1" applyBorder="1" applyAlignment="1">
      <alignment horizontal="center" vertical="center"/>
    </xf>
    <xf numFmtId="0" fontId="8" fillId="3" borderId="4387" xfId="0" applyFont="1" applyFill="1" applyBorder="1" applyAlignment="1">
      <alignment horizontal="center" vertical="center"/>
    </xf>
    <xf numFmtId="0" fontId="13" fillId="0" borderId="4387" xfId="0" applyFont="1" applyBorder="1" applyAlignment="1">
      <alignment horizontal="left" vertical="center" wrapText="1"/>
    </xf>
    <xf numFmtId="0" fontId="13" fillId="0" borderId="4386" xfId="0" applyFont="1" applyBorder="1" applyAlignment="1">
      <alignment horizontal="left" vertical="center" wrapText="1"/>
    </xf>
    <xf numFmtId="0" fontId="8" fillId="3" borderId="4388" xfId="0" applyFont="1" applyFill="1" applyBorder="1" applyAlignment="1">
      <alignment horizontal="center" vertical="center" wrapText="1"/>
    </xf>
    <xf numFmtId="0" fontId="8" fillId="3" borderId="4387" xfId="0" applyFont="1" applyFill="1" applyBorder="1" applyAlignment="1">
      <alignment horizontal="center" vertical="center" wrapText="1"/>
    </xf>
    <xf numFmtId="0" fontId="16" fillId="0" borderId="4372" xfId="0" applyFont="1" applyBorder="1" applyAlignment="1">
      <alignment horizontal="left" vertical="center" shrinkToFit="1"/>
    </xf>
    <xf numFmtId="0" fontId="16" fillId="0" borderId="4371" xfId="0" applyFont="1" applyBorder="1" applyAlignment="1">
      <alignment horizontal="left" vertical="center" shrinkToFit="1"/>
    </xf>
    <xf numFmtId="0" fontId="16" fillId="0" borderId="4370" xfId="0" applyFont="1" applyBorder="1" applyAlignment="1">
      <alignment horizontal="left" vertical="center" shrinkToFit="1"/>
    </xf>
    <xf numFmtId="0" fontId="8" fillId="3" borderId="4369" xfId="0" applyFont="1" applyFill="1" applyBorder="1" applyAlignment="1">
      <alignment horizontal="center" vertical="center"/>
    </xf>
    <xf numFmtId="0" fontId="8" fillId="3" borderId="4368" xfId="0" applyFont="1" applyFill="1" applyBorder="1" applyAlignment="1">
      <alignment horizontal="center" vertical="center"/>
    </xf>
    <xf numFmtId="0" fontId="16" fillId="0" borderId="4367" xfId="0" applyFont="1" applyBorder="1" applyAlignment="1">
      <alignment horizontal="left" vertical="center" shrinkToFit="1"/>
    </xf>
    <xf numFmtId="0" fontId="16" fillId="0" borderId="4366" xfId="0" applyFont="1" applyBorder="1" applyAlignment="1">
      <alignment horizontal="left" vertical="center" shrinkToFit="1"/>
    </xf>
    <xf numFmtId="0" fontId="16" fillId="0" borderId="4365" xfId="0" applyFont="1" applyBorder="1" applyAlignment="1">
      <alignment horizontal="left" vertical="center" shrinkToFit="1"/>
    </xf>
    <xf numFmtId="0" fontId="8" fillId="4" borderId="4363" xfId="0" applyFont="1" applyFill="1" applyBorder="1" applyAlignment="1">
      <alignment horizontal="left" vertical="top" wrapText="1"/>
    </xf>
    <xf numFmtId="0" fontId="8" fillId="4" borderId="4362" xfId="0" applyFont="1" applyFill="1" applyBorder="1" applyAlignment="1">
      <alignment horizontal="left" vertical="top" wrapText="1"/>
    </xf>
    <xf numFmtId="0" fontId="8" fillId="3" borderId="4384" xfId="0" applyFont="1" applyFill="1" applyBorder="1" applyAlignment="1">
      <alignment horizontal="center" vertical="center"/>
    </xf>
    <xf numFmtId="0" fontId="8" fillId="3" borderId="4383" xfId="0" applyFont="1" applyFill="1" applyBorder="1" applyAlignment="1">
      <alignment horizontal="center" vertical="center"/>
    </xf>
    <xf numFmtId="0" fontId="17" fillId="0" borderId="4382" xfId="0" applyFont="1" applyBorder="1" applyAlignment="1">
      <alignment horizontal="left" vertical="center" shrinkToFit="1"/>
    </xf>
    <xf numFmtId="0" fontId="17" fillId="0" borderId="4381" xfId="0" applyFont="1" applyBorder="1" applyAlignment="1">
      <alignment horizontal="left" vertical="center" shrinkToFit="1"/>
    </xf>
    <xf numFmtId="0" fontId="17" fillId="0" borderId="4380" xfId="0" applyFont="1" applyBorder="1" applyAlignment="1">
      <alignment horizontal="left" vertical="center" shrinkToFit="1"/>
    </xf>
    <xf numFmtId="0" fontId="8" fillId="3" borderId="4385" xfId="0" applyFont="1" applyFill="1" applyBorder="1" applyAlignment="1">
      <alignment horizontal="center" vertical="center" wrapText="1"/>
    </xf>
    <xf numFmtId="0" fontId="8" fillId="3" borderId="4362" xfId="0" applyFont="1" applyFill="1" applyBorder="1" applyAlignment="1">
      <alignment horizontal="center" vertical="center" wrapText="1"/>
    </xf>
    <xf numFmtId="0" fontId="8" fillId="4" borderId="4364" xfId="0" applyFont="1" applyFill="1" applyBorder="1" applyAlignment="1">
      <alignment horizontal="left" vertical="top" wrapText="1"/>
    </xf>
    <xf numFmtId="0" fontId="10" fillId="0" borderId="4364" xfId="0" applyFont="1" applyBorder="1" applyAlignment="1">
      <alignment horizontal="left" vertical="center" wrapText="1"/>
    </xf>
    <xf numFmtId="0" fontId="10" fillId="0" borderId="4363" xfId="0" applyFont="1" applyBorder="1" applyAlignment="1">
      <alignment horizontal="left" vertical="center" wrapText="1"/>
    </xf>
    <xf numFmtId="0" fontId="10" fillId="0" borderId="4362" xfId="0" applyFont="1" applyBorder="1" applyAlignment="1">
      <alignment horizontal="left" vertical="center" wrapText="1"/>
    </xf>
    <xf numFmtId="0" fontId="11" fillId="4" borderId="4364" xfId="0" applyFont="1" applyFill="1" applyBorder="1" applyAlignment="1">
      <alignment horizontal="center" vertical="center" wrapText="1"/>
    </xf>
    <xf numFmtId="0" fontId="11" fillId="4" borderId="4362" xfId="0" applyFont="1" applyFill="1" applyBorder="1" applyAlignment="1">
      <alignment horizontal="center" vertical="center" wrapText="1"/>
    </xf>
    <xf numFmtId="0" fontId="8" fillId="3" borderId="4403" xfId="0" applyFont="1" applyFill="1" applyBorder="1" applyAlignment="1">
      <alignment horizontal="center" vertical="center"/>
    </xf>
    <xf numFmtId="0" fontId="8" fillId="3" borderId="4400" xfId="0" applyFont="1" applyFill="1" applyBorder="1" applyAlignment="1">
      <alignment horizontal="center" vertical="center"/>
    </xf>
    <xf numFmtId="0" fontId="8" fillId="3" borderId="4402" xfId="0" applyFont="1" applyFill="1" applyBorder="1" applyAlignment="1">
      <alignment horizontal="center" vertical="center"/>
    </xf>
    <xf numFmtId="0" fontId="8" fillId="3" borderId="4398" xfId="0" applyFont="1" applyFill="1" applyBorder="1" applyAlignment="1">
      <alignment horizontal="center" vertical="center"/>
    </xf>
    <xf numFmtId="0" fontId="8" fillId="3" borderId="4397" xfId="0" applyFont="1" applyFill="1" applyBorder="1" applyAlignment="1">
      <alignment horizontal="center" vertical="center"/>
    </xf>
    <xf numFmtId="0" fontId="17" fillId="0" borderId="4396" xfId="0" applyFont="1" applyBorder="1" applyAlignment="1">
      <alignment horizontal="left" vertical="center" shrinkToFit="1"/>
    </xf>
    <xf numFmtId="0" fontId="17" fillId="0" borderId="4395" xfId="0" applyFont="1" applyBorder="1" applyAlignment="1">
      <alignment horizontal="left" vertical="center" shrinkToFit="1"/>
    </xf>
    <xf numFmtId="0" fontId="17" fillId="0" borderId="4394" xfId="0" applyFont="1" applyBorder="1" applyAlignment="1">
      <alignment horizontal="left" vertical="center" shrinkToFit="1"/>
    </xf>
    <xf numFmtId="0" fontId="15" fillId="0" borderId="4401" xfId="0" applyFont="1" applyBorder="1" applyAlignment="1">
      <alignment horizontal="left" vertical="top" wrapText="1"/>
    </xf>
    <xf numFmtId="0" fontId="15" fillId="0" borderId="4400" xfId="0" applyFont="1" applyBorder="1" applyAlignment="1">
      <alignment horizontal="left" vertical="top" wrapText="1"/>
    </xf>
    <xf numFmtId="0" fontId="15" fillId="0" borderId="4399" xfId="0" applyFont="1" applyBorder="1" applyAlignment="1">
      <alignment horizontal="left" vertical="top" wrapText="1"/>
    </xf>
    <xf numFmtId="0" fontId="8" fillId="3" borderId="4412" xfId="0" applyFont="1" applyFill="1" applyBorder="1" applyAlignment="1">
      <alignment horizontal="center" vertical="center"/>
    </xf>
    <xf numFmtId="0" fontId="8" fillId="3" borderId="4411" xfId="0" applyFont="1" applyFill="1" applyBorder="1" applyAlignment="1">
      <alignment horizontal="center" vertical="center"/>
    </xf>
    <xf numFmtId="0" fontId="13" fillId="0" borderId="4411" xfId="0" applyFont="1" applyBorder="1" applyAlignment="1">
      <alignment horizontal="left" vertical="center" wrapText="1"/>
    </xf>
    <xf numFmtId="0" fontId="13" fillId="0" borderId="4410" xfId="0" applyFont="1" applyBorder="1" applyAlignment="1">
      <alignment horizontal="left" vertical="center" wrapText="1"/>
    </xf>
    <xf numFmtId="0" fontId="8" fillId="3" borderId="4412" xfId="0" applyFont="1" applyFill="1" applyBorder="1" applyAlignment="1">
      <alignment horizontal="center" vertical="center" wrapText="1"/>
    </xf>
    <xf numFmtId="0" fontId="8" fillId="3" borderId="4411" xfId="0" applyFont="1" applyFill="1" applyBorder="1" applyAlignment="1">
      <alignment horizontal="center" vertical="center" wrapText="1"/>
    </xf>
    <xf numFmtId="0" fontId="16" fillId="0" borderId="4396" xfId="0" applyFont="1" applyBorder="1" applyAlignment="1">
      <alignment horizontal="left" vertical="center" shrinkToFit="1"/>
    </xf>
    <xf numFmtId="0" fontId="16" fillId="0" borderId="4395" xfId="0" applyFont="1" applyBorder="1" applyAlignment="1">
      <alignment horizontal="left" vertical="center" shrinkToFit="1"/>
    </xf>
    <xf numFmtId="0" fontId="16" fillId="0" borderId="4394" xfId="0" applyFont="1" applyBorder="1" applyAlignment="1">
      <alignment horizontal="left" vertical="center" shrinkToFit="1"/>
    </xf>
    <xf numFmtId="0" fontId="8" fillId="3" borderId="4393" xfId="0" applyFont="1" applyFill="1" applyBorder="1" applyAlignment="1">
      <alignment horizontal="center" vertical="center"/>
    </xf>
    <xf numFmtId="0" fontId="8" fillId="3" borderId="4392" xfId="0" applyFont="1" applyFill="1" applyBorder="1" applyAlignment="1">
      <alignment horizontal="center" vertical="center"/>
    </xf>
    <xf numFmtId="0" fontId="16" fillId="0" borderId="4391" xfId="0" applyFont="1" applyBorder="1" applyAlignment="1">
      <alignment horizontal="left" vertical="center" shrinkToFit="1"/>
    </xf>
    <xf numFmtId="0" fontId="16" fillId="0" borderId="4390" xfId="0" applyFont="1" applyBorder="1" applyAlignment="1">
      <alignment horizontal="left" vertical="center" shrinkToFit="1"/>
    </xf>
    <xf numFmtId="0" fontId="16" fillId="0" borderId="4389" xfId="0" applyFont="1" applyBorder="1" applyAlignment="1">
      <alignment horizontal="left" vertical="center" shrinkToFit="1"/>
    </xf>
    <xf numFmtId="0" fontId="8" fillId="4" borderId="4387" xfId="0" applyFont="1" applyFill="1" applyBorder="1" applyAlignment="1">
      <alignment horizontal="left" vertical="top" wrapText="1"/>
    </xf>
    <xf numFmtId="0" fontId="8" fillId="4" borderId="4386" xfId="0" applyFont="1" applyFill="1" applyBorder="1" applyAlignment="1">
      <alignment horizontal="left" vertical="top" wrapText="1"/>
    </xf>
    <xf numFmtId="0" fontId="8" fillId="3" borderId="4408" xfId="0" applyFont="1" applyFill="1" applyBorder="1" applyAlignment="1">
      <alignment horizontal="center" vertical="center"/>
    </xf>
    <xf numFmtId="0" fontId="8" fillId="3" borderId="4407" xfId="0" applyFont="1" applyFill="1" applyBorder="1" applyAlignment="1">
      <alignment horizontal="center" vertical="center"/>
    </xf>
    <xf numFmtId="0" fontId="17" fillId="0" borderId="4406" xfId="0" applyFont="1" applyBorder="1" applyAlignment="1">
      <alignment horizontal="left" vertical="center" shrinkToFit="1"/>
    </xf>
    <xf numFmtId="0" fontId="17" fillId="0" borderId="4405" xfId="0" applyFont="1" applyBorder="1" applyAlignment="1">
      <alignment horizontal="left" vertical="center" shrinkToFit="1"/>
    </xf>
    <xf numFmtId="0" fontId="17" fillId="0" borderId="4404" xfId="0" applyFont="1" applyBorder="1" applyAlignment="1">
      <alignment horizontal="left" vertical="center" shrinkToFit="1"/>
    </xf>
    <xf numFmtId="0" fontId="8" fillId="3" borderId="4409" xfId="0" applyFont="1" applyFill="1" applyBorder="1" applyAlignment="1">
      <alignment horizontal="center" vertical="center" wrapText="1"/>
    </xf>
    <xf numFmtId="0" fontId="8" fillId="3" borderId="4386" xfId="0" applyFont="1" applyFill="1" applyBorder="1" applyAlignment="1">
      <alignment horizontal="center" vertical="center" wrapText="1"/>
    </xf>
    <xf numFmtId="0" fontId="8" fillId="4" borderId="4388" xfId="0" applyFont="1" applyFill="1" applyBorder="1" applyAlignment="1">
      <alignment horizontal="left" vertical="top" wrapText="1"/>
    </xf>
    <xf numFmtId="0" fontId="10" fillId="0" borderId="4388" xfId="0" applyFont="1" applyBorder="1" applyAlignment="1">
      <alignment horizontal="left" vertical="center" wrapText="1"/>
    </xf>
    <xf numFmtId="0" fontId="10" fillId="0" borderId="4387" xfId="0" applyFont="1" applyBorder="1" applyAlignment="1">
      <alignment horizontal="left" vertical="center" wrapText="1"/>
    </xf>
    <xf numFmtId="0" fontId="10" fillId="0" borderId="4386" xfId="0" applyFont="1" applyBorder="1" applyAlignment="1">
      <alignment horizontal="left" vertical="center" wrapText="1"/>
    </xf>
    <xf numFmtId="0" fontId="11" fillId="4" borderId="4388" xfId="0" applyFont="1" applyFill="1" applyBorder="1" applyAlignment="1">
      <alignment horizontal="center" vertical="center" wrapText="1"/>
    </xf>
    <xf numFmtId="0" fontId="11" fillId="4" borderId="4386" xfId="0" applyFont="1" applyFill="1" applyBorder="1" applyAlignment="1">
      <alignment horizontal="center" vertical="center" wrapText="1"/>
    </xf>
    <xf numFmtId="0" fontId="8" fillId="3" borderId="4427" xfId="0" applyFont="1" applyFill="1" applyBorder="1" applyAlignment="1">
      <alignment horizontal="center" vertical="center"/>
    </xf>
    <xf numFmtId="0" fontId="8" fillId="3" borderId="4424" xfId="0" applyFont="1" applyFill="1" applyBorder="1" applyAlignment="1">
      <alignment horizontal="center" vertical="center"/>
    </xf>
    <xf numFmtId="0" fontId="8" fillId="3" borderId="4426" xfId="0" applyFont="1" applyFill="1" applyBorder="1" applyAlignment="1">
      <alignment horizontal="center" vertical="center"/>
    </xf>
    <xf numFmtId="0" fontId="8" fillId="3" borderId="4422" xfId="0" applyFont="1" applyFill="1" applyBorder="1" applyAlignment="1">
      <alignment horizontal="center" vertical="center"/>
    </xf>
    <xf numFmtId="0" fontId="8" fillId="3" borderId="4421" xfId="0" applyFont="1" applyFill="1" applyBorder="1" applyAlignment="1">
      <alignment horizontal="center" vertical="center"/>
    </xf>
    <xf numFmtId="0" fontId="17" fillId="0" borderId="4420" xfId="0" applyFont="1" applyBorder="1" applyAlignment="1">
      <alignment horizontal="left" vertical="center" shrinkToFit="1"/>
    </xf>
    <xf numFmtId="0" fontId="17" fillId="0" borderId="4419" xfId="0" applyFont="1" applyBorder="1" applyAlignment="1">
      <alignment horizontal="left" vertical="center" shrinkToFit="1"/>
    </xf>
    <xf numFmtId="0" fontId="17" fillId="0" borderId="4418" xfId="0" applyFont="1" applyBorder="1" applyAlignment="1">
      <alignment horizontal="left" vertical="center" shrinkToFit="1"/>
    </xf>
    <xf numFmtId="0" fontId="15" fillId="0" borderId="4425" xfId="0" applyFont="1" applyBorder="1" applyAlignment="1">
      <alignment horizontal="left" vertical="top" wrapText="1"/>
    </xf>
    <xf numFmtId="0" fontId="15" fillId="0" borderId="4424" xfId="0" applyFont="1" applyBorder="1" applyAlignment="1">
      <alignment horizontal="left" vertical="top" wrapText="1"/>
    </xf>
    <xf numFmtId="0" fontId="15" fillId="0" borderId="4423" xfId="0" applyFont="1" applyBorder="1" applyAlignment="1">
      <alignment horizontal="left" vertical="top" wrapText="1"/>
    </xf>
    <xf numFmtId="0" fontId="8" fillId="3" borderId="4436" xfId="0" applyFont="1" applyFill="1" applyBorder="1" applyAlignment="1">
      <alignment horizontal="center" vertical="center"/>
    </xf>
    <xf numFmtId="0" fontId="8" fillId="3" borderId="4435" xfId="0" applyFont="1" applyFill="1" applyBorder="1" applyAlignment="1">
      <alignment horizontal="center" vertical="center"/>
    </xf>
    <xf numFmtId="0" fontId="13" fillId="0" borderId="4435" xfId="0" applyFont="1" applyBorder="1" applyAlignment="1">
      <alignment horizontal="left" vertical="center" wrapText="1"/>
    </xf>
    <xf numFmtId="0" fontId="13" fillId="0" borderId="4434" xfId="0" applyFont="1" applyBorder="1" applyAlignment="1">
      <alignment horizontal="left" vertical="center" wrapText="1"/>
    </xf>
    <xf numFmtId="0" fontId="8" fillId="3" borderId="4436" xfId="0" applyFont="1" applyFill="1" applyBorder="1" applyAlignment="1">
      <alignment horizontal="center" vertical="center" wrapText="1"/>
    </xf>
    <xf numFmtId="0" fontId="8" fillId="3" borderId="4435" xfId="0" applyFont="1" applyFill="1" applyBorder="1" applyAlignment="1">
      <alignment horizontal="center" vertical="center" wrapText="1"/>
    </xf>
    <xf numFmtId="0" fontId="16" fillId="0" borderId="4420" xfId="0" applyFont="1" applyBorder="1" applyAlignment="1">
      <alignment horizontal="left" vertical="center" shrinkToFit="1"/>
    </xf>
    <xf numFmtId="0" fontId="16" fillId="0" borderId="4419" xfId="0" applyFont="1" applyBorder="1" applyAlignment="1">
      <alignment horizontal="left" vertical="center" shrinkToFit="1"/>
    </xf>
    <xf numFmtId="0" fontId="16" fillId="0" borderId="4418" xfId="0" applyFont="1" applyBorder="1" applyAlignment="1">
      <alignment horizontal="left" vertical="center" shrinkToFit="1"/>
    </xf>
    <xf numFmtId="0" fontId="8" fillId="3" borderId="4417" xfId="0" applyFont="1" applyFill="1" applyBorder="1" applyAlignment="1">
      <alignment horizontal="center" vertical="center"/>
    </xf>
    <xf numFmtId="0" fontId="8" fillId="3" borderId="4416" xfId="0" applyFont="1" applyFill="1" applyBorder="1" applyAlignment="1">
      <alignment horizontal="center" vertical="center"/>
    </xf>
    <xf numFmtId="0" fontId="16" fillId="0" borderId="4415" xfId="0" applyFont="1" applyBorder="1" applyAlignment="1">
      <alignment horizontal="left" vertical="center" shrinkToFit="1"/>
    </xf>
    <xf numFmtId="0" fontId="16" fillId="0" borderId="4414" xfId="0" applyFont="1" applyBorder="1" applyAlignment="1">
      <alignment horizontal="left" vertical="center" shrinkToFit="1"/>
    </xf>
    <xf numFmtId="0" fontId="16" fillId="0" borderId="4413" xfId="0" applyFont="1" applyBorder="1" applyAlignment="1">
      <alignment horizontal="left" vertical="center" shrinkToFit="1"/>
    </xf>
    <xf numFmtId="0" fontId="8" fillId="4" borderId="4411" xfId="0" applyFont="1" applyFill="1" applyBorder="1" applyAlignment="1">
      <alignment horizontal="left" vertical="top" wrapText="1"/>
    </xf>
    <xf numFmtId="0" fontId="8" fillId="4" borderId="4410" xfId="0" applyFont="1" applyFill="1" applyBorder="1" applyAlignment="1">
      <alignment horizontal="left" vertical="top" wrapText="1"/>
    </xf>
    <xf numFmtId="0" fontId="8" fillId="3" borderId="4432" xfId="0" applyFont="1" applyFill="1" applyBorder="1" applyAlignment="1">
      <alignment horizontal="center" vertical="center"/>
    </xf>
    <xf numFmtId="0" fontId="8" fillId="3" borderId="4431" xfId="0" applyFont="1" applyFill="1" applyBorder="1" applyAlignment="1">
      <alignment horizontal="center" vertical="center"/>
    </xf>
    <xf numFmtId="0" fontId="17" fillId="0" borderId="4430" xfId="0" applyFont="1" applyBorder="1" applyAlignment="1">
      <alignment horizontal="left" vertical="center" shrinkToFit="1"/>
    </xf>
    <xf numFmtId="0" fontId="17" fillId="0" borderId="4429" xfId="0" applyFont="1" applyBorder="1" applyAlignment="1">
      <alignment horizontal="left" vertical="center" shrinkToFit="1"/>
    </xf>
    <xf numFmtId="0" fontId="17" fillId="0" borderId="4428" xfId="0" applyFont="1" applyBorder="1" applyAlignment="1">
      <alignment horizontal="left" vertical="center" shrinkToFit="1"/>
    </xf>
    <xf numFmtId="0" fontId="8" fillId="3" borderId="4433" xfId="0" applyFont="1" applyFill="1" applyBorder="1" applyAlignment="1">
      <alignment horizontal="center" vertical="center" wrapText="1"/>
    </xf>
    <xf numFmtId="0" fontId="8" fillId="3" borderId="4410" xfId="0" applyFont="1" applyFill="1" applyBorder="1" applyAlignment="1">
      <alignment horizontal="center" vertical="center" wrapText="1"/>
    </xf>
    <xf numFmtId="0" fontId="8" fillId="4" borderId="4412" xfId="0" applyFont="1" applyFill="1" applyBorder="1" applyAlignment="1">
      <alignment horizontal="left" vertical="top" wrapText="1"/>
    </xf>
    <xf numFmtId="0" fontId="10" fillId="0" borderId="4412" xfId="0" applyFont="1" applyBorder="1" applyAlignment="1">
      <alignment horizontal="left" vertical="center" wrapText="1"/>
    </xf>
    <xf numFmtId="0" fontId="10" fillId="0" borderId="4411" xfId="0" applyFont="1" applyBorder="1" applyAlignment="1">
      <alignment horizontal="left" vertical="center" wrapText="1"/>
    </xf>
    <xf numFmtId="0" fontId="10" fillId="0" borderId="4410" xfId="0" applyFont="1" applyBorder="1" applyAlignment="1">
      <alignment horizontal="left" vertical="center" wrapText="1"/>
    </xf>
    <xf numFmtId="0" fontId="11" fillId="4" borderId="4412" xfId="0" applyFont="1" applyFill="1" applyBorder="1" applyAlignment="1">
      <alignment horizontal="center" vertical="center" wrapText="1"/>
    </xf>
    <xf numFmtId="0" fontId="11" fillId="4" borderId="4410" xfId="0" applyFont="1" applyFill="1" applyBorder="1" applyAlignment="1">
      <alignment horizontal="center" vertical="center" wrapText="1"/>
    </xf>
    <xf numFmtId="0" fontId="8" fillId="3" borderId="4451" xfId="0" applyFont="1" applyFill="1" applyBorder="1" applyAlignment="1">
      <alignment horizontal="center" vertical="center"/>
    </xf>
    <xf numFmtId="0" fontId="8" fillId="3" borderId="4448" xfId="0" applyFont="1" applyFill="1" applyBorder="1" applyAlignment="1">
      <alignment horizontal="center" vertical="center"/>
    </xf>
    <xf numFmtId="0" fontId="8" fillId="3" borderId="4450" xfId="0" applyFont="1" applyFill="1" applyBorder="1" applyAlignment="1">
      <alignment horizontal="center" vertical="center"/>
    </xf>
    <xf numFmtId="0" fontId="8" fillId="3" borderId="4446" xfId="0" applyFont="1" applyFill="1" applyBorder="1" applyAlignment="1">
      <alignment horizontal="center" vertical="center"/>
    </xf>
    <xf numFmtId="0" fontId="8" fillId="3" borderId="4445" xfId="0" applyFont="1" applyFill="1" applyBorder="1" applyAlignment="1">
      <alignment horizontal="center" vertical="center"/>
    </xf>
    <xf numFmtId="0" fontId="17" fillId="0" borderId="4444" xfId="0" applyFont="1" applyBorder="1" applyAlignment="1">
      <alignment horizontal="left" vertical="center" shrinkToFit="1"/>
    </xf>
    <xf numFmtId="0" fontId="17" fillId="0" borderId="4443" xfId="0" applyFont="1" applyBorder="1" applyAlignment="1">
      <alignment horizontal="left" vertical="center" shrinkToFit="1"/>
    </xf>
    <xf numFmtId="0" fontId="17" fillId="0" borderId="4442" xfId="0" applyFont="1" applyBorder="1" applyAlignment="1">
      <alignment horizontal="left" vertical="center" shrinkToFit="1"/>
    </xf>
    <xf numFmtId="0" fontId="15" fillId="0" borderId="4449" xfId="0" applyFont="1" applyBorder="1" applyAlignment="1">
      <alignment horizontal="left" vertical="top" wrapText="1"/>
    </xf>
    <xf numFmtId="0" fontId="15" fillId="0" borderId="4448" xfId="0" applyFont="1" applyBorder="1" applyAlignment="1">
      <alignment horizontal="left" vertical="top" wrapText="1"/>
    </xf>
    <xf numFmtId="0" fontId="15" fillId="0" borderId="4447" xfId="0" applyFont="1" applyBorder="1" applyAlignment="1">
      <alignment horizontal="left" vertical="top" wrapText="1"/>
    </xf>
    <xf numFmtId="0" fontId="8" fillId="3" borderId="4460" xfId="0" applyFont="1" applyFill="1" applyBorder="1" applyAlignment="1">
      <alignment horizontal="center" vertical="center"/>
    </xf>
    <xf numFmtId="0" fontId="8" fillId="3" borderId="4459" xfId="0" applyFont="1" applyFill="1" applyBorder="1" applyAlignment="1">
      <alignment horizontal="center" vertical="center"/>
    </xf>
    <xf numFmtId="0" fontId="13" fillId="0" borderId="4459" xfId="0" applyFont="1" applyBorder="1" applyAlignment="1">
      <alignment horizontal="left" vertical="center" wrapText="1"/>
    </xf>
    <xf numFmtId="0" fontId="13" fillId="0" borderId="4458" xfId="0" applyFont="1" applyBorder="1" applyAlignment="1">
      <alignment horizontal="left" vertical="center" wrapText="1"/>
    </xf>
    <xf numFmtId="0" fontId="8" fillId="3" borderId="4460" xfId="0" applyFont="1" applyFill="1" applyBorder="1" applyAlignment="1">
      <alignment horizontal="center" vertical="center" wrapText="1"/>
    </xf>
    <xf numFmtId="0" fontId="8" fillId="3" borderId="4459" xfId="0" applyFont="1" applyFill="1" applyBorder="1" applyAlignment="1">
      <alignment horizontal="center" vertical="center" wrapText="1"/>
    </xf>
    <xf numFmtId="0" fontId="16" fillId="0" borderId="4444" xfId="0" applyFont="1" applyBorder="1" applyAlignment="1">
      <alignment horizontal="left" vertical="center" shrinkToFit="1"/>
    </xf>
    <xf numFmtId="0" fontId="16" fillId="0" borderId="4443" xfId="0" applyFont="1" applyBorder="1" applyAlignment="1">
      <alignment horizontal="left" vertical="center" shrinkToFit="1"/>
    </xf>
    <xf numFmtId="0" fontId="16" fillId="0" borderId="4442" xfId="0" applyFont="1" applyBorder="1" applyAlignment="1">
      <alignment horizontal="left" vertical="center" shrinkToFit="1"/>
    </xf>
    <xf numFmtId="0" fontId="8" fillId="3" borderId="4441" xfId="0" applyFont="1" applyFill="1" applyBorder="1" applyAlignment="1">
      <alignment horizontal="center" vertical="center"/>
    </xf>
    <xf numFmtId="0" fontId="8" fillId="3" borderId="4440" xfId="0" applyFont="1" applyFill="1" applyBorder="1" applyAlignment="1">
      <alignment horizontal="center" vertical="center"/>
    </xf>
    <xf numFmtId="0" fontId="16" fillId="0" borderId="4439" xfId="0" applyFont="1" applyBorder="1" applyAlignment="1">
      <alignment horizontal="left" vertical="center" shrinkToFit="1"/>
    </xf>
    <xf numFmtId="0" fontId="16" fillId="0" borderId="4438" xfId="0" applyFont="1" applyBorder="1" applyAlignment="1">
      <alignment horizontal="left" vertical="center" shrinkToFit="1"/>
    </xf>
    <xf numFmtId="0" fontId="16" fillId="0" borderId="4437" xfId="0" applyFont="1" applyBorder="1" applyAlignment="1">
      <alignment horizontal="left" vertical="center" shrinkToFit="1"/>
    </xf>
    <xf numFmtId="0" fontId="8" fillId="4" borderId="4435" xfId="0" applyFont="1" applyFill="1" applyBorder="1" applyAlignment="1">
      <alignment horizontal="left" vertical="top" wrapText="1"/>
    </xf>
    <xf numFmtId="0" fontId="8" fillId="4" borderId="4434" xfId="0" applyFont="1" applyFill="1" applyBorder="1" applyAlignment="1">
      <alignment horizontal="left" vertical="top" wrapText="1"/>
    </xf>
    <xf numFmtId="0" fontId="8" fillId="3" borderId="4456" xfId="0" applyFont="1" applyFill="1" applyBorder="1" applyAlignment="1">
      <alignment horizontal="center" vertical="center"/>
    </xf>
    <xf numFmtId="0" fontId="8" fillId="3" borderId="4455" xfId="0" applyFont="1" applyFill="1" applyBorder="1" applyAlignment="1">
      <alignment horizontal="center" vertical="center"/>
    </xf>
    <xf numFmtId="0" fontId="17" fillId="0" borderId="4454" xfId="0" applyFont="1" applyBorder="1" applyAlignment="1">
      <alignment horizontal="left" vertical="center" shrinkToFit="1"/>
    </xf>
    <xf numFmtId="0" fontId="17" fillId="0" borderId="4453" xfId="0" applyFont="1" applyBorder="1" applyAlignment="1">
      <alignment horizontal="left" vertical="center" shrinkToFit="1"/>
    </xf>
    <xf numFmtId="0" fontId="17" fillId="0" borderId="4452" xfId="0" applyFont="1" applyBorder="1" applyAlignment="1">
      <alignment horizontal="left" vertical="center" shrinkToFit="1"/>
    </xf>
    <xf numFmtId="0" fontId="8" fillId="3" borderId="4457" xfId="0" applyFont="1" applyFill="1" applyBorder="1" applyAlignment="1">
      <alignment horizontal="center" vertical="center" wrapText="1"/>
    </xf>
    <xf numFmtId="0" fontId="8" fillId="3" borderId="4434" xfId="0" applyFont="1" applyFill="1" applyBorder="1" applyAlignment="1">
      <alignment horizontal="center" vertical="center" wrapText="1"/>
    </xf>
    <xf numFmtId="0" fontId="8" fillId="4" borderId="4436" xfId="0" applyFont="1" applyFill="1" applyBorder="1" applyAlignment="1">
      <alignment horizontal="left" vertical="top" wrapText="1"/>
    </xf>
    <xf numFmtId="0" fontId="10" fillId="0" borderId="4436" xfId="0" applyFont="1" applyBorder="1" applyAlignment="1">
      <alignment horizontal="left" vertical="center" wrapText="1"/>
    </xf>
    <xf numFmtId="0" fontId="10" fillId="0" borderId="4435" xfId="0" applyFont="1" applyBorder="1" applyAlignment="1">
      <alignment horizontal="left" vertical="center" wrapText="1"/>
    </xf>
    <xf numFmtId="0" fontId="10" fillId="0" borderId="4434" xfId="0" applyFont="1" applyBorder="1" applyAlignment="1">
      <alignment horizontal="left" vertical="center" wrapText="1"/>
    </xf>
    <xf numFmtId="0" fontId="11" fillId="4" borderId="4436" xfId="0" applyFont="1" applyFill="1" applyBorder="1" applyAlignment="1">
      <alignment horizontal="center" vertical="center" wrapText="1"/>
    </xf>
    <xf numFmtId="0" fontId="11" fillId="4" borderId="4434" xfId="0" applyFont="1" applyFill="1" applyBorder="1" applyAlignment="1">
      <alignment horizontal="center" vertical="center" wrapText="1"/>
    </xf>
    <xf numFmtId="0" fontId="8" fillId="3" borderId="4475" xfId="0" applyFont="1" applyFill="1" applyBorder="1" applyAlignment="1">
      <alignment horizontal="center" vertical="center"/>
    </xf>
    <xf numFmtId="0" fontId="8" fillId="3" borderId="4472" xfId="0" applyFont="1" applyFill="1" applyBorder="1" applyAlignment="1">
      <alignment horizontal="center" vertical="center"/>
    </xf>
    <xf numFmtId="0" fontId="8" fillId="3" borderId="4474" xfId="0" applyFont="1" applyFill="1" applyBorder="1" applyAlignment="1">
      <alignment horizontal="center" vertical="center"/>
    </xf>
    <xf numFmtId="0" fontId="8" fillId="3" borderId="4470" xfId="0" applyFont="1" applyFill="1" applyBorder="1" applyAlignment="1">
      <alignment horizontal="center" vertical="center"/>
    </xf>
    <xf numFmtId="0" fontId="8" fillId="3" borderId="4469" xfId="0" applyFont="1" applyFill="1" applyBorder="1" applyAlignment="1">
      <alignment horizontal="center" vertical="center"/>
    </xf>
    <xf numFmtId="0" fontId="17" fillId="0" borderId="4468" xfId="0" applyFont="1" applyBorder="1" applyAlignment="1">
      <alignment horizontal="left" vertical="center" shrinkToFit="1"/>
    </xf>
    <xf numFmtId="0" fontId="17" fillId="0" borderId="4467" xfId="0" applyFont="1" applyBorder="1" applyAlignment="1">
      <alignment horizontal="left" vertical="center" shrinkToFit="1"/>
    </xf>
    <xf numFmtId="0" fontId="17" fillId="0" borderId="4466" xfId="0" applyFont="1" applyBorder="1" applyAlignment="1">
      <alignment horizontal="left" vertical="center" shrinkToFit="1"/>
    </xf>
    <xf numFmtId="0" fontId="15" fillId="0" borderId="4473" xfId="0" applyFont="1" applyBorder="1" applyAlignment="1">
      <alignment horizontal="left" vertical="top" wrapText="1"/>
    </xf>
    <xf numFmtId="0" fontId="15" fillId="0" borderId="4472" xfId="0" applyFont="1" applyBorder="1" applyAlignment="1">
      <alignment horizontal="left" vertical="top" wrapText="1"/>
    </xf>
    <xf numFmtId="0" fontId="15" fillId="0" borderId="4471" xfId="0" applyFont="1" applyBorder="1" applyAlignment="1">
      <alignment horizontal="left" vertical="top" wrapText="1"/>
    </xf>
    <xf numFmtId="0" fontId="8" fillId="3" borderId="4484" xfId="0" applyFont="1" applyFill="1" applyBorder="1" applyAlignment="1">
      <alignment horizontal="center" vertical="center"/>
    </xf>
    <xf numFmtId="0" fontId="8" fillId="3" borderId="4483" xfId="0" applyFont="1" applyFill="1" applyBorder="1" applyAlignment="1">
      <alignment horizontal="center" vertical="center"/>
    </xf>
    <xf numFmtId="0" fontId="13" fillId="0" borderId="4483" xfId="0" applyFont="1" applyBorder="1" applyAlignment="1">
      <alignment horizontal="left" vertical="center" wrapText="1"/>
    </xf>
    <xf numFmtId="0" fontId="13" fillId="0" borderId="4482" xfId="0" applyFont="1" applyBorder="1" applyAlignment="1">
      <alignment horizontal="left" vertical="center" wrapText="1"/>
    </xf>
    <xf numFmtId="0" fontId="8" fillId="3" borderId="4484" xfId="0" applyFont="1" applyFill="1" applyBorder="1" applyAlignment="1">
      <alignment horizontal="center" vertical="center" wrapText="1"/>
    </xf>
    <xf numFmtId="0" fontId="8" fillId="3" borderId="4483" xfId="0" applyFont="1" applyFill="1" applyBorder="1" applyAlignment="1">
      <alignment horizontal="center" vertical="center" wrapText="1"/>
    </xf>
    <xf numFmtId="0" fontId="16" fillId="0" borderId="4468" xfId="0" applyFont="1" applyBorder="1" applyAlignment="1">
      <alignment horizontal="left" vertical="center" shrinkToFit="1"/>
    </xf>
    <xf numFmtId="0" fontId="16" fillId="0" borderId="4467" xfId="0" applyFont="1" applyBorder="1" applyAlignment="1">
      <alignment horizontal="left" vertical="center" shrinkToFit="1"/>
    </xf>
    <xf numFmtId="0" fontId="16" fillId="0" borderId="4466" xfId="0" applyFont="1" applyBorder="1" applyAlignment="1">
      <alignment horizontal="left" vertical="center" shrinkToFit="1"/>
    </xf>
    <xf numFmtId="0" fontId="8" fillId="3" borderId="4465" xfId="0" applyFont="1" applyFill="1" applyBorder="1" applyAlignment="1">
      <alignment horizontal="center" vertical="center"/>
    </xf>
    <xf numFmtId="0" fontId="8" fillId="3" borderId="4464" xfId="0" applyFont="1" applyFill="1" applyBorder="1" applyAlignment="1">
      <alignment horizontal="center" vertical="center"/>
    </xf>
    <xf numFmtId="0" fontId="16" fillId="0" borderId="4463" xfId="0" applyFont="1" applyBorder="1" applyAlignment="1">
      <alignment horizontal="left" vertical="center" shrinkToFit="1"/>
    </xf>
    <xf numFmtId="0" fontId="16" fillId="0" borderId="4462" xfId="0" applyFont="1" applyBorder="1" applyAlignment="1">
      <alignment horizontal="left" vertical="center" shrinkToFit="1"/>
    </xf>
    <xf numFmtId="0" fontId="16" fillId="0" borderId="4461" xfId="0" applyFont="1" applyBorder="1" applyAlignment="1">
      <alignment horizontal="left" vertical="center" shrinkToFit="1"/>
    </xf>
    <xf numFmtId="0" fontId="8" fillId="4" borderId="4459" xfId="0" applyFont="1" applyFill="1" applyBorder="1" applyAlignment="1">
      <alignment horizontal="left" vertical="top" wrapText="1"/>
    </xf>
    <xf numFmtId="0" fontId="8" fillId="4" borderId="4458" xfId="0" applyFont="1" applyFill="1" applyBorder="1" applyAlignment="1">
      <alignment horizontal="left" vertical="top" wrapText="1"/>
    </xf>
    <xf numFmtId="0" fontId="8" fillId="3" borderId="4480" xfId="0" applyFont="1" applyFill="1" applyBorder="1" applyAlignment="1">
      <alignment horizontal="center" vertical="center"/>
    </xf>
    <xf numFmtId="0" fontId="8" fillId="3" borderId="4479" xfId="0" applyFont="1" applyFill="1" applyBorder="1" applyAlignment="1">
      <alignment horizontal="center" vertical="center"/>
    </xf>
    <xf numFmtId="0" fontId="17" fillId="0" borderId="4478" xfId="0" applyFont="1" applyBorder="1" applyAlignment="1">
      <alignment horizontal="left" vertical="center" shrinkToFit="1"/>
    </xf>
    <xf numFmtId="0" fontId="17" fillId="0" borderId="4477" xfId="0" applyFont="1" applyBorder="1" applyAlignment="1">
      <alignment horizontal="left" vertical="center" shrinkToFit="1"/>
    </xf>
    <xf numFmtId="0" fontId="17" fillId="0" borderId="4476" xfId="0" applyFont="1" applyBorder="1" applyAlignment="1">
      <alignment horizontal="left" vertical="center" shrinkToFit="1"/>
    </xf>
    <xf numFmtId="0" fontId="8" fillId="3" borderId="4481" xfId="0" applyFont="1" applyFill="1" applyBorder="1" applyAlignment="1">
      <alignment horizontal="center" vertical="center" wrapText="1"/>
    </xf>
    <xf numFmtId="0" fontId="8" fillId="3" borderId="4458" xfId="0" applyFont="1" applyFill="1" applyBorder="1" applyAlignment="1">
      <alignment horizontal="center" vertical="center" wrapText="1"/>
    </xf>
    <xf numFmtId="0" fontId="8" fillId="4" borderId="4460" xfId="0" applyFont="1" applyFill="1" applyBorder="1" applyAlignment="1">
      <alignment horizontal="left" vertical="top" wrapText="1"/>
    </xf>
    <xf numFmtId="0" fontId="10" fillId="0" borderId="4460" xfId="0" applyFont="1" applyBorder="1" applyAlignment="1">
      <alignment horizontal="left" vertical="center" wrapText="1"/>
    </xf>
    <xf numFmtId="0" fontId="10" fillId="0" borderId="4459" xfId="0" applyFont="1" applyBorder="1" applyAlignment="1">
      <alignment horizontal="left" vertical="center" wrapText="1"/>
    </xf>
    <xf numFmtId="0" fontId="10" fillId="0" borderId="4458" xfId="0" applyFont="1" applyBorder="1" applyAlignment="1">
      <alignment horizontal="left" vertical="center" wrapText="1"/>
    </xf>
    <xf numFmtId="0" fontId="11" fillId="4" borderId="4460" xfId="0" applyFont="1" applyFill="1" applyBorder="1" applyAlignment="1">
      <alignment horizontal="center" vertical="center" wrapText="1"/>
    </xf>
    <xf numFmtId="0" fontId="11" fillId="4" borderId="4458" xfId="0" applyFont="1" applyFill="1" applyBorder="1" applyAlignment="1">
      <alignment horizontal="center" vertical="center" wrapText="1"/>
    </xf>
    <xf numFmtId="0" fontId="8" fillId="3" borderId="4499" xfId="0" applyFont="1" applyFill="1" applyBorder="1" applyAlignment="1">
      <alignment horizontal="center" vertical="center"/>
    </xf>
    <xf numFmtId="0" fontId="8" fillId="3" borderId="4496" xfId="0" applyFont="1" applyFill="1" applyBorder="1" applyAlignment="1">
      <alignment horizontal="center" vertical="center"/>
    </xf>
    <xf numFmtId="0" fontId="8" fillId="3" borderId="4498" xfId="0" applyFont="1" applyFill="1" applyBorder="1" applyAlignment="1">
      <alignment horizontal="center" vertical="center"/>
    </xf>
    <xf numFmtId="0" fontId="8" fillId="3" borderId="4494" xfId="0" applyFont="1" applyFill="1" applyBorder="1" applyAlignment="1">
      <alignment horizontal="center" vertical="center"/>
    </xf>
    <xf numFmtId="0" fontId="8" fillId="3" borderId="4493" xfId="0" applyFont="1" applyFill="1" applyBorder="1" applyAlignment="1">
      <alignment horizontal="center" vertical="center"/>
    </xf>
    <xf numFmtId="0" fontId="17" fillId="0" borderId="4492" xfId="0" applyFont="1" applyBorder="1" applyAlignment="1">
      <alignment horizontal="left" vertical="center" shrinkToFit="1"/>
    </xf>
    <xf numFmtId="0" fontId="17" fillId="0" borderId="4491" xfId="0" applyFont="1" applyBorder="1" applyAlignment="1">
      <alignment horizontal="left" vertical="center" shrinkToFit="1"/>
    </xf>
    <xf numFmtId="0" fontId="17" fillId="0" borderId="4490" xfId="0" applyFont="1" applyBorder="1" applyAlignment="1">
      <alignment horizontal="left" vertical="center" shrinkToFit="1"/>
    </xf>
    <xf numFmtId="0" fontId="15" fillId="0" borderId="4497" xfId="0" applyFont="1" applyBorder="1" applyAlignment="1">
      <alignment horizontal="left" vertical="top" wrapText="1"/>
    </xf>
    <xf numFmtId="0" fontId="15" fillId="0" borderId="4496" xfId="0" applyFont="1" applyBorder="1" applyAlignment="1">
      <alignment horizontal="left" vertical="top" wrapText="1"/>
    </xf>
    <xf numFmtId="0" fontId="15" fillId="0" borderId="4495" xfId="0" applyFont="1" applyBorder="1" applyAlignment="1">
      <alignment horizontal="left" vertical="top" wrapText="1"/>
    </xf>
    <xf numFmtId="0" fontId="8" fillId="3" borderId="4508" xfId="0" applyFont="1" applyFill="1" applyBorder="1" applyAlignment="1">
      <alignment horizontal="center" vertical="center"/>
    </xf>
    <xf numFmtId="0" fontId="8" fillId="3" borderId="4507" xfId="0" applyFont="1" applyFill="1" applyBorder="1" applyAlignment="1">
      <alignment horizontal="center" vertical="center"/>
    </xf>
    <xf numFmtId="0" fontId="13" fillId="0" borderId="4507" xfId="0" applyFont="1" applyBorder="1" applyAlignment="1">
      <alignment horizontal="left" vertical="center" wrapText="1"/>
    </xf>
    <xf numFmtId="0" fontId="13" fillId="0" borderId="4506" xfId="0" applyFont="1" applyBorder="1" applyAlignment="1">
      <alignment horizontal="left" vertical="center" wrapText="1"/>
    </xf>
    <xf numFmtId="0" fontId="8" fillId="3" borderId="4508" xfId="0" applyFont="1" applyFill="1" applyBorder="1" applyAlignment="1">
      <alignment horizontal="center" vertical="center" wrapText="1"/>
    </xf>
    <xf numFmtId="0" fontId="8" fillId="3" borderId="4507" xfId="0" applyFont="1" applyFill="1" applyBorder="1" applyAlignment="1">
      <alignment horizontal="center" vertical="center" wrapText="1"/>
    </xf>
    <xf numFmtId="0" fontId="16" fillId="0" borderId="4492" xfId="0" applyFont="1" applyBorder="1" applyAlignment="1">
      <alignment horizontal="left" vertical="center" shrinkToFit="1"/>
    </xf>
    <xf numFmtId="0" fontId="16" fillId="0" borderId="4491" xfId="0" applyFont="1" applyBorder="1" applyAlignment="1">
      <alignment horizontal="left" vertical="center" shrinkToFit="1"/>
    </xf>
    <xf numFmtId="0" fontId="16" fillId="0" borderId="4490" xfId="0" applyFont="1" applyBorder="1" applyAlignment="1">
      <alignment horizontal="left" vertical="center" shrinkToFit="1"/>
    </xf>
    <xf numFmtId="0" fontId="8" fillId="3" borderId="4489" xfId="0" applyFont="1" applyFill="1" applyBorder="1" applyAlignment="1">
      <alignment horizontal="center" vertical="center"/>
    </xf>
    <xf numFmtId="0" fontId="8" fillId="3" borderId="4488" xfId="0" applyFont="1" applyFill="1" applyBorder="1" applyAlignment="1">
      <alignment horizontal="center" vertical="center"/>
    </xf>
    <xf numFmtId="0" fontId="16" fillId="0" borderId="4487" xfId="0" applyFont="1" applyBorder="1" applyAlignment="1">
      <alignment horizontal="left" vertical="center" shrinkToFit="1"/>
    </xf>
    <xf numFmtId="0" fontId="16" fillId="0" borderId="4486" xfId="0" applyFont="1" applyBorder="1" applyAlignment="1">
      <alignment horizontal="left" vertical="center" shrinkToFit="1"/>
    </xf>
    <xf numFmtId="0" fontId="16" fillId="0" borderId="4485" xfId="0" applyFont="1" applyBorder="1" applyAlignment="1">
      <alignment horizontal="left" vertical="center" shrinkToFit="1"/>
    </xf>
    <xf numFmtId="0" fontId="8" fillId="4" borderId="4483" xfId="0" applyFont="1" applyFill="1" applyBorder="1" applyAlignment="1">
      <alignment horizontal="left" vertical="top" wrapText="1"/>
    </xf>
    <xf numFmtId="0" fontId="8" fillId="4" borderId="4482" xfId="0" applyFont="1" applyFill="1" applyBorder="1" applyAlignment="1">
      <alignment horizontal="left" vertical="top" wrapText="1"/>
    </xf>
    <xf numFmtId="0" fontId="8" fillId="3" borderId="4504" xfId="0" applyFont="1" applyFill="1" applyBorder="1" applyAlignment="1">
      <alignment horizontal="center" vertical="center"/>
    </xf>
    <xf numFmtId="0" fontId="8" fillId="3" borderId="4503" xfId="0" applyFont="1" applyFill="1" applyBorder="1" applyAlignment="1">
      <alignment horizontal="center" vertical="center"/>
    </xf>
    <xf numFmtId="0" fontId="17" fillId="0" borderId="4502" xfId="0" applyFont="1" applyBorder="1" applyAlignment="1">
      <alignment horizontal="left" vertical="center" shrinkToFit="1"/>
    </xf>
    <xf numFmtId="0" fontId="17" fillId="0" borderId="4501" xfId="0" applyFont="1" applyBorder="1" applyAlignment="1">
      <alignment horizontal="left" vertical="center" shrinkToFit="1"/>
    </xf>
    <xf numFmtId="0" fontId="17" fillId="0" borderId="4500" xfId="0" applyFont="1" applyBorder="1" applyAlignment="1">
      <alignment horizontal="left" vertical="center" shrinkToFit="1"/>
    </xf>
    <xf numFmtId="0" fontId="8" fillId="3" borderId="4505" xfId="0" applyFont="1" applyFill="1" applyBorder="1" applyAlignment="1">
      <alignment horizontal="center" vertical="center" wrapText="1"/>
    </xf>
    <xf numFmtId="0" fontId="8" fillId="3" borderId="4482" xfId="0" applyFont="1" applyFill="1" applyBorder="1" applyAlignment="1">
      <alignment horizontal="center" vertical="center" wrapText="1"/>
    </xf>
    <xf numFmtId="0" fontId="8" fillId="4" borderId="4484" xfId="0" applyFont="1" applyFill="1" applyBorder="1" applyAlignment="1">
      <alignment horizontal="left" vertical="top" wrapText="1"/>
    </xf>
    <xf numFmtId="0" fontId="10" fillId="0" borderId="4484" xfId="0" applyFont="1" applyBorder="1" applyAlignment="1">
      <alignment horizontal="left" vertical="center" wrapText="1"/>
    </xf>
    <xf numFmtId="0" fontId="10" fillId="0" borderId="4483" xfId="0" applyFont="1" applyBorder="1" applyAlignment="1">
      <alignment horizontal="left" vertical="center" wrapText="1"/>
    </xf>
    <xf numFmtId="0" fontId="10" fillId="0" borderId="4482" xfId="0" applyFont="1" applyBorder="1" applyAlignment="1">
      <alignment horizontal="left" vertical="center" wrapText="1"/>
    </xf>
    <xf numFmtId="0" fontId="11" fillId="4" borderId="4484" xfId="0" applyFont="1" applyFill="1" applyBorder="1" applyAlignment="1">
      <alignment horizontal="center" vertical="center" wrapText="1"/>
    </xf>
    <xf numFmtId="0" fontId="11" fillId="4" borderId="4482" xfId="0" applyFont="1" applyFill="1" applyBorder="1" applyAlignment="1">
      <alignment horizontal="center" vertical="center" wrapText="1"/>
    </xf>
    <xf numFmtId="0" fontId="8" fillId="3" borderId="4523" xfId="0" applyFont="1" applyFill="1" applyBorder="1" applyAlignment="1">
      <alignment horizontal="center" vertical="center"/>
    </xf>
    <xf numFmtId="0" fontId="8" fillId="3" borderId="4520" xfId="0" applyFont="1" applyFill="1" applyBorder="1" applyAlignment="1">
      <alignment horizontal="center" vertical="center"/>
    </xf>
    <xf numFmtId="0" fontId="8" fillId="3" borderId="4522" xfId="0" applyFont="1" applyFill="1" applyBorder="1" applyAlignment="1">
      <alignment horizontal="center" vertical="center"/>
    </xf>
    <xf numFmtId="0" fontId="8" fillId="3" borderId="4518" xfId="0" applyFont="1" applyFill="1" applyBorder="1" applyAlignment="1">
      <alignment horizontal="center" vertical="center"/>
    </xf>
    <xf numFmtId="0" fontId="8" fillId="3" borderId="4517" xfId="0" applyFont="1" applyFill="1" applyBorder="1" applyAlignment="1">
      <alignment horizontal="center" vertical="center"/>
    </xf>
    <xf numFmtId="0" fontId="17" fillId="0" borderId="4516" xfId="0" applyFont="1" applyBorder="1" applyAlignment="1">
      <alignment horizontal="left" vertical="center" shrinkToFit="1"/>
    </xf>
    <xf numFmtId="0" fontId="17" fillId="0" borderId="4515" xfId="0" applyFont="1" applyBorder="1" applyAlignment="1">
      <alignment horizontal="left" vertical="center" shrinkToFit="1"/>
    </xf>
    <xf numFmtId="0" fontId="17" fillId="0" borderId="4514" xfId="0" applyFont="1" applyBorder="1" applyAlignment="1">
      <alignment horizontal="left" vertical="center" shrinkToFit="1"/>
    </xf>
    <xf numFmtId="0" fontId="15" fillId="0" borderId="4521" xfId="0" applyFont="1" applyBorder="1" applyAlignment="1">
      <alignment horizontal="left" vertical="top" wrapText="1"/>
    </xf>
    <xf numFmtId="0" fontId="15" fillId="0" borderId="4520" xfId="0" applyFont="1" applyBorder="1" applyAlignment="1">
      <alignment horizontal="left" vertical="top" wrapText="1"/>
    </xf>
    <xf numFmtId="0" fontId="15" fillId="0" borderId="4519" xfId="0" applyFont="1" applyBorder="1" applyAlignment="1">
      <alignment horizontal="left" vertical="top" wrapText="1"/>
    </xf>
    <xf numFmtId="0" fontId="8" fillId="3" borderId="4532" xfId="0" applyFont="1" applyFill="1" applyBorder="1" applyAlignment="1">
      <alignment horizontal="center" vertical="center"/>
    </xf>
    <xf numFmtId="0" fontId="8" fillId="3" borderId="4531" xfId="0" applyFont="1" applyFill="1" applyBorder="1" applyAlignment="1">
      <alignment horizontal="center" vertical="center"/>
    </xf>
    <xf numFmtId="0" fontId="13" fillId="0" borderId="4531" xfId="0" applyFont="1" applyBorder="1" applyAlignment="1">
      <alignment horizontal="left" vertical="center" wrapText="1"/>
    </xf>
    <xf numFmtId="0" fontId="13" fillId="0" borderId="4530" xfId="0" applyFont="1" applyBorder="1" applyAlignment="1">
      <alignment horizontal="left" vertical="center" wrapText="1"/>
    </xf>
    <xf numFmtId="0" fontId="8" fillId="3" borderId="4532" xfId="0" applyFont="1" applyFill="1" applyBorder="1" applyAlignment="1">
      <alignment horizontal="center" vertical="center" wrapText="1"/>
    </xf>
    <xf numFmtId="0" fontId="8" fillId="3" borderId="4531" xfId="0" applyFont="1" applyFill="1" applyBorder="1" applyAlignment="1">
      <alignment horizontal="center" vertical="center" wrapText="1"/>
    </xf>
    <xf numFmtId="0" fontId="16" fillId="0" borderId="4516" xfId="0" applyFont="1" applyBorder="1" applyAlignment="1">
      <alignment horizontal="left" vertical="center" shrinkToFit="1"/>
    </xf>
    <xf numFmtId="0" fontId="16" fillId="0" borderId="4515" xfId="0" applyFont="1" applyBorder="1" applyAlignment="1">
      <alignment horizontal="left" vertical="center" shrinkToFit="1"/>
    </xf>
    <xf numFmtId="0" fontId="16" fillId="0" borderId="4514" xfId="0" applyFont="1" applyBorder="1" applyAlignment="1">
      <alignment horizontal="left" vertical="center" shrinkToFit="1"/>
    </xf>
    <xf numFmtId="0" fontId="8" fillId="3" borderId="4513" xfId="0" applyFont="1" applyFill="1" applyBorder="1" applyAlignment="1">
      <alignment horizontal="center" vertical="center"/>
    </xf>
    <xf numFmtId="0" fontId="8" fillId="3" borderId="4512" xfId="0" applyFont="1" applyFill="1" applyBorder="1" applyAlignment="1">
      <alignment horizontal="center" vertical="center"/>
    </xf>
    <xf numFmtId="0" fontId="16" fillId="0" borderId="4511" xfId="0" applyFont="1" applyBorder="1" applyAlignment="1">
      <alignment horizontal="left" vertical="center" shrinkToFit="1"/>
    </xf>
    <xf numFmtId="0" fontId="16" fillId="0" borderId="4510" xfId="0" applyFont="1" applyBorder="1" applyAlignment="1">
      <alignment horizontal="left" vertical="center" shrinkToFit="1"/>
    </xf>
    <xf numFmtId="0" fontId="16" fillId="0" borderId="4509" xfId="0" applyFont="1" applyBorder="1" applyAlignment="1">
      <alignment horizontal="left" vertical="center" shrinkToFit="1"/>
    </xf>
    <xf numFmtId="0" fontId="8" fillId="4" borderId="4507" xfId="0" applyFont="1" applyFill="1" applyBorder="1" applyAlignment="1">
      <alignment horizontal="left" vertical="top" wrapText="1"/>
    </xf>
    <xf numFmtId="0" fontId="8" fillId="4" borderId="4506" xfId="0" applyFont="1" applyFill="1" applyBorder="1" applyAlignment="1">
      <alignment horizontal="left" vertical="top" wrapText="1"/>
    </xf>
    <xf numFmtId="0" fontId="8" fillId="3" borderId="4528" xfId="0" applyFont="1" applyFill="1" applyBorder="1" applyAlignment="1">
      <alignment horizontal="center" vertical="center"/>
    </xf>
    <xf numFmtId="0" fontId="8" fillId="3" borderId="4527" xfId="0" applyFont="1" applyFill="1" applyBorder="1" applyAlignment="1">
      <alignment horizontal="center" vertical="center"/>
    </xf>
    <xf numFmtId="0" fontId="17" fillId="0" borderId="4526" xfId="0" applyFont="1" applyBorder="1" applyAlignment="1">
      <alignment horizontal="left" vertical="center" shrinkToFit="1"/>
    </xf>
    <xf numFmtId="0" fontId="17" fillId="0" borderId="4525" xfId="0" applyFont="1" applyBorder="1" applyAlignment="1">
      <alignment horizontal="left" vertical="center" shrinkToFit="1"/>
    </xf>
    <xf numFmtId="0" fontId="17" fillId="0" borderId="4524" xfId="0" applyFont="1" applyBorder="1" applyAlignment="1">
      <alignment horizontal="left" vertical="center" shrinkToFit="1"/>
    </xf>
    <xf numFmtId="0" fontId="8" fillId="3" borderId="4529" xfId="0" applyFont="1" applyFill="1" applyBorder="1" applyAlignment="1">
      <alignment horizontal="center" vertical="center" wrapText="1"/>
    </xf>
    <xf numFmtId="0" fontId="8" fillId="3" borderId="4506" xfId="0" applyFont="1" applyFill="1" applyBorder="1" applyAlignment="1">
      <alignment horizontal="center" vertical="center" wrapText="1"/>
    </xf>
    <xf numFmtId="0" fontId="8" fillId="4" borderId="4508" xfId="0" applyFont="1" applyFill="1" applyBorder="1" applyAlignment="1">
      <alignment horizontal="left" vertical="top" wrapText="1"/>
    </xf>
    <xf numFmtId="0" fontId="10" fillId="0" borderId="4508" xfId="0" applyFont="1" applyBorder="1" applyAlignment="1">
      <alignment horizontal="left" vertical="center" wrapText="1"/>
    </xf>
    <xf numFmtId="0" fontId="10" fillId="0" borderId="4507" xfId="0" applyFont="1" applyBorder="1" applyAlignment="1">
      <alignment horizontal="left" vertical="center" wrapText="1"/>
    </xf>
    <xf numFmtId="0" fontId="10" fillId="0" borderId="4506" xfId="0" applyFont="1" applyBorder="1" applyAlignment="1">
      <alignment horizontal="left" vertical="center" wrapText="1"/>
    </xf>
    <xf numFmtId="0" fontId="11" fillId="4" borderId="4508" xfId="0" applyFont="1" applyFill="1" applyBorder="1" applyAlignment="1">
      <alignment horizontal="center" vertical="center" wrapText="1"/>
    </xf>
    <xf numFmtId="0" fontId="11" fillId="4" borderId="4506" xfId="0" applyFont="1" applyFill="1" applyBorder="1" applyAlignment="1">
      <alignment horizontal="center" vertical="center" wrapText="1"/>
    </xf>
    <xf numFmtId="0" fontId="8" fillId="3" borderId="4547" xfId="0" applyFont="1" applyFill="1" applyBorder="1" applyAlignment="1">
      <alignment horizontal="center" vertical="center"/>
    </xf>
    <xf numFmtId="0" fontId="8" fillId="3" borderId="4544" xfId="0" applyFont="1" applyFill="1" applyBorder="1" applyAlignment="1">
      <alignment horizontal="center" vertical="center"/>
    </xf>
    <xf numFmtId="0" fontId="8" fillId="3" borderId="4546" xfId="0" applyFont="1" applyFill="1" applyBorder="1" applyAlignment="1">
      <alignment horizontal="center" vertical="center"/>
    </xf>
    <xf numFmtId="0" fontId="8" fillId="3" borderId="4542" xfId="0" applyFont="1" applyFill="1" applyBorder="1" applyAlignment="1">
      <alignment horizontal="center" vertical="center"/>
    </xf>
    <xf numFmtId="0" fontId="8" fillId="3" borderId="4541" xfId="0" applyFont="1" applyFill="1" applyBorder="1" applyAlignment="1">
      <alignment horizontal="center" vertical="center"/>
    </xf>
    <xf numFmtId="0" fontId="17" fillId="0" borderId="4540" xfId="0" applyFont="1" applyBorder="1" applyAlignment="1">
      <alignment horizontal="left" vertical="center" shrinkToFit="1"/>
    </xf>
    <xf numFmtId="0" fontId="17" fillId="0" borderId="4539" xfId="0" applyFont="1" applyBorder="1" applyAlignment="1">
      <alignment horizontal="left" vertical="center" shrinkToFit="1"/>
    </xf>
    <xf numFmtId="0" fontId="17" fillId="0" borderId="4538" xfId="0" applyFont="1" applyBorder="1" applyAlignment="1">
      <alignment horizontal="left" vertical="center" shrinkToFit="1"/>
    </xf>
    <xf numFmtId="0" fontId="15" fillId="0" borderId="4545" xfId="0" applyFont="1" applyBorder="1" applyAlignment="1">
      <alignment horizontal="left" vertical="top" wrapText="1"/>
    </xf>
    <xf numFmtId="0" fontId="15" fillId="0" borderId="4544" xfId="0" applyFont="1" applyBorder="1" applyAlignment="1">
      <alignment horizontal="left" vertical="top" wrapText="1"/>
    </xf>
    <xf numFmtId="0" fontId="15" fillId="0" borderId="4543" xfId="0" applyFont="1" applyBorder="1" applyAlignment="1">
      <alignment horizontal="left" vertical="top" wrapText="1"/>
    </xf>
    <xf numFmtId="0" fontId="8" fillId="3" borderId="4556" xfId="0" applyFont="1" applyFill="1" applyBorder="1" applyAlignment="1">
      <alignment horizontal="center" vertical="center"/>
    </xf>
    <xf numFmtId="0" fontId="8" fillId="3" borderId="4555" xfId="0" applyFont="1" applyFill="1" applyBorder="1" applyAlignment="1">
      <alignment horizontal="center" vertical="center"/>
    </xf>
    <xf numFmtId="0" fontId="13" fillId="0" borderId="4555" xfId="0" applyFont="1" applyBorder="1" applyAlignment="1">
      <alignment horizontal="left" vertical="center" wrapText="1"/>
    </xf>
    <xf numFmtId="0" fontId="13" fillId="0" borderId="4554" xfId="0" applyFont="1" applyBorder="1" applyAlignment="1">
      <alignment horizontal="left" vertical="center" wrapText="1"/>
    </xf>
    <xf numFmtId="0" fontId="8" fillId="3" borderId="4556" xfId="0" applyFont="1" applyFill="1" applyBorder="1" applyAlignment="1">
      <alignment horizontal="center" vertical="center" wrapText="1"/>
    </xf>
    <xf numFmtId="0" fontId="8" fillId="3" borderId="4555" xfId="0" applyFont="1" applyFill="1" applyBorder="1" applyAlignment="1">
      <alignment horizontal="center" vertical="center" wrapText="1"/>
    </xf>
    <xf numFmtId="0" fontId="16" fillId="0" borderId="4540" xfId="0" applyFont="1" applyBorder="1" applyAlignment="1">
      <alignment horizontal="left" vertical="center" shrinkToFit="1"/>
    </xf>
    <xf numFmtId="0" fontId="16" fillId="0" borderId="4539" xfId="0" applyFont="1" applyBorder="1" applyAlignment="1">
      <alignment horizontal="left" vertical="center" shrinkToFit="1"/>
    </xf>
    <xf numFmtId="0" fontId="16" fillId="0" borderId="4538" xfId="0" applyFont="1" applyBorder="1" applyAlignment="1">
      <alignment horizontal="left" vertical="center" shrinkToFit="1"/>
    </xf>
    <xf numFmtId="0" fontId="8" fillId="3" borderId="4537" xfId="0" applyFont="1" applyFill="1" applyBorder="1" applyAlignment="1">
      <alignment horizontal="center" vertical="center"/>
    </xf>
    <xf numFmtId="0" fontId="8" fillId="3" borderId="4536" xfId="0" applyFont="1" applyFill="1" applyBorder="1" applyAlignment="1">
      <alignment horizontal="center" vertical="center"/>
    </xf>
    <xf numFmtId="0" fontId="16" fillId="0" borderId="4535" xfId="0" applyFont="1" applyBorder="1" applyAlignment="1">
      <alignment horizontal="left" vertical="center" shrinkToFit="1"/>
    </xf>
    <xf numFmtId="0" fontId="16" fillId="0" borderId="4534" xfId="0" applyFont="1" applyBorder="1" applyAlignment="1">
      <alignment horizontal="left" vertical="center" shrinkToFit="1"/>
    </xf>
    <xf numFmtId="0" fontId="16" fillId="0" borderId="4533" xfId="0" applyFont="1" applyBorder="1" applyAlignment="1">
      <alignment horizontal="left" vertical="center" shrinkToFit="1"/>
    </xf>
    <xf numFmtId="0" fontId="8" fillId="4" borderId="4531" xfId="0" applyFont="1" applyFill="1" applyBorder="1" applyAlignment="1">
      <alignment horizontal="left" vertical="top" wrapText="1"/>
    </xf>
    <xf numFmtId="0" fontId="8" fillId="4" borderId="4530" xfId="0" applyFont="1" applyFill="1" applyBorder="1" applyAlignment="1">
      <alignment horizontal="left" vertical="top" wrapText="1"/>
    </xf>
    <xf numFmtId="0" fontId="8" fillId="3" borderId="4552" xfId="0" applyFont="1" applyFill="1" applyBorder="1" applyAlignment="1">
      <alignment horizontal="center" vertical="center"/>
    </xf>
    <xf numFmtId="0" fontId="8" fillId="3" borderId="4551" xfId="0" applyFont="1" applyFill="1" applyBorder="1" applyAlignment="1">
      <alignment horizontal="center" vertical="center"/>
    </xf>
    <xf numFmtId="0" fontId="17" fillId="0" borderId="4550" xfId="0" applyFont="1" applyBorder="1" applyAlignment="1">
      <alignment horizontal="left" vertical="center" shrinkToFit="1"/>
    </xf>
    <xf numFmtId="0" fontId="17" fillId="0" borderId="4549" xfId="0" applyFont="1" applyBorder="1" applyAlignment="1">
      <alignment horizontal="left" vertical="center" shrinkToFit="1"/>
    </xf>
    <xf numFmtId="0" fontId="17" fillId="0" borderId="4548" xfId="0" applyFont="1" applyBorder="1" applyAlignment="1">
      <alignment horizontal="left" vertical="center" shrinkToFit="1"/>
    </xf>
    <xf numFmtId="0" fontId="8" fillId="3" borderId="4553" xfId="0" applyFont="1" applyFill="1" applyBorder="1" applyAlignment="1">
      <alignment horizontal="center" vertical="center" wrapText="1"/>
    </xf>
    <xf numFmtId="0" fontId="8" fillId="3" borderId="4530" xfId="0" applyFont="1" applyFill="1" applyBorder="1" applyAlignment="1">
      <alignment horizontal="center" vertical="center" wrapText="1"/>
    </xf>
    <xf numFmtId="0" fontId="8" fillId="4" borderId="4532" xfId="0" applyFont="1" applyFill="1" applyBorder="1" applyAlignment="1">
      <alignment horizontal="left" vertical="top" wrapText="1"/>
    </xf>
    <xf numFmtId="0" fontId="10" fillId="0" borderId="4532" xfId="0" applyFont="1" applyBorder="1" applyAlignment="1">
      <alignment horizontal="left" vertical="center" wrapText="1"/>
    </xf>
    <xf numFmtId="0" fontId="10" fillId="0" borderId="4531" xfId="0" applyFont="1" applyBorder="1" applyAlignment="1">
      <alignment horizontal="left" vertical="center" wrapText="1"/>
    </xf>
    <xf numFmtId="0" fontId="10" fillId="0" borderId="4530" xfId="0" applyFont="1" applyBorder="1" applyAlignment="1">
      <alignment horizontal="left" vertical="center" wrapText="1"/>
    </xf>
    <xf numFmtId="0" fontId="11" fillId="4" borderId="4532" xfId="0" applyFont="1" applyFill="1" applyBorder="1" applyAlignment="1">
      <alignment horizontal="center" vertical="center" wrapText="1"/>
    </xf>
    <xf numFmtId="0" fontId="11" fillId="4" borderId="4530" xfId="0" applyFont="1" applyFill="1" applyBorder="1" applyAlignment="1">
      <alignment horizontal="center" vertical="center" wrapText="1"/>
    </xf>
    <xf numFmtId="0" fontId="8" fillId="3" borderId="4571" xfId="0" applyFont="1" applyFill="1" applyBorder="1" applyAlignment="1">
      <alignment horizontal="center" vertical="center"/>
    </xf>
    <xf numFmtId="0" fontId="8" fillId="3" borderId="4568" xfId="0" applyFont="1" applyFill="1" applyBorder="1" applyAlignment="1">
      <alignment horizontal="center" vertical="center"/>
    </xf>
    <xf numFmtId="0" fontId="8" fillId="3" borderId="4570" xfId="0" applyFont="1" applyFill="1" applyBorder="1" applyAlignment="1">
      <alignment horizontal="center" vertical="center"/>
    </xf>
    <xf numFmtId="0" fontId="8" fillId="3" borderId="4566" xfId="0" applyFont="1" applyFill="1" applyBorder="1" applyAlignment="1">
      <alignment horizontal="center" vertical="center"/>
    </xf>
    <xf numFmtId="0" fontId="8" fillId="3" borderId="4565" xfId="0" applyFont="1" applyFill="1" applyBorder="1" applyAlignment="1">
      <alignment horizontal="center" vertical="center"/>
    </xf>
    <xf numFmtId="0" fontId="17" fillId="0" borderId="4564" xfId="0" applyFont="1" applyBorder="1" applyAlignment="1">
      <alignment horizontal="left" vertical="center" shrinkToFit="1"/>
    </xf>
    <xf numFmtId="0" fontId="17" fillId="0" borderId="4563" xfId="0" applyFont="1" applyBorder="1" applyAlignment="1">
      <alignment horizontal="left" vertical="center" shrinkToFit="1"/>
    </xf>
    <xf numFmtId="0" fontId="17" fillId="0" borderId="4562" xfId="0" applyFont="1" applyBorder="1" applyAlignment="1">
      <alignment horizontal="left" vertical="center" shrinkToFit="1"/>
    </xf>
    <xf numFmtId="0" fontId="15" fillId="0" borderId="4569" xfId="0" applyFont="1" applyBorder="1" applyAlignment="1">
      <alignment horizontal="left" vertical="top" wrapText="1"/>
    </xf>
    <xf numFmtId="0" fontId="15" fillId="0" borderId="4568" xfId="0" applyFont="1" applyBorder="1" applyAlignment="1">
      <alignment horizontal="left" vertical="top" wrapText="1"/>
    </xf>
    <xf numFmtId="0" fontId="15" fillId="0" borderId="4567" xfId="0" applyFont="1" applyBorder="1" applyAlignment="1">
      <alignment horizontal="left" vertical="top" wrapText="1"/>
    </xf>
    <xf numFmtId="0" fontId="8" fillId="3" borderId="4580" xfId="0" applyFont="1" applyFill="1" applyBorder="1" applyAlignment="1">
      <alignment horizontal="center" vertical="center"/>
    </xf>
    <xf numFmtId="0" fontId="8" fillId="3" borderId="4579" xfId="0" applyFont="1" applyFill="1" applyBorder="1" applyAlignment="1">
      <alignment horizontal="center" vertical="center"/>
    </xf>
    <xf numFmtId="0" fontId="13" fillId="0" borderId="4579" xfId="0" applyFont="1" applyBorder="1" applyAlignment="1">
      <alignment horizontal="left" vertical="center" wrapText="1"/>
    </xf>
    <xf numFmtId="0" fontId="13" fillId="0" borderId="4578" xfId="0" applyFont="1" applyBorder="1" applyAlignment="1">
      <alignment horizontal="left" vertical="center" wrapText="1"/>
    </xf>
    <xf numFmtId="0" fontId="8" fillId="3" borderId="4580" xfId="0" applyFont="1" applyFill="1" applyBorder="1" applyAlignment="1">
      <alignment horizontal="center" vertical="center" wrapText="1"/>
    </xf>
    <xf numFmtId="0" fontId="8" fillId="3" borderId="4579" xfId="0" applyFont="1" applyFill="1" applyBorder="1" applyAlignment="1">
      <alignment horizontal="center" vertical="center" wrapText="1"/>
    </xf>
    <xf numFmtId="0" fontId="16" fillId="0" borderId="4564" xfId="0" applyFont="1" applyBorder="1" applyAlignment="1">
      <alignment horizontal="left" vertical="center" shrinkToFit="1"/>
    </xf>
    <xf numFmtId="0" fontId="16" fillId="0" borderId="4563" xfId="0" applyFont="1" applyBorder="1" applyAlignment="1">
      <alignment horizontal="left" vertical="center" shrinkToFit="1"/>
    </xf>
    <xf numFmtId="0" fontId="16" fillId="0" borderId="4562" xfId="0" applyFont="1" applyBorder="1" applyAlignment="1">
      <alignment horizontal="left" vertical="center" shrinkToFit="1"/>
    </xf>
    <xf numFmtId="0" fontId="8" fillId="3" borderId="4561" xfId="0" applyFont="1" applyFill="1" applyBorder="1" applyAlignment="1">
      <alignment horizontal="center" vertical="center"/>
    </xf>
    <xf numFmtId="0" fontId="8" fillId="3" borderId="4560" xfId="0" applyFont="1" applyFill="1" applyBorder="1" applyAlignment="1">
      <alignment horizontal="center" vertical="center"/>
    </xf>
    <xf numFmtId="0" fontId="16" fillId="0" borderId="4559" xfId="0" applyFont="1" applyBorder="1" applyAlignment="1">
      <alignment horizontal="left" vertical="center" shrinkToFit="1"/>
    </xf>
    <xf numFmtId="0" fontId="16" fillId="0" borderId="4558" xfId="0" applyFont="1" applyBorder="1" applyAlignment="1">
      <alignment horizontal="left" vertical="center" shrinkToFit="1"/>
    </xf>
    <xf numFmtId="0" fontId="16" fillId="0" borderId="4557" xfId="0" applyFont="1" applyBorder="1" applyAlignment="1">
      <alignment horizontal="left" vertical="center" shrinkToFit="1"/>
    </xf>
    <xf numFmtId="0" fontId="8" fillId="4" borderId="4555" xfId="0" applyFont="1" applyFill="1" applyBorder="1" applyAlignment="1">
      <alignment horizontal="left" vertical="top" wrapText="1"/>
    </xf>
    <xf numFmtId="0" fontId="8" fillId="4" borderId="4554" xfId="0" applyFont="1" applyFill="1" applyBorder="1" applyAlignment="1">
      <alignment horizontal="left" vertical="top" wrapText="1"/>
    </xf>
    <xf numFmtId="0" fontId="8" fillId="3" borderId="4576" xfId="0" applyFont="1" applyFill="1" applyBorder="1" applyAlignment="1">
      <alignment horizontal="center" vertical="center"/>
    </xf>
    <xf numFmtId="0" fontId="8" fillId="3" borderId="4575" xfId="0" applyFont="1" applyFill="1" applyBorder="1" applyAlignment="1">
      <alignment horizontal="center" vertical="center"/>
    </xf>
    <xf numFmtId="0" fontId="17" fillId="0" borderId="4574" xfId="0" applyFont="1" applyBorder="1" applyAlignment="1">
      <alignment horizontal="left" vertical="center" shrinkToFit="1"/>
    </xf>
    <xf numFmtId="0" fontId="17" fillId="0" borderId="4573" xfId="0" applyFont="1" applyBorder="1" applyAlignment="1">
      <alignment horizontal="left" vertical="center" shrinkToFit="1"/>
    </xf>
    <xf numFmtId="0" fontId="17" fillId="0" borderId="4572" xfId="0" applyFont="1" applyBorder="1" applyAlignment="1">
      <alignment horizontal="left" vertical="center" shrinkToFit="1"/>
    </xf>
    <xf numFmtId="0" fontId="8" fillId="3" borderId="4577" xfId="0" applyFont="1" applyFill="1" applyBorder="1" applyAlignment="1">
      <alignment horizontal="center" vertical="center" wrapText="1"/>
    </xf>
    <xf numFmtId="0" fontId="8" fillId="3" borderId="4554" xfId="0" applyFont="1" applyFill="1" applyBorder="1" applyAlignment="1">
      <alignment horizontal="center" vertical="center" wrapText="1"/>
    </xf>
    <xf numFmtId="0" fontId="8" fillId="4" borderId="4556" xfId="0" applyFont="1" applyFill="1" applyBorder="1" applyAlignment="1">
      <alignment horizontal="left" vertical="top" wrapText="1"/>
    </xf>
    <xf numFmtId="0" fontId="10" fillId="0" borderId="4556" xfId="0" applyFont="1" applyBorder="1" applyAlignment="1">
      <alignment horizontal="left" vertical="center" wrapText="1"/>
    </xf>
    <xf numFmtId="0" fontId="10" fillId="0" borderId="4555" xfId="0" applyFont="1" applyBorder="1" applyAlignment="1">
      <alignment horizontal="left" vertical="center" wrapText="1"/>
    </xf>
    <xf numFmtId="0" fontId="10" fillId="0" borderId="4554" xfId="0" applyFont="1" applyBorder="1" applyAlignment="1">
      <alignment horizontal="left" vertical="center" wrapText="1"/>
    </xf>
    <xf numFmtId="0" fontId="11" fillId="4" borderId="4556" xfId="0" applyFont="1" applyFill="1" applyBorder="1" applyAlignment="1">
      <alignment horizontal="center" vertical="center" wrapText="1"/>
    </xf>
    <xf numFmtId="0" fontId="11" fillId="4" borderId="4554" xfId="0" applyFont="1" applyFill="1" applyBorder="1" applyAlignment="1">
      <alignment horizontal="center" vertical="center" wrapText="1"/>
    </xf>
    <xf numFmtId="0" fontId="8" fillId="3" borderId="4595" xfId="0" applyFont="1" applyFill="1" applyBorder="1" applyAlignment="1">
      <alignment horizontal="center" vertical="center"/>
    </xf>
    <xf numFmtId="0" fontId="8" fillId="3" borderId="4592" xfId="0" applyFont="1" applyFill="1" applyBorder="1" applyAlignment="1">
      <alignment horizontal="center" vertical="center"/>
    </xf>
    <xf numFmtId="0" fontId="8" fillId="3" borderId="4594" xfId="0" applyFont="1" applyFill="1" applyBorder="1" applyAlignment="1">
      <alignment horizontal="center" vertical="center"/>
    </xf>
    <xf numFmtId="0" fontId="8" fillId="3" borderId="4590" xfId="0" applyFont="1" applyFill="1" applyBorder="1" applyAlignment="1">
      <alignment horizontal="center" vertical="center"/>
    </xf>
    <xf numFmtId="0" fontId="8" fillId="3" borderId="4589" xfId="0" applyFont="1" applyFill="1" applyBorder="1" applyAlignment="1">
      <alignment horizontal="center" vertical="center"/>
    </xf>
    <xf numFmtId="0" fontId="17" fillId="0" borderId="4588" xfId="0" applyFont="1" applyBorder="1" applyAlignment="1">
      <alignment horizontal="left" vertical="center" shrinkToFit="1"/>
    </xf>
    <xf numFmtId="0" fontId="17" fillId="0" borderId="4587" xfId="0" applyFont="1" applyBorder="1" applyAlignment="1">
      <alignment horizontal="left" vertical="center" shrinkToFit="1"/>
    </xf>
    <xf numFmtId="0" fontId="17" fillId="0" borderId="4586" xfId="0" applyFont="1" applyBorder="1" applyAlignment="1">
      <alignment horizontal="left" vertical="center" shrinkToFit="1"/>
    </xf>
    <xf numFmtId="0" fontId="15" fillId="0" borderId="4593" xfId="0" applyFont="1" applyBorder="1" applyAlignment="1">
      <alignment horizontal="left" vertical="top" wrapText="1"/>
    </xf>
    <xf numFmtId="0" fontId="15" fillId="0" borderId="4592" xfId="0" applyFont="1" applyBorder="1" applyAlignment="1">
      <alignment horizontal="left" vertical="top" wrapText="1"/>
    </xf>
    <xf numFmtId="0" fontId="15" fillId="0" borderId="4591" xfId="0" applyFont="1" applyBorder="1" applyAlignment="1">
      <alignment horizontal="left" vertical="top" wrapText="1"/>
    </xf>
    <xf numFmtId="0" fontId="8" fillId="3" borderId="4604" xfId="0" applyFont="1" applyFill="1" applyBorder="1" applyAlignment="1">
      <alignment horizontal="center" vertical="center"/>
    </xf>
    <xf numFmtId="0" fontId="8" fillId="3" borderId="4603" xfId="0" applyFont="1" applyFill="1" applyBorder="1" applyAlignment="1">
      <alignment horizontal="center" vertical="center"/>
    </xf>
    <xf numFmtId="0" fontId="13" fillId="0" borderId="4603" xfId="0" applyFont="1" applyBorder="1" applyAlignment="1">
      <alignment horizontal="left" vertical="center" wrapText="1"/>
    </xf>
    <xf numFmtId="0" fontId="13" fillId="0" borderId="4602" xfId="0" applyFont="1" applyBorder="1" applyAlignment="1">
      <alignment horizontal="left" vertical="center" wrapText="1"/>
    </xf>
    <xf numFmtId="0" fontId="8" fillId="3" borderId="4604" xfId="0" applyFont="1" applyFill="1" applyBorder="1" applyAlignment="1">
      <alignment horizontal="center" vertical="center" wrapText="1"/>
    </xf>
    <xf numFmtId="0" fontId="8" fillId="3" borderId="4603" xfId="0" applyFont="1" applyFill="1" applyBorder="1" applyAlignment="1">
      <alignment horizontal="center" vertical="center" wrapText="1"/>
    </xf>
    <xf numFmtId="0" fontId="16" fillId="0" borderId="4588" xfId="0" applyFont="1" applyBorder="1" applyAlignment="1">
      <alignment horizontal="left" vertical="center" shrinkToFit="1"/>
    </xf>
    <xf numFmtId="0" fontId="16" fillId="0" borderId="4587" xfId="0" applyFont="1" applyBorder="1" applyAlignment="1">
      <alignment horizontal="left" vertical="center" shrinkToFit="1"/>
    </xf>
    <xf numFmtId="0" fontId="16" fillId="0" borderId="4586" xfId="0" applyFont="1" applyBorder="1" applyAlignment="1">
      <alignment horizontal="left" vertical="center" shrinkToFit="1"/>
    </xf>
    <xf numFmtId="0" fontId="8" fillId="3" borderId="4585" xfId="0" applyFont="1" applyFill="1" applyBorder="1" applyAlignment="1">
      <alignment horizontal="center" vertical="center"/>
    </xf>
    <xf numFmtId="0" fontId="8" fillId="3" borderId="4584" xfId="0" applyFont="1" applyFill="1" applyBorder="1" applyAlignment="1">
      <alignment horizontal="center" vertical="center"/>
    </xf>
    <xf numFmtId="0" fontId="16" fillId="0" borderId="4583" xfId="0" applyFont="1" applyBorder="1" applyAlignment="1">
      <alignment horizontal="left" vertical="center" shrinkToFit="1"/>
    </xf>
    <xf numFmtId="0" fontId="16" fillId="0" borderId="4582" xfId="0" applyFont="1" applyBorder="1" applyAlignment="1">
      <alignment horizontal="left" vertical="center" shrinkToFit="1"/>
    </xf>
    <xf numFmtId="0" fontId="16" fillId="0" borderId="4581" xfId="0" applyFont="1" applyBorder="1" applyAlignment="1">
      <alignment horizontal="left" vertical="center" shrinkToFit="1"/>
    </xf>
    <xf numFmtId="0" fontId="8" fillId="4" borderId="4579" xfId="0" applyFont="1" applyFill="1" applyBorder="1" applyAlignment="1">
      <alignment horizontal="left" vertical="top" wrapText="1"/>
    </xf>
    <xf numFmtId="0" fontId="8" fillId="4" borderId="4578" xfId="0" applyFont="1" applyFill="1" applyBorder="1" applyAlignment="1">
      <alignment horizontal="left" vertical="top" wrapText="1"/>
    </xf>
    <xf numFmtId="0" fontId="8" fillId="3" borderId="4600" xfId="0" applyFont="1" applyFill="1" applyBorder="1" applyAlignment="1">
      <alignment horizontal="center" vertical="center"/>
    </xf>
    <xf numFmtId="0" fontId="8" fillId="3" borderId="4599" xfId="0" applyFont="1" applyFill="1" applyBorder="1" applyAlignment="1">
      <alignment horizontal="center" vertical="center"/>
    </xf>
    <xf numFmtId="0" fontId="17" fillId="0" borderId="4598" xfId="0" applyFont="1" applyBorder="1" applyAlignment="1">
      <alignment horizontal="left" vertical="center" shrinkToFit="1"/>
    </xf>
    <xf numFmtId="0" fontId="17" fillId="0" borderId="4597" xfId="0" applyFont="1" applyBorder="1" applyAlignment="1">
      <alignment horizontal="left" vertical="center" shrinkToFit="1"/>
    </xf>
    <xf numFmtId="0" fontId="17" fillId="0" borderId="4596" xfId="0" applyFont="1" applyBorder="1" applyAlignment="1">
      <alignment horizontal="left" vertical="center" shrinkToFit="1"/>
    </xf>
    <xf numFmtId="0" fontId="8" fillId="3" borderId="4601" xfId="0" applyFont="1" applyFill="1" applyBorder="1" applyAlignment="1">
      <alignment horizontal="center" vertical="center" wrapText="1"/>
    </xf>
    <xf numFmtId="0" fontId="8" fillId="3" borderId="4578" xfId="0" applyFont="1" applyFill="1" applyBorder="1" applyAlignment="1">
      <alignment horizontal="center" vertical="center" wrapText="1"/>
    </xf>
    <xf numFmtId="0" fontId="8" fillId="4" borderId="4580" xfId="0" applyFont="1" applyFill="1" applyBorder="1" applyAlignment="1">
      <alignment horizontal="left" vertical="top" wrapText="1"/>
    </xf>
    <xf numFmtId="0" fontId="10" fillId="0" borderId="4580" xfId="0" applyFont="1" applyBorder="1" applyAlignment="1">
      <alignment horizontal="left" vertical="center" wrapText="1"/>
    </xf>
    <xf numFmtId="0" fontId="10" fillId="0" borderId="4579" xfId="0" applyFont="1" applyBorder="1" applyAlignment="1">
      <alignment horizontal="left" vertical="center" wrapText="1"/>
    </xf>
    <xf numFmtId="0" fontId="10" fillId="0" borderId="4578" xfId="0" applyFont="1" applyBorder="1" applyAlignment="1">
      <alignment horizontal="left" vertical="center" wrapText="1"/>
    </xf>
    <xf numFmtId="0" fontId="11" fillId="4" borderId="4580" xfId="0" applyFont="1" applyFill="1" applyBorder="1" applyAlignment="1">
      <alignment horizontal="center" vertical="center" wrapText="1"/>
    </xf>
    <xf numFmtId="0" fontId="11" fillId="4" borderId="4578" xfId="0" applyFont="1" applyFill="1" applyBorder="1" applyAlignment="1">
      <alignment horizontal="center" vertical="center" wrapText="1"/>
    </xf>
    <xf numFmtId="0" fontId="8" fillId="3" borderId="4619" xfId="0" applyFont="1" applyFill="1" applyBorder="1" applyAlignment="1">
      <alignment horizontal="center" vertical="center"/>
    </xf>
    <xf numFmtId="0" fontId="8" fillId="3" borderId="4616" xfId="0" applyFont="1" applyFill="1" applyBorder="1" applyAlignment="1">
      <alignment horizontal="center" vertical="center"/>
    </xf>
    <xf numFmtId="0" fontId="8" fillId="3" borderId="4618" xfId="0" applyFont="1" applyFill="1" applyBorder="1" applyAlignment="1">
      <alignment horizontal="center" vertical="center"/>
    </xf>
    <xf numFmtId="0" fontId="8" fillId="3" borderId="4614" xfId="0" applyFont="1" applyFill="1" applyBorder="1" applyAlignment="1">
      <alignment horizontal="center" vertical="center"/>
    </xf>
    <xf numFmtId="0" fontId="8" fillId="3" borderId="4613" xfId="0" applyFont="1" applyFill="1" applyBorder="1" applyAlignment="1">
      <alignment horizontal="center" vertical="center"/>
    </xf>
    <xf numFmtId="0" fontId="17" fillId="0" borderId="4612" xfId="0" applyFont="1" applyBorder="1" applyAlignment="1">
      <alignment horizontal="left" vertical="center" shrinkToFit="1"/>
    </xf>
    <xf numFmtId="0" fontId="17" fillId="0" borderId="4611" xfId="0" applyFont="1" applyBorder="1" applyAlignment="1">
      <alignment horizontal="left" vertical="center" shrinkToFit="1"/>
    </xf>
    <xf numFmtId="0" fontId="17" fillId="0" borderId="4610" xfId="0" applyFont="1" applyBorder="1" applyAlignment="1">
      <alignment horizontal="left" vertical="center" shrinkToFit="1"/>
    </xf>
    <xf numFmtId="0" fontId="15" fillId="0" borderId="4617" xfId="0" applyFont="1" applyBorder="1" applyAlignment="1">
      <alignment horizontal="left" vertical="top" wrapText="1"/>
    </xf>
    <xf numFmtId="0" fontId="15" fillId="0" borderId="4616" xfId="0" applyFont="1" applyBorder="1" applyAlignment="1">
      <alignment horizontal="left" vertical="top" wrapText="1"/>
    </xf>
    <xf numFmtId="0" fontId="15" fillId="0" borderId="4615" xfId="0" applyFont="1" applyBorder="1" applyAlignment="1">
      <alignment horizontal="left" vertical="top" wrapText="1"/>
    </xf>
    <xf numFmtId="0" fontId="8" fillId="3" borderId="4628" xfId="0" applyFont="1" applyFill="1" applyBorder="1" applyAlignment="1">
      <alignment horizontal="center" vertical="center"/>
    </xf>
    <xf numFmtId="0" fontId="8" fillId="3" borderId="4627" xfId="0" applyFont="1" applyFill="1" applyBorder="1" applyAlignment="1">
      <alignment horizontal="center" vertical="center"/>
    </xf>
    <xf numFmtId="0" fontId="13" fillId="0" borderId="4627" xfId="0" applyFont="1" applyBorder="1" applyAlignment="1">
      <alignment horizontal="left" vertical="center" wrapText="1"/>
    </xf>
    <xf numFmtId="0" fontId="13" fillId="0" borderId="4626" xfId="0" applyFont="1" applyBorder="1" applyAlignment="1">
      <alignment horizontal="left" vertical="center" wrapText="1"/>
    </xf>
    <xf numFmtId="0" fontId="8" fillId="3" borderId="4628" xfId="0" applyFont="1" applyFill="1" applyBorder="1" applyAlignment="1">
      <alignment horizontal="center" vertical="center" wrapText="1"/>
    </xf>
    <xf numFmtId="0" fontId="8" fillId="3" borderId="4627" xfId="0" applyFont="1" applyFill="1" applyBorder="1" applyAlignment="1">
      <alignment horizontal="center" vertical="center" wrapText="1"/>
    </xf>
    <xf numFmtId="0" fontId="16" fillId="0" borderId="4612" xfId="0" applyFont="1" applyBorder="1" applyAlignment="1">
      <alignment horizontal="left" vertical="center" shrinkToFit="1"/>
    </xf>
    <xf numFmtId="0" fontId="16" fillId="0" borderId="4611" xfId="0" applyFont="1" applyBorder="1" applyAlignment="1">
      <alignment horizontal="left" vertical="center" shrinkToFit="1"/>
    </xf>
    <xf numFmtId="0" fontId="16" fillId="0" borderId="4610" xfId="0" applyFont="1" applyBorder="1" applyAlignment="1">
      <alignment horizontal="left" vertical="center" shrinkToFit="1"/>
    </xf>
    <xf numFmtId="0" fontId="8" fillId="3" borderId="4609" xfId="0" applyFont="1" applyFill="1" applyBorder="1" applyAlignment="1">
      <alignment horizontal="center" vertical="center"/>
    </xf>
    <xf numFmtId="0" fontId="8" fillId="3" borderId="4608" xfId="0" applyFont="1" applyFill="1" applyBorder="1" applyAlignment="1">
      <alignment horizontal="center" vertical="center"/>
    </xf>
    <xf numFmtId="0" fontId="16" fillId="0" borderId="4607" xfId="0" applyFont="1" applyBorder="1" applyAlignment="1">
      <alignment horizontal="left" vertical="center" shrinkToFit="1"/>
    </xf>
    <xf numFmtId="0" fontId="16" fillId="0" borderId="4606" xfId="0" applyFont="1" applyBorder="1" applyAlignment="1">
      <alignment horizontal="left" vertical="center" shrinkToFit="1"/>
    </xf>
    <xf numFmtId="0" fontId="16" fillId="0" borderId="4605" xfId="0" applyFont="1" applyBorder="1" applyAlignment="1">
      <alignment horizontal="left" vertical="center" shrinkToFit="1"/>
    </xf>
    <xf numFmtId="0" fontId="8" fillId="4" borderId="4603" xfId="0" applyFont="1" applyFill="1" applyBorder="1" applyAlignment="1">
      <alignment horizontal="left" vertical="top" wrapText="1"/>
    </xf>
    <xf numFmtId="0" fontId="8" fillId="4" borderId="4602" xfId="0" applyFont="1" applyFill="1" applyBorder="1" applyAlignment="1">
      <alignment horizontal="left" vertical="top" wrapText="1"/>
    </xf>
    <xf numFmtId="0" fontId="8" fillId="3" borderId="4624" xfId="0" applyFont="1" applyFill="1" applyBorder="1" applyAlignment="1">
      <alignment horizontal="center" vertical="center"/>
    </xf>
    <xf numFmtId="0" fontId="8" fillId="3" borderId="4623" xfId="0" applyFont="1" applyFill="1" applyBorder="1" applyAlignment="1">
      <alignment horizontal="center" vertical="center"/>
    </xf>
    <xf numFmtId="0" fontId="17" fillId="0" borderId="4622" xfId="0" applyFont="1" applyBorder="1" applyAlignment="1">
      <alignment horizontal="left" vertical="center" shrinkToFit="1"/>
    </xf>
    <xf numFmtId="0" fontId="17" fillId="0" borderId="4621" xfId="0" applyFont="1" applyBorder="1" applyAlignment="1">
      <alignment horizontal="left" vertical="center" shrinkToFit="1"/>
    </xf>
    <xf numFmtId="0" fontId="17" fillId="0" borderId="4620" xfId="0" applyFont="1" applyBorder="1" applyAlignment="1">
      <alignment horizontal="left" vertical="center" shrinkToFit="1"/>
    </xf>
    <xf numFmtId="0" fontId="8" fillId="3" borderId="4625" xfId="0" applyFont="1" applyFill="1" applyBorder="1" applyAlignment="1">
      <alignment horizontal="center" vertical="center" wrapText="1"/>
    </xf>
    <xf numFmtId="0" fontId="8" fillId="3" borderId="4602" xfId="0" applyFont="1" applyFill="1" applyBorder="1" applyAlignment="1">
      <alignment horizontal="center" vertical="center" wrapText="1"/>
    </xf>
    <xf numFmtId="0" fontId="8" fillId="4" borderId="4604" xfId="0" applyFont="1" applyFill="1" applyBorder="1" applyAlignment="1">
      <alignment horizontal="left" vertical="top" wrapText="1"/>
    </xf>
    <xf numFmtId="0" fontId="10" fillId="0" borderId="4604" xfId="0" applyFont="1" applyBorder="1" applyAlignment="1">
      <alignment horizontal="left" vertical="center" wrapText="1"/>
    </xf>
    <xf numFmtId="0" fontId="10" fillId="0" borderId="4603" xfId="0" applyFont="1" applyBorder="1" applyAlignment="1">
      <alignment horizontal="left" vertical="center" wrapText="1"/>
    </xf>
    <xf numFmtId="0" fontId="10" fillId="0" borderId="4602" xfId="0" applyFont="1" applyBorder="1" applyAlignment="1">
      <alignment horizontal="left" vertical="center" wrapText="1"/>
    </xf>
    <xf numFmtId="0" fontId="11" fillId="4" borderId="4604" xfId="0" applyFont="1" applyFill="1" applyBorder="1" applyAlignment="1">
      <alignment horizontal="center" vertical="center" wrapText="1"/>
    </xf>
    <xf numFmtId="0" fontId="11" fillId="4" borderId="4602" xfId="0" applyFont="1" applyFill="1" applyBorder="1" applyAlignment="1">
      <alignment horizontal="center" vertical="center" wrapText="1"/>
    </xf>
    <xf numFmtId="0" fontId="8" fillId="3" borderId="4643" xfId="0" applyFont="1" applyFill="1" applyBorder="1" applyAlignment="1">
      <alignment horizontal="center" vertical="center"/>
    </xf>
    <xf numFmtId="0" fontId="8" fillId="3" borderId="4640" xfId="0" applyFont="1" applyFill="1" applyBorder="1" applyAlignment="1">
      <alignment horizontal="center" vertical="center"/>
    </xf>
    <xf numFmtId="0" fontId="8" fillId="3" borderId="4642" xfId="0" applyFont="1" applyFill="1" applyBorder="1" applyAlignment="1">
      <alignment horizontal="center" vertical="center"/>
    </xf>
    <xf numFmtId="0" fontId="8" fillId="3" borderId="4638" xfId="0" applyFont="1" applyFill="1" applyBorder="1" applyAlignment="1">
      <alignment horizontal="center" vertical="center"/>
    </xf>
    <xf numFmtId="0" fontId="8" fillId="3" borderId="4637" xfId="0" applyFont="1" applyFill="1" applyBorder="1" applyAlignment="1">
      <alignment horizontal="center" vertical="center"/>
    </xf>
    <xf numFmtId="0" fontId="17" fillId="0" borderId="4636" xfId="0" applyFont="1" applyBorder="1" applyAlignment="1">
      <alignment horizontal="left" vertical="center" shrinkToFit="1"/>
    </xf>
    <xf numFmtId="0" fontId="17" fillId="0" borderId="4635" xfId="0" applyFont="1" applyBorder="1" applyAlignment="1">
      <alignment horizontal="left" vertical="center" shrinkToFit="1"/>
    </xf>
    <xf numFmtId="0" fontId="17" fillId="0" borderId="4634" xfId="0" applyFont="1" applyBorder="1" applyAlignment="1">
      <alignment horizontal="left" vertical="center" shrinkToFit="1"/>
    </xf>
    <xf numFmtId="0" fontId="15" fillId="0" borderId="4641" xfId="0" applyFont="1" applyBorder="1" applyAlignment="1">
      <alignment horizontal="left" vertical="top" wrapText="1"/>
    </xf>
    <xf numFmtId="0" fontId="15" fillId="0" borderId="4640" xfId="0" applyFont="1" applyBorder="1" applyAlignment="1">
      <alignment horizontal="left" vertical="top" wrapText="1"/>
    </xf>
    <xf numFmtId="0" fontId="15" fillId="0" borderId="4639" xfId="0" applyFont="1" applyBorder="1" applyAlignment="1">
      <alignment horizontal="left" vertical="top" wrapText="1"/>
    </xf>
    <xf numFmtId="0" fontId="8" fillId="3" borderId="4652" xfId="0" applyFont="1" applyFill="1" applyBorder="1" applyAlignment="1">
      <alignment horizontal="center" vertical="center"/>
    </xf>
    <xf numFmtId="0" fontId="8" fillId="3" borderId="4651" xfId="0" applyFont="1" applyFill="1" applyBorder="1" applyAlignment="1">
      <alignment horizontal="center" vertical="center"/>
    </xf>
    <xf numFmtId="0" fontId="13" fillId="0" borderId="4651" xfId="0" applyFont="1" applyBorder="1" applyAlignment="1">
      <alignment horizontal="left" vertical="center" wrapText="1"/>
    </xf>
    <xf numFmtId="0" fontId="13" fillId="0" borderId="4650" xfId="0" applyFont="1" applyBorder="1" applyAlignment="1">
      <alignment horizontal="left" vertical="center" wrapText="1"/>
    </xf>
    <xf numFmtId="0" fontId="8" fillId="3" borderId="4652" xfId="0" applyFont="1" applyFill="1" applyBorder="1" applyAlignment="1">
      <alignment horizontal="center" vertical="center" wrapText="1"/>
    </xf>
    <xf numFmtId="0" fontId="8" fillId="3" borderId="4651" xfId="0" applyFont="1" applyFill="1" applyBorder="1" applyAlignment="1">
      <alignment horizontal="center" vertical="center" wrapText="1"/>
    </xf>
    <xf numFmtId="0" fontId="16" fillId="0" borderId="4636" xfId="0" applyFont="1" applyBorder="1" applyAlignment="1">
      <alignment horizontal="left" vertical="center" shrinkToFit="1"/>
    </xf>
    <xf numFmtId="0" fontId="16" fillId="0" borderId="4635" xfId="0" applyFont="1" applyBorder="1" applyAlignment="1">
      <alignment horizontal="left" vertical="center" shrinkToFit="1"/>
    </xf>
    <xf numFmtId="0" fontId="16" fillId="0" borderId="4634" xfId="0" applyFont="1" applyBorder="1" applyAlignment="1">
      <alignment horizontal="left" vertical="center" shrinkToFit="1"/>
    </xf>
    <xf numFmtId="0" fontId="8" fillId="3" borderId="4633" xfId="0" applyFont="1" applyFill="1" applyBorder="1" applyAlignment="1">
      <alignment horizontal="center" vertical="center"/>
    </xf>
    <xf numFmtId="0" fontId="8" fillId="3" borderId="4632" xfId="0" applyFont="1" applyFill="1" applyBorder="1" applyAlignment="1">
      <alignment horizontal="center" vertical="center"/>
    </xf>
    <xf numFmtId="0" fontId="16" fillId="0" borderId="4631" xfId="0" applyFont="1" applyBorder="1" applyAlignment="1">
      <alignment horizontal="left" vertical="center" shrinkToFit="1"/>
    </xf>
    <xf numFmtId="0" fontId="16" fillId="0" borderId="4630" xfId="0" applyFont="1" applyBorder="1" applyAlignment="1">
      <alignment horizontal="left" vertical="center" shrinkToFit="1"/>
    </xf>
    <xf numFmtId="0" fontId="16" fillId="0" borderId="4629" xfId="0" applyFont="1" applyBorder="1" applyAlignment="1">
      <alignment horizontal="left" vertical="center" shrinkToFit="1"/>
    </xf>
    <xf numFmtId="0" fontId="8" fillId="4" borderId="4627" xfId="0" applyFont="1" applyFill="1" applyBorder="1" applyAlignment="1">
      <alignment horizontal="left" vertical="top" wrapText="1"/>
    </xf>
    <xf numFmtId="0" fontId="8" fillId="4" borderId="4626" xfId="0" applyFont="1" applyFill="1" applyBorder="1" applyAlignment="1">
      <alignment horizontal="left" vertical="top" wrapText="1"/>
    </xf>
    <xf numFmtId="0" fontId="8" fillId="3" borderId="4648" xfId="0" applyFont="1" applyFill="1" applyBorder="1" applyAlignment="1">
      <alignment horizontal="center" vertical="center"/>
    </xf>
    <xf numFmtId="0" fontId="8" fillId="3" borderId="4647" xfId="0" applyFont="1" applyFill="1" applyBorder="1" applyAlignment="1">
      <alignment horizontal="center" vertical="center"/>
    </xf>
    <xf numFmtId="0" fontId="17" fillId="0" borderId="4646" xfId="0" applyFont="1" applyBorder="1" applyAlignment="1">
      <alignment horizontal="left" vertical="center" shrinkToFit="1"/>
    </xf>
    <xf numFmtId="0" fontId="17" fillId="0" borderId="4645" xfId="0" applyFont="1" applyBorder="1" applyAlignment="1">
      <alignment horizontal="left" vertical="center" shrinkToFit="1"/>
    </xf>
    <xf numFmtId="0" fontId="17" fillId="0" borderId="4644" xfId="0" applyFont="1" applyBorder="1" applyAlignment="1">
      <alignment horizontal="left" vertical="center" shrinkToFit="1"/>
    </xf>
    <xf numFmtId="0" fontId="8" fillId="3" borderId="4649" xfId="0" applyFont="1" applyFill="1" applyBorder="1" applyAlignment="1">
      <alignment horizontal="center" vertical="center" wrapText="1"/>
    </xf>
    <xf numFmtId="0" fontId="8" fillId="3" borderId="4626" xfId="0" applyFont="1" applyFill="1" applyBorder="1" applyAlignment="1">
      <alignment horizontal="center" vertical="center" wrapText="1"/>
    </xf>
    <xf numFmtId="0" fontId="8" fillId="4" borderId="4628" xfId="0" applyFont="1" applyFill="1" applyBorder="1" applyAlignment="1">
      <alignment horizontal="left" vertical="top" wrapText="1"/>
    </xf>
    <xf numFmtId="0" fontId="10" fillId="0" borderId="4628" xfId="0" applyFont="1" applyBorder="1" applyAlignment="1">
      <alignment horizontal="left" vertical="center" wrapText="1"/>
    </xf>
    <xf numFmtId="0" fontId="10" fillId="0" borderId="4627" xfId="0" applyFont="1" applyBorder="1" applyAlignment="1">
      <alignment horizontal="left" vertical="center" wrapText="1"/>
    </xf>
    <xf numFmtId="0" fontId="10" fillId="0" borderId="4626" xfId="0" applyFont="1" applyBorder="1" applyAlignment="1">
      <alignment horizontal="left" vertical="center" wrapText="1"/>
    </xf>
    <xf numFmtId="0" fontId="11" fillId="4" borderId="4628" xfId="0" applyFont="1" applyFill="1" applyBorder="1" applyAlignment="1">
      <alignment horizontal="center" vertical="center" wrapText="1"/>
    </xf>
    <xf numFmtId="0" fontId="11" fillId="4" borderId="4626" xfId="0" applyFont="1" applyFill="1" applyBorder="1" applyAlignment="1">
      <alignment horizontal="center" vertical="center" wrapText="1"/>
    </xf>
    <xf numFmtId="0" fontId="8" fillId="3" borderId="4667" xfId="0" applyFont="1" applyFill="1" applyBorder="1" applyAlignment="1">
      <alignment horizontal="center" vertical="center"/>
    </xf>
    <xf numFmtId="0" fontId="8" fillId="3" borderId="4664" xfId="0" applyFont="1" applyFill="1" applyBorder="1" applyAlignment="1">
      <alignment horizontal="center" vertical="center"/>
    </xf>
    <xf numFmtId="0" fontId="8" fillId="3" borderId="4666" xfId="0" applyFont="1" applyFill="1" applyBorder="1" applyAlignment="1">
      <alignment horizontal="center" vertical="center"/>
    </xf>
    <xf numFmtId="0" fontId="8" fillId="3" borderId="4662" xfId="0" applyFont="1" applyFill="1" applyBorder="1" applyAlignment="1">
      <alignment horizontal="center" vertical="center"/>
    </xf>
    <xf numFmtId="0" fontId="8" fillId="3" borderId="4661" xfId="0" applyFont="1" applyFill="1" applyBorder="1" applyAlignment="1">
      <alignment horizontal="center" vertical="center"/>
    </xf>
    <xf numFmtId="0" fontId="17" fillId="0" borderId="4660" xfId="0" applyFont="1" applyBorder="1" applyAlignment="1">
      <alignment horizontal="left" vertical="center" shrinkToFit="1"/>
    </xf>
    <xf numFmtId="0" fontId="17" fillId="0" borderId="4659" xfId="0" applyFont="1" applyBorder="1" applyAlignment="1">
      <alignment horizontal="left" vertical="center" shrinkToFit="1"/>
    </xf>
    <xf numFmtId="0" fontId="17" fillId="0" borderId="4658" xfId="0" applyFont="1" applyBorder="1" applyAlignment="1">
      <alignment horizontal="left" vertical="center" shrinkToFit="1"/>
    </xf>
    <xf numFmtId="0" fontId="15" fillId="0" borderId="4665" xfId="0" applyFont="1" applyBorder="1" applyAlignment="1">
      <alignment horizontal="left" vertical="top" wrapText="1"/>
    </xf>
    <xf numFmtId="0" fontId="15" fillId="0" borderId="4664" xfId="0" applyFont="1" applyBorder="1" applyAlignment="1">
      <alignment horizontal="left" vertical="top" wrapText="1"/>
    </xf>
    <xf numFmtId="0" fontId="15" fillId="0" borderId="4663" xfId="0" applyFont="1" applyBorder="1" applyAlignment="1">
      <alignment horizontal="left" vertical="top" wrapText="1"/>
    </xf>
    <xf numFmtId="0" fontId="8" fillId="3" borderId="4676" xfId="0" applyFont="1" applyFill="1" applyBorder="1" applyAlignment="1">
      <alignment horizontal="center" vertical="center"/>
    </xf>
    <xf numFmtId="0" fontId="8" fillId="3" borderId="4675" xfId="0" applyFont="1" applyFill="1" applyBorder="1" applyAlignment="1">
      <alignment horizontal="center" vertical="center"/>
    </xf>
    <xf numFmtId="0" fontId="13" fillId="0" borderId="4675" xfId="0" applyFont="1" applyBorder="1" applyAlignment="1">
      <alignment horizontal="left" vertical="center" wrapText="1"/>
    </xf>
    <xf numFmtId="0" fontId="13" fillId="0" borderId="4674" xfId="0" applyFont="1" applyBorder="1" applyAlignment="1">
      <alignment horizontal="left" vertical="center" wrapText="1"/>
    </xf>
    <xf numFmtId="0" fontId="8" fillId="3" borderId="4676" xfId="0" applyFont="1" applyFill="1" applyBorder="1" applyAlignment="1">
      <alignment horizontal="center" vertical="center" wrapText="1"/>
    </xf>
    <xf numFmtId="0" fontId="8" fillId="3" borderId="4675" xfId="0" applyFont="1" applyFill="1" applyBorder="1" applyAlignment="1">
      <alignment horizontal="center" vertical="center" wrapText="1"/>
    </xf>
    <xf numFmtId="0" fontId="16" fillId="0" borderId="4660" xfId="0" applyFont="1" applyBorder="1" applyAlignment="1">
      <alignment horizontal="left" vertical="center" shrinkToFit="1"/>
    </xf>
    <xf numFmtId="0" fontId="16" fillId="0" borderId="4659" xfId="0" applyFont="1" applyBorder="1" applyAlignment="1">
      <alignment horizontal="left" vertical="center" shrinkToFit="1"/>
    </xf>
    <xf numFmtId="0" fontId="16" fillId="0" borderId="4658" xfId="0" applyFont="1" applyBorder="1" applyAlignment="1">
      <alignment horizontal="left" vertical="center" shrinkToFit="1"/>
    </xf>
    <xf numFmtId="0" fontId="8" fillId="3" borderId="4657" xfId="0" applyFont="1" applyFill="1" applyBorder="1" applyAlignment="1">
      <alignment horizontal="center" vertical="center"/>
    </xf>
    <xf numFmtId="0" fontId="8" fillId="3" borderId="4656" xfId="0" applyFont="1" applyFill="1" applyBorder="1" applyAlignment="1">
      <alignment horizontal="center" vertical="center"/>
    </xf>
    <xf numFmtId="0" fontId="16" fillId="0" borderId="4655" xfId="0" applyFont="1" applyBorder="1" applyAlignment="1">
      <alignment horizontal="left" vertical="center" shrinkToFit="1"/>
    </xf>
    <xf numFmtId="0" fontId="16" fillId="0" borderId="4654" xfId="0" applyFont="1" applyBorder="1" applyAlignment="1">
      <alignment horizontal="left" vertical="center" shrinkToFit="1"/>
    </xf>
    <xf numFmtId="0" fontId="16" fillId="0" borderId="4653" xfId="0" applyFont="1" applyBorder="1" applyAlignment="1">
      <alignment horizontal="left" vertical="center" shrinkToFit="1"/>
    </xf>
    <xf numFmtId="0" fontId="8" fillId="4" borderId="4651" xfId="0" applyFont="1" applyFill="1" applyBorder="1" applyAlignment="1">
      <alignment horizontal="left" vertical="top" wrapText="1"/>
    </xf>
    <xf numFmtId="0" fontId="8" fillId="4" borderId="4650" xfId="0" applyFont="1" applyFill="1" applyBorder="1" applyAlignment="1">
      <alignment horizontal="left" vertical="top" wrapText="1"/>
    </xf>
    <xf numFmtId="0" fontId="8" fillId="3" borderId="4672" xfId="0" applyFont="1" applyFill="1" applyBorder="1" applyAlignment="1">
      <alignment horizontal="center" vertical="center"/>
    </xf>
    <xf numFmtId="0" fontId="8" fillId="3" borderId="4671" xfId="0" applyFont="1" applyFill="1" applyBorder="1" applyAlignment="1">
      <alignment horizontal="center" vertical="center"/>
    </xf>
    <xf numFmtId="0" fontId="17" fillId="0" borderId="4670" xfId="0" applyFont="1" applyBorder="1" applyAlignment="1">
      <alignment horizontal="left" vertical="center" shrinkToFit="1"/>
    </xf>
    <xf numFmtId="0" fontId="17" fillId="0" borderId="4669" xfId="0" applyFont="1" applyBorder="1" applyAlignment="1">
      <alignment horizontal="left" vertical="center" shrinkToFit="1"/>
    </xf>
    <xf numFmtId="0" fontId="17" fillId="0" borderId="4668" xfId="0" applyFont="1" applyBorder="1" applyAlignment="1">
      <alignment horizontal="left" vertical="center" shrinkToFit="1"/>
    </xf>
    <xf numFmtId="0" fontId="8" fillId="3" borderId="4673" xfId="0" applyFont="1" applyFill="1" applyBorder="1" applyAlignment="1">
      <alignment horizontal="center" vertical="center" wrapText="1"/>
    </xf>
    <xf numFmtId="0" fontId="8" fillId="3" borderId="4650" xfId="0" applyFont="1" applyFill="1" applyBorder="1" applyAlignment="1">
      <alignment horizontal="center" vertical="center" wrapText="1"/>
    </xf>
    <xf numFmtId="0" fontId="8" fillId="4" borderId="4652" xfId="0" applyFont="1" applyFill="1" applyBorder="1" applyAlignment="1">
      <alignment horizontal="left" vertical="top" wrapText="1"/>
    </xf>
    <xf numFmtId="0" fontId="10" fillId="0" borderId="4652" xfId="0" applyFont="1" applyBorder="1" applyAlignment="1">
      <alignment horizontal="left" vertical="center" wrapText="1"/>
    </xf>
    <xf numFmtId="0" fontId="10" fillId="0" borderId="4651" xfId="0" applyFont="1" applyBorder="1" applyAlignment="1">
      <alignment horizontal="left" vertical="center" wrapText="1"/>
    </xf>
    <xf numFmtId="0" fontId="10" fillId="0" borderId="4650" xfId="0" applyFont="1" applyBorder="1" applyAlignment="1">
      <alignment horizontal="left" vertical="center" wrapText="1"/>
    </xf>
    <xf numFmtId="0" fontId="11" fillId="4" borderId="4652" xfId="0" applyFont="1" applyFill="1" applyBorder="1" applyAlignment="1">
      <alignment horizontal="center" vertical="center" wrapText="1"/>
    </xf>
    <xf numFmtId="0" fontId="11" fillId="4" borderId="4650" xfId="0" applyFont="1" applyFill="1" applyBorder="1" applyAlignment="1">
      <alignment horizontal="center" vertical="center" wrapText="1"/>
    </xf>
    <xf numFmtId="0" fontId="8" fillId="3" borderId="4691" xfId="0" applyFont="1" applyFill="1" applyBorder="1" applyAlignment="1">
      <alignment horizontal="center" vertical="center"/>
    </xf>
    <xf numFmtId="0" fontId="8" fillId="3" borderId="4688" xfId="0" applyFont="1" applyFill="1" applyBorder="1" applyAlignment="1">
      <alignment horizontal="center" vertical="center"/>
    </xf>
    <xf numFmtId="0" fontId="8" fillId="3" borderId="4690" xfId="0" applyFont="1" applyFill="1" applyBorder="1" applyAlignment="1">
      <alignment horizontal="center" vertical="center"/>
    </xf>
    <xf numFmtId="0" fontId="8" fillId="3" borderId="4686" xfId="0" applyFont="1" applyFill="1" applyBorder="1" applyAlignment="1">
      <alignment horizontal="center" vertical="center"/>
    </xf>
    <xf numFmtId="0" fontId="8" fillId="3" borderId="4685" xfId="0" applyFont="1" applyFill="1" applyBorder="1" applyAlignment="1">
      <alignment horizontal="center" vertical="center"/>
    </xf>
    <xf numFmtId="0" fontId="17" fillId="0" borderId="4684" xfId="0" applyFont="1" applyBorder="1" applyAlignment="1">
      <alignment horizontal="left" vertical="center" shrinkToFit="1"/>
    </xf>
    <xf numFmtId="0" fontId="17" fillId="0" borderId="4683" xfId="0" applyFont="1" applyBorder="1" applyAlignment="1">
      <alignment horizontal="left" vertical="center" shrinkToFit="1"/>
    </xf>
    <xf numFmtId="0" fontId="17" fillId="0" borderId="4682" xfId="0" applyFont="1" applyBorder="1" applyAlignment="1">
      <alignment horizontal="left" vertical="center" shrinkToFit="1"/>
    </xf>
    <xf numFmtId="0" fontId="15" fillId="0" borderId="4689" xfId="0" applyFont="1" applyBorder="1" applyAlignment="1">
      <alignment horizontal="left" vertical="top" wrapText="1"/>
    </xf>
    <xf numFmtId="0" fontId="15" fillId="0" borderId="4688" xfId="0" applyFont="1" applyBorder="1" applyAlignment="1">
      <alignment horizontal="left" vertical="top" wrapText="1"/>
    </xf>
    <xf numFmtId="0" fontId="15" fillId="0" borderId="4687" xfId="0" applyFont="1" applyBorder="1" applyAlignment="1">
      <alignment horizontal="left" vertical="top" wrapText="1"/>
    </xf>
    <xf numFmtId="0" fontId="8" fillId="3" borderId="4700" xfId="0" applyFont="1" applyFill="1" applyBorder="1" applyAlignment="1">
      <alignment horizontal="center" vertical="center"/>
    </xf>
    <xf numFmtId="0" fontId="8" fillId="3" borderId="4699" xfId="0" applyFont="1" applyFill="1" applyBorder="1" applyAlignment="1">
      <alignment horizontal="center" vertical="center"/>
    </xf>
    <xf numFmtId="0" fontId="13" fillId="0" borderId="4699" xfId="0" applyFont="1" applyBorder="1" applyAlignment="1">
      <alignment horizontal="left" vertical="center" wrapText="1"/>
    </xf>
    <xf numFmtId="0" fontId="13" fillId="0" borderId="4698" xfId="0" applyFont="1" applyBorder="1" applyAlignment="1">
      <alignment horizontal="left" vertical="center" wrapText="1"/>
    </xf>
    <xf numFmtId="0" fontId="8" fillId="3" borderId="4700" xfId="0" applyFont="1" applyFill="1" applyBorder="1" applyAlignment="1">
      <alignment horizontal="center" vertical="center" wrapText="1"/>
    </xf>
    <xf numFmtId="0" fontId="8" fillId="3" borderId="4699" xfId="0" applyFont="1" applyFill="1" applyBorder="1" applyAlignment="1">
      <alignment horizontal="center" vertical="center" wrapText="1"/>
    </xf>
    <xf numFmtId="0" fontId="16" fillId="0" borderId="4684" xfId="0" applyFont="1" applyBorder="1" applyAlignment="1">
      <alignment horizontal="left" vertical="center" shrinkToFit="1"/>
    </xf>
    <xf numFmtId="0" fontId="16" fillId="0" borderId="4683" xfId="0" applyFont="1" applyBorder="1" applyAlignment="1">
      <alignment horizontal="left" vertical="center" shrinkToFit="1"/>
    </xf>
    <xf numFmtId="0" fontId="16" fillId="0" borderId="4682" xfId="0" applyFont="1" applyBorder="1" applyAlignment="1">
      <alignment horizontal="left" vertical="center" shrinkToFit="1"/>
    </xf>
    <xf numFmtId="0" fontId="8" fillId="3" borderId="4681" xfId="0" applyFont="1" applyFill="1" applyBorder="1" applyAlignment="1">
      <alignment horizontal="center" vertical="center"/>
    </xf>
    <xf numFmtId="0" fontId="8" fillId="3" borderId="4680" xfId="0" applyFont="1" applyFill="1" applyBorder="1" applyAlignment="1">
      <alignment horizontal="center" vertical="center"/>
    </xf>
    <xf numFmtId="0" fontId="16" fillId="0" borderId="4679" xfId="0" applyFont="1" applyBorder="1" applyAlignment="1">
      <alignment horizontal="left" vertical="center" shrinkToFit="1"/>
    </xf>
    <xf numFmtId="0" fontId="16" fillId="0" borderId="4678" xfId="0" applyFont="1" applyBorder="1" applyAlignment="1">
      <alignment horizontal="left" vertical="center" shrinkToFit="1"/>
    </xf>
    <xf numFmtId="0" fontId="16" fillId="0" borderId="4677" xfId="0" applyFont="1" applyBorder="1" applyAlignment="1">
      <alignment horizontal="left" vertical="center" shrinkToFit="1"/>
    </xf>
    <xf numFmtId="0" fontId="8" fillId="4" borderId="4675" xfId="0" applyFont="1" applyFill="1" applyBorder="1" applyAlignment="1">
      <alignment horizontal="left" vertical="top" wrapText="1"/>
    </xf>
    <xf numFmtId="0" fontId="8" fillId="4" borderId="4674" xfId="0" applyFont="1" applyFill="1" applyBorder="1" applyAlignment="1">
      <alignment horizontal="left" vertical="top" wrapText="1"/>
    </xf>
    <xf numFmtId="0" fontId="8" fillId="3" borderId="4696" xfId="0" applyFont="1" applyFill="1" applyBorder="1" applyAlignment="1">
      <alignment horizontal="center" vertical="center"/>
    </xf>
    <xf numFmtId="0" fontId="8" fillId="3" borderId="4695" xfId="0" applyFont="1" applyFill="1" applyBorder="1" applyAlignment="1">
      <alignment horizontal="center" vertical="center"/>
    </xf>
    <xf numFmtId="0" fontId="17" fillId="0" borderId="4694" xfId="0" applyFont="1" applyBorder="1" applyAlignment="1">
      <alignment horizontal="left" vertical="center" shrinkToFit="1"/>
    </xf>
    <xf numFmtId="0" fontId="17" fillId="0" borderId="4693" xfId="0" applyFont="1" applyBorder="1" applyAlignment="1">
      <alignment horizontal="left" vertical="center" shrinkToFit="1"/>
    </xf>
    <xf numFmtId="0" fontId="17" fillId="0" borderId="4692" xfId="0" applyFont="1" applyBorder="1" applyAlignment="1">
      <alignment horizontal="left" vertical="center" shrinkToFit="1"/>
    </xf>
    <xf numFmtId="0" fontId="8" fillId="3" borderId="4697" xfId="0" applyFont="1" applyFill="1" applyBorder="1" applyAlignment="1">
      <alignment horizontal="center" vertical="center" wrapText="1"/>
    </xf>
    <xf numFmtId="0" fontId="8" fillId="3" borderId="4674" xfId="0" applyFont="1" applyFill="1" applyBorder="1" applyAlignment="1">
      <alignment horizontal="center" vertical="center" wrapText="1"/>
    </xf>
    <xf numFmtId="0" fontId="8" fillId="4" borderId="4676" xfId="0" applyFont="1" applyFill="1" applyBorder="1" applyAlignment="1">
      <alignment horizontal="left" vertical="top" wrapText="1"/>
    </xf>
    <xf numFmtId="0" fontId="10" fillId="0" borderId="4676" xfId="0" applyFont="1" applyBorder="1" applyAlignment="1">
      <alignment horizontal="left" vertical="center" wrapText="1"/>
    </xf>
    <xf numFmtId="0" fontId="10" fillId="0" borderId="4675" xfId="0" applyFont="1" applyBorder="1" applyAlignment="1">
      <alignment horizontal="left" vertical="center" wrapText="1"/>
    </xf>
    <xf numFmtId="0" fontId="10" fillId="0" borderId="4674" xfId="0" applyFont="1" applyBorder="1" applyAlignment="1">
      <alignment horizontal="left" vertical="center" wrapText="1"/>
    </xf>
    <xf numFmtId="0" fontId="11" fillId="4" borderId="4676" xfId="0" applyFont="1" applyFill="1" applyBorder="1" applyAlignment="1">
      <alignment horizontal="center" vertical="center" wrapText="1"/>
    </xf>
    <xf numFmtId="0" fontId="11" fillId="4" borderId="4674" xfId="0" applyFont="1" applyFill="1" applyBorder="1" applyAlignment="1">
      <alignment horizontal="center" vertical="center" wrapText="1"/>
    </xf>
    <xf numFmtId="0" fontId="8" fillId="3" borderId="4715" xfId="0" applyFont="1" applyFill="1" applyBorder="1" applyAlignment="1">
      <alignment horizontal="center" vertical="center"/>
    </xf>
    <xf numFmtId="0" fontId="8" fillId="3" borderId="4712" xfId="0" applyFont="1" applyFill="1" applyBorder="1" applyAlignment="1">
      <alignment horizontal="center" vertical="center"/>
    </xf>
    <xf numFmtId="0" fontId="8" fillId="3" borderId="4714" xfId="0" applyFont="1" applyFill="1" applyBorder="1" applyAlignment="1">
      <alignment horizontal="center" vertical="center"/>
    </xf>
    <xf numFmtId="0" fontId="8" fillId="3" borderId="4710" xfId="0" applyFont="1" applyFill="1" applyBorder="1" applyAlignment="1">
      <alignment horizontal="center" vertical="center"/>
    </xf>
    <xf numFmtId="0" fontId="8" fillId="3" borderId="4709" xfId="0" applyFont="1" applyFill="1" applyBorder="1" applyAlignment="1">
      <alignment horizontal="center" vertical="center"/>
    </xf>
    <xf numFmtId="0" fontId="17" fillId="0" borderId="4708" xfId="0" applyFont="1" applyBorder="1" applyAlignment="1">
      <alignment horizontal="left" vertical="center" shrinkToFit="1"/>
    </xf>
    <xf numFmtId="0" fontId="17" fillId="0" borderId="4707" xfId="0" applyFont="1" applyBorder="1" applyAlignment="1">
      <alignment horizontal="left" vertical="center" shrinkToFit="1"/>
    </xf>
    <xf numFmtId="0" fontId="17" fillId="0" borderId="4706" xfId="0" applyFont="1" applyBorder="1" applyAlignment="1">
      <alignment horizontal="left" vertical="center" shrinkToFit="1"/>
    </xf>
    <xf numFmtId="0" fontId="15" fillId="0" borderId="4713" xfId="0" applyFont="1" applyBorder="1" applyAlignment="1">
      <alignment horizontal="left" vertical="top" wrapText="1"/>
    </xf>
    <xf numFmtId="0" fontId="15" fillId="0" borderId="4712" xfId="0" applyFont="1" applyBorder="1" applyAlignment="1">
      <alignment horizontal="left" vertical="top" wrapText="1"/>
    </xf>
    <xf numFmtId="0" fontId="15" fillId="0" borderId="4711" xfId="0" applyFont="1" applyBorder="1" applyAlignment="1">
      <alignment horizontal="left" vertical="top" wrapText="1"/>
    </xf>
    <xf numFmtId="0" fontId="8" fillId="3" borderId="4724" xfId="0" applyFont="1" applyFill="1" applyBorder="1" applyAlignment="1">
      <alignment horizontal="center" vertical="center"/>
    </xf>
    <xf numFmtId="0" fontId="8" fillId="3" borderId="4723" xfId="0" applyFont="1" applyFill="1" applyBorder="1" applyAlignment="1">
      <alignment horizontal="center" vertical="center"/>
    </xf>
    <xf numFmtId="0" fontId="13" fillId="0" borderId="4723" xfId="0" applyFont="1" applyBorder="1" applyAlignment="1">
      <alignment horizontal="left" vertical="center" wrapText="1"/>
    </xf>
    <xf numFmtId="0" fontId="13" fillId="0" borderId="4722" xfId="0" applyFont="1" applyBorder="1" applyAlignment="1">
      <alignment horizontal="left" vertical="center" wrapText="1"/>
    </xf>
    <xf numFmtId="0" fontId="8" fillId="3" borderId="4724" xfId="0" applyFont="1" applyFill="1" applyBorder="1" applyAlignment="1">
      <alignment horizontal="center" vertical="center" wrapText="1"/>
    </xf>
    <xf numFmtId="0" fontId="8" fillId="3" borderId="4723" xfId="0" applyFont="1" applyFill="1" applyBorder="1" applyAlignment="1">
      <alignment horizontal="center" vertical="center" wrapText="1"/>
    </xf>
    <xf numFmtId="0" fontId="16" fillId="0" borderId="4708" xfId="0" applyFont="1" applyBorder="1" applyAlignment="1">
      <alignment horizontal="left" vertical="center" shrinkToFit="1"/>
    </xf>
    <xf numFmtId="0" fontId="16" fillId="0" borderId="4707" xfId="0" applyFont="1" applyBorder="1" applyAlignment="1">
      <alignment horizontal="left" vertical="center" shrinkToFit="1"/>
    </xf>
    <xf numFmtId="0" fontId="16" fillId="0" borderId="4706" xfId="0" applyFont="1" applyBorder="1" applyAlignment="1">
      <alignment horizontal="left" vertical="center" shrinkToFit="1"/>
    </xf>
    <xf numFmtId="0" fontId="8" fillId="3" borderId="4705" xfId="0" applyFont="1" applyFill="1" applyBorder="1" applyAlignment="1">
      <alignment horizontal="center" vertical="center"/>
    </xf>
    <xf numFmtId="0" fontId="8" fillId="3" borderId="4704" xfId="0" applyFont="1" applyFill="1" applyBorder="1" applyAlignment="1">
      <alignment horizontal="center" vertical="center"/>
    </xf>
    <xf numFmtId="0" fontId="16" fillId="0" borderId="4703" xfId="0" applyFont="1" applyBorder="1" applyAlignment="1">
      <alignment horizontal="left" vertical="center" shrinkToFit="1"/>
    </xf>
    <xf numFmtId="0" fontId="16" fillId="0" borderId="4702" xfId="0" applyFont="1" applyBorder="1" applyAlignment="1">
      <alignment horizontal="left" vertical="center" shrinkToFit="1"/>
    </xf>
    <xf numFmtId="0" fontId="16" fillId="0" borderId="4701" xfId="0" applyFont="1" applyBorder="1" applyAlignment="1">
      <alignment horizontal="left" vertical="center" shrinkToFit="1"/>
    </xf>
    <xf numFmtId="0" fontId="8" fillId="4" borderId="4699" xfId="0" applyFont="1" applyFill="1" applyBorder="1" applyAlignment="1">
      <alignment horizontal="left" vertical="top" wrapText="1"/>
    </xf>
    <xf numFmtId="0" fontId="8" fillId="4" borderId="4698" xfId="0" applyFont="1" applyFill="1" applyBorder="1" applyAlignment="1">
      <alignment horizontal="left" vertical="top" wrapText="1"/>
    </xf>
    <xf numFmtId="0" fontId="8" fillId="3" borderId="4720" xfId="0" applyFont="1" applyFill="1" applyBorder="1" applyAlignment="1">
      <alignment horizontal="center" vertical="center"/>
    </xf>
    <xf numFmtId="0" fontId="8" fillId="3" borderId="4719" xfId="0" applyFont="1" applyFill="1" applyBorder="1" applyAlignment="1">
      <alignment horizontal="center" vertical="center"/>
    </xf>
    <xf numFmtId="0" fontId="17" fillId="0" borderId="4718" xfId="0" applyFont="1" applyBorder="1" applyAlignment="1">
      <alignment horizontal="left" vertical="center" shrinkToFit="1"/>
    </xf>
    <xf numFmtId="0" fontId="17" fillId="0" borderId="4717" xfId="0" applyFont="1" applyBorder="1" applyAlignment="1">
      <alignment horizontal="left" vertical="center" shrinkToFit="1"/>
    </xf>
    <xf numFmtId="0" fontId="17" fillId="0" borderId="4716" xfId="0" applyFont="1" applyBorder="1" applyAlignment="1">
      <alignment horizontal="left" vertical="center" shrinkToFit="1"/>
    </xf>
    <xf numFmtId="0" fontId="8" fillId="3" borderId="4721" xfId="0" applyFont="1" applyFill="1" applyBorder="1" applyAlignment="1">
      <alignment horizontal="center" vertical="center" wrapText="1"/>
    </xf>
    <xf numFmtId="0" fontId="8" fillId="3" borderId="4698" xfId="0" applyFont="1" applyFill="1" applyBorder="1" applyAlignment="1">
      <alignment horizontal="center" vertical="center" wrapText="1"/>
    </xf>
    <xf numFmtId="0" fontId="8" fillId="4" borderId="4700" xfId="0" applyFont="1" applyFill="1" applyBorder="1" applyAlignment="1">
      <alignment horizontal="left" vertical="top" wrapText="1"/>
    </xf>
    <xf numFmtId="0" fontId="10" fillId="0" borderId="4700" xfId="0" applyFont="1" applyBorder="1" applyAlignment="1">
      <alignment horizontal="left" vertical="center" wrapText="1"/>
    </xf>
    <xf numFmtId="0" fontId="10" fillId="0" borderId="4699" xfId="0" applyFont="1" applyBorder="1" applyAlignment="1">
      <alignment horizontal="left" vertical="center" wrapText="1"/>
    </xf>
    <xf numFmtId="0" fontId="10" fillId="0" borderId="4698" xfId="0" applyFont="1" applyBorder="1" applyAlignment="1">
      <alignment horizontal="left" vertical="center" wrapText="1"/>
    </xf>
    <xf numFmtId="0" fontId="11" fillId="4" borderId="4700" xfId="0" applyFont="1" applyFill="1" applyBorder="1" applyAlignment="1">
      <alignment horizontal="center" vertical="center" wrapText="1"/>
    </xf>
    <xf numFmtId="0" fontId="11" fillId="4" borderId="4698" xfId="0" applyFont="1" applyFill="1" applyBorder="1" applyAlignment="1">
      <alignment horizontal="center" vertical="center" wrapText="1"/>
    </xf>
    <xf numFmtId="0" fontId="8" fillId="3" borderId="4739" xfId="0" applyFont="1" applyFill="1" applyBorder="1" applyAlignment="1">
      <alignment horizontal="center" vertical="center"/>
    </xf>
    <xf numFmtId="0" fontId="8" fillId="3" borderId="4736" xfId="0" applyFont="1" applyFill="1" applyBorder="1" applyAlignment="1">
      <alignment horizontal="center" vertical="center"/>
    </xf>
    <xf numFmtId="0" fontId="8" fillId="3" borderId="4738" xfId="0" applyFont="1" applyFill="1" applyBorder="1" applyAlignment="1">
      <alignment horizontal="center" vertical="center"/>
    </xf>
    <xf numFmtId="0" fontId="8" fillId="3" borderId="4734" xfId="0" applyFont="1" applyFill="1" applyBorder="1" applyAlignment="1">
      <alignment horizontal="center" vertical="center"/>
    </xf>
    <xf numFmtId="0" fontId="8" fillId="3" borderId="4733" xfId="0" applyFont="1" applyFill="1" applyBorder="1" applyAlignment="1">
      <alignment horizontal="center" vertical="center"/>
    </xf>
    <xf numFmtId="0" fontId="17" fillId="0" borderId="4732" xfId="0" applyFont="1" applyBorder="1" applyAlignment="1">
      <alignment horizontal="left" vertical="center" shrinkToFit="1"/>
    </xf>
    <xf numFmtId="0" fontId="17" fillId="0" borderId="4731" xfId="0" applyFont="1" applyBorder="1" applyAlignment="1">
      <alignment horizontal="left" vertical="center" shrinkToFit="1"/>
    </xf>
    <xf numFmtId="0" fontId="17" fillId="0" borderId="4730" xfId="0" applyFont="1" applyBorder="1" applyAlignment="1">
      <alignment horizontal="left" vertical="center" shrinkToFit="1"/>
    </xf>
    <xf numFmtId="0" fontId="15" fillId="0" borderId="4737" xfId="0" applyFont="1" applyBorder="1" applyAlignment="1">
      <alignment horizontal="left" vertical="top" wrapText="1"/>
    </xf>
    <xf numFmtId="0" fontId="15" fillId="0" borderId="4736" xfId="0" applyFont="1" applyBorder="1" applyAlignment="1">
      <alignment horizontal="left" vertical="top" wrapText="1"/>
    </xf>
    <xf numFmtId="0" fontId="15" fillId="0" borderId="4735" xfId="0" applyFont="1" applyBorder="1" applyAlignment="1">
      <alignment horizontal="left" vertical="top" wrapText="1"/>
    </xf>
    <xf numFmtId="0" fontId="8" fillId="3" borderId="4748" xfId="0" applyFont="1" applyFill="1" applyBorder="1" applyAlignment="1">
      <alignment horizontal="center" vertical="center"/>
    </xf>
    <xf numFmtId="0" fontId="8" fillId="3" borderId="4747" xfId="0" applyFont="1" applyFill="1" applyBorder="1" applyAlignment="1">
      <alignment horizontal="center" vertical="center"/>
    </xf>
    <xf numFmtId="0" fontId="13" fillId="0" borderId="4747" xfId="0" applyFont="1" applyBorder="1" applyAlignment="1">
      <alignment horizontal="left" vertical="center" wrapText="1"/>
    </xf>
    <xf numFmtId="0" fontId="13" fillId="0" borderId="4746" xfId="0" applyFont="1" applyBorder="1" applyAlignment="1">
      <alignment horizontal="left" vertical="center" wrapText="1"/>
    </xf>
    <xf numFmtId="0" fontId="8" fillId="3" borderId="4748" xfId="0" applyFont="1" applyFill="1" applyBorder="1" applyAlignment="1">
      <alignment horizontal="center" vertical="center" wrapText="1"/>
    </xf>
    <xf numFmtId="0" fontId="8" fillId="3" borderId="4747" xfId="0" applyFont="1" applyFill="1" applyBorder="1" applyAlignment="1">
      <alignment horizontal="center" vertical="center" wrapText="1"/>
    </xf>
    <xf numFmtId="0" fontId="16" fillId="0" borderId="4732" xfId="0" applyFont="1" applyBorder="1" applyAlignment="1">
      <alignment horizontal="left" vertical="center" shrinkToFit="1"/>
    </xf>
    <xf numFmtId="0" fontId="16" fillId="0" borderId="4731" xfId="0" applyFont="1" applyBorder="1" applyAlignment="1">
      <alignment horizontal="left" vertical="center" shrinkToFit="1"/>
    </xf>
    <xf numFmtId="0" fontId="16" fillId="0" borderId="4730" xfId="0" applyFont="1" applyBorder="1" applyAlignment="1">
      <alignment horizontal="left" vertical="center" shrinkToFit="1"/>
    </xf>
    <xf numFmtId="0" fontId="8" fillId="3" borderId="4729" xfId="0" applyFont="1" applyFill="1" applyBorder="1" applyAlignment="1">
      <alignment horizontal="center" vertical="center"/>
    </xf>
    <xf numFmtId="0" fontId="8" fillId="3" borderId="4728" xfId="0" applyFont="1" applyFill="1" applyBorder="1" applyAlignment="1">
      <alignment horizontal="center" vertical="center"/>
    </xf>
    <xf numFmtId="0" fontId="16" fillId="0" borderId="4727" xfId="0" applyFont="1" applyBorder="1" applyAlignment="1">
      <alignment horizontal="left" vertical="center" shrinkToFit="1"/>
    </xf>
    <xf numFmtId="0" fontId="16" fillId="0" borderId="4726" xfId="0" applyFont="1" applyBorder="1" applyAlignment="1">
      <alignment horizontal="left" vertical="center" shrinkToFit="1"/>
    </xf>
    <xf numFmtId="0" fontId="16" fillId="0" borderId="4725" xfId="0" applyFont="1" applyBorder="1" applyAlignment="1">
      <alignment horizontal="left" vertical="center" shrinkToFit="1"/>
    </xf>
    <xf numFmtId="0" fontId="8" fillId="4" borderId="4723" xfId="0" applyFont="1" applyFill="1" applyBorder="1" applyAlignment="1">
      <alignment horizontal="left" vertical="top" wrapText="1"/>
    </xf>
    <xf numFmtId="0" fontId="8" fillId="4" borderId="4722" xfId="0" applyFont="1" applyFill="1" applyBorder="1" applyAlignment="1">
      <alignment horizontal="left" vertical="top" wrapText="1"/>
    </xf>
    <xf numFmtId="0" fontId="8" fillId="3" borderId="4744" xfId="0" applyFont="1" applyFill="1" applyBorder="1" applyAlignment="1">
      <alignment horizontal="center" vertical="center"/>
    </xf>
    <xf numFmtId="0" fontId="8" fillId="3" borderId="4743" xfId="0" applyFont="1" applyFill="1" applyBorder="1" applyAlignment="1">
      <alignment horizontal="center" vertical="center"/>
    </xf>
    <xf numFmtId="0" fontId="17" fillId="0" borderId="4742" xfId="0" applyFont="1" applyBorder="1" applyAlignment="1">
      <alignment horizontal="left" vertical="center" shrinkToFit="1"/>
    </xf>
    <xf numFmtId="0" fontId="17" fillId="0" borderId="4741" xfId="0" applyFont="1" applyBorder="1" applyAlignment="1">
      <alignment horizontal="left" vertical="center" shrinkToFit="1"/>
    </xf>
    <xf numFmtId="0" fontId="17" fillId="0" borderId="4740" xfId="0" applyFont="1" applyBorder="1" applyAlignment="1">
      <alignment horizontal="left" vertical="center" shrinkToFit="1"/>
    </xf>
    <xf numFmtId="0" fontId="8" fillId="3" borderId="4745" xfId="0" applyFont="1" applyFill="1" applyBorder="1" applyAlignment="1">
      <alignment horizontal="center" vertical="center" wrapText="1"/>
    </xf>
    <xf numFmtId="0" fontId="8" fillId="3" borderId="4722" xfId="0" applyFont="1" applyFill="1" applyBorder="1" applyAlignment="1">
      <alignment horizontal="center" vertical="center" wrapText="1"/>
    </xf>
    <xf numFmtId="0" fontId="8" fillId="4" borderId="4724" xfId="0" applyFont="1" applyFill="1" applyBorder="1" applyAlignment="1">
      <alignment horizontal="left" vertical="top" wrapText="1"/>
    </xf>
    <xf numFmtId="0" fontId="10" fillId="0" borderId="4724" xfId="0" applyFont="1" applyBorder="1" applyAlignment="1">
      <alignment horizontal="left" vertical="center" wrapText="1"/>
    </xf>
    <xf numFmtId="0" fontId="10" fillId="0" borderId="4723" xfId="0" applyFont="1" applyBorder="1" applyAlignment="1">
      <alignment horizontal="left" vertical="center" wrapText="1"/>
    </xf>
    <xf numFmtId="0" fontId="10" fillId="0" borderId="4722" xfId="0" applyFont="1" applyBorder="1" applyAlignment="1">
      <alignment horizontal="left" vertical="center" wrapText="1"/>
    </xf>
    <xf numFmtId="0" fontId="11" fillId="4" borderId="4724" xfId="0" applyFont="1" applyFill="1" applyBorder="1" applyAlignment="1">
      <alignment horizontal="center" vertical="center" wrapText="1"/>
    </xf>
    <xf numFmtId="0" fontId="11" fillId="4" borderId="4722" xfId="0" applyFont="1" applyFill="1" applyBorder="1" applyAlignment="1">
      <alignment horizontal="center" vertical="center" wrapText="1"/>
    </xf>
    <xf numFmtId="0" fontId="8" fillId="3" borderId="4763" xfId="0" applyFont="1" applyFill="1" applyBorder="1" applyAlignment="1">
      <alignment horizontal="center" vertical="center"/>
    </xf>
    <xf numFmtId="0" fontId="8" fillId="3" borderId="4760" xfId="0" applyFont="1" applyFill="1" applyBorder="1" applyAlignment="1">
      <alignment horizontal="center" vertical="center"/>
    </xf>
    <xf numFmtId="0" fontId="8" fillId="3" borderId="4762" xfId="0" applyFont="1" applyFill="1" applyBorder="1" applyAlignment="1">
      <alignment horizontal="center" vertical="center"/>
    </xf>
    <xf numFmtId="0" fontId="8" fillId="3" borderId="4758" xfId="0" applyFont="1" applyFill="1" applyBorder="1" applyAlignment="1">
      <alignment horizontal="center" vertical="center"/>
    </xf>
    <xf numFmtId="0" fontId="8" fillId="3" borderId="4757" xfId="0" applyFont="1" applyFill="1" applyBorder="1" applyAlignment="1">
      <alignment horizontal="center" vertical="center"/>
    </xf>
    <xf numFmtId="0" fontId="17" fillId="0" borderId="4756" xfId="0" applyFont="1" applyBorder="1" applyAlignment="1">
      <alignment horizontal="left" vertical="center" shrinkToFit="1"/>
    </xf>
    <xf numFmtId="0" fontId="17" fillId="0" borderId="4755" xfId="0" applyFont="1" applyBorder="1" applyAlignment="1">
      <alignment horizontal="left" vertical="center" shrinkToFit="1"/>
    </xf>
    <xf numFmtId="0" fontId="17" fillId="0" borderId="4754" xfId="0" applyFont="1" applyBorder="1" applyAlignment="1">
      <alignment horizontal="left" vertical="center" shrinkToFit="1"/>
    </xf>
    <xf numFmtId="0" fontId="15" fillId="0" borderId="4761" xfId="0" applyFont="1" applyBorder="1" applyAlignment="1">
      <alignment horizontal="left" vertical="top" wrapText="1"/>
    </xf>
    <xf numFmtId="0" fontId="15" fillId="0" borderId="4760" xfId="0" applyFont="1" applyBorder="1" applyAlignment="1">
      <alignment horizontal="left" vertical="top" wrapText="1"/>
    </xf>
    <xf numFmtId="0" fontId="15" fillId="0" borderId="4759" xfId="0" applyFont="1" applyBorder="1" applyAlignment="1">
      <alignment horizontal="left" vertical="top" wrapText="1"/>
    </xf>
    <xf numFmtId="0" fontId="8" fillId="3" borderId="4772" xfId="0" applyFont="1" applyFill="1" applyBorder="1" applyAlignment="1">
      <alignment horizontal="center" vertical="center"/>
    </xf>
    <xf numFmtId="0" fontId="8" fillId="3" borderId="4771" xfId="0" applyFont="1" applyFill="1" applyBorder="1" applyAlignment="1">
      <alignment horizontal="center" vertical="center"/>
    </xf>
    <xf numFmtId="0" fontId="13" fillId="0" borderId="4771" xfId="0" applyFont="1" applyBorder="1" applyAlignment="1">
      <alignment horizontal="left" vertical="center" wrapText="1"/>
    </xf>
    <xf numFmtId="0" fontId="13" fillId="0" borderId="4770" xfId="0" applyFont="1" applyBorder="1" applyAlignment="1">
      <alignment horizontal="left" vertical="center" wrapText="1"/>
    </xf>
    <xf numFmtId="0" fontId="8" fillId="3" borderId="4772" xfId="0" applyFont="1" applyFill="1" applyBorder="1" applyAlignment="1">
      <alignment horizontal="center" vertical="center" wrapText="1"/>
    </xf>
    <xf numFmtId="0" fontId="8" fillId="3" borderId="4771" xfId="0" applyFont="1" applyFill="1" applyBorder="1" applyAlignment="1">
      <alignment horizontal="center" vertical="center" wrapText="1"/>
    </xf>
    <xf numFmtId="0" fontId="16" fillId="0" borderId="4756" xfId="0" applyFont="1" applyBorder="1" applyAlignment="1">
      <alignment horizontal="left" vertical="center" shrinkToFit="1"/>
    </xf>
    <xf numFmtId="0" fontId="16" fillId="0" borderId="4755" xfId="0" applyFont="1" applyBorder="1" applyAlignment="1">
      <alignment horizontal="left" vertical="center" shrinkToFit="1"/>
    </xf>
    <xf numFmtId="0" fontId="16" fillId="0" borderId="4754" xfId="0" applyFont="1" applyBorder="1" applyAlignment="1">
      <alignment horizontal="left" vertical="center" shrinkToFit="1"/>
    </xf>
    <xf numFmtId="0" fontId="8" fillId="3" borderId="4753" xfId="0" applyFont="1" applyFill="1" applyBorder="1" applyAlignment="1">
      <alignment horizontal="center" vertical="center"/>
    </xf>
    <xf numFmtId="0" fontId="8" fillId="3" borderId="4752" xfId="0" applyFont="1" applyFill="1" applyBorder="1" applyAlignment="1">
      <alignment horizontal="center" vertical="center"/>
    </xf>
    <xf numFmtId="0" fontId="16" fillId="0" borderId="4751" xfId="0" applyFont="1" applyBorder="1" applyAlignment="1">
      <alignment horizontal="left" vertical="center" shrinkToFit="1"/>
    </xf>
    <xf numFmtId="0" fontId="16" fillId="0" borderId="4750" xfId="0" applyFont="1" applyBorder="1" applyAlignment="1">
      <alignment horizontal="left" vertical="center" shrinkToFit="1"/>
    </xf>
    <xf numFmtId="0" fontId="16" fillId="0" borderId="4749" xfId="0" applyFont="1" applyBorder="1" applyAlignment="1">
      <alignment horizontal="left" vertical="center" shrinkToFit="1"/>
    </xf>
    <xf numFmtId="0" fontId="8" fillId="4" borderId="4747" xfId="0" applyFont="1" applyFill="1" applyBorder="1" applyAlignment="1">
      <alignment horizontal="left" vertical="top" wrapText="1"/>
    </xf>
    <xf numFmtId="0" fontId="8" fillId="4" borderId="4746" xfId="0" applyFont="1" applyFill="1" applyBorder="1" applyAlignment="1">
      <alignment horizontal="left" vertical="top" wrapText="1"/>
    </xf>
    <xf numFmtId="0" fontId="8" fillId="3" borderId="4768" xfId="0" applyFont="1" applyFill="1" applyBorder="1" applyAlignment="1">
      <alignment horizontal="center" vertical="center"/>
    </xf>
    <xf numFmtId="0" fontId="8" fillId="3" borderId="4767" xfId="0" applyFont="1" applyFill="1" applyBorder="1" applyAlignment="1">
      <alignment horizontal="center" vertical="center"/>
    </xf>
    <xf numFmtId="0" fontId="17" fillId="0" borderId="4766" xfId="0" applyFont="1" applyBorder="1" applyAlignment="1">
      <alignment horizontal="left" vertical="center" shrinkToFit="1"/>
    </xf>
    <xf numFmtId="0" fontId="17" fillId="0" borderId="4765" xfId="0" applyFont="1" applyBorder="1" applyAlignment="1">
      <alignment horizontal="left" vertical="center" shrinkToFit="1"/>
    </xf>
    <xf numFmtId="0" fontId="17" fillId="0" borderId="4764" xfId="0" applyFont="1" applyBorder="1" applyAlignment="1">
      <alignment horizontal="left" vertical="center" shrinkToFit="1"/>
    </xf>
    <xf numFmtId="0" fontId="8" fillId="3" borderId="4769" xfId="0" applyFont="1" applyFill="1" applyBorder="1" applyAlignment="1">
      <alignment horizontal="center" vertical="center" wrapText="1"/>
    </xf>
    <xf numFmtId="0" fontId="8" fillId="3" borderId="4746" xfId="0" applyFont="1" applyFill="1" applyBorder="1" applyAlignment="1">
      <alignment horizontal="center" vertical="center" wrapText="1"/>
    </xf>
    <xf numFmtId="0" fontId="8" fillId="4" borderId="4748" xfId="0" applyFont="1" applyFill="1" applyBorder="1" applyAlignment="1">
      <alignment horizontal="left" vertical="top" wrapText="1"/>
    </xf>
    <xf numFmtId="0" fontId="10" fillId="0" borderId="4748" xfId="0" applyFont="1" applyBorder="1" applyAlignment="1">
      <alignment horizontal="left" vertical="center" wrapText="1"/>
    </xf>
    <xf numFmtId="0" fontId="10" fillId="0" borderId="4747" xfId="0" applyFont="1" applyBorder="1" applyAlignment="1">
      <alignment horizontal="left" vertical="center" wrapText="1"/>
    </xf>
    <xf numFmtId="0" fontId="10" fillId="0" borderId="4746" xfId="0" applyFont="1" applyBorder="1" applyAlignment="1">
      <alignment horizontal="left" vertical="center" wrapText="1"/>
    </xf>
    <xf numFmtId="0" fontId="11" fillId="4" borderId="4748" xfId="0" applyFont="1" applyFill="1" applyBorder="1" applyAlignment="1">
      <alignment horizontal="center" vertical="center" wrapText="1"/>
    </xf>
    <xf numFmtId="0" fontId="11" fillId="4" borderId="4746" xfId="0" applyFont="1" applyFill="1" applyBorder="1" applyAlignment="1">
      <alignment horizontal="center" vertical="center" wrapText="1"/>
    </xf>
    <xf numFmtId="0" fontId="8" fillId="3" borderId="4787" xfId="0" applyFont="1" applyFill="1" applyBorder="1" applyAlignment="1">
      <alignment horizontal="center" vertical="center"/>
    </xf>
    <xf numFmtId="0" fontId="8" fillId="3" borderId="4784" xfId="0" applyFont="1" applyFill="1" applyBorder="1" applyAlignment="1">
      <alignment horizontal="center" vertical="center"/>
    </xf>
    <xf numFmtId="0" fontId="8" fillId="3" borderId="4786" xfId="0" applyFont="1" applyFill="1" applyBorder="1" applyAlignment="1">
      <alignment horizontal="center" vertical="center"/>
    </xf>
    <xf numFmtId="0" fontId="8" fillId="3" borderId="4782" xfId="0" applyFont="1" applyFill="1" applyBorder="1" applyAlignment="1">
      <alignment horizontal="center" vertical="center"/>
    </xf>
    <xf numFmtId="0" fontId="8" fillId="3" borderId="4781" xfId="0" applyFont="1" applyFill="1" applyBorder="1" applyAlignment="1">
      <alignment horizontal="center" vertical="center"/>
    </xf>
    <xf numFmtId="0" fontId="17" fillId="0" borderId="4780" xfId="0" applyFont="1" applyBorder="1" applyAlignment="1">
      <alignment horizontal="left" vertical="center" shrinkToFit="1"/>
    </xf>
    <xf numFmtId="0" fontId="17" fillId="0" borderId="4779" xfId="0" applyFont="1" applyBorder="1" applyAlignment="1">
      <alignment horizontal="left" vertical="center" shrinkToFit="1"/>
    </xf>
    <xf numFmtId="0" fontId="17" fillId="0" borderId="4778" xfId="0" applyFont="1" applyBorder="1" applyAlignment="1">
      <alignment horizontal="left" vertical="center" shrinkToFit="1"/>
    </xf>
    <xf numFmtId="0" fontId="15" fillId="0" borderId="4785" xfId="0" applyFont="1" applyBorder="1" applyAlignment="1">
      <alignment horizontal="left" vertical="top" wrapText="1"/>
    </xf>
    <xf numFmtId="0" fontId="15" fillId="0" borderId="4784" xfId="0" applyFont="1" applyBorder="1" applyAlignment="1">
      <alignment horizontal="left" vertical="top" wrapText="1"/>
    </xf>
    <xf numFmtId="0" fontId="15" fillId="0" borderId="4783" xfId="0" applyFont="1" applyBorder="1" applyAlignment="1">
      <alignment horizontal="left" vertical="top" wrapText="1"/>
    </xf>
    <xf numFmtId="0" fontId="8" fillId="3" borderId="4796" xfId="0" applyFont="1" applyFill="1" applyBorder="1" applyAlignment="1">
      <alignment horizontal="center" vertical="center"/>
    </xf>
    <xf numFmtId="0" fontId="8" fillId="3" borderId="4795" xfId="0" applyFont="1" applyFill="1" applyBorder="1" applyAlignment="1">
      <alignment horizontal="center" vertical="center"/>
    </xf>
    <xf numFmtId="0" fontId="13" fillId="0" borderId="4795" xfId="0" applyFont="1" applyBorder="1" applyAlignment="1">
      <alignment horizontal="left" vertical="center" wrapText="1"/>
    </xf>
    <xf numFmtId="0" fontId="13" fillId="0" borderId="4794" xfId="0" applyFont="1" applyBorder="1" applyAlignment="1">
      <alignment horizontal="left" vertical="center" wrapText="1"/>
    </xf>
    <xf numFmtId="0" fontId="8" fillId="3" borderId="4796" xfId="0" applyFont="1" applyFill="1" applyBorder="1" applyAlignment="1">
      <alignment horizontal="center" vertical="center" wrapText="1"/>
    </xf>
    <xf numFmtId="0" fontId="8" fillId="3" borderId="4795" xfId="0" applyFont="1" applyFill="1" applyBorder="1" applyAlignment="1">
      <alignment horizontal="center" vertical="center" wrapText="1"/>
    </xf>
    <xf numFmtId="0" fontId="16" fillId="0" borderId="4780" xfId="0" applyFont="1" applyBorder="1" applyAlignment="1">
      <alignment horizontal="left" vertical="center" shrinkToFit="1"/>
    </xf>
    <xf numFmtId="0" fontId="16" fillId="0" borderId="4779" xfId="0" applyFont="1" applyBorder="1" applyAlignment="1">
      <alignment horizontal="left" vertical="center" shrinkToFit="1"/>
    </xf>
    <xf numFmtId="0" fontId="16" fillId="0" borderId="4778" xfId="0" applyFont="1" applyBorder="1" applyAlignment="1">
      <alignment horizontal="left" vertical="center" shrinkToFit="1"/>
    </xf>
    <xf numFmtId="0" fontId="8" fillId="3" borderId="4777" xfId="0" applyFont="1" applyFill="1" applyBorder="1" applyAlignment="1">
      <alignment horizontal="center" vertical="center"/>
    </xf>
    <xf numFmtId="0" fontId="8" fillId="3" borderId="4776" xfId="0" applyFont="1" applyFill="1" applyBorder="1" applyAlignment="1">
      <alignment horizontal="center" vertical="center"/>
    </xf>
    <xf numFmtId="0" fontId="16" fillId="0" borderId="4775" xfId="0" applyFont="1" applyBorder="1" applyAlignment="1">
      <alignment horizontal="left" vertical="center" shrinkToFit="1"/>
    </xf>
    <xf numFmtId="0" fontId="16" fillId="0" borderId="4774" xfId="0" applyFont="1" applyBorder="1" applyAlignment="1">
      <alignment horizontal="left" vertical="center" shrinkToFit="1"/>
    </xf>
    <xf numFmtId="0" fontId="16" fillId="0" borderId="4773" xfId="0" applyFont="1" applyBorder="1" applyAlignment="1">
      <alignment horizontal="left" vertical="center" shrinkToFit="1"/>
    </xf>
    <xf numFmtId="0" fontId="8" fillId="4" borderId="4771" xfId="0" applyFont="1" applyFill="1" applyBorder="1" applyAlignment="1">
      <alignment horizontal="left" vertical="top" wrapText="1"/>
    </xf>
    <xf numFmtId="0" fontId="8" fillId="4" borderId="4770" xfId="0" applyFont="1" applyFill="1" applyBorder="1" applyAlignment="1">
      <alignment horizontal="left" vertical="top" wrapText="1"/>
    </xf>
    <xf numFmtId="0" fontId="8" fillId="3" borderId="4792" xfId="0" applyFont="1" applyFill="1" applyBorder="1" applyAlignment="1">
      <alignment horizontal="center" vertical="center"/>
    </xf>
    <xf numFmtId="0" fontId="8" fillId="3" borderId="4791" xfId="0" applyFont="1" applyFill="1" applyBorder="1" applyAlignment="1">
      <alignment horizontal="center" vertical="center"/>
    </xf>
    <xf numFmtId="0" fontId="17" fillId="0" borderId="4790" xfId="0" applyFont="1" applyBorder="1" applyAlignment="1">
      <alignment horizontal="left" vertical="center" shrinkToFit="1"/>
    </xf>
    <xf numFmtId="0" fontId="17" fillId="0" borderId="4789" xfId="0" applyFont="1" applyBorder="1" applyAlignment="1">
      <alignment horizontal="left" vertical="center" shrinkToFit="1"/>
    </xf>
    <xf numFmtId="0" fontId="17" fillId="0" borderId="4788" xfId="0" applyFont="1" applyBorder="1" applyAlignment="1">
      <alignment horizontal="left" vertical="center" shrinkToFit="1"/>
    </xf>
    <xf numFmtId="0" fontId="8" fillId="3" borderId="4793" xfId="0" applyFont="1" applyFill="1" applyBorder="1" applyAlignment="1">
      <alignment horizontal="center" vertical="center" wrapText="1"/>
    </xf>
    <xf numFmtId="0" fontId="8" fillId="3" borderId="4770" xfId="0" applyFont="1" applyFill="1" applyBorder="1" applyAlignment="1">
      <alignment horizontal="center" vertical="center" wrapText="1"/>
    </xf>
    <xf numFmtId="0" fontId="8" fillId="4" borderId="4772" xfId="0" applyFont="1" applyFill="1" applyBorder="1" applyAlignment="1">
      <alignment horizontal="left" vertical="top" wrapText="1"/>
    </xf>
    <xf numFmtId="0" fontId="10" fillId="0" borderId="4772" xfId="0" applyFont="1" applyBorder="1" applyAlignment="1">
      <alignment horizontal="left" vertical="center" wrapText="1"/>
    </xf>
    <xf numFmtId="0" fontId="10" fillId="0" borderId="4771" xfId="0" applyFont="1" applyBorder="1" applyAlignment="1">
      <alignment horizontal="left" vertical="center" wrapText="1"/>
    </xf>
    <xf numFmtId="0" fontId="10" fillId="0" borderId="4770" xfId="0" applyFont="1" applyBorder="1" applyAlignment="1">
      <alignment horizontal="left" vertical="center" wrapText="1"/>
    </xf>
    <xf numFmtId="0" fontId="11" fillId="4" borderId="4772" xfId="0" applyFont="1" applyFill="1" applyBorder="1" applyAlignment="1">
      <alignment horizontal="center" vertical="center" wrapText="1"/>
    </xf>
    <xf numFmtId="0" fontId="11" fillId="4" borderId="4770" xfId="0" applyFont="1" applyFill="1" applyBorder="1" applyAlignment="1">
      <alignment horizontal="center" vertical="center" wrapText="1"/>
    </xf>
    <xf numFmtId="0" fontId="8" fillId="3" borderId="4811" xfId="0" applyFont="1" applyFill="1" applyBorder="1" applyAlignment="1">
      <alignment horizontal="center" vertical="center"/>
    </xf>
    <xf numFmtId="0" fontId="8" fillId="3" borderId="4808" xfId="0" applyFont="1" applyFill="1" applyBorder="1" applyAlignment="1">
      <alignment horizontal="center" vertical="center"/>
    </xf>
    <xf numFmtId="0" fontId="8" fillId="3" borderId="4810" xfId="0" applyFont="1" applyFill="1" applyBorder="1" applyAlignment="1">
      <alignment horizontal="center" vertical="center"/>
    </xf>
    <xf numFmtId="0" fontId="8" fillId="3" borderId="4806" xfId="0" applyFont="1" applyFill="1" applyBorder="1" applyAlignment="1">
      <alignment horizontal="center" vertical="center"/>
    </xf>
    <xf numFmtId="0" fontId="8" fillId="3" borderId="4805" xfId="0" applyFont="1" applyFill="1" applyBorder="1" applyAlignment="1">
      <alignment horizontal="center" vertical="center"/>
    </xf>
    <xf numFmtId="0" fontId="17" fillId="0" borderId="4804" xfId="0" applyFont="1" applyBorder="1" applyAlignment="1">
      <alignment horizontal="left" vertical="center" shrinkToFit="1"/>
    </xf>
    <xf numFmtId="0" fontId="17" fillId="0" borderId="4803" xfId="0" applyFont="1" applyBorder="1" applyAlignment="1">
      <alignment horizontal="left" vertical="center" shrinkToFit="1"/>
    </xf>
    <xf numFmtId="0" fontId="17" fillId="0" borderId="4802" xfId="0" applyFont="1" applyBorder="1" applyAlignment="1">
      <alignment horizontal="left" vertical="center" shrinkToFit="1"/>
    </xf>
    <xf numFmtId="0" fontId="15" fillId="0" borderId="4809" xfId="0" applyFont="1" applyBorder="1" applyAlignment="1">
      <alignment horizontal="left" vertical="top" wrapText="1"/>
    </xf>
    <xf numFmtId="0" fontId="15" fillId="0" borderId="4808" xfId="0" applyFont="1" applyBorder="1" applyAlignment="1">
      <alignment horizontal="left" vertical="top" wrapText="1"/>
    </xf>
    <xf numFmtId="0" fontId="15" fillId="0" borderId="4807" xfId="0" applyFont="1" applyBorder="1" applyAlignment="1">
      <alignment horizontal="left" vertical="top" wrapText="1"/>
    </xf>
    <xf numFmtId="0" fontId="8" fillId="3" borderId="4820" xfId="0" applyFont="1" applyFill="1" applyBorder="1" applyAlignment="1">
      <alignment horizontal="center" vertical="center"/>
    </xf>
    <xf numFmtId="0" fontId="8" fillId="3" borderId="4819" xfId="0" applyFont="1" applyFill="1" applyBorder="1" applyAlignment="1">
      <alignment horizontal="center" vertical="center"/>
    </xf>
    <xf numFmtId="0" fontId="13" fillId="0" borderId="4819" xfId="0" applyFont="1" applyBorder="1" applyAlignment="1">
      <alignment horizontal="left" vertical="center" wrapText="1"/>
    </xf>
    <xf numFmtId="0" fontId="13" fillId="0" borderId="4818" xfId="0" applyFont="1" applyBorder="1" applyAlignment="1">
      <alignment horizontal="left" vertical="center" wrapText="1"/>
    </xf>
    <xf numFmtId="0" fontId="8" fillId="3" borderId="4820" xfId="0" applyFont="1" applyFill="1" applyBorder="1" applyAlignment="1">
      <alignment horizontal="center" vertical="center" wrapText="1"/>
    </xf>
    <xf numFmtId="0" fontId="8" fillId="3" borderId="4819" xfId="0" applyFont="1" applyFill="1" applyBorder="1" applyAlignment="1">
      <alignment horizontal="center" vertical="center" wrapText="1"/>
    </xf>
    <xf numFmtId="0" fontId="16" fillId="0" borderId="4804" xfId="0" applyFont="1" applyBorder="1" applyAlignment="1">
      <alignment horizontal="left" vertical="center" shrinkToFit="1"/>
    </xf>
    <xf numFmtId="0" fontId="16" fillId="0" borderId="4803" xfId="0" applyFont="1" applyBorder="1" applyAlignment="1">
      <alignment horizontal="left" vertical="center" shrinkToFit="1"/>
    </xf>
    <xf numFmtId="0" fontId="16" fillId="0" borderId="4802" xfId="0" applyFont="1" applyBorder="1" applyAlignment="1">
      <alignment horizontal="left" vertical="center" shrinkToFit="1"/>
    </xf>
    <xf numFmtId="0" fontId="8" fillId="3" borderId="4801" xfId="0" applyFont="1" applyFill="1" applyBorder="1" applyAlignment="1">
      <alignment horizontal="center" vertical="center"/>
    </xf>
    <xf numFmtId="0" fontId="8" fillId="3" borderId="4800" xfId="0" applyFont="1" applyFill="1" applyBorder="1" applyAlignment="1">
      <alignment horizontal="center" vertical="center"/>
    </xf>
    <xf numFmtId="0" fontId="16" fillId="0" borderId="4799" xfId="0" applyFont="1" applyBorder="1" applyAlignment="1">
      <alignment horizontal="left" vertical="center" shrinkToFit="1"/>
    </xf>
    <xf numFmtId="0" fontId="16" fillId="0" borderId="4798" xfId="0" applyFont="1" applyBorder="1" applyAlignment="1">
      <alignment horizontal="left" vertical="center" shrinkToFit="1"/>
    </xf>
    <xf numFmtId="0" fontId="16" fillId="0" borderId="4797" xfId="0" applyFont="1" applyBorder="1" applyAlignment="1">
      <alignment horizontal="left" vertical="center" shrinkToFit="1"/>
    </xf>
    <xf numFmtId="0" fontId="8" fillId="4" borderId="4795" xfId="0" applyFont="1" applyFill="1" applyBorder="1" applyAlignment="1">
      <alignment horizontal="left" vertical="top" wrapText="1"/>
    </xf>
    <xf numFmtId="0" fontId="8" fillId="4" borderId="4794" xfId="0" applyFont="1" applyFill="1" applyBorder="1" applyAlignment="1">
      <alignment horizontal="left" vertical="top" wrapText="1"/>
    </xf>
    <xf numFmtId="0" fontId="8" fillId="3" borderId="4816" xfId="0" applyFont="1" applyFill="1" applyBorder="1" applyAlignment="1">
      <alignment horizontal="center" vertical="center"/>
    </xf>
    <xf numFmtId="0" fontId="8" fillId="3" borderId="4815" xfId="0" applyFont="1" applyFill="1" applyBorder="1" applyAlignment="1">
      <alignment horizontal="center" vertical="center"/>
    </xf>
    <xf numFmtId="0" fontId="17" fillId="0" borderId="4814" xfId="0" applyFont="1" applyBorder="1" applyAlignment="1">
      <alignment horizontal="left" vertical="center" shrinkToFit="1"/>
    </xf>
    <xf numFmtId="0" fontId="17" fillId="0" borderId="4813" xfId="0" applyFont="1" applyBorder="1" applyAlignment="1">
      <alignment horizontal="left" vertical="center" shrinkToFit="1"/>
    </xf>
    <xf numFmtId="0" fontId="17" fillId="0" borderId="4812" xfId="0" applyFont="1" applyBorder="1" applyAlignment="1">
      <alignment horizontal="left" vertical="center" shrinkToFit="1"/>
    </xf>
    <xf numFmtId="0" fontId="8" fillId="3" borderId="4817" xfId="0" applyFont="1" applyFill="1" applyBorder="1" applyAlignment="1">
      <alignment horizontal="center" vertical="center" wrapText="1"/>
    </xf>
    <xf numFmtId="0" fontId="8" fillId="3" borderId="4794" xfId="0" applyFont="1" applyFill="1" applyBorder="1" applyAlignment="1">
      <alignment horizontal="center" vertical="center" wrapText="1"/>
    </xf>
    <xf numFmtId="0" fontId="8" fillId="4" borderId="4796" xfId="0" applyFont="1" applyFill="1" applyBorder="1" applyAlignment="1">
      <alignment horizontal="left" vertical="top" wrapText="1"/>
    </xf>
    <xf numFmtId="0" fontId="10" fillId="0" borderId="4796" xfId="0" applyFont="1" applyBorder="1" applyAlignment="1">
      <alignment horizontal="left" vertical="center" wrapText="1"/>
    </xf>
    <xf numFmtId="0" fontId="10" fillId="0" borderId="4795" xfId="0" applyFont="1" applyBorder="1" applyAlignment="1">
      <alignment horizontal="left" vertical="center" wrapText="1"/>
    </xf>
    <xf numFmtId="0" fontId="10" fillId="0" borderId="4794" xfId="0" applyFont="1" applyBorder="1" applyAlignment="1">
      <alignment horizontal="left" vertical="center" wrapText="1"/>
    </xf>
    <xf numFmtId="0" fontId="11" fillId="4" borderId="4796" xfId="0" applyFont="1" applyFill="1" applyBorder="1" applyAlignment="1">
      <alignment horizontal="center" vertical="center" wrapText="1"/>
    </xf>
    <xf numFmtId="0" fontId="11" fillId="4" borderId="4794" xfId="0" applyFont="1" applyFill="1" applyBorder="1" applyAlignment="1">
      <alignment horizontal="center" vertical="center" wrapText="1"/>
    </xf>
    <xf numFmtId="0" fontId="8" fillId="3" borderId="4835" xfId="0" applyFont="1" applyFill="1" applyBorder="1" applyAlignment="1">
      <alignment horizontal="center" vertical="center"/>
    </xf>
    <xf numFmtId="0" fontId="8" fillId="3" borderId="4832" xfId="0" applyFont="1" applyFill="1" applyBorder="1" applyAlignment="1">
      <alignment horizontal="center" vertical="center"/>
    </xf>
    <xf numFmtId="0" fontId="8" fillId="3" borderId="4834" xfId="0" applyFont="1" applyFill="1" applyBorder="1" applyAlignment="1">
      <alignment horizontal="center" vertical="center"/>
    </xf>
    <xf numFmtId="0" fontId="8" fillId="3" borderId="4830" xfId="0" applyFont="1" applyFill="1" applyBorder="1" applyAlignment="1">
      <alignment horizontal="center" vertical="center"/>
    </xf>
    <xf numFmtId="0" fontId="8" fillId="3" borderId="4829" xfId="0" applyFont="1" applyFill="1" applyBorder="1" applyAlignment="1">
      <alignment horizontal="center" vertical="center"/>
    </xf>
    <xf numFmtId="0" fontId="17" fillId="0" borderId="4828" xfId="0" applyFont="1" applyBorder="1" applyAlignment="1">
      <alignment horizontal="left" vertical="center" shrinkToFit="1"/>
    </xf>
    <xf numFmtId="0" fontId="17" fillId="0" borderId="4827" xfId="0" applyFont="1" applyBorder="1" applyAlignment="1">
      <alignment horizontal="left" vertical="center" shrinkToFit="1"/>
    </xf>
    <xf numFmtId="0" fontId="17" fillId="0" borderId="4826" xfId="0" applyFont="1" applyBorder="1" applyAlignment="1">
      <alignment horizontal="left" vertical="center" shrinkToFit="1"/>
    </xf>
    <xf numFmtId="0" fontId="15" fillId="0" borderId="4833" xfId="0" applyFont="1" applyBorder="1" applyAlignment="1">
      <alignment horizontal="left" vertical="top" wrapText="1"/>
    </xf>
    <xf numFmtId="0" fontId="15" fillId="0" borderId="4832" xfId="0" applyFont="1" applyBorder="1" applyAlignment="1">
      <alignment horizontal="left" vertical="top" wrapText="1"/>
    </xf>
    <xf numFmtId="0" fontId="15" fillId="0" borderId="4831" xfId="0" applyFont="1" applyBorder="1" applyAlignment="1">
      <alignment horizontal="left" vertical="top" wrapText="1"/>
    </xf>
    <xf numFmtId="0" fontId="8" fillId="3" borderId="4844" xfId="0" applyFont="1" applyFill="1" applyBorder="1" applyAlignment="1">
      <alignment horizontal="center" vertical="center"/>
    </xf>
    <xf numFmtId="0" fontId="8" fillId="3" borderId="4843" xfId="0" applyFont="1" applyFill="1" applyBorder="1" applyAlignment="1">
      <alignment horizontal="center" vertical="center"/>
    </xf>
    <xf numFmtId="0" fontId="13" fillId="0" borderId="4843" xfId="0" applyFont="1" applyBorder="1" applyAlignment="1">
      <alignment horizontal="left" vertical="center" wrapText="1"/>
    </xf>
    <xf numFmtId="0" fontId="13" fillId="0" borderId="4842" xfId="0" applyFont="1" applyBorder="1" applyAlignment="1">
      <alignment horizontal="left" vertical="center" wrapText="1"/>
    </xf>
    <xf numFmtId="0" fontId="8" fillId="3" borderId="4844" xfId="0" applyFont="1" applyFill="1" applyBorder="1" applyAlignment="1">
      <alignment horizontal="center" vertical="center" wrapText="1"/>
    </xf>
    <xf numFmtId="0" fontId="8" fillId="3" borderId="4843" xfId="0" applyFont="1" applyFill="1" applyBorder="1" applyAlignment="1">
      <alignment horizontal="center" vertical="center" wrapText="1"/>
    </xf>
    <xf numFmtId="0" fontId="16" fillId="0" borderId="4828" xfId="0" applyFont="1" applyBorder="1" applyAlignment="1">
      <alignment horizontal="left" vertical="center" shrinkToFit="1"/>
    </xf>
    <xf numFmtId="0" fontId="16" fillId="0" borderId="4827" xfId="0" applyFont="1" applyBorder="1" applyAlignment="1">
      <alignment horizontal="left" vertical="center" shrinkToFit="1"/>
    </xf>
    <xf numFmtId="0" fontId="16" fillId="0" borderId="4826" xfId="0" applyFont="1" applyBorder="1" applyAlignment="1">
      <alignment horizontal="left" vertical="center" shrinkToFit="1"/>
    </xf>
    <xf numFmtId="0" fontId="8" fillId="3" borderId="4825" xfId="0" applyFont="1" applyFill="1" applyBorder="1" applyAlignment="1">
      <alignment horizontal="center" vertical="center"/>
    </xf>
    <xf numFmtId="0" fontId="8" fillId="3" borderId="4824" xfId="0" applyFont="1" applyFill="1" applyBorder="1" applyAlignment="1">
      <alignment horizontal="center" vertical="center"/>
    </xf>
    <xf numFmtId="0" fontId="16" fillId="0" borderId="4823" xfId="0" applyFont="1" applyBorder="1" applyAlignment="1">
      <alignment horizontal="left" vertical="center" shrinkToFit="1"/>
    </xf>
    <xf numFmtId="0" fontId="16" fillId="0" borderId="4822" xfId="0" applyFont="1" applyBorder="1" applyAlignment="1">
      <alignment horizontal="left" vertical="center" shrinkToFit="1"/>
    </xf>
    <xf numFmtId="0" fontId="16" fillId="0" borderId="4821" xfId="0" applyFont="1" applyBorder="1" applyAlignment="1">
      <alignment horizontal="left" vertical="center" shrinkToFit="1"/>
    </xf>
    <xf numFmtId="0" fontId="8" fillId="4" borderId="4819" xfId="0" applyFont="1" applyFill="1" applyBorder="1" applyAlignment="1">
      <alignment horizontal="left" vertical="top" wrapText="1"/>
    </xf>
    <xf numFmtId="0" fontId="8" fillId="4" borderId="4818" xfId="0" applyFont="1" applyFill="1" applyBorder="1" applyAlignment="1">
      <alignment horizontal="left" vertical="top" wrapText="1"/>
    </xf>
    <xf numFmtId="0" fontId="8" fillId="3" borderId="4840" xfId="0" applyFont="1" applyFill="1" applyBorder="1" applyAlignment="1">
      <alignment horizontal="center" vertical="center"/>
    </xf>
    <xf numFmtId="0" fontId="8" fillId="3" borderId="4839" xfId="0" applyFont="1" applyFill="1" applyBorder="1" applyAlignment="1">
      <alignment horizontal="center" vertical="center"/>
    </xf>
    <xf numFmtId="0" fontId="17" fillId="0" borderId="4838" xfId="0" applyFont="1" applyBorder="1" applyAlignment="1">
      <alignment horizontal="left" vertical="center" shrinkToFit="1"/>
    </xf>
    <xf numFmtId="0" fontId="17" fillId="0" borderId="4837" xfId="0" applyFont="1" applyBorder="1" applyAlignment="1">
      <alignment horizontal="left" vertical="center" shrinkToFit="1"/>
    </xf>
    <xf numFmtId="0" fontId="17" fillId="0" borderId="4836" xfId="0" applyFont="1" applyBorder="1" applyAlignment="1">
      <alignment horizontal="left" vertical="center" shrinkToFit="1"/>
    </xf>
    <xf numFmtId="0" fontId="8" fillId="3" borderId="4841" xfId="0" applyFont="1" applyFill="1" applyBorder="1" applyAlignment="1">
      <alignment horizontal="center" vertical="center" wrapText="1"/>
    </xf>
    <xf numFmtId="0" fontId="8" fillId="3" borderId="4818" xfId="0" applyFont="1" applyFill="1" applyBorder="1" applyAlignment="1">
      <alignment horizontal="center" vertical="center" wrapText="1"/>
    </xf>
    <xf numFmtId="0" fontId="8" fillId="4" borderId="4820" xfId="0" applyFont="1" applyFill="1" applyBorder="1" applyAlignment="1">
      <alignment horizontal="left" vertical="top" wrapText="1"/>
    </xf>
    <xf numFmtId="0" fontId="10" fillId="0" borderId="4820" xfId="0" applyFont="1" applyBorder="1" applyAlignment="1">
      <alignment horizontal="left" vertical="center" wrapText="1"/>
    </xf>
    <xf numFmtId="0" fontId="10" fillId="0" borderId="4819" xfId="0" applyFont="1" applyBorder="1" applyAlignment="1">
      <alignment horizontal="left" vertical="center" wrapText="1"/>
    </xf>
    <xf numFmtId="0" fontId="10" fillId="0" borderId="4818" xfId="0" applyFont="1" applyBorder="1" applyAlignment="1">
      <alignment horizontal="left" vertical="center" wrapText="1"/>
    </xf>
    <xf numFmtId="0" fontId="11" fillId="4" borderId="4820" xfId="0" applyFont="1" applyFill="1" applyBorder="1" applyAlignment="1">
      <alignment horizontal="center" vertical="center" wrapText="1"/>
    </xf>
    <xf numFmtId="0" fontId="11" fillId="4" borderId="4818" xfId="0" applyFont="1" applyFill="1" applyBorder="1" applyAlignment="1">
      <alignment horizontal="center" vertical="center" wrapText="1"/>
    </xf>
    <xf numFmtId="0" fontId="8" fillId="3" borderId="4859" xfId="0" applyFont="1" applyFill="1" applyBorder="1" applyAlignment="1">
      <alignment horizontal="center" vertical="center"/>
    </xf>
    <xf numFmtId="0" fontId="8" fillId="3" borderId="4856" xfId="0" applyFont="1" applyFill="1" applyBorder="1" applyAlignment="1">
      <alignment horizontal="center" vertical="center"/>
    </xf>
    <xf numFmtId="0" fontId="8" fillId="3" borderId="4858" xfId="0" applyFont="1" applyFill="1" applyBorder="1" applyAlignment="1">
      <alignment horizontal="center" vertical="center"/>
    </xf>
    <xf numFmtId="0" fontId="8" fillId="3" borderId="4854" xfId="0" applyFont="1" applyFill="1" applyBorder="1" applyAlignment="1">
      <alignment horizontal="center" vertical="center"/>
    </xf>
    <xf numFmtId="0" fontId="8" fillId="3" borderId="4853" xfId="0" applyFont="1" applyFill="1" applyBorder="1" applyAlignment="1">
      <alignment horizontal="center" vertical="center"/>
    </xf>
    <xf numFmtId="0" fontId="17" fillId="0" borderId="4852" xfId="0" applyFont="1" applyBorder="1" applyAlignment="1">
      <alignment horizontal="left" vertical="center" shrinkToFit="1"/>
    </xf>
    <xf numFmtId="0" fontId="17" fillId="0" borderId="4851" xfId="0" applyFont="1" applyBorder="1" applyAlignment="1">
      <alignment horizontal="left" vertical="center" shrinkToFit="1"/>
    </xf>
    <xf numFmtId="0" fontId="17" fillId="0" borderId="4850" xfId="0" applyFont="1" applyBorder="1" applyAlignment="1">
      <alignment horizontal="left" vertical="center" shrinkToFit="1"/>
    </xf>
    <xf numFmtId="0" fontId="15" fillId="0" borderId="4857" xfId="0" applyFont="1" applyBorder="1" applyAlignment="1">
      <alignment horizontal="left" vertical="top" wrapText="1"/>
    </xf>
    <xf numFmtId="0" fontId="15" fillId="0" borderId="4856" xfId="0" applyFont="1" applyBorder="1" applyAlignment="1">
      <alignment horizontal="left" vertical="top" wrapText="1"/>
    </xf>
    <xf numFmtId="0" fontId="15" fillId="0" borderId="4855" xfId="0" applyFont="1" applyBorder="1" applyAlignment="1">
      <alignment horizontal="left" vertical="top" wrapText="1"/>
    </xf>
    <xf numFmtId="0" fontId="8" fillId="3" borderId="4868" xfId="0" applyFont="1" applyFill="1" applyBorder="1" applyAlignment="1">
      <alignment horizontal="center" vertical="center"/>
    </xf>
    <xf numFmtId="0" fontId="8" fillId="3" borderId="4867" xfId="0" applyFont="1" applyFill="1" applyBorder="1" applyAlignment="1">
      <alignment horizontal="center" vertical="center"/>
    </xf>
    <xf numFmtId="0" fontId="13" fillId="0" borderId="4867" xfId="0" applyFont="1" applyBorder="1" applyAlignment="1">
      <alignment horizontal="left" vertical="center" wrapText="1"/>
    </xf>
    <xf numFmtId="0" fontId="13" fillId="0" borderId="4866" xfId="0" applyFont="1" applyBorder="1" applyAlignment="1">
      <alignment horizontal="left" vertical="center" wrapText="1"/>
    </xf>
    <xf numFmtId="0" fontId="8" fillId="3" borderId="4868" xfId="0" applyFont="1" applyFill="1" applyBorder="1" applyAlignment="1">
      <alignment horizontal="center" vertical="center" wrapText="1"/>
    </xf>
    <xf numFmtId="0" fontId="8" fillId="3" borderId="4867" xfId="0" applyFont="1" applyFill="1" applyBorder="1" applyAlignment="1">
      <alignment horizontal="center" vertical="center" wrapText="1"/>
    </xf>
    <xf numFmtId="0" fontId="16" fillId="0" borderId="4852" xfId="0" applyFont="1" applyBorder="1" applyAlignment="1">
      <alignment horizontal="left" vertical="center" shrinkToFit="1"/>
    </xf>
    <xf numFmtId="0" fontId="16" fillId="0" borderId="4851" xfId="0" applyFont="1" applyBorder="1" applyAlignment="1">
      <alignment horizontal="left" vertical="center" shrinkToFit="1"/>
    </xf>
    <xf numFmtId="0" fontId="16" fillId="0" borderId="4850" xfId="0" applyFont="1" applyBorder="1" applyAlignment="1">
      <alignment horizontal="left" vertical="center" shrinkToFit="1"/>
    </xf>
    <xf numFmtId="0" fontId="8" fillId="3" borderId="4849" xfId="0" applyFont="1" applyFill="1" applyBorder="1" applyAlignment="1">
      <alignment horizontal="center" vertical="center"/>
    </xf>
    <xf numFmtId="0" fontId="8" fillId="3" borderId="4848" xfId="0" applyFont="1" applyFill="1" applyBorder="1" applyAlignment="1">
      <alignment horizontal="center" vertical="center"/>
    </xf>
    <xf numFmtId="0" fontId="16" fillId="0" borderId="4847" xfId="0" applyFont="1" applyBorder="1" applyAlignment="1">
      <alignment horizontal="left" vertical="center" shrinkToFit="1"/>
    </xf>
    <xf numFmtId="0" fontId="16" fillId="0" borderId="4846" xfId="0" applyFont="1" applyBorder="1" applyAlignment="1">
      <alignment horizontal="left" vertical="center" shrinkToFit="1"/>
    </xf>
    <xf numFmtId="0" fontId="16" fillId="0" borderId="4845" xfId="0" applyFont="1" applyBorder="1" applyAlignment="1">
      <alignment horizontal="left" vertical="center" shrinkToFit="1"/>
    </xf>
    <xf numFmtId="0" fontId="8" fillId="4" borderId="4843" xfId="0" applyFont="1" applyFill="1" applyBorder="1" applyAlignment="1">
      <alignment horizontal="left" vertical="top" wrapText="1"/>
    </xf>
    <xf numFmtId="0" fontId="8" fillId="4" borderId="4842" xfId="0" applyFont="1" applyFill="1" applyBorder="1" applyAlignment="1">
      <alignment horizontal="left" vertical="top" wrapText="1"/>
    </xf>
    <xf numFmtId="0" fontId="8" fillId="3" borderId="4864" xfId="0" applyFont="1" applyFill="1" applyBorder="1" applyAlignment="1">
      <alignment horizontal="center" vertical="center"/>
    </xf>
    <xf numFmtId="0" fontId="8" fillId="3" borderId="4863" xfId="0" applyFont="1" applyFill="1" applyBorder="1" applyAlignment="1">
      <alignment horizontal="center" vertical="center"/>
    </xf>
    <xf numFmtId="0" fontId="17" fillId="0" borderId="4862" xfId="0" applyFont="1" applyBorder="1" applyAlignment="1">
      <alignment horizontal="left" vertical="center" shrinkToFit="1"/>
    </xf>
    <xf numFmtId="0" fontId="17" fillId="0" borderId="4861" xfId="0" applyFont="1" applyBorder="1" applyAlignment="1">
      <alignment horizontal="left" vertical="center" shrinkToFit="1"/>
    </xf>
    <xf numFmtId="0" fontId="17" fillId="0" borderId="4860" xfId="0" applyFont="1" applyBorder="1" applyAlignment="1">
      <alignment horizontal="left" vertical="center" shrinkToFit="1"/>
    </xf>
    <xf numFmtId="0" fontId="8" fillId="3" borderId="4865" xfId="0" applyFont="1" applyFill="1" applyBorder="1" applyAlignment="1">
      <alignment horizontal="center" vertical="center" wrapText="1"/>
    </xf>
    <xf numFmtId="0" fontId="8" fillId="3" borderId="4842" xfId="0" applyFont="1" applyFill="1" applyBorder="1" applyAlignment="1">
      <alignment horizontal="center" vertical="center" wrapText="1"/>
    </xf>
    <xf numFmtId="0" fontId="8" fillId="4" borderId="4844" xfId="0" applyFont="1" applyFill="1" applyBorder="1" applyAlignment="1">
      <alignment horizontal="left" vertical="top" wrapText="1"/>
    </xf>
    <xf numFmtId="0" fontId="10" fillId="0" borderId="4844" xfId="0" applyFont="1" applyBorder="1" applyAlignment="1">
      <alignment horizontal="left" vertical="center" wrapText="1"/>
    </xf>
    <xf numFmtId="0" fontId="10" fillId="0" borderId="4843" xfId="0" applyFont="1" applyBorder="1" applyAlignment="1">
      <alignment horizontal="left" vertical="center" wrapText="1"/>
    </xf>
    <xf numFmtId="0" fontId="10" fillId="0" borderId="4842" xfId="0" applyFont="1" applyBorder="1" applyAlignment="1">
      <alignment horizontal="left" vertical="center" wrapText="1"/>
    </xf>
    <xf numFmtId="0" fontId="11" fillId="4" borderId="4844" xfId="0" applyFont="1" applyFill="1" applyBorder="1" applyAlignment="1">
      <alignment horizontal="center" vertical="center" wrapText="1"/>
    </xf>
    <xf numFmtId="0" fontId="11" fillId="4" borderId="4842" xfId="0" applyFont="1" applyFill="1" applyBorder="1" applyAlignment="1">
      <alignment horizontal="center" vertical="center" wrapText="1"/>
    </xf>
    <xf numFmtId="0" fontId="8" fillId="3" borderId="4883" xfId="0" applyFont="1" applyFill="1" applyBorder="1" applyAlignment="1">
      <alignment horizontal="center" vertical="center"/>
    </xf>
    <xf numFmtId="0" fontId="8" fillId="3" borderId="4880" xfId="0" applyFont="1" applyFill="1" applyBorder="1" applyAlignment="1">
      <alignment horizontal="center" vertical="center"/>
    </xf>
    <xf numFmtId="0" fontId="8" fillId="3" borderId="4882" xfId="0" applyFont="1" applyFill="1" applyBorder="1" applyAlignment="1">
      <alignment horizontal="center" vertical="center"/>
    </xf>
    <xf numFmtId="0" fontId="8" fillId="3" borderId="4878" xfId="0" applyFont="1" applyFill="1" applyBorder="1" applyAlignment="1">
      <alignment horizontal="center" vertical="center"/>
    </xf>
    <xf numFmtId="0" fontId="8" fillId="3" borderId="4877" xfId="0" applyFont="1" applyFill="1" applyBorder="1" applyAlignment="1">
      <alignment horizontal="center" vertical="center"/>
    </xf>
    <xf numFmtId="0" fontId="17" fillId="0" borderId="4876" xfId="0" applyFont="1" applyBorder="1" applyAlignment="1">
      <alignment horizontal="left" vertical="center" shrinkToFit="1"/>
    </xf>
    <xf numFmtId="0" fontId="17" fillId="0" borderId="4875" xfId="0" applyFont="1" applyBorder="1" applyAlignment="1">
      <alignment horizontal="left" vertical="center" shrinkToFit="1"/>
    </xf>
    <xf numFmtId="0" fontId="17" fillId="0" borderId="4874" xfId="0" applyFont="1" applyBorder="1" applyAlignment="1">
      <alignment horizontal="left" vertical="center" shrinkToFit="1"/>
    </xf>
    <xf numFmtId="0" fontId="15" fillId="0" borderId="4881" xfId="0" applyFont="1" applyBorder="1" applyAlignment="1">
      <alignment horizontal="left" vertical="top" wrapText="1"/>
    </xf>
    <xf numFmtId="0" fontId="15" fillId="0" borderId="4880" xfId="0" applyFont="1" applyBorder="1" applyAlignment="1">
      <alignment horizontal="left" vertical="top" wrapText="1"/>
    </xf>
    <xf numFmtId="0" fontId="15" fillId="0" borderId="4879" xfId="0" applyFont="1" applyBorder="1" applyAlignment="1">
      <alignment horizontal="left" vertical="top" wrapText="1"/>
    </xf>
    <xf numFmtId="0" fontId="8" fillId="3" borderId="4892" xfId="0" applyFont="1" applyFill="1" applyBorder="1" applyAlignment="1">
      <alignment horizontal="center" vertical="center"/>
    </xf>
    <xf numFmtId="0" fontId="8" fillId="3" borderId="4891" xfId="0" applyFont="1" applyFill="1" applyBorder="1" applyAlignment="1">
      <alignment horizontal="center" vertical="center"/>
    </xf>
    <xf numFmtId="0" fontId="13" fillId="0" borderId="4891" xfId="0" applyFont="1" applyBorder="1" applyAlignment="1">
      <alignment horizontal="left" vertical="center" wrapText="1"/>
    </xf>
    <xf numFmtId="0" fontId="13" fillId="0" borderId="4890" xfId="0" applyFont="1" applyBorder="1" applyAlignment="1">
      <alignment horizontal="left" vertical="center" wrapText="1"/>
    </xf>
    <xf numFmtId="0" fontId="8" fillId="3" borderId="4892" xfId="0" applyFont="1" applyFill="1" applyBorder="1" applyAlignment="1">
      <alignment horizontal="center" vertical="center" wrapText="1"/>
    </xf>
    <xf numFmtId="0" fontId="8" fillId="3" borderId="4891" xfId="0" applyFont="1" applyFill="1" applyBorder="1" applyAlignment="1">
      <alignment horizontal="center" vertical="center" wrapText="1"/>
    </xf>
    <xf numFmtId="0" fontId="16" fillId="0" borderId="4876" xfId="0" applyFont="1" applyBorder="1" applyAlignment="1">
      <alignment horizontal="left" vertical="center" shrinkToFit="1"/>
    </xf>
    <xf numFmtId="0" fontId="16" fillId="0" borderId="4875" xfId="0" applyFont="1" applyBorder="1" applyAlignment="1">
      <alignment horizontal="left" vertical="center" shrinkToFit="1"/>
    </xf>
    <xf numFmtId="0" fontId="16" fillId="0" borderId="4874" xfId="0" applyFont="1" applyBorder="1" applyAlignment="1">
      <alignment horizontal="left" vertical="center" shrinkToFit="1"/>
    </xf>
    <xf numFmtId="0" fontId="8" fillId="3" borderId="4873" xfId="0" applyFont="1" applyFill="1" applyBorder="1" applyAlignment="1">
      <alignment horizontal="center" vertical="center"/>
    </xf>
    <xf numFmtId="0" fontId="8" fillId="3" borderId="4872" xfId="0" applyFont="1" applyFill="1" applyBorder="1" applyAlignment="1">
      <alignment horizontal="center" vertical="center"/>
    </xf>
    <xf numFmtId="0" fontId="16" fillId="0" borderId="4871" xfId="0" applyFont="1" applyBorder="1" applyAlignment="1">
      <alignment horizontal="left" vertical="center" shrinkToFit="1"/>
    </xf>
    <xf numFmtId="0" fontId="16" fillId="0" borderId="4870" xfId="0" applyFont="1" applyBorder="1" applyAlignment="1">
      <alignment horizontal="left" vertical="center" shrinkToFit="1"/>
    </xf>
    <xf numFmtId="0" fontId="16" fillId="0" borderId="4869" xfId="0" applyFont="1" applyBorder="1" applyAlignment="1">
      <alignment horizontal="left" vertical="center" shrinkToFit="1"/>
    </xf>
    <xf numFmtId="0" fontId="8" fillId="4" borderId="4867" xfId="0" applyFont="1" applyFill="1" applyBorder="1" applyAlignment="1">
      <alignment horizontal="left" vertical="top" wrapText="1"/>
    </xf>
    <xf numFmtId="0" fontId="8" fillId="4" borderId="4866" xfId="0" applyFont="1" applyFill="1" applyBorder="1" applyAlignment="1">
      <alignment horizontal="left" vertical="top" wrapText="1"/>
    </xf>
    <xf numFmtId="0" fontId="8" fillId="3" borderId="4888" xfId="0" applyFont="1" applyFill="1" applyBorder="1" applyAlignment="1">
      <alignment horizontal="center" vertical="center"/>
    </xf>
    <xf numFmtId="0" fontId="8" fillId="3" borderId="4887" xfId="0" applyFont="1" applyFill="1" applyBorder="1" applyAlignment="1">
      <alignment horizontal="center" vertical="center"/>
    </xf>
    <xf numFmtId="0" fontId="17" fillId="0" borderId="4886" xfId="0" applyFont="1" applyBorder="1" applyAlignment="1">
      <alignment horizontal="left" vertical="center" shrinkToFit="1"/>
    </xf>
    <xf numFmtId="0" fontId="17" fillId="0" borderId="4885" xfId="0" applyFont="1" applyBorder="1" applyAlignment="1">
      <alignment horizontal="left" vertical="center" shrinkToFit="1"/>
    </xf>
    <xf numFmtId="0" fontId="17" fillId="0" borderId="4884" xfId="0" applyFont="1" applyBorder="1" applyAlignment="1">
      <alignment horizontal="left" vertical="center" shrinkToFit="1"/>
    </xf>
    <xf numFmtId="0" fontId="8" fillId="3" borderId="4889" xfId="0" applyFont="1" applyFill="1" applyBorder="1" applyAlignment="1">
      <alignment horizontal="center" vertical="center" wrapText="1"/>
    </xf>
    <xf numFmtId="0" fontId="8" fillId="3" borderId="4866" xfId="0" applyFont="1" applyFill="1" applyBorder="1" applyAlignment="1">
      <alignment horizontal="center" vertical="center" wrapText="1"/>
    </xf>
    <xf numFmtId="0" fontId="8" fillId="4" borderId="4868" xfId="0" applyFont="1" applyFill="1" applyBorder="1" applyAlignment="1">
      <alignment horizontal="left" vertical="top" wrapText="1"/>
    </xf>
    <xf numFmtId="0" fontId="10" fillId="0" borderId="4868" xfId="0" applyFont="1" applyBorder="1" applyAlignment="1">
      <alignment horizontal="left" vertical="center" wrapText="1"/>
    </xf>
    <xf numFmtId="0" fontId="10" fillId="0" borderId="4867" xfId="0" applyFont="1" applyBorder="1" applyAlignment="1">
      <alignment horizontal="left" vertical="center" wrapText="1"/>
    </xf>
    <xf numFmtId="0" fontId="10" fillId="0" borderId="4866" xfId="0" applyFont="1" applyBorder="1" applyAlignment="1">
      <alignment horizontal="left" vertical="center" wrapText="1"/>
    </xf>
    <xf numFmtId="0" fontId="11" fillId="4" borderId="4868" xfId="0" applyFont="1" applyFill="1" applyBorder="1" applyAlignment="1">
      <alignment horizontal="center" vertical="center" wrapText="1"/>
    </xf>
    <xf numFmtId="0" fontId="11" fillId="4" borderId="4866" xfId="0" applyFont="1" applyFill="1" applyBorder="1" applyAlignment="1">
      <alignment horizontal="center" vertical="center" wrapText="1"/>
    </xf>
    <xf numFmtId="0" fontId="8" fillId="3" borderId="4907" xfId="0" applyFont="1" applyFill="1" applyBorder="1" applyAlignment="1">
      <alignment horizontal="center" vertical="center"/>
    </xf>
    <xf numFmtId="0" fontId="8" fillId="3" borderId="4904" xfId="0" applyFont="1" applyFill="1" applyBorder="1" applyAlignment="1">
      <alignment horizontal="center" vertical="center"/>
    </xf>
    <xf numFmtId="0" fontId="8" fillId="3" borderId="4906" xfId="0" applyFont="1" applyFill="1" applyBorder="1" applyAlignment="1">
      <alignment horizontal="center" vertical="center"/>
    </xf>
    <xf numFmtId="0" fontId="8" fillId="3" borderId="4902" xfId="0" applyFont="1" applyFill="1" applyBorder="1" applyAlignment="1">
      <alignment horizontal="center" vertical="center"/>
    </xf>
    <xf numFmtId="0" fontId="8" fillId="3" borderId="4901" xfId="0" applyFont="1" applyFill="1" applyBorder="1" applyAlignment="1">
      <alignment horizontal="center" vertical="center"/>
    </xf>
    <xf numFmtId="0" fontId="17" fillId="0" borderId="4900" xfId="0" applyFont="1" applyBorder="1" applyAlignment="1">
      <alignment horizontal="left" vertical="center" shrinkToFit="1"/>
    </xf>
    <xf numFmtId="0" fontId="17" fillId="0" borderId="4899" xfId="0" applyFont="1" applyBorder="1" applyAlignment="1">
      <alignment horizontal="left" vertical="center" shrinkToFit="1"/>
    </xf>
    <xf numFmtId="0" fontId="17" fillId="0" borderId="4898" xfId="0" applyFont="1" applyBorder="1" applyAlignment="1">
      <alignment horizontal="left" vertical="center" shrinkToFit="1"/>
    </xf>
    <xf numFmtId="0" fontId="15" fillId="0" borderId="4905" xfId="0" applyFont="1" applyBorder="1" applyAlignment="1">
      <alignment horizontal="left" vertical="top" wrapText="1"/>
    </xf>
    <xf numFmtId="0" fontId="15" fillId="0" borderId="4904" xfId="0" applyFont="1" applyBorder="1" applyAlignment="1">
      <alignment horizontal="left" vertical="top" wrapText="1"/>
    </xf>
    <xf numFmtId="0" fontId="15" fillId="0" borderId="4903" xfId="0" applyFont="1" applyBorder="1" applyAlignment="1">
      <alignment horizontal="left" vertical="top" wrapText="1"/>
    </xf>
    <xf numFmtId="0" fontId="8" fillId="3" borderId="4916" xfId="0" applyFont="1" applyFill="1" applyBorder="1" applyAlignment="1">
      <alignment horizontal="center" vertical="center"/>
    </xf>
    <xf numFmtId="0" fontId="8" fillId="3" borderId="4915" xfId="0" applyFont="1" applyFill="1" applyBorder="1" applyAlignment="1">
      <alignment horizontal="center" vertical="center"/>
    </xf>
    <xf numFmtId="0" fontId="13" fillId="0" borderId="4915" xfId="0" applyFont="1" applyBorder="1" applyAlignment="1">
      <alignment horizontal="left" vertical="center" wrapText="1"/>
    </xf>
    <xf numFmtId="0" fontId="13" fillId="0" borderId="4914" xfId="0" applyFont="1" applyBorder="1" applyAlignment="1">
      <alignment horizontal="left" vertical="center" wrapText="1"/>
    </xf>
    <xf numFmtId="0" fontId="8" fillId="3" borderId="4916" xfId="0" applyFont="1" applyFill="1" applyBorder="1" applyAlignment="1">
      <alignment horizontal="center" vertical="center" wrapText="1"/>
    </xf>
    <xf numFmtId="0" fontId="8" fillId="3" borderId="4915" xfId="0" applyFont="1" applyFill="1" applyBorder="1" applyAlignment="1">
      <alignment horizontal="center" vertical="center" wrapText="1"/>
    </xf>
    <xf numFmtId="0" fontId="16" fillId="0" borderId="4900" xfId="0" applyFont="1" applyBorder="1" applyAlignment="1">
      <alignment horizontal="left" vertical="center" shrinkToFit="1"/>
    </xf>
    <xf numFmtId="0" fontId="16" fillId="0" borderId="4899" xfId="0" applyFont="1" applyBorder="1" applyAlignment="1">
      <alignment horizontal="left" vertical="center" shrinkToFit="1"/>
    </xf>
    <xf numFmtId="0" fontId="16" fillId="0" borderId="4898" xfId="0" applyFont="1" applyBorder="1" applyAlignment="1">
      <alignment horizontal="left" vertical="center" shrinkToFit="1"/>
    </xf>
    <xf numFmtId="0" fontId="8" fillId="3" borderId="4897" xfId="0" applyFont="1" applyFill="1" applyBorder="1" applyAlignment="1">
      <alignment horizontal="center" vertical="center"/>
    </xf>
    <xf numFmtId="0" fontId="8" fillId="3" borderId="4896" xfId="0" applyFont="1" applyFill="1" applyBorder="1" applyAlignment="1">
      <alignment horizontal="center" vertical="center"/>
    </xf>
    <xf numFmtId="0" fontId="16" fillId="0" borderId="4895" xfId="0" applyFont="1" applyBorder="1" applyAlignment="1">
      <alignment horizontal="left" vertical="center" shrinkToFit="1"/>
    </xf>
    <xf numFmtId="0" fontId="16" fillId="0" borderId="4894" xfId="0" applyFont="1" applyBorder="1" applyAlignment="1">
      <alignment horizontal="left" vertical="center" shrinkToFit="1"/>
    </xf>
    <xf numFmtId="0" fontId="16" fillId="0" borderId="4893" xfId="0" applyFont="1" applyBorder="1" applyAlignment="1">
      <alignment horizontal="left" vertical="center" shrinkToFit="1"/>
    </xf>
    <xf numFmtId="0" fontId="8" fillId="4" borderId="4891" xfId="0" applyFont="1" applyFill="1" applyBorder="1" applyAlignment="1">
      <alignment horizontal="left" vertical="top" wrapText="1"/>
    </xf>
    <xf numFmtId="0" fontId="8" fillId="4" borderId="4890" xfId="0" applyFont="1" applyFill="1" applyBorder="1" applyAlignment="1">
      <alignment horizontal="left" vertical="top" wrapText="1"/>
    </xf>
    <xf numFmtId="0" fontId="8" fillId="3" borderId="4912" xfId="0" applyFont="1" applyFill="1" applyBorder="1" applyAlignment="1">
      <alignment horizontal="center" vertical="center"/>
    </xf>
    <xf numFmtId="0" fontId="8" fillId="3" borderId="4911" xfId="0" applyFont="1" applyFill="1" applyBorder="1" applyAlignment="1">
      <alignment horizontal="center" vertical="center"/>
    </xf>
    <xf numFmtId="0" fontId="17" fillId="0" borderId="4910" xfId="0" applyFont="1" applyBorder="1" applyAlignment="1">
      <alignment horizontal="left" vertical="center" shrinkToFit="1"/>
    </xf>
    <xf numFmtId="0" fontId="17" fillId="0" borderId="4909" xfId="0" applyFont="1" applyBorder="1" applyAlignment="1">
      <alignment horizontal="left" vertical="center" shrinkToFit="1"/>
    </xf>
    <xf numFmtId="0" fontId="17" fillId="0" borderId="4908" xfId="0" applyFont="1" applyBorder="1" applyAlignment="1">
      <alignment horizontal="left" vertical="center" shrinkToFit="1"/>
    </xf>
    <xf numFmtId="0" fontId="8" fillId="3" borderId="4913" xfId="0" applyFont="1" applyFill="1" applyBorder="1" applyAlignment="1">
      <alignment horizontal="center" vertical="center" wrapText="1"/>
    </xf>
    <xf numFmtId="0" fontId="8" fillId="3" borderId="4890" xfId="0" applyFont="1" applyFill="1" applyBorder="1" applyAlignment="1">
      <alignment horizontal="center" vertical="center" wrapText="1"/>
    </xf>
    <xf numFmtId="0" fontId="8" fillId="4" borderId="4892" xfId="0" applyFont="1" applyFill="1" applyBorder="1" applyAlignment="1">
      <alignment horizontal="left" vertical="top" wrapText="1"/>
    </xf>
    <xf numFmtId="0" fontId="10" fillId="0" borderId="4892" xfId="0" applyFont="1" applyBorder="1" applyAlignment="1">
      <alignment horizontal="left" vertical="center" wrapText="1"/>
    </xf>
    <xf numFmtId="0" fontId="10" fillId="0" borderId="4891" xfId="0" applyFont="1" applyBorder="1" applyAlignment="1">
      <alignment horizontal="left" vertical="center" wrapText="1"/>
    </xf>
    <xf numFmtId="0" fontId="10" fillId="0" borderId="4890" xfId="0" applyFont="1" applyBorder="1" applyAlignment="1">
      <alignment horizontal="left" vertical="center" wrapText="1"/>
    </xf>
    <xf numFmtId="0" fontId="11" fillId="4" borderId="4892" xfId="0" applyFont="1" applyFill="1" applyBorder="1" applyAlignment="1">
      <alignment horizontal="center" vertical="center" wrapText="1"/>
    </xf>
    <xf numFmtId="0" fontId="11" fillId="4" borderId="4890" xfId="0" applyFont="1" applyFill="1" applyBorder="1" applyAlignment="1">
      <alignment horizontal="center" vertical="center" wrapText="1"/>
    </xf>
    <xf numFmtId="0" fontId="8" fillId="3" borderId="4931" xfId="0" applyFont="1" applyFill="1" applyBorder="1" applyAlignment="1">
      <alignment horizontal="center" vertical="center"/>
    </xf>
    <xf numFmtId="0" fontId="8" fillId="3" borderId="4928" xfId="0" applyFont="1" applyFill="1" applyBorder="1" applyAlignment="1">
      <alignment horizontal="center" vertical="center"/>
    </xf>
    <xf numFmtId="0" fontId="8" fillId="3" borderId="4930" xfId="0" applyFont="1" applyFill="1" applyBorder="1" applyAlignment="1">
      <alignment horizontal="center" vertical="center"/>
    </xf>
    <xf numFmtId="0" fontId="8" fillId="3" borderId="4926" xfId="0" applyFont="1" applyFill="1" applyBorder="1" applyAlignment="1">
      <alignment horizontal="center" vertical="center"/>
    </xf>
    <xf numFmtId="0" fontId="8" fillId="3" borderId="4925" xfId="0" applyFont="1" applyFill="1" applyBorder="1" applyAlignment="1">
      <alignment horizontal="center" vertical="center"/>
    </xf>
    <xf numFmtId="0" fontId="17" fillId="0" borderId="4924" xfId="0" applyFont="1" applyBorder="1" applyAlignment="1">
      <alignment horizontal="left" vertical="center" shrinkToFit="1"/>
    </xf>
    <xf numFmtId="0" fontId="17" fillId="0" borderId="4923" xfId="0" applyFont="1" applyBorder="1" applyAlignment="1">
      <alignment horizontal="left" vertical="center" shrinkToFit="1"/>
    </xf>
    <xf numFmtId="0" fontId="17" fillId="0" borderId="4922" xfId="0" applyFont="1" applyBorder="1" applyAlignment="1">
      <alignment horizontal="left" vertical="center" shrinkToFit="1"/>
    </xf>
    <xf numFmtId="0" fontId="15" fillId="0" borderId="4929" xfId="0" applyFont="1" applyBorder="1" applyAlignment="1">
      <alignment horizontal="left" vertical="top" wrapText="1"/>
    </xf>
    <xf numFmtId="0" fontId="15" fillId="0" borderId="4928" xfId="0" applyFont="1" applyBorder="1" applyAlignment="1">
      <alignment horizontal="left" vertical="top" wrapText="1"/>
    </xf>
    <xf numFmtId="0" fontId="15" fillId="0" borderId="4927" xfId="0" applyFont="1" applyBorder="1" applyAlignment="1">
      <alignment horizontal="left" vertical="top" wrapText="1"/>
    </xf>
    <xf numFmtId="0" fontId="8" fillId="3" borderId="4940" xfId="0" applyFont="1" applyFill="1" applyBorder="1" applyAlignment="1">
      <alignment horizontal="center" vertical="center"/>
    </xf>
    <xf numFmtId="0" fontId="8" fillId="3" borderId="4939" xfId="0" applyFont="1" applyFill="1" applyBorder="1" applyAlignment="1">
      <alignment horizontal="center" vertical="center"/>
    </xf>
    <xf numFmtId="0" fontId="13" fillId="0" borderId="4939" xfId="0" applyFont="1" applyBorder="1" applyAlignment="1">
      <alignment horizontal="left" vertical="center" wrapText="1"/>
    </xf>
    <xf numFmtId="0" fontId="13" fillId="0" borderId="4938" xfId="0" applyFont="1" applyBorder="1" applyAlignment="1">
      <alignment horizontal="left" vertical="center" wrapText="1"/>
    </xf>
    <xf numFmtId="0" fontId="8" fillId="3" borderId="4940" xfId="0" applyFont="1" applyFill="1" applyBorder="1" applyAlignment="1">
      <alignment horizontal="center" vertical="center" wrapText="1"/>
    </xf>
    <xf numFmtId="0" fontId="8" fillId="3" borderId="4939" xfId="0" applyFont="1" applyFill="1" applyBorder="1" applyAlignment="1">
      <alignment horizontal="center" vertical="center" wrapText="1"/>
    </xf>
    <xf numFmtId="0" fontId="16" fillId="0" borderId="4924" xfId="0" applyFont="1" applyBorder="1" applyAlignment="1">
      <alignment horizontal="left" vertical="center" shrinkToFit="1"/>
    </xf>
    <xf numFmtId="0" fontId="16" fillId="0" borderId="4923" xfId="0" applyFont="1" applyBorder="1" applyAlignment="1">
      <alignment horizontal="left" vertical="center" shrinkToFit="1"/>
    </xf>
    <xf numFmtId="0" fontId="16" fillId="0" borderId="4922" xfId="0" applyFont="1" applyBorder="1" applyAlignment="1">
      <alignment horizontal="left" vertical="center" shrinkToFit="1"/>
    </xf>
    <xf numFmtId="0" fontId="8" fillId="3" borderId="4921" xfId="0" applyFont="1" applyFill="1" applyBorder="1" applyAlignment="1">
      <alignment horizontal="center" vertical="center"/>
    </xf>
    <xf numFmtId="0" fontId="8" fillId="3" borderId="4920" xfId="0" applyFont="1" applyFill="1" applyBorder="1" applyAlignment="1">
      <alignment horizontal="center" vertical="center"/>
    </xf>
    <xf numFmtId="0" fontId="16" fillId="0" borderId="4919" xfId="0" applyFont="1" applyBorder="1" applyAlignment="1">
      <alignment horizontal="left" vertical="center" shrinkToFit="1"/>
    </xf>
    <xf numFmtId="0" fontId="16" fillId="0" borderId="4918" xfId="0" applyFont="1" applyBorder="1" applyAlignment="1">
      <alignment horizontal="left" vertical="center" shrinkToFit="1"/>
    </xf>
    <xf numFmtId="0" fontId="16" fillId="0" borderId="4917" xfId="0" applyFont="1" applyBorder="1" applyAlignment="1">
      <alignment horizontal="left" vertical="center" shrinkToFit="1"/>
    </xf>
    <xf numFmtId="0" fontId="8" fillId="4" borderId="4915" xfId="0" applyFont="1" applyFill="1" applyBorder="1" applyAlignment="1">
      <alignment horizontal="left" vertical="top" wrapText="1"/>
    </xf>
    <xf numFmtId="0" fontId="8" fillId="4" borderId="4914" xfId="0" applyFont="1" applyFill="1" applyBorder="1" applyAlignment="1">
      <alignment horizontal="left" vertical="top" wrapText="1"/>
    </xf>
    <xf numFmtId="0" fontId="8" fillId="3" borderId="4936" xfId="0" applyFont="1" applyFill="1" applyBorder="1" applyAlignment="1">
      <alignment horizontal="center" vertical="center"/>
    </xf>
    <xf numFmtId="0" fontId="8" fillId="3" borderId="4935" xfId="0" applyFont="1" applyFill="1" applyBorder="1" applyAlignment="1">
      <alignment horizontal="center" vertical="center"/>
    </xf>
    <xf numFmtId="0" fontId="17" fillId="0" borderId="4934" xfId="0" applyFont="1" applyBorder="1" applyAlignment="1">
      <alignment horizontal="left" vertical="center" shrinkToFit="1"/>
    </xf>
    <xf numFmtId="0" fontId="17" fillId="0" borderId="4933" xfId="0" applyFont="1" applyBorder="1" applyAlignment="1">
      <alignment horizontal="left" vertical="center" shrinkToFit="1"/>
    </xf>
    <xf numFmtId="0" fontId="17" fillId="0" borderId="4932" xfId="0" applyFont="1" applyBorder="1" applyAlignment="1">
      <alignment horizontal="left" vertical="center" shrinkToFit="1"/>
    </xf>
    <xf numFmtId="0" fontId="8" fillId="3" borderId="4937" xfId="0" applyFont="1" applyFill="1" applyBorder="1" applyAlignment="1">
      <alignment horizontal="center" vertical="center" wrapText="1"/>
    </xf>
    <xf numFmtId="0" fontId="8" fillId="3" borderId="4914" xfId="0" applyFont="1" applyFill="1" applyBorder="1" applyAlignment="1">
      <alignment horizontal="center" vertical="center" wrapText="1"/>
    </xf>
    <xf numFmtId="0" fontId="8" fillId="4" borderId="4916" xfId="0" applyFont="1" applyFill="1" applyBorder="1" applyAlignment="1">
      <alignment horizontal="left" vertical="top" wrapText="1"/>
    </xf>
    <xf numFmtId="0" fontId="10" fillId="0" borderId="4916" xfId="0" applyFont="1" applyBorder="1" applyAlignment="1">
      <alignment horizontal="left" vertical="center" wrapText="1"/>
    </xf>
    <xf numFmtId="0" fontId="10" fillId="0" borderId="4915" xfId="0" applyFont="1" applyBorder="1" applyAlignment="1">
      <alignment horizontal="left" vertical="center" wrapText="1"/>
    </xf>
    <xf numFmtId="0" fontId="10" fillId="0" borderId="4914" xfId="0" applyFont="1" applyBorder="1" applyAlignment="1">
      <alignment horizontal="left" vertical="center" wrapText="1"/>
    </xf>
    <xf numFmtId="0" fontId="11" fillId="4" borderId="4916" xfId="0" applyFont="1" applyFill="1" applyBorder="1" applyAlignment="1">
      <alignment horizontal="center" vertical="center" wrapText="1"/>
    </xf>
    <xf numFmtId="0" fontId="11" fillId="4" borderId="4914" xfId="0" applyFont="1" applyFill="1" applyBorder="1" applyAlignment="1">
      <alignment horizontal="center" vertical="center" wrapText="1"/>
    </xf>
    <xf numFmtId="0" fontId="8" fillId="3" borderId="4955" xfId="0" applyFont="1" applyFill="1" applyBorder="1" applyAlignment="1">
      <alignment horizontal="center" vertical="center"/>
    </xf>
    <xf numFmtId="0" fontId="8" fillId="3" borderId="4952" xfId="0" applyFont="1" applyFill="1" applyBorder="1" applyAlignment="1">
      <alignment horizontal="center" vertical="center"/>
    </xf>
    <xf numFmtId="0" fontId="8" fillId="3" borderId="4954" xfId="0" applyFont="1" applyFill="1" applyBorder="1" applyAlignment="1">
      <alignment horizontal="center" vertical="center"/>
    </xf>
    <xf numFmtId="0" fontId="8" fillId="3" borderId="4950" xfId="0" applyFont="1" applyFill="1" applyBorder="1" applyAlignment="1">
      <alignment horizontal="center" vertical="center"/>
    </xf>
    <xf numFmtId="0" fontId="8" fillId="3" borderId="4949" xfId="0" applyFont="1" applyFill="1" applyBorder="1" applyAlignment="1">
      <alignment horizontal="center" vertical="center"/>
    </xf>
    <xf numFmtId="0" fontId="17" fillId="0" borderId="4948" xfId="0" applyFont="1" applyBorder="1" applyAlignment="1">
      <alignment horizontal="left" vertical="center" shrinkToFit="1"/>
    </xf>
    <xf numFmtId="0" fontId="17" fillId="0" borderId="4947" xfId="0" applyFont="1" applyBorder="1" applyAlignment="1">
      <alignment horizontal="left" vertical="center" shrinkToFit="1"/>
    </xf>
    <xf numFmtId="0" fontId="17" fillId="0" borderId="4946" xfId="0" applyFont="1" applyBorder="1" applyAlignment="1">
      <alignment horizontal="left" vertical="center" shrinkToFit="1"/>
    </xf>
    <xf numFmtId="0" fontId="15" fillId="0" borderId="4953" xfId="0" applyFont="1" applyBorder="1" applyAlignment="1">
      <alignment horizontal="left" vertical="top" wrapText="1"/>
    </xf>
    <xf numFmtId="0" fontId="15" fillId="0" borderId="4952" xfId="0" applyFont="1" applyBorder="1" applyAlignment="1">
      <alignment horizontal="left" vertical="top" wrapText="1"/>
    </xf>
    <xf numFmtId="0" fontId="15" fillId="0" borderId="4951" xfId="0" applyFont="1" applyBorder="1" applyAlignment="1">
      <alignment horizontal="left" vertical="top" wrapText="1"/>
    </xf>
    <xf numFmtId="0" fontId="8" fillId="3" borderId="4964" xfId="0" applyFont="1" applyFill="1" applyBorder="1" applyAlignment="1">
      <alignment horizontal="center" vertical="center"/>
    </xf>
    <xf numFmtId="0" fontId="8" fillId="3" borderId="4963" xfId="0" applyFont="1" applyFill="1" applyBorder="1" applyAlignment="1">
      <alignment horizontal="center" vertical="center"/>
    </xf>
    <xf numFmtId="0" fontId="13" fillId="0" borderId="4963" xfId="0" applyFont="1" applyBorder="1" applyAlignment="1">
      <alignment horizontal="left" vertical="center" wrapText="1"/>
    </xf>
    <xf numFmtId="0" fontId="13" fillId="0" borderId="4962" xfId="0" applyFont="1" applyBorder="1" applyAlignment="1">
      <alignment horizontal="left" vertical="center" wrapText="1"/>
    </xf>
    <xf numFmtId="0" fontId="8" fillId="3" borderId="4964" xfId="0" applyFont="1" applyFill="1" applyBorder="1" applyAlignment="1">
      <alignment horizontal="center" vertical="center" wrapText="1"/>
    </xf>
    <xf numFmtId="0" fontId="8" fillId="3" borderId="4963" xfId="0" applyFont="1" applyFill="1" applyBorder="1" applyAlignment="1">
      <alignment horizontal="center" vertical="center" wrapText="1"/>
    </xf>
    <xf numFmtId="0" fontId="16" fillId="0" borderId="4948" xfId="0" applyFont="1" applyBorder="1" applyAlignment="1">
      <alignment horizontal="left" vertical="center" shrinkToFit="1"/>
    </xf>
    <xf numFmtId="0" fontId="16" fillId="0" borderId="4947" xfId="0" applyFont="1" applyBorder="1" applyAlignment="1">
      <alignment horizontal="left" vertical="center" shrinkToFit="1"/>
    </xf>
    <xf numFmtId="0" fontId="16" fillId="0" borderId="4946" xfId="0" applyFont="1" applyBorder="1" applyAlignment="1">
      <alignment horizontal="left" vertical="center" shrinkToFit="1"/>
    </xf>
    <xf numFmtId="0" fontId="8" fillId="3" borderId="4945" xfId="0" applyFont="1" applyFill="1" applyBorder="1" applyAlignment="1">
      <alignment horizontal="center" vertical="center"/>
    </xf>
    <xf numFmtId="0" fontId="8" fillId="3" borderId="4944" xfId="0" applyFont="1" applyFill="1" applyBorder="1" applyAlignment="1">
      <alignment horizontal="center" vertical="center"/>
    </xf>
    <xf numFmtId="0" fontId="16" fillId="0" borderId="4943" xfId="0" applyFont="1" applyBorder="1" applyAlignment="1">
      <alignment horizontal="left" vertical="center" shrinkToFit="1"/>
    </xf>
    <xf numFmtId="0" fontId="16" fillId="0" borderId="4942" xfId="0" applyFont="1" applyBorder="1" applyAlignment="1">
      <alignment horizontal="left" vertical="center" shrinkToFit="1"/>
    </xf>
    <xf numFmtId="0" fontId="16" fillId="0" borderId="4941" xfId="0" applyFont="1" applyBorder="1" applyAlignment="1">
      <alignment horizontal="left" vertical="center" shrinkToFit="1"/>
    </xf>
    <xf numFmtId="0" fontId="8" fillId="4" borderId="4939" xfId="0" applyFont="1" applyFill="1" applyBorder="1" applyAlignment="1">
      <alignment horizontal="left" vertical="top" wrapText="1"/>
    </xf>
    <xf numFmtId="0" fontId="8" fillId="4" borderId="4938" xfId="0" applyFont="1" applyFill="1" applyBorder="1" applyAlignment="1">
      <alignment horizontal="left" vertical="top" wrapText="1"/>
    </xf>
    <xf numFmtId="0" fontId="8" fillId="3" borderId="4960" xfId="0" applyFont="1" applyFill="1" applyBorder="1" applyAlignment="1">
      <alignment horizontal="center" vertical="center"/>
    </xf>
    <xf numFmtId="0" fontId="8" fillId="3" borderId="4959" xfId="0" applyFont="1" applyFill="1" applyBorder="1" applyAlignment="1">
      <alignment horizontal="center" vertical="center"/>
    </xf>
    <xf numFmtId="0" fontId="17" fillId="0" borderId="4958" xfId="0" applyFont="1" applyBorder="1" applyAlignment="1">
      <alignment horizontal="left" vertical="center" shrinkToFit="1"/>
    </xf>
    <xf numFmtId="0" fontId="17" fillId="0" borderId="4957" xfId="0" applyFont="1" applyBorder="1" applyAlignment="1">
      <alignment horizontal="left" vertical="center" shrinkToFit="1"/>
    </xf>
    <xf numFmtId="0" fontId="17" fillId="0" borderId="4956" xfId="0" applyFont="1" applyBorder="1" applyAlignment="1">
      <alignment horizontal="left" vertical="center" shrinkToFit="1"/>
    </xf>
    <xf numFmtId="0" fontId="8" fillId="3" borderId="4961" xfId="0" applyFont="1" applyFill="1" applyBorder="1" applyAlignment="1">
      <alignment horizontal="center" vertical="center" wrapText="1"/>
    </xf>
    <xf numFmtId="0" fontId="8" fillId="3" borderId="4938" xfId="0" applyFont="1" applyFill="1" applyBorder="1" applyAlignment="1">
      <alignment horizontal="center" vertical="center" wrapText="1"/>
    </xf>
    <xf numFmtId="0" fontId="8" fillId="4" borderId="4940" xfId="0" applyFont="1" applyFill="1" applyBorder="1" applyAlignment="1">
      <alignment horizontal="left" vertical="top" wrapText="1"/>
    </xf>
    <xf numFmtId="0" fontId="10" fillId="0" borderId="4940" xfId="0" applyFont="1" applyBorder="1" applyAlignment="1">
      <alignment horizontal="left" vertical="center" wrapText="1"/>
    </xf>
    <xf numFmtId="0" fontId="10" fillId="0" borderId="4939" xfId="0" applyFont="1" applyBorder="1" applyAlignment="1">
      <alignment horizontal="left" vertical="center" wrapText="1"/>
    </xf>
    <xf numFmtId="0" fontId="10" fillId="0" borderId="4938" xfId="0" applyFont="1" applyBorder="1" applyAlignment="1">
      <alignment horizontal="left" vertical="center" wrapText="1"/>
    </xf>
    <xf numFmtId="0" fontId="11" fillId="4" borderId="4940" xfId="0" applyFont="1" applyFill="1" applyBorder="1" applyAlignment="1">
      <alignment horizontal="center" vertical="center" wrapText="1"/>
    </xf>
    <xf numFmtId="0" fontId="11" fillId="4" borderId="4938" xfId="0" applyFont="1" applyFill="1" applyBorder="1" applyAlignment="1">
      <alignment horizontal="center" vertical="center" wrapText="1"/>
    </xf>
    <xf numFmtId="0" fontId="8" fillId="3" borderId="4979" xfId="0" applyFont="1" applyFill="1" applyBorder="1" applyAlignment="1">
      <alignment horizontal="center" vertical="center"/>
    </xf>
    <xf numFmtId="0" fontId="8" fillId="3" borderId="4976" xfId="0" applyFont="1" applyFill="1" applyBorder="1" applyAlignment="1">
      <alignment horizontal="center" vertical="center"/>
    </xf>
    <xf numFmtId="0" fontId="8" fillId="3" borderId="4978" xfId="0" applyFont="1" applyFill="1" applyBorder="1" applyAlignment="1">
      <alignment horizontal="center" vertical="center"/>
    </xf>
    <xf numFmtId="0" fontId="8" fillId="3" borderId="4974" xfId="0" applyFont="1" applyFill="1" applyBorder="1" applyAlignment="1">
      <alignment horizontal="center" vertical="center"/>
    </xf>
    <xf numFmtId="0" fontId="8" fillId="3" borderId="4973" xfId="0" applyFont="1" applyFill="1" applyBorder="1" applyAlignment="1">
      <alignment horizontal="center" vertical="center"/>
    </xf>
    <xf numFmtId="0" fontId="17" fillId="0" borderId="4972" xfId="0" applyFont="1" applyBorder="1" applyAlignment="1">
      <alignment horizontal="left" vertical="center" shrinkToFit="1"/>
    </xf>
    <xf numFmtId="0" fontId="17" fillId="0" borderId="4971" xfId="0" applyFont="1" applyBorder="1" applyAlignment="1">
      <alignment horizontal="left" vertical="center" shrinkToFit="1"/>
    </xf>
    <xf numFmtId="0" fontId="17" fillId="0" borderId="4970" xfId="0" applyFont="1" applyBorder="1" applyAlignment="1">
      <alignment horizontal="left" vertical="center" shrinkToFit="1"/>
    </xf>
    <xf numFmtId="0" fontId="15" fillId="0" borderId="4977" xfId="0" applyFont="1" applyBorder="1" applyAlignment="1">
      <alignment horizontal="left" vertical="top" wrapText="1"/>
    </xf>
    <xf numFmtId="0" fontId="15" fillId="0" borderId="4976" xfId="0" applyFont="1" applyBorder="1" applyAlignment="1">
      <alignment horizontal="left" vertical="top" wrapText="1"/>
    </xf>
    <xf numFmtId="0" fontId="15" fillId="0" borderId="4975" xfId="0" applyFont="1" applyBorder="1" applyAlignment="1">
      <alignment horizontal="left" vertical="top" wrapText="1"/>
    </xf>
    <xf numFmtId="0" fontId="8" fillId="3" borderId="4988" xfId="0" applyFont="1" applyFill="1" applyBorder="1" applyAlignment="1">
      <alignment horizontal="center" vertical="center"/>
    </xf>
    <xf numFmtId="0" fontId="8" fillId="3" borderId="4987" xfId="0" applyFont="1" applyFill="1" applyBorder="1" applyAlignment="1">
      <alignment horizontal="center" vertical="center"/>
    </xf>
    <xf numFmtId="0" fontId="13" fillId="0" borderId="4987" xfId="0" applyFont="1" applyBorder="1" applyAlignment="1">
      <alignment horizontal="left" vertical="center" wrapText="1"/>
    </xf>
    <xf numFmtId="0" fontId="13" fillId="0" borderId="4986" xfId="0" applyFont="1" applyBorder="1" applyAlignment="1">
      <alignment horizontal="left" vertical="center" wrapText="1"/>
    </xf>
    <xf numFmtId="0" fontId="8" fillId="3" borderId="4988" xfId="0" applyFont="1" applyFill="1" applyBorder="1" applyAlignment="1">
      <alignment horizontal="center" vertical="center" wrapText="1"/>
    </xf>
    <xf numFmtId="0" fontId="8" fillId="3" borderId="4987" xfId="0" applyFont="1" applyFill="1" applyBorder="1" applyAlignment="1">
      <alignment horizontal="center" vertical="center" wrapText="1"/>
    </xf>
    <xf numFmtId="0" fontId="16" fillId="0" borderId="4972" xfId="0" applyFont="1" applyBorder="1" applyAlignment="1">
      <alignment horizontal="left" vertical="center" shrinkToFit="1"/>
    </xf>
    <xf numFmtId="0" fontId="16" fillId="0" borderId="4971" xfId="0" applyFont="1" applyBorder="1" applyAlignment="1">
      <alignment horizontal="left" vertical="center" shrinkToFit="1"/>
    </xf>
    <xf numFmtId="0" fontId="16" fillId="0" borderId="4970" xfId="0" applyFont="1" applyBorder="1" applyAlignment="1">
      <alignment horizontal="left" vertical="center" shrinkToFit="1"/>
    </xf>
    <xf numFmtId="0" fontId="8" fillId="3" borderId="4969" xfId="0" applyFont="1" applyFill="1" applyBorder="1" applyAlignment="1">
      <alignment horizontal="center" vertical="center"/>
    </xf>
    <xf numFmtId="0" fontId="8" fillId="3" borderId="4968" xfId="0" applyFont="1" applyFill="1" applyBorder="1" applyAlignment="1">
      <alignment horizontal="center" vertical="center"/>
    </xf>
    <xf numFmtId="0" fontId="16" fillId="0" borderId="4967" xfId="0" applyFont="1" applyBorder="1" applyAlignment="1">
      <alignment horizontal="left" vertical="center" shrinkToFit="1"/>
    </xf>
    <xf numFmtId="0" fontId="16" fillId="0" borderId="4966" xfId="0" applyFont="1" applyBorder="1" applyAlignment="1">
      <alignment horizontal="left" vertical="center" shrinkToFit="1"/>
    </xf>
    <xf numFmtId="0" fontId="16" fillId="0" borderId="4965" xfId="0" applyFont="1" applyBorder="1" applyAlignment="1">
      <alignment horizontal="left" vertical="center" shrinkToFit="1"/>
    </xf>
    <xf numFmtId="0" fontId="8" fillId="4" borderId="4963" xfId="0" applyFont="1" applyFill="1" applyBorder="1" applyAlignment="1">
      <alignment horizontal="left" vertical="top" wrapText="1"/>
    </xf>
    <xf numFmtId="0" fontId="8" fillId="4" borderId="4962" xfId="0" applyFont="1" applyFill="1" applyBorder="1" applyAlignment="1">
      <alignment horizontal="left" vertical="top" wrapText="1"/>
    </xf>
    <xf numFmtId="0" fontId="8" fillId="3" borderId="4984" xfId="0" applyFont="1" applyFill="1" applyBorder="1" applyAlignment="1">
      <alignment horizontal="center" vertical="center"/>
    </xf>
    <xf numFmtId="0" fontId="8" fillId="3" borderId="4983" xfId="0" applyFont="1" applyFill="1" applyBorder="1" applyAlignment="1">
      <alignment horizontal="center" vertical="center"/>
    </xf>
    <xf numFmtId="0" fontId="17" fillId="0" borderId="4982" xfId="0" applyFont="1" applyBorder="1" applyAlignment="1">
      <alignment horizontal="left" vertical="center" shrinkToFit="1"/>
    </xf>
    <xf numFmtId="0" fontId="17" fillId="0" borderId="4981" xfId="0" applyFont="1" applyBorder="1" applyAlignment="1">
      <alignment horizontal="left" vertical="center" shrinkToFit="1"/>
    </xf>
    <xf numFmtId="0" fontId="17" fillId="0" borderId="4980" xfId="0" applyFont="1" applyBorder="1" applyAlignment="1">
      <alignment horizontal="left" vertical="center" shrinkToFit="1"/>
    </xf>
    <xf numFmtId="0" fontId="8" fillId="3" borderId="4985" xfId="0" applyFont="1" applyFill="1" applyBorder="1" applyAlignment="1">
      <alignment horizontal="center" vertical="center" wrapText="1"/>
    </xf>
    <xf numFmtId="0" fontId="8" fillId="3" borderId="4962" xfId="0" applyFont="1" applyFill="1" applyBorder="1" applyAlignment="1">
      <alignment horizontal="center" vertical="center" wrapText="1"/>
    </xf>
    <xf numFmtId="0" fontId="8" fillId="4" borderId="4964" xfId="0" applyFont="1" applyFill="1" applyBorder="1" applyAlignment="1">
      <alignment horizontal="left" vertical="top" wrapText="1"/>
    </xf>
    <xf numFmtId="0" fontId="10" fillId="0" borderId="4964" xfId="0" applyFont="1" applyBorder="1" applyAlignment="1">
      <alignment horizontal="left" vertical="center" wrapText="1"/>
    </xf>
    <xf numFmtId="0" fontId="10" fillId="0" borderId="4963" xfId="0" applyFont="1" applyBorder="1" applyAlignment="1">
      <alignment horizontal="left" vertical="center" wrapText="1"/>
    </xf>
    <xf numFmtId="0" fontId="10" fillId="0" borderId="4962" xfId="0" applyFont="1" applyBorder="1" applyAlignment="1">
      <alignment horizontal="left" vertical="center" wrapText="1"/>
    </xf>
    <xf numFmtId="0" fontId="11" fillId="4" borderId="4964" xfId="0" applyFont="1" applyFill="1" applyBorder="1" applyAlignment="1">
      <alignment horizontal="center" vertical="center" wrapText="1"/>
    </xf>
    <xf numFmtId="0" fontId="11" fillId="4" borderId="4962" xfId="0" applyFont="1" applyFill="1" applyBorder="1" applyAlignment="1">
      <alignment horizontal="center" vertical="center" wrapText="1"/>
    </xf>
  </cellXfs>
  <cellStyles count="4">
    <cellStyle name="ハイパーリンク" xfId="3" builtinId="8"/>
    <cellStyle name="桁区切り" xfId="1" builtinId="6"/>
    <cellStyle name="標準" xfId="0" builtinId="0"/>
    <cellStyle name="標準 3" xfId="2"/>
  </cellStyles>
  <dxfs count="8">
    <dxf>
      <fill>
        <patternFill>
          <bgColor rgb="FFFFFF66"/>
        </patternFill>
      </fill>
    </dxf>
    <dxf>
      <fill>
        <patternFill>
          <bgColor theme="7" tint="0.59996337778862885"/>
        </patternFill>
      </fill>
    </dxf>
    <dxf>
      <fill>
        <patternFill>
          <bgColor theme="7" tint="0.39994506668294322"/>
        </patternFill>
      </fill>
    </dxf>
    <dxf>
      <fill>
        <patternFill>
          <bgColor theme="8" tint="0.39994506668294322"/>
        </patternFill>
      </fill>
    </dxf>
    <dxf>
      <font>
        <color theme="0"/>
      </font>
      <fill>
        <patternFill>
          <bgColor theme="8" tint="-0.499984740745262"/>
        </patternFill>
      </fill>
    </dxf>
    <dxf>
      <font>
        <color theme="0"/>
      </font>
      <fill>
        <patternFill>
          <bgColor theme="8" tint="-0.499984740745262"/>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worksheet" Target="worksheets/sheet181.xml"/><Relationship Id="rId186" Type="http://schemas.openxmlformats.org/officeDocument/2006/relationships/worksheet" Target="worksheets/sheet186.xml"/><Relationship Id="rId21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01" Type="http://schemas.openxmlformats.org/officeDocument/2006/relationships/worksheet" Target="worksheets/sheet20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styles" Target="styles.xml"/><Relationship Id="rId190" Type="http://schemas.openxmlformats.org/officeDocument/2006/relationships/worksheet" Target="worksheets/sheet190.xml"/><Relationship Id="rId204" Type="http://schemas.openxmlformats.org/officeDocument/2006/relationships/worksheet" Target="worksheets/sheet20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sharedStrings" Target="sharedStrings.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07"/>
  <sheetViews>
    <sheetView tabSelected="1" view="pageBreakPreview" zoomScale="70" zoomScaleNormal="70" zoomScaleSheetLayoutView="70" workbookViewId="0"/>
  </sheetViews>
  <sheetFormatPr defaultColWidth="9" defaultRowHeight="18.75" x14ac:dyDescent="0.4"/>
  <cols>
    <col min="1" max="1" width="9" style="1"/>
    <col min="2" max="2" width="23.625" style="1" customWidth="1"/>
    <col min="3" max="3" width="22.375" style="2" customWidth="1"/>
    <col min="4" max="4" width="31.875" style="2" customWidth="1"/>
    <col min="5" max="5" width="24.875" style="2" hidden="1" customWidth="1"/>
    <col min="6" max="6" width="29.25" style="1" hidden="1" customWidth="1"/>
    <col min="7" max="7" width="45" style="2" customWidth="1"/>
    <col min="8" max="8" width="9" style="40"/>
    <col min="9" max="9" width="13" style="41" bestFit="1" customWidth="1"/>
    <col min="10" max="13" width="9" style="42"/>
    <col min="14" max="14" width="22.75" style="1" customWidth="1"/>
    <col min="15" max="16384" width="9" style="1"/>
  </cols>
  <sheetData>
    <row r="1" spans="1:14" x14ac:dyDescent="0.4">
      <c r="A1" s="7" t="s">
        <v>1821</v>
      </c>
      <c r="B1" s="7" t="s">
        <v>228</v>
      </c>
      <c r="C1" s="7" t="s">
        <v>227</v>
      </c>
      <c r="D1" s="7" t="s">
        <v>226</v>
      </c>
      <c r="E1" s="7" t="s">
        <v>225</v>
      </c>
      <c r="F1" s="7" t="s">
        <v>224</v>
      </c>
      <c r="G1" s="7" t="s">
        <v>1816</v>
      </c>
      <c r="H1" s="31" t="s">
        <v>1808</v>
      </c>
      <c r="I1" s="32" t="s">
        <v>1809</v>
      </c>
      <c r="J1" s="33" t="s">
        <v>1810</v>
      </c>
      <c r="K1" s="33" t="s">
        <v>1811</v>
      </c>
      <c r="L1" s="33" t="s">
        <v>1812</v>
      </c>
      <c r="M1" s="33" t="s">
        <v>1813</v>
      </c>
      <c r="N1" s="7" t="s">
        <v>1814</v>
      </c>
    </row>
    <row r="2" spans="1:14" x14ac:dyDescent="0.4">
      <c r="A2" s="4">
        <v>1</v>
      </c>
      <c r="B2" s="6" t="s">
        <v>3</v>
      </c>
      <c r="C2" s="5" t="s">
        <v>186</v>
      </c>
      <c r="D2" s="5" t="s">
        <v>185</v>
      </c>
      <c r="E2" s="4" t="s">
        <v>223</v>
      </c>
      <c r="F2" s="4" t="str">
        <f ca="1">INDIRECT(E2&amp;"!E7")</f>
        <v>地域子育て支援拠点運営</v>
      </c>
      <c r="G2" s="3" t="str">
        <f t="shared" ref="G2:G65" ca="1" si="0">HYPERLINK("#'"&amp;E2&amp;"'!A1", F2)</f>
        <v>地域子育て支援拠点運営</v>
      </c>
      <c r="H2" s="34" t="s">
        <v>282</v>
      </c>
      <c r="I2" s="35">
        <v>86929</v>
      </c>
      <c r="J2" s="36" t="s">
        <v>1804</v>
      </c>
      <c r="K2" s="36" t="s">
        <v>1804</v>
      </c>
      <c r="L2" s="36" t="s">
        <v>1805</v>
      </c>
      <c r="M2" s="36" t="s">
        <v>1805</v>
      </c>
      <c r="N2" s="43" t="s">
        <v>1806</v>
      </c>
    </row>
    <row r="3" spans="1:14" x14ac:dyDescent="0.4">
      <c r="A3" s="4">
        <v>2</v>
      </c>
      <c r="B3" s="6" t="s">
        <v>3</v>
      </c>
      <c r="C3" s="5" t="s">
        <v>186</v>
      </c>
      <c r="D3" s="5" t="s">
        <v>185</v>
      </c>
      <c r="E3" s="4" t="s">
        <v>222</v>
      </c>
      <c r="F3" s="4" t="str">
        <f t="shared" ref="F3:F66" ca="1" si="1">INDIRECT("'"&amp;E3&amp;"'!E7")</f>
        <v>子育て支援ホームヘルパー派遣</v>
      </c>
      <c r="G3" s="3" t="str">
        <f t="shared" ca="1" si="0"/>
        <v>子育て支援ホームヘルパー派遣</v>
      </c>
      <c r="H3" s="34" t="s">
        <v>282</v>
      </c>
      <c r="I3" s="35">
        <v>693</v>
      </c>
      <c r="J3" s="36" t="s">
        <v>1804</v>
      </c>
      <c r="K3" s="36" t="s">
        <v>1805</v>
      </c>
      <c r="L3" s="36" t="s">
        <v>1805</v>
      </c>
      <c r="M3" s="36" t="s">
        <v>1804</v>
      </c>
      <c r="N3" s="43" t="s">
        <v>232</v>
      </c>
    </row>
    <row r="4" spans="1:14" x14ac:dyDescent="0.4">
      <c r="A4" s="4">
        <v>3</v>
      </c>
      <c r="B4" s="6" t="s">
        <v>3</v>
      </c>
      <c r="C4" s="5" t="s">
        <v>186</v>
      </c>
      <c r="D4" s="5" t="s">
        <v>185</v>
      </c>
      <c r="E4" s="4" t="s">
        <v>221</v>
      </c>
      <c r="F4" s="4" t="str">
        <f t="shared" ca="1" si="1"/>
        <v>ファミリー・サポート・センター運営</v>
      </c>
      <c r="G4" s="3" t="str">
        <f t="shared" ca="1" si="0"/>
        <v>ファミリー・サポート・センター運営</v>
      </c>
      <c r="H4" s="34" t="s">
        <v>282</v>
      </c>
      <c r="I4" s="35">
        <v>7788</v>
      </c>
      <c r="J4" s="36" t="s">
        <v>1804</v>
      </c>
      <c r="K4" s="36" t="s">
        <v>1804</v>
      </c>
      <c r="L4" s="36" t="s">
        <v>1805</v>
      </c>
      <c r="M4" s="36" t="s">
        <v>1804</v>
      </c>
      <c r="N4" s="37" t="s">
        <v>1818</v>
      </c>
    </row>
    <row r="5" spans="1:14" x14ac:dyDescent="0.4">
      <c r="A5" s="4">
        <v>4</v>
      </c>
      <c r="B5" s="6" t="s">
        <v>3</v>
      </c>
      <c r="C5" s="5" t="s">
        <v>186</v>
      </c>
      <c r="D5" s="5" t="s">
        <v>185</v>
      </c>
      <c r="E5" s="4" t="s">
        <v>220</v>
      </c>
      <c r="F5" s="4" t="str">
        <f t="shared" ca="1" si="1"/>
        <v>子ども・子育て会議</v>
      </c>
      <c r="G5" s="3" t="str">
        <f t="shared" ca="1" si="0"/>
        <v>子ども・子育て会議</v>
      </c>
      <c r="H5" s="34" t="s">
        <v>282</v>
      </c>
      <c r="I5" s="35">
        <v>6307</v>
      </c>
      <c r="J5" s="36" t="s">
        <v>1804</v>
      </c>
      <c r="K5" s="36" t="s">
        <v>1804</v>
      </c>
      <c r="L5" s="36" t="s">
        <v>1804</v>
      </c>
      <c r="M5" s="36" t="s">
        <v>1804</v>
      </c>
      <c r="N5" s="37" t="s">
        <v>232</v>
      </c>
    </row>
    <row r="6" spans="1:14" x14ac:dyDescent="0.4">
      <c r="A6" s="4">
        <v>5</v>
      </c>
      <c r="B6" s="6" t="s">
        <v>3</v>
      </c>
      <c r="C6" s="5" t="s">
        <v>186</v>
      </c>
      <c r="D6" s="5" t="s">
        <v>185</v>
      </c>
      <c r="E6" s="4" t="s">
        <v>219</v>
      </c>
      <c r="F6" s="4" t="str">
        <f t="shared" ca="1" si="1"/>
        <v>利用者支援（基本型）</v>
      </c>
      <c r="G6" s="3" t="str">
        <f t="shared" ca="1" si="0"/>
        <v>利用者支援（基本型）</v>
      </c>
      <c r="H6" s="34" t="s">
        <v>282</v>
      </c>
      <c r="I6" s="35">
        <v>16751</v>
      </c>
      <c r="J6" s="36" t="s">
        <v>1804</v>
      </c>
      <c r="K6" s="36" t="s">
        <v>1804</v>
      </c>
      <c r="L6" s="36" t="s">
        <v>1805</v>
      </c>
      <c r="M6" s="36" t="s">
        <v>1804</v>
      </c>
      <c r="N6" s="37" t="s">
        <v>232</v>
      </c>
    </row>
    <row r="7" spans="1:14" x14ac:dyDescent="0.4">
      <c r="A7" s="4">
        <v>6</v>
      </c>
      <c r="B7" s="6" t="s">
        <v>3</v>
      </c>
      <c r="C7" s="5" t="s">
        <v>186</v>
      </c>
      <c r="D7" s="5" t="s">
        <v>185</v>
      </c>
      <c r="E7" s="4" t="s">
        <v>218</v>
      </c>
      <c r="F7" s="4" t="str">
        <f t="shared" ca="1" si="1"/>
        <v>子ども家庭総合支援拠点運営</v>
      </c>
      <c r="G7" s="3" t="str">
        <f t="shared" ca="1" si="0"/>
        <v>子ども家庭総合支援拠点運営</v>
      </c>
      <c r="H7" s="34" t="s">
        <v>282</v>
      </c>
      <c r="I7" s="35">
        <v>16333</v>
      </c>
      <c r="J7" s="36" t="s">
        <v>1804</v>
      </c>
      <c r="K7" s="36" t="s">
        <v>1804</v>
      </c>
      <c r="L7" s="36" t="s">
        <v>1805</v>
      </c>
      <c r="M7" s="36" t="s">
        <v>1805</v>
      </c>
      <c r="N7" s="37" t="s">
        <v>1817</v>
      </c>
    </row>
    <row r="8" spans="1:14" x14ac:dyDescent="0.4">
      <c r="A8" s="4">
        <v>7</v>
      </c>
      <c r="B8" s="6" t="s">
        <v>3</v>
      </c>
      <c r="C8" s="5" t="s">
        <v>186</v>
      </c>
      <c r="D8" s="5" t="s">
        <v>185</v>
      </c>
      <c r="E8" s="4" t="s">
        <v>217</v>
      </c>
      <c r="F8" s="4" t="str">
        <f t="shared" ca="1" si="1"/>
        <v>要保護児童対策地域協議会</v>
      </c>
      <c r="G8" s="3" t="str">
        <f t="shared" ca="1" si="0"/>
        <v>要保護児童対策地域協議会</v>
      </c>
      <c r="H8" s="34" t="s">
        <v>282</v>
      </c>
      <c r="I8" s="35">
        <v>658</v>
      </c>
      <c r="J8" s="36" t="s">
        <v>1804</v>
      </c>
      <c r="K8" s="36" t="s">
        <v>1805</v>
      </c>
      <c r="L8" s="36" t="s">
        <v>1805</v>
      </c>
      <c r="M8" s="36" t="s">
        <v>1805</v>
      </c>
      <c r="N8" s="37" t="s">
        <v>340</v>
      </c>
    </row>
    <row r="9" spans="1:14" x14ac:dyDescent="0.4">
      <c r="A9" s="4">
        <v>8</v>
      </c>
      <c r="B9" s="6" t="s">
        <v>3</v>
      </c>
      <c r="C9" s="5" t="s">
        <v>186</v>
      </c>
      <c r="D9" s="5" t="s">
        <v>185</v>
      </c>
      <c r="E9" s="4" t="s">
        <v>216</v>
      </c>
      <c r="F9" s="4" t="str">
        <f t="shared" ca="1" si="1"/>
        <v>助産施設入所委託</v>
      </c>
      <c r="G9" s="3" t="str">
        <f t="shared" ca="1" si="0"/>
        <v>助産施設入所委託</v>
      </c>
      <c r="H9" s="34" t="s">
        <v>282</v>
      </c>
      <c r="I9" s="35">
        <v>2807</v>
      </c>
      <c r="J9" s="36" t="s">
        <v>1804</v>
      </c>
      <c r="K9" s="36" t="s">
        <v>1804</v>
      </c>
      <c r="L9" s="36" t="s">
        <v>1805</v>
      </c>
      <c r="M9" s="36" t="s">
        <v>1805</v>
      </c>
      <c r="N9" s="37" t="s">
        <v>340</v>
      </c>
    </row>
    <row r="10" spans="1:14" x14ac:dyDescent="0.4">
      <c r="A10" s="4">
        <v>9</v>
      </c>
      <c r="B10" s="6" t="s">
        <v>3</v>
      </c>
      <c r="C10" s="5" t="s">
        <v>186</v>
      </c>
      <c r="D10" s="5" t="s">
        <v>185</v>
      </c>
      <c r="E10" s="4" t="s">
        <v>215</v>
      </c>
      <c r="F10" s="4" t="str">
        <f t="shared" ca="1" si="1"/>
        <v>里親制度支援</v>
      </c>
      <c r="G10" s="3" t="str">
        <f t="shared" ca="1" si="0"/>
        <v>里親制度支援</v>
      </c>
      <c r="H10" s="34" t="s">
        <v>282</v>
      </c>
      <c r="I10" s="35">
        <v>20</v>
      </c>
      <c r="J10" s="36" t="s">
        <v>1804</v>
      </c>
      <c r="K10" s="36" t="s">
        <v>1804</v>
      </c>
      <c r="L10" s="36" t="s">
        <v>1805</v>
      </c>
      <c r="M10" s="36" t="s">
        <v>1804</v>
      </c>
      <c r="N10" s="37" t="s">
        <v>340</v>
      </c>
    </row>
    <row r="11" spans="1:14" x14ac:dyDescent="0.4">
      <c r="A11" s="4">
        <v>10</v>
      </c>
      <c r="B11" s="6" t="s">
        <v>3</v>
      </c>
      <c r="C11" s="5" t="s">
        <v>186</v>
      </c>
      <c r="D11" s="5" t="s">
        <v>185</v>
      </c>
      <c r="E11" s="4" t="s">
        <v>214</v>
      </c>
      <c r="F11" s="4" t="str">
        <f t="shared" ca="1" si="1"/>
        <v>養育支援訪問</v>
      </c>
      <c r="G11" s="3" t="str">
        <f t="shared" ca="1" si="0"/>
        <v>養育支援訪問</v>
      </c>
      <c r="H11" s="34" t="s">
        <v>282</v>
      </c>
      <c r="I11" s="35">
        <v>17</v>
      </c>
      <c r="J11" s="36" t="s">
        <v>1804</v>
      </c>
      <c r="K11" s="36" t="s">
        <v>1804</v>
      </c>
      <c r="L11" s="36" t="s">
        <v>1805</v>
      </c>
      <c r="M11" s="36" t="s">
        <v>1804</v>
      </c>
      <c r="N11" s="37" t="s">
        <v>340</v>
      </c>
    </row>
    <row r="12" spans="1:14" x14ac:dyDescent="0.4">
      <c r="A12" s="4">
        <v>11</v>
      </c>
      <c r="B12" s="6" t="s">
        <v>3</v>
      </c>
      <c r="C12" s="5" t="s">
        <v>186</v>
      </c>
      <c r="D12" s="5" t="s">
        <v>185</v>
      </c>
      <c r="E12" s="4" t="s">
        <v>213</v>
      </c>
      <c r="F12" s="4" t="str">
        <f t="shared" ca="1" si="1"/>
        <v>結婚サポート事業</v>
      </c>
      <c r="G12" s="3" t="str">
        <f t="shared" ca="1" si="0"/>
        <v>結婚サポート事業</v>
      </c>
      <c r="H12" s="34" t="s">
        <v>282</v>
      </c>
      <c r="I12" s="35">
        <v>94</v>
      </c>
      <c r="J12" s="36" t="s">
        <v>1804</v>
      </c>
      <c r="K12" s="36" t="s">
        <v>1804</v>
      </c>
      <c r="L12" s="36" t="s">
        <v>1805</v>
      </c>
      <c r="M12" s="36" t="s">
        <v>1804</v>
      </c>
      <c r="N12" s="37" t="s">
        <v>232</v>
      </c>
    </row>
    <row r="13" spans="1:14" x14ac:dyDescent="0.4">
      <c r="A13" s="4">
        <v>12</v>
      </c>
      <c r="B13" s="6" t="s">
        <v>3</v>
      </c>
      <c r="C13" s="5" t="s">
        <v>186</v>
      </c>
      <c r="D13" s="5" t="s">
        <v>185</v>
      </c>
      <c r="E13" s="4" t="s">
        <v>212</v>
      </c>
      <c r="F13" s="4" t="str">
        <f t="shared" ca="1" si="1"/>
        <v>出産・子育て応援事業</v>
      </c>
      <c r="G13" s="3" t="str">
        <f t="shared" ca="1" si="0"/>
        <v>出産・子育て応援事業</v>
      </c>
      <c r="H13" s="34" t="s">
        <v>282</v>
      </c>
      <c r="I13" s="35">
        <v>2364</v>
      </c>
      <c r="J13" s="36" t="s">
        <v>1804</v>
      </c>
      <c r="K13" s="36" t="s">
        <v>1804</v>
      </c>
      <c r="L13" s="36" t="s">
        <v>1805</v>
      </c>
      <c r="M13" s="36" t="s">
        <v>1804</v>
      </c>
      <c r="N13" s="37" t="s">
        <v>232</v>
      </c>
    </row>
    <row r="14" spans="1:14" x14ac:dyDescent="0.4">
      <c r="A14" s="4">
        <v>13</v>
      </c>
      <c r="B14" s="6" t="s">
        <v>3</v>
      </c>
      <c r="C14" s="5" t="s">
        <v>186</v>
      </c>
      <c r="D14" s="5" t="s">
        <v>185</v>
      </c>
      <c r="E14" s="4" t="s">
        <v>211</v>
      </c>
      <c r="F14" s="4" t="str">
        <f t="shared" ca="1" si="1"/>
        <v>児童センター運営管理</v>
      </c>
      <c r="G14" s="3" t="str">
        <f t="shared" ca="1" si="0"/>
        <v>児童センター運営管理</v>
      </c>
      <c r="H14" s="34" t="s">
        <v>282</v>
      </c>
      <c r="I14" s="35">
        <v>66617</v>
      </c>
      <c r="J14" s="36" t="s">
        <v>1804</v>
      </c>
      <c r="K14" s="36" t="s">
        <v>1805</v>
      </c>
      <c r="L14" s="36" t="s">
        <v>1804</v>
      </c>
      <c r="M14" s="36" t="s">
        <v>1804</v>
      </c>
      <c r="N14" s="37" t="s">
        <v>232</v>
      </c>
    </row>
    <row r="15" spans="1:14" x14ac:dyDescent="0.4">
      <c r="A15" s="4">
        <v>14</v>
      </c>
      <c r="B15" s="6" t="s">
        <v>3</v>
      </c>
      <c r="C15" s="5" t="s">
        <v>186</v>
      </c>
      <c r="D15" s="5" t="s">
        <v>185</v>
      </c>
      <c r="E15" s="4" t="s">
        <v>210</v>
      </c>
      <c r="F15" s="4" t="str">
        <f t="shared" ca="1" si="1"/>
        <v>母子生活支援施設入所委託</v>
      </c>
      <c r="G15" s="3" t="str">
        <f t="shared" ca="1" si="0"/>
        <v>母子生活支援施設入所委託</v>
      </c>
      <c r="H15" s="34" t="s">
        <v>282</v>
      </c>
      <c r="I15" s="35">
        <v>312</v>
      </c>
      <c r="J15" s="36" t="s">
        <v>1804</v>
      </c>
      <c r="K15" s="36" t="s">
        <v>1804</v>
      </c>
      <c r="L15" s="36" t="s">
        <v>1805</v>
      </c>
      <c r="M15" s="36" t="s">
        <v>1804</v>
      </c>
      <c r="N15" s="37" t="s">
        <v>340</v>
      </c>
    </row>
    <row r="16" spans="1:14" x14ac:dyDescent="0.4">
      <c r="A16" s="4">
        <v>15</v>
      </c>
      <c r="B16" s="6" t="s">
        <v>3</v>
      </c>
      <c r="C16" s="5" t="s">
        <v>186</v>
      </c>
      <c r="D16" s="5" t="s">
        <v>185</v>
      </c>
      <c r="E16" s="4" t="s">
        <v>209</v>
      </c>
      <c r="F16" s="4" t="str">
        <f t="shared" ca="1" si="1"/>
        <v>ひとり親家庭等支援</v>
      </c>
      <c r="G16" s="3" t="str">
        <f t="shared" ca="1" si="0"/>
        <v>ひとり親家庭等支援</v>
      </c>
      <c r="H16" s="34" t="s">
        <v>282</v>
      </c>
      <c r="I16" s="35">
        <v>17555</v>
      </c>
      <c r="J16" s="36" t="s">
        <v>1804</v>
      </c>
      <c r="K16" s="36" t="s">
        <v>1804</v>
      </c>
      <c r="L16" s="36" t="s">
        <v>1804</v>
      </c>
      <c r="M16" s="36" t="s">
        <v>1804</v>
      </c>
      <c r="N16" s="37" t="s">
        <v>340</v>
      </c>
    </row>
    <row r="17" spans="1:14" x14ac:dyDescent="0.4">
      <c r="A17" s="4">
        <v>16</v>
      </c>
      <c r="B17" s="6" t="s">
        <v>3</v>
      </c>
      <c r="C17" s="5" t="s">
        <v>186</v>
      </c>
      <c r="D17" s="5" t="s">
        <v>185</v>
      </c>
      <c r="E17" s="4" t="s">
        <v>208</v>
      </c>
      <c r="F17" s="4" t="str">
        <f t="shared" ca="1" si="1"/>
        <v>利用者支援（特定型）</v>
      </c>
      <c r="G17" s="3" t="str">
        <f t="shared" ca="1" si="0"/>
        <v>利用者支援（特定型）</v>
      </c>
      <c r="H17" s="34" t="s">
        <v>462</v>
      </c>
      <c r="I17" s="35">
        <v>2417</v>
      </c>
      <c r="J17" s="36" t="s">
        <v>1815</v>
      </c>
      <c r="K17" s="36" t="s">
        <v>1804</v>
      </c>
      <c r="L17" s="36" t="s">
        <v>1805</v>
      </c>
      <c r="M17" s="36" t="s">
        <v>1805</v>
      </c>
      <c r="N17" s="37" t="s">
        <v>340</v>
      </c>
    </row>
    <row r="18" spans="1:14" x14ac:dyDescent="0.4">
      <c r="A18" s="4">
        <v>17</v>
      </c>
      <c r="B18" s="6" t="s">
        <v>3</v>
      </c>
      <c r="C18" s="5" t="s">
        <v>186</v>
      </c>
      <c r="D18" s="5" t="s">
        <v>185</v>
      </c>
      <c r="E18" s="4" t="s">
        <v>207</v>
      </c>
      <c r="F18" s="4" t="str">
        <f t="shared" ca="1" si="1"/>
        <v>市立保育園運営管理</v>
      </c>
      <c r="G18" s="3" t="str">
        <f t="shared" ca="1" si="0"/>
        <v>市立保育園運営管理</v>
      </c>
      <c r="H18" s="34" t="s">
        <v>462</v>
      </c>
      <c r="I18" s="35">
        <v>398440</v>
      </c>
      <c r="J18" s="36" t="s">
        <v>1804</v>
      </c>
      <c r="K18" s="36" t="s">
        <v>1804</v>
      </c>
      <c r="L18" s="36" t="s">
        <v>1805</v>
      </c>
      <c r="M18" s="36" t="s">
        <v>1805</v>
      </c>
      <c r="N18" s="37" t="s">
        <v>232</v>
      </c>
    </row>
    <row r="19" spans="1:14" x14ac:dyDescent="0.4">
      <c r="A19" s="4">
        <v>18</v>
      </c>
      <c r="B19" s="6" t="s">
        <v>3</v>
      </c>
      <c r="C19" s="5" t="s">
        <v>186</v>
      </c>
      <c r="D19" s="5" t="s">
        <v>185</v>
      </c>
      <c r="E19" s="4" t="s">
        <v>206</v>
      </c>
      <c r="F19" s="4" t="str">
        <f t="shared" ca="1" si="1"/>
        <v>市立保育園施設整備</v>
      </c>
      <c r="G19" s="3" t="str">
        <f t="shared" ca="1" si="0"/>
        <v>市立保育園施設整備</v>
      </c>
      <c r="H19" s="34" t="s">
        <v>462</v>
      </c>
      <c r="I19" s="35">
        <v>5584</v>
      </c>
      <c r="J19" s="36" t="s">
        <v>1804</v>
      </c>
      <c r="K19" s="36" t="s">
        <v>1804</v>
      </c>
      <c r="L19" s="36" t="s">
        <v>1805</v>
      </c>
      <c r="M19" s="36" t="s">
        <v>1805</v>
      </c>
      <c r="N19" s="37" t="s">
        <v>340</v>
      </c>
    </row>
    <row r="20" spans="1:14" x14ac:dyDescent="0.4">
      <c r="A20" s="4">
        <v>19</v>
      </c>
      <c r="B20" s="6" t="s">
        <v>3</v>
      </c>
      <c r="C20" s="5" t="s">
        <v>186</v>
      </c>
      <c r="D20" s="5" t="s">
        <v>185</v>
      </c>
      <c r="E20" s="4" t="s">
        <v>205</v>
      </c>
      <c r="F20" s="4" t="str">
        <f t="shared" ca="1" si="1"/>
        <v>法人保育園等管理</v>
      </c>
      <c r="G20" s="3" t="str">
        <f t="shared" ca="1" si="0"/>
        <v>法人保育園等管理</v>
      </c>
      <c r="H20" s="34" t="s">
        <v>462</v>
      </c>
      <c r="I20" s="35">
        <v>17323</v>
      </c>
      <c r="J20" s="36" t="s">
        <v>1804</v>
      </c>
      <c r="K20" s="36" t="s">
        <v>1804</v>
      </c>
      <c r="L20" s="36" t="s">
        <v>1805</v>
      </c>
      <c r="M20" s="36" t="s">
        <v>1805</v>
      </c>
      <c r="N20" s="37" t="s">
        <v>232</v>
      </c>
    </row>
    <row r="21" spans="1:14" x14ac:dyDescent="0.4">
      <c r="A21" s="4">
        <v>20</v>
      </c>
      <c r="B21" s="6" t="s">
        <v>3</v>
      </c>
      <c r="C21" s="5" t="s">
        <v>186</v>
      </c>
      <c r="D21" s="5" t="s">
        <v>185</v>
      </c>
      <c r="E21" s="4" t="s">
        <v>204</v>
      </c>
      <c r="F21" s="4" t="str">
        <f t="shared" ca="1" si="1"/>
        <v>保育料徴収</v>
      </c>
      <c r="G21" s="3" t="str">
        <f t="shared" ca="1" si="0"/>
        <v>保育料徴収</v>
      </c>
      <c r="H21" s="34" t="s">
        <v>462</v>
      </c>
      <c r="I21" s="35">
        <v>10648</v>
      </c>
      <c r="J21" s="36" t="s">
        <v>1804</v>
      </c>
      <c r="K21" s="36" t="s">
        <v>1804</v>
      </c>
      <c r="L21" s="36" t="s">
        <v>1805</v>
      </c>
      <c r="M21" s="36" t="s">
        <v>1805</v>
      </c>
      <c r="N21" s="37" t="s">
        <v>340</v>
      </c>
    </row>
    <row r="22" spans="1:14" x14ac:dyDescent="0.4">
      <c r="A22" s="4">
        <v>21</v>
      </c>
      <c r="B22" s="6" t="s">
        <v>3</v>
      </c>
      <c r="C22" s="5" t="s">
        <v>186</v>
      </c>
      <c r="D22" s="5" t="s">
        <v>185</v>
      </c>
      <c r="E22" s="4" t="s">
        <v>203</v>
      </c>
      <c r="F22" s="4" t="str">
        <f t="shared" ca="1" si="1"/>
        <v>施設型給付</v>
      </c>
      <c r="G22" s="3" t="str">
        <f t="shared" ca="1" si="0"/>
        <v>施設型給付</v>
      </c>
      <c r="H22" s="34" t="s">
        <v>462</v>
      </c>
      <c r="I22" s="35">
        <v>421931</v>
      </c>
      <c r="J22" s="36" t="s">
        <v>1804</v>
      </c>
      <c r="K22" s="36" t="s">
        <v>1804</v>
      </c>
      <c r="L22" s="36" t="s">
        <v>1805</v>
      </c>
      <c r="M22" s="36" t="s">
        <v>1805</v>
      </c>
      <c r="N22" s="37" t="s">
        <v>340</v>
      </c>
    </row>
    <row r="23" spans="1:14" x14ac:dyDescent="0.4">
      <c r="A23" s="4">
        <v>22</v>
      </c>
      <c r="B23" s="6" t="s">
        <v>3</v>
      </c>
      <c r="C23" s="5" t="s">
        <v>186</v>
      </c>
      <c r="D23" s="5" t="s">
        <v>185</v>
      </c>
      <c r="E23" s="4" t="s">
        <v>202</v>
      </c>
      <c r="F23" s="4" t="str">
        <f t="shared" ca="1" si="1"/>
        <v>地域型保育給付</v>
      </c>
      <c r="G23" s="3" t="str">
        <f t="shared" ca="1" si="0"/>
        <v>地域型保育給付</v>
      </c>
      <c r="H23" s="34" t="s">
        <v>462</v>
      </c>
      <c r="I23" s="35">
        <v>788580</v>
      </c>
      <c r="J23" s="36" t="s">
        <v>1804</v>
      </c>
      <c r="K23" s="36" t="s">
        <v>1804</v>
      </c>
      <c r="L23" s="36" t="s">
        <v>1805</v>
      </c>
      <c r="M23" s="36" t="s">
        <v>1805</v>
      </c>
      <c r="N23" s="37" t="s">
        <v>340</v>
      </c>
    </row>
    <row r="24" spans="1:14" x14ac:dyDescent="0.4">
      <c r="A24" s="4">
        <v>23</v>
      </c>
      <c r="B24" s="6" t="s">
        <v>3</v>
      </c>
      <c r="C24" s="5" t="s">
        <v>186</v>
      </c>
      <c r="D24" s="5" t="s">
        <v>185</v>
      </c>
      <c r="E24" s="4" t="s">
        <v>201</v>
      </c>
      <c r="F24" s="4" t="str">
        <f t="shared" ca="1" si="1"/>
        <v>保育入所委託</v>
      </c>
      <c r="G24" s="3" t="str">
        <f t="shared" ca="1" si="0"/>
        <v>保育入所委託</v>
      </c>
      <c r="H24" s="34" t="s">
        <v>462</v>
      </c>
      <c r="I24" s="35">
        <v>3123043</v>
      </c>
      <c r="J24" s="36" t="s">
        <v>1804</v>
      </c>
      <c r="K24" s="36" t="s">
        <v>1804</v>
      </c>
      <c r="L24" s="36" t="s">
        <v>1805</v>
      </c>
      <c r="M24" s="36" t="s">
        <v>1805</v>
      </c>
      <c r="N24" s="37" t="s">
        <v>340</v>
      </c>
    </row>
    <row r="25" spans="1:14" x14ac:dyDescent="0.4">
      <c r="A25" s="4">
        <v>24</v>
      </c>
      <c r="B25" s="6" t="s">
        <v>3</v>
      </c>
      <c r="C25" s="5" t="s">
        <v>186</v>
      </c>
      <c r="D25" s="5" t="s">
        <v>185</v>
      </c>
      <c r="E25" s="4" t="s">
        <v>200</v>
      </c>
      <c r="F25" s="4" t="str">
        <f t="shared" ca="1" si="1"/>
        <v>家庭保育室委託</v>
      </c>
      <c r="G25" s="3" t="str">
        <f t="shared" ca="1" si="0"/>
        <v>家庭保育室委託</v>
      </c>
      <c r="H25" s="34" t="s">
        <v>462</v>
      </c>
      <c r="I25" s="35">
        <v>3902</v>
      </c>
      <c r="J25" s="36" t="s">
        <v>1804</v>
      </c>
      <c r="K25" s="36" t="s">
        <v>1804</v>
      </c>
      <c r="L25" s="36" t="s">
        <v>1805</v>
      </c>
      <c r="M25" s="36" t="s">
        <v>1805</v>
      </c>
      <c r="N25" s="37" t="s">
        <v>340</v>
      </c>
    </row>
    <row r="26" spans="1:14" x14ac:dyDescent="0.4">
      <c r="A26" s="4">
        <v>25</v>
      </c>
      <c r="B26" s="6" t="s">
        <v>3</v>
      </c>
      <c r="C26" s="5" t="s">
        <v>186</v>
      </c>
      <c r="D26" s="5" t="s">
        <v>185</v>
      </c>
      <c r="E26" s="4" t="s">
        <v>199</v>
      </c>
      <c r="F26" s="4" t="str">
        <f t="shared" ca="1" si="1"/>
        <v>子育てのための施設等利用給付</v>
      </c>
      <c r="G26" s="3" t="str">
        <f t="shared" ca="1" si="0"/>
        <v>子育てのための施設等利用給付</v>
      </c>
      <c r="H26" s="34" t="s">
        <v>462</v>
      </c>
      <c r="I26" s="35">
        <v>506277</v>
      </c>
      <c r="J26" s="36" t="s">
        <v>1804</v>
      </c>
      <c r="K26" s="36" t="s">
        <v>1804</v>
      </c>
      <c r="L26" s="36" t="s">
        <v>1805</v>
      </c>
      <c r="M26" s="36" t="s">
        <v>1805</v>
      </c>
      <c r="N26" s="37" t="s">
        <v>340</v>
      </c>
    </row>
    <row r="27" spans="1:14" x14ac:dyDescent="0.4">
      <c r="A27" s="4">
        <v>26</v>
      </c>
      <c r="B27" s="6" t="s">
        <v>3</v>
      </c>
      <c r="C27" s="5" t="s">
        <v>186</v>
      </c>
      <c r="D27" s="5" t="s">
        <v>185</v>
      </c>
      <c r="E27" s="4" t="s">
        <v>198</v>
      </c>
      <c r="F27" s="4" t="str">
        <f t="shared" ca="1" si="1"/>
        <v>地域子ども・子育て支援</v>
      </c>
      <c r="G27" s="3" t="str">
        <f t="shared" ca="1" si="0"/>
        <v>地域子ども・子育て支援</v>
      </c>
      <c r="H27" s="34" t="s">
        <v>462</v>
      </c>
      <c r="I27" s="35">
        <v>597665</v>
      </c>
      <c r="J27" s="36" t="s">
        <v>1804</v>
      </c>
      <c r="K27" s="36" t="s">
        <v>1805</v>
      </c>
      <c r="L27" s="36" t="s">
        <v>1804</v>
      </c>
      <c r="M27" s="36" t="s">
        <v>1805</v>
      </c>
      <c r="N27" s="37" t="s">
        <v>232</v>
      </c>
    </row>
    <row r="28" spans="1:14" x14ac:dyDescent="0.4">
      <c r="A28" s="4">
        <v>27</v>
      </c>
      <c r="B28" s="6" t="s">
        <v>3</v>
      </c>
      <c r="C28" s="5" t="s">
        <v>186</v>
      </c>
      <c r="D28" s="5" t="s">
        <v>185</v>
      </c>
      <c r="E28" s="4" t="s">
        <v>197</v>
      </c>
      <c r="F28" s="4" t="str">
        <f t="shared" ca="1" si="1"/>
        <v>幼稚園長時間預り保育補助</v>
      </c>
      <c r="G28" s="3" t="str">
        <f t="shared" ca="1" si="0"/>
        <v>幼稚園長時間預り保育補助</v>
      </c>
      <c r="H28" s="34" t="s">
        <v>462</v>
      </c>
      <c r="I28" s="35">
        <v>30920</v>
      </c>
      <c r="J28" s="36" t="s">
        <v>1804</v>
      </c>
      <c r="K28" s="36" t="s">
        <v>1804</v>
      </c>
      <c r="L28" s="36" t="s">
        <v>1805</v>
      </c>
      <c r="M28" s="36" t="s">
        <v>1805</v>
      </c>
      <c r="N28" s="37" t="s">
        <v>340</v>
      </c>
    </row>
    <row r="29" spans="1:14" x14ac:dyDescent="0.4">
      <c r="A29" s="4">
        <v>28</v>
      </c>
      <c r="B29" s="6" t="s">
        <v>3</v>
      </c>
      <c r="C29" s="5" t="s">
        <v>186</v>
      </c>
      <c r="D29" s="5" t="s">
        <v>185</v>
      </c>
      <c r="E29" s="4" t="s">
        <v>196</v>
      </c>
      <c r="F29" s="4" t="str">
        <f t="shared" ca="1" si="1"/>
        <v>法人保育園施設整備費補助</v>
      </c>
      <c r="G29" s="3" t="str">
        <f t="shared" ca="1" si="0"/>
        <v>法人保育園施設整備費補助</v>
      </c>
      <c r="H29" s="34" t="s">
        <v>462</v>
      </c>
      <c r="I29" s="35">
        <v>774</v>
      </c>
      <c r="J29" s="36" t="s">
        <v>1804</v>
      </c>
      <c r="K29" s="36" t="s">
        <v>1804</v>
      </c>
      <c r="L29" s="36" t="s">
        <v>1805</v>
      </c>
      <c r="M29" s="36" t="s">
        <v>1805</v>
      </c>
      <c r="N29" s="37" t="s">
        <v>232</v>
      </c>
    </row>
    <row r="30" spans="1:14" x14ac:dyDescent="0.4">
      <c r="A30" s="4">
        <v>29</v>
      </c>
      <c r="B30" s="6" t="s">
        <v>3</v>
      </c>
      <c r="C30" s="5" t="s">
        <v>186</v>
      </c>
      <c r="D30" s="5" t="s">
        <v>185</v>
      </c>
      <c r="E30" s="4" t="s">
        <v>195</v>
      </c>
      <c r="F30" s="4" t="str">
        <f t="shared" ca="1" si="1"/>
        <v>放課後児童保育室運営管理</v>
      </c>
      <c r="G30" s="3" t="str">
        <f t="shared" ca="1" si="0"/>
        <v>放課後児童保育室運営管理</v>
      </c>
      <c r="H30" s="34" t="s">
        <v>462</v>
      </c>
      <c r="I30" s="35">
        <v>647726</v>
      </c>
      <c r="J30" s="36" t="s">
        <v>1804</v>
      </c>
      <c r="K30" s="36" t="s">
        <v>1804</v>
      </c>
      <c r="L30" s="36" t="s">
        <v>1805</v>
      </c>
      <c r="M30" s="36" t="s">
        <v>1805</v>
      </c>
      <c r="N30" s="37" t="s">
        <v>232</v>
      </c>
    </row>
    <row r="31" spans="1:14" x14ac:dyDescent="0.4">
      <c r="A31" s="4">
        <v>30</v>
      </c>
      <c r="B31" s="6" t="s">
        <v>3</v>
      </c>
      <c r="C31" s="5" t="s">
        <v>186</v>
      </c>
      <c r="D31" s="5" t="s">
        <v>185</v>
      </c>
      <c r="E31" s="4" t="s">
        <v>194</v>
      </c>
      <c r="F31" s="4" t="str">
        <f t="shared" ca="1" si="1"/>
        <v>野寺放課後児童保育室整備</v>
      </c>
      <c r="G31" s="3" t="str">
        <f t="shared" ca="1" si="0"/>
        <v>野寺放課後児童保育室整備</v>
      </c>
      <c r="H31" s="34" t="s">
        <v>462</v>
      </c>
      <c r="I31" s="35">
        <v>12430</v>
      </c>
      <c r="J31" s="36" t="s">
        <v>1804</v>
      </c>
      <c r="K31" s="36" t="s">
        <v>1804</v>
      </c>
      <c r="L31" s="36" t="s">
        <v>1804</v>
      </c>
      <c r="M31" s="36" t="s">
        <v>1805</v>
      </c>
      <c r="N31" s="37" t="s">
        <v>232</v>
      </c>
    </row>
    <row r="32" spans="1:14" x14ac:dyDescent="0.4">
      <c r="A32" s="4">
        <v>31</v>
      </c>
      <c r="B32" s="6" t="s">
        <v>3</v>
      </c>
      <c r="C32" s="5" t="s">
        <v>186</v>
      </c>
      <c r="D32" s="5" t="s">
        <v>185</v>
      </c>
      <c r="E32" s="4" t="s">
        <v>193</v>
      </c>
      <c r="F32" s="4" t="str">
        <f t="shared" ca="1" si="1"/>
        <v>幼稚園事業者等支援</v>
      </c>
      <c r="G32" s="3" t="str">
        <f t="shared" ca="1" si="0"/>
        <v>幼稚園事業者等支援</v>
      </c>
      <c r="H32" s="34" t="s">
        <v>462</v>
      </c>
      <c r="I32" s="35">
        <v>350</v>
      </c>
      <c r="J32" s="36" t="s">
        <v>1804</v>
      </c>
      <c r="K32" s="36" t="s">
        <v>1804</v>
      </c>
      <c r="L32" s="36" t="s">
        <v>1805</v>
      </c>
      <c r="M32" s="36" t="s">
        <v>1805</v>
      </c>
      <c r="N32" s="37" t="s">
        <v>340</v>
      </c>
    </row>
    <row r="33" spans="1:14" x14ac:dyDescent="0.4">
      <c r="A33" s="4">
        <v>32</v>
      </c>
      <c r="B33" s="6" t="s">
        <v>3</v>
      </c>
      <c r="C33" s="5" t="s">
        <v>186</v>
      </c>
      <c r="D33" s="5" t="s">
        <v>185</v>
      </c>
      <c r="E33" s="4" t="s">
        <v>192</v>
      </c>
      <c r="F33" s="4" t="str">
        <f t="shared" ca="1" si="1"/>
        <v>こども医療費助成</v>
      </c>
      <c r="G33" s="3" t="str">
        <f t="shared" ca="1" si="0"/>
        <v>こども医療費助成</v>
      </c>
      <c r="H33" s="34" t="s">
        <v>575</v>
      </c>
      <c r="I33" s="35">
        <v>674759</v>
      </c>
      <c r="J33" s="36" t="s">
        <v>1804</v>
      </c>
      <c r="K33" s="36" t="s">
        <v>1805</v>
      </c>
      <c r="L33" s="36" t="s">
        <v>1805</v>
      </c>
      <c r="M33" s="36" t="s">
        <v>1805</v>
      </c>
      <c r="N33" s="37" t="s">
        <v>366</v>
      </c>
    </row>
    <row r="34" spans="1:14" x14ac:dyDescent="0.4">
      <c r="A34" s="4">
        <v>33</v>
      </c>
      <c r="B34" s="6" t="s">
        <v>3</v>
      </c>
      <c r="C34" s="5" t="s">
        <v>186</v>
      </c>
      <c r="D34" s="5" t="s">
        <v>185</v>
      </c>
      <c r="E34" s="4" t="s">
        <v>191</v>
      </c>
      <c r="F34" s="4" t="str">
        <f t="shared" ca="1" si="1"/>
        <v>児童手当</v>
      </c>
      <c r="G34" s="3" t="str">
        <f t="shared" ca="1" si="0"/>
        <v>児童手当</v>
      </c>
      <c r="H34" s="34" t="s">
        <v>575</v>
      </c>
      <c r="I34" s="35">
        <v>2301090</v>
      </c>
      <c r="J34" s="36" t="s">
        <v>1804</v>
      </c>
      <c r="K34" s="36" t="s">
        <v>1805</v>
      </c>
      <c r="L34" s="36" t="s">
        <v>1805</v>
      </c>
      <c r="M34" s="36" t="s">
        <v>1805</v>
      </c>
      <c r="N34" s="37" t="s">
        <v>366</v>
      </c>
    </row>
    <row r="35" spans="1:14" x14ac:dyDescent="0.4">
      <c r="A35" s="4">
        <v>34</v>
      </c>
      <c r="B35" s="6" t="s">
        <v>3</v>
      </c>
      <c r="C35" s="5" t="s">
        <v>186</v>
      </c>
      <c r="D35" s="5" t="s">
        <v>185</v>
      </c>
      <c r="E35" s="4" t="s">
        <v>190</v>
      </c>
      <c r="F35" s="4" t="str">
        <f t="shared" ca="1" si="1"/>
        <v>児童扶養手当支給</v>
      </c>
      <c r="G35" s="3" t="str">
        <f t="shared" ca="1" si="0"/>
        <v>児童扶養手当支給</v>
      </c>
      <c r="H35" s="34" t="s">
        <v>575</v>
      </c>
      <c r="I35" s="35">
        <v>421773</v>
      </c>
      <c r="J35" s="36" t="s">
        <v>1804</v>
      </c>
      <c r="K35" s="36" t="s">
        <v>1805</v>
      </c>
      <c r="L35" s="36" t="s">
        <v>1805</v>
      </c>
      <c r="M35" s="36" t="s">
        <v>1805</v>
      </c>
      <c r="N35" s="37" t="s">
        <v>366</v>
      </c>
    </row>
    <row r="36" spans="1:14" x14ac:dyDescent="0.4">
      <c r="A36" s="4">
        <v>35</v>
      </c>
      <c r="B36" s="6" t="s">
        <v>3</v>
      </c>
      <c r="C36" s="5" t="s">
        <v>186</v>
      </c>
      <c r="D36" s="5" t="s">
        <v>185</v>
      </c>
      <c r="E36" s="4" t="s">
        <v>189</v>
      </c>
      <c r="F36" s="4" t="str">
        <f t="shared" ca="1" si="1"/>
        <v>ひとり親家庭等医療費助成</v>
      </c>
      <c r="G36" s="3" t="str">
        <f t="shared" ca="1" si="0"/>
        <v>ひとり親家庭等医療費助成</v>
      </c>
      <c r="H36" s="34" t="s">
        <v>575</v>
      </c>
      <c r="I36" s="35">
        <v>59529</v>
      </c>
      <c r="J36" s="36" t="s">
        <v>1804</v>
      </c>
      <c r="K36" s="36" t="s">
        <v>1805</v>
      </c>
      <c r="L36" s="36" t="s">
        <v>1805</v>
      </c>
      <c r="M36" s="36" t="s">
        <v>1805</v>
      </c>
      <c r="N36" s="37" t="s">
        <v>366</v>
      </c>
    </row>
    <row r="37" spans="1:14" x14ac:dyDescent="0.4">
      <c r="A37" s="4">
        <v>36</v>
      </c>
      <c r="B37" s="6" t="s">
        <v>3</v>
      </c>
      <c r="C37" s="5" t="s">
        <v>186</v>
      </c>
      <c r="D37" s="5" t="s">
        <v>185</v>
      </c>
      <c r="E37" s="4" t="s">
        <v>188</v>
      </c>
      <c r="F37" s="4" t="str">
        <f t="shared" ca="1" si="1"/>
        <v>児童発達支援センター運営管理</v>
      </c>
      <c r="G37" s="3" t="str">
        <f t="shared" ca="1" si="0"/>
        <v>児童発達支援センター運営管理</v>
      </c>
      <c r="H37" s="34" t="s">
        <v>609</v>
      </c>
      <c r="I37" s="35">
        <v>80543</v>
      </c>
      <c r="J37" s="36" t="s">
        <v>1804</v>
      </c>
      <c r="K37" s="36" t="s">
        <v>1805</v>
      </c>
      <c r="L37" s="36" t="s">
        <v>1804</v>
      </c>
      <c r="M37" s="36" t="s">
        <v>1804</v>
      </c>
      <c r="N37" s="37" t="s">
        <v>232</v>
      </c>
    </row>
    <row r="38" spans="1:14" x14ac:dyDescent="0.4">
      <c r="A38" s="4">
        <v>37</v>
      </c>
      <c r="B38" s="6" t="s">
        <v>3</v>
      </c>
      <c r="C38" s="5" t="s">
        <v>186</v>
      </c>
      <c r="D38" s="5" t="s">
        <v>185</v>
      </c>
      <c r="E38" s="4" t="s">
        <v>187</v>
      </c>
      <c r="F38" s="4" t="str">
        <f t="shared" ca="1" si="1"/>
        <v>一般事務（子育て世帯生活支援特別給付金）</v>
      </c>
      <c r="G38" s="3" t="str">
        <f t="shared" ca="1" si="0"/>
        <v>一般事務（子育て世帯生活支援特別給付金）</v>
      </c>
      <c r="H38" s="34" t="s">
        <v>575</v>
      </c>
      <c r="I38" s="35">
        <v>20925</v>
      </c>
      <c r="J38" s="36" t="s">
        <v>1804</v>
      </c>
      <c r="K38" s="36" t="s">
        <v>1804</v>
      </c>
      <c r="L38" s="36" t="s">
        <v>1805</v>
      </c>
      <c r="M38" s="36" t="s">
        <v>1804</v>
      </c>
      <c r="N38" s="37" t="s">
        <v>1820</v>
      </c>
    </row>
    <row r="39" spans="1:14" x14ac:dyDescent="0.4">
      <c r="A39" s="4">
        <v>38</v>
      </c>
      <c r="B39" s="6" t="s">
        <v>3</v>
      </c>
      <c r="C39" s="5" t="s">
        <v>186</v>
      </c>
      <c r="D39" s="5" t="s">
        <v>185</v>
      </c>
      <c r="E39" s="4" t="s">
        <v>184</v>
      </c>
      <c r="F39" s="4" t="str">
        <f t="shared" ca="1" si="1"/>
        <v>子育て世帯生活支援特別給付金給付</v>
      </c>
      <c r="G39" s="3" t="str">
        <f t="shared" ca="1" si="0"/>
        <v>子育て世帯生活支援特別給付金給付</v>
      </c>
      <c r="H39" s="34" t="s">
        <v>575</v>
      </c>
      <c r="I39" s="35">
        <v>153400</v>
      </c>
      <c r="J39" s="36" t="s">
        <v>1804</v>
      </c>
      <c r="K39" s="36" t="s">
        <v>1804</v>
      </c>
      <c r="L39" s="36" t="s">
        <v>1805</v>
      </c>
      <c r="M39" s="36" t="s">
        <v>1804</v>
      </c>
      <c r="N39" s="37" t="s">
        <v>612</v>
      </c>
    </row>
    <row r="40" spans="1:14" x14ac:dyDescent="0.4">
      <c r="A40" s="4">
        <v>39</v>
      </c>
      <c r="B40" s="6" t="s">
        <v>3</v>
      </c>
      <c r="C40" s="5" t="s">
        <v>110</v>
      </c>
      <c r="D40" s="5" t="s">
        <v>109</v>
      </c>
      <c r="E40" s="4" t="s">
        <v>183</v>
      </c>
      <c r="F40" s="4" t="str">
        <f t="shared" ca="1" si="1"/>
        <v>敬老祝金支給</v>
      </c>
      <c r="G40" s="3" t="str">
        <f t="shared" ca="1" si="0"/>
        <v>敬老祝金支給</v>
      </c>
      <c r="H40" s="34" t="s">
        <v>628</v>
      </c>
      <c r="I40" s="35">
        <v>439</v>
      </c>
      <c r="J40" s="36" t="s">
        <v>1804</v>
      </c>
      <c r="K40" s="36" t="s">
        <v>1804</v>
      </c>
      <c r="L40" s="36" t="s">
        <v>1805</v>
      </c>
      <c r="M40" s="36" t="s">
        <v>1804</v>
      </c>
      <c r="N40" s="37" t="s">
        <v>340</v>
      </c>
    </row>
    <row r="41" spans="1:14" x14ac:dyDescent="0.4">
      <c r="A41" s="4">
        <v>40</v>
      </c>
      <c r="B41" s="6" t="s">
        <v>3</v>
      </c>
      <c r="C41" s="5" t="s">
        <v>110</v>
      </c>
      <c r="D41" s="5" t="s">
        <v>109</v>
      </c>
      <c r="E41" s="4" t="s">
        <v>182</v>
      </c>
      <c r="F41" s="4" t="str">
        <f t="shared" ca="1" si="1"/>
        <v>高齢者住宅管理</v>
      </c>
      <c r="G41" s="3" t="str">
        <f t="shared" ca="1" si="0"/>
        <v>高齢者住宅管理</v>
      </c>
      <c r="H41" s="34" t="s">
        <v>628</v>
      </c>
      <c r="I41" s="35">
        <v>6729</v>
      </c>
      <c r="J41" s="36" t="s">
        <v>1804</v>
      </c>
      <c r="K41" s="36" t="s">
        <v>1804</v>
      </c>
      <c r="L41" s="36" t="s">
        <v>1804</v>
      </c>
      <c r="M41" s="36" t="s">
        <v>1804</v>
      </c>
      <c r="N41" s="37" t="s">
        <v>232</v>
      </c>
    </row>
    <row r="42" spans="1:14" x14ac:dyDescent="0.4">
      <c r="A42" s="4">
        <v>41</v>
      </c>
      <c r="B42" s="6" t="s">
        <v>3</v>
      </c>
      <c r="C42" s="5" t="s">
        <v>110</v>
      </c>
      <c r="D42" s="5" t="s">
        <v>109</v>
      </c>
      <c r="E42" s="4" t="s">
        <v>181</v>
      </c>
      <c r="F42" s="4" t="str">
        <f t="shared" ca="1" si="1"/>
        <v>老人クラブ活動支援</v>
      </c>
      <c r="G42" s="3" t="str">
        <f t="shared" ca="1" si="0"/>
        <v>老人クラブ活動支援</v>
      </c>
      <c r="H42" s="34" t="s">
        <v>628</v>
      </c>
      <c r="I42" s="35">
        <v>4310</v>
      </c>
      <c r="J42" s="36" t="s">
        <v>1804</v>
      </c>
      <c r="K42" s="36" t="s">
        <v>1804</v>
      </c>
      <c r="L42" s="36" t="s">
        <v>1804</v>
      </c>
      <c r="M42" s="36" t="s">
        <v>1804</v>
      </c>
      <c r="N42" s="37" t="s">
        <v>232</v>
      </c>
    </row>
    <row r="43" spans="1:14" x14ac:dyDescent="0.4">
      <c r="A43" s="4">
        <v>42</v>
      </c>
      <c r="B43" s="6" t="s">
        <v>3</v>
      </c>
      <c r="C43" s="5" t="s">
        <v>110</v>
      </c>
      <c r="D43" s="5" t="s">
        <v>109</v>
      </c>
      <c r="E43" s="4" t="s">
        <v>180</v>
      </c>
      <c r="F43" s="4" t="str">
        <f t="shared" ca="1" si="1"/>
        <v>高齢者いきいき広場管理</v>
      </c>
      <c r="G43" s="3" t="str">
        <f t="shared" ca="1" si="0"/>
        <v>高齢者いきいき広場管理</v>
      </c>
      <c r="H43" s="34" t="s">
        <v>628</v>
      </c>
      <c r="I43" s="35">
        <v>12141</v>
      </c>
      <c r="J43" s="36" t="s">
        <v>1804</v>
      </c>
      <c r="K43" s="36" t="s">
        <v>1805</v>
      </c>
      <c r="L43" s="36" t="s">
        <v>1804</v>
      </c>
      <c r="M43" s="36" t="s">
        <v>1804</v>
      </c>
      <c r="N43" s="37" t="s">
        <v>232</v>
      </c>
    </row>
    <row r="44" spans="1:14" x14ac:dyDescent="0.4">
      <c r="A44" s="4">
        <v>43</v>
      </c>
      <c r="B44" s="6" t="s">
        <v>3</v>
      </c>
      <c r="C44" s="5" t="s">
        <v>110</v>
      </c>
      <c r="D44" s="5" t="s">
        <v>109</v>
      </c>
      <c r="E44" s="4" t="s">
        <v>179</v>
      </c>
      <c r="F44" s="4" t="str">
        <f t="shared" ca="1" si="1"/>
        <v>シルバー人材センター支援</v>
      </c>
      <c r="G44" s="3" t="str">
        <f t="shared" ca="1" si="0"/>
        <v>シルバー人材センター支援</v>
      </c>
      <c r="H44" s="34" t="s">
        <v>628</v>
      </c>
      <c r="I44" s="35">
        <v>12645</v>
      </c>
      <c r="J44" s="36" t="s">
        <v>1804</v>
      </c>
      <c r="K44" s="36" t="s">
        <v>1804</v>
      </c>
      <c r="L44" s="36" t="s">
        <v>1805</v>
      </c>
      <c r="M44" s="36" t="s">
        <v>1804</v>
      </c>
      <c r="N44" s="37" t="s">
        <v>232</v>
      </c>
    </row>
    <row r="45" spans="1:14" x14ac:dyDescent="0.4">
      <c r="A45" s="4">
        <v>44</v>
      </c>
      <c r="B45" s="6" t="s">
        <v>3</v>
      </c>
      <c r="C45" s="5" t="s">
        <v>110</v>
      </c>
      <c r="D45" s="5" t="s">
        <v>109</v>
      </c>
      <c r="E45" s="4" t="s">
        <v>178</v>
      </c>
      <c r="F45" s="4" t="str">
        <f t="shared" ca="1" si="1"/>
        <v>老人ホーム入所</v>
      </c>
      <c r="G45" s="3" t="str">
        <f t="shared" ca="1" si="0"/>
        <v>老人ホーム入所</v>
      </c>
      <c r="H45" s="34" t="s">
        <v>628</v>
      </c>
      <c r="I45" s="35">
        <v>33830</v>
      </c>
      <c r="J45" s="36" t="s">
        <v>1804</v>
      </c>
      <c r="K45" s="36" t="s">
        <v>1804</v>
      </c>
      <c r="L45" s="36" t="s">
        <v>1805</v>
      </c>
      <c r="M45" s="36" t="s">
        <v>1804</v>
      </c>
      <c r="N45" s="37" t="s">
        <v>340</v>
      </c>
    </row>
    <row r="46" spans="1:14" x14ac:dyDescent="0.4">
      <c r="A46" s="4">
        <v>45</v>
      </c>
      <c r="B46" s="6" t="s">
        <v>3</v>
      </c>
      <c r="C46" s="5" t="s">
        <v>110</v>
      </c>
      <c r="D46" s="5" t="s">
        <v>109</v>
      </c>
      <c r="E46" s="4" t="s">
        <v>177</v>
      </c>
      <c r="F46" s="4" t="str">
        <f t="shared" ca="1" si="1"/>
        <v>高齢者虐待等緊急ショートステイ</v>
      </c>
      <c r="G46" s="3" t="str">
        <f t="shared" ca="1" si="0"/>
        <v>高齢者虐待等緊急ショートステイ</v>
      </c>
      <c r="H46" s="34" t="s">
        <v>628</v>
      </c>
      <c r="I46" s="35">
        <v>344</v>
      </c>
      <c r="J46" s="36" t="s">
        <v>1804</v>
      </c>
      <c r="K46" s="36" t="s">
        <v>1804</v>
      </c>
      <c r="L46" s="36" t="s">
        <v>1805</v>
      </c>
      <c r="M46" s="36" t="s">
        <v>1804</v>
      </c>
      <c r="N46" s="37" t="s">
        <v>340</v>
      </c>
    </row>
    <row r="47" spans="1:14" x14ac:dyDescent="0.4">
      <c r="A47" s="4">
        <v>46</v>
      </c>
      <c r="B47" s="6" t="s">
        <v>3</v>
      </c>
      <c r="C47" s="5" t="s">
        <v>110</v>
      </c>
      <c r="D47" s="5" t="s">
        <v>109</v>
      </c>
      <c r="E47" s="4" t="s">
        <v>176</v>
      </c>
      <c r="F47" s="4" t="str">
        <f t="shared" ca="1" si="1"/>
        <v>緊急連絡システム</v>
      </c>
      <c r="G47" s="3" t="str">
        <f t="shared" ca="1" si="0"/>
        <v>緊急連絡システム</v>
      </c>
      <c r="H47" s="34" t="s">
        <v>628</v>
      </c>
      <c r="I47" s="35">
        <v>39761</v>
      </c>
      <c r="J47" s="36" t="s">
        <v>1804</v>
      </c>
      <c r="K47" s="36" t="s">
        <v>1804</v>
      </c>
      <c r="L47" s="36" t="s">
        <v>1804</v>
      </c>
      <c r="M47" s="36" t="s">
        <v>1805</v>
      </c>
      <c r="N47" s="37" t="s">
        <v>232</v>
      </c>
    </row>
    <row r="48" spans="1:14" x14ac:dyDescent="0.4">
      <c r="A48" s="4">
        <v>47</v>
      </c>
      <c r="B48" s="6" t="s">
        <v>3</v>
      </c>
      <c r="C48" s="5" t="s">
        <v>110</v>
      </c>
      <c r="D48" s="5" t="s">
        <v>109</v>
      </c>
      <c r="E48" s="4" t="s">
        <v>175</v>
      </c>
      <c r="F48" s="4" t="str">
        <f t="shared" ca="1" si="1"/>
        <v>配食サービス</v>
      </c>
      <c r="G48" s="3" t="str">
        <f t="shared" ca="1" si="0"/>
        <v>配食サービス</v>
      </c>
      <c r="H48" s="34" t="s">
        <v>628</v>
      </c>
      <c r="I48" s="35">
        <v>31959</v>
      </c>
      <c r="J48" s="36" t="s">
        <v>1804</v>
      </c>
      <c r="K48" s="36" t="s">
        <v>1804</v>
      </c>
      <c r="L48" s="36" t="s">
        <v>1804</v>
      </c>
      <c r="M48" s="36" t="s">
        <v>1805</v>
      </c>
      <c r="N48" s="37" t="s">
        <v>232</v>
      </c>
    </row>
    <row r="49" spans="1:14" x14ac:dyDescent="0.4">
      <c r="A49" s="4">
        <v>48</v>
      </c>
      <c r="B49" s="6" t="s">
        <v>3</v>
      </c>
      <c r="C49" s="5" t="s">
        <v>110</v>
      </c>
      <c r="D49" s="5" t="s">
        <v>109</v>
      </c>
      <c r="E49" s="4" t="s">
        <v>174</v>
      </c>
      <c r="F49" s="4" t="str">
        <f t="shared" ca="1" si="1"/>
        <v>寝具乾燥サービス</v>
      </c>
      <c r="G49" s="3" t="str">
        <f t="shared" ca="1" si="0"/>
        <v>寝具乾燥サービス</v>
      </c>
      <c r="H49" s="34" t="s">
        <v>628</v>
      </c>
      <c r="I49" s="35">
        <v>1360</v>
      </c>
      <c r="J49" s="36" t="s">
        <v>1804</v>
      </c>
      <c r="K49" s="36" t="s">
        <v>1804</v>
      </c>
      <c r="L49" s="36" t="s">
        <v>1804</v>
      </c>
      <c r="M49" s="36" t="s">
        <v>1804</v>
      </c>
      <c r="N49" s="37" t="s">
        <v>232</v>
      </c>
    </row>
    <row r="50" spans="1:14" x14ac:dyDescent="0.4">
      <c r="A50" s="4">
        <v>49</v>
      </c>
      <c r="B50" s="6" t="s">
        <v>3</v>
      </c>
      <c r="C50" s="5" t="s">
        <v>110</v>
      </c>
      <c r="D50" s="5" t="s">
        <v>109</v>
      </c>
      <c r="E50" s="4" t="s">
        <v>173</v>
      </c>
      <c r="F50" s="4" t="str">
        <f t="shared" ca="1" si="1"/>
        <v>高齢者おむつ等給付</v>
      </c>
      <c r="G50" s="3" t="str">
        <f t="shared" ca="1" si="0"/>
        <v>高齢者おむつ等給付</v>
      </c>
      <c r="H50" s="34" t="s">
        <v>628</v>
      </c>
      <c r="I50" s="35">
        <v>86119</v>
      </c>
      <c r="J50" s="36" t="s">
        <v>1804</v>
      </c>
      <c r="K50" s="36" t="s">
        <v>1804</v>
      </c>
      <c r="L50" s="36" t="s">
        <v>1804</v>
      </c>
      <c r="M50" s="36" t="s">
        <v>1805</v>
      </c>
      <c r="N50" s="37" t="s">
        <v>232</v>
      </c>
    </row>
    <row r="51" spans="1:14" x14ac:dyDescent="0.4">
      <c r="A51" s="4">
        <v>50</v>
      </c>
      <c r="B51" s="6" t="s">
        <v>3</v>
      </c>
      <c r="C51" s="5" t="s">
        <v>110</v>
      </c>
      <c r="D51" s="5" t="s">
        <v>109</v>
      </c>
      <c r="E51" s="4" t="s">
        <v>172</v>
      </c>
      <c r="F51" s="4" t="str">
        <f t="shared" ca="1" si="1"/>
        <v>重度要介護高齢者手当</v>
      </c>
      <c r="G51" s="3" t="str">
        <f t="shared" ca="1" si="0"/>
        <v>重度要介護高齢者手当</v>
      </c>
      <c r="H51" s="34" t="s">
        <v>628</v>
      </c>
      <c r="I51" s="35">
        <v>16340</v>
      </c>
      <c r="J51" s="36" t="s">
        <v>1804</v>
      </c>
      <c r="K51" s="36" t="s">
        <v>1804</v>
      </c>
      <c r="L51" s="36" t="s">
        <v>1804</v>
      </c>
      <c r="M51" s="36" t="s">
        <v>1804</v>
      </c>
      <c r="N51" s="37" t="s">
        <v>232</v>
      </c>
    </row>
    <row r="52" spans="1:14" x14ac:dyDescent="0.4">
      <c r="A52" s="4">
        <v>51</v>
      </c>
      <c r="B52" s="6" t="s">
        <v>3</v>
      </c>
      <c r="C52" s="5" t="s">
        <v>110</v>
      </c>
      <c r="D52" s="5" t="s">
        <v>109</v>
      </c>
      <c r="E52" s="4" t="s">
        <v>171</v>
      </c>
      <c r="F52" s="4" t="str">
        <f t="shared" ca="1" si="1"/>
        <v>高齢者移送サービス</v>
      </c>
      <c r="G52" s="3" t="str">
        <f t="shared" ca="1" si="0"/>
        <v>高齢者移送サービス</v>
      </c>
      <c r="H52" s="34" t="s">
        <v>628</v>
      </c>
      <c r="I52" s="35">
        <v>2888</v>
      </c>
      <c r="J52" s="36" t="s">
        <v>1804</v>
      </c>
      <c r="K52" s="36" t="s">
        <v>1804</v>
      </c>
      <c r="L52" s="36" t="s">
        <v>1804</v>
      </c>
      <c r="M52" s="36" t="s">
        <v>1805</v>
      </c>
      <c r="N52" s="37" t="s">
        <v>232</v>
      </c>
    </row>
    <row r="53" spans="1:14" x14ac:dyDescent="0.4">
      <c r="A53" s="4">
        <v>52</v>
      </c>
      <c r="B53" s="6" t="s">
        <v>3</v>
      </c>
      <c r="C53" s="5" t="s">
        <v>110</v>
      </c>
      <c r="D53" s="5" t="s">
        <v>109</v>
      </c>
      <c r="E53" s="4" t="s">
        <v>170</v>
      </c>
      <c r="F53" s="4" t="str">
        <f t="shared" ca="1" si="1"/>
        <v>訪問理美容サービス</v>
      </c>
      <c r="G53" s="3" t="str">
        <f t="shared" ca="1" si="0"/>
        <v>訪問理美容サービス</v>
      </c>
      <c r="H53" s="34" t="s">
        <v>628</v>
      </c>
      <c r="I53" s="35">
        <v>442</v>
      </c>
      <c r="J53" s="36" t="s">
        <v>1804</v>
      </c>
      <c r="K53" s="36" t="s">
        <v>1804</v>
      </c>
      <c r="L53" s="36" t="s">
        <v>1804</v>
      </c>
      <c r="M53" s="36" t="s">
        <v>1805</v>
      </c>
      <c r="N53" s="37" t="s">
        <v>232</v>
      </c>
    </row>
    <row r="54" spans="1:14" x14ac:dyDescent="0.4">
      <c r="A54" s="4">
        <v>53</v>
      </c>
      <c r="B54" s="6" t="s">
        <v>3</v>
      </c>
      <c r="C54" s="5" t="s">
        <v>110</v>
      </c>
      <c r="D54" s="5" t="s">
        <v>109</v>
      </c>
      <c r="E54" s="4" t="s">
        <v>169</v>
      </c>
      <c r="F54" s="4" t="str">
        <f t="shared" ca="1" si="1"/>
        <v>高齢者入浴扶助</v>
      </c>
      <c r="G54" s="3" t="str">
        <f t="shared" ca="1" si="0"/>
        <v>高齢者入浴扶助</v>
      </c>
      <c r="H54" s="34" t="s">
        <v>628</v>
      </c>
      <c r="I54" s="35">
        <v>83</v>
      </c>
      <c r="J54" s="36" t="s">
        <v>1804</v>
      </c>
      <c r="K54" s="36" t="s">
        <v>1804</v>
      </c>
      <c r="L54" s="36" t="s">
        <v>1805</v>
      </c>
      <c r="M54" s="36" t="s">
        <v>1804</v>
      </c>
      <c r="N54" s="37" t="s">
        <v>340</v>
      </c>
    </row>
    <row r="55" spans="1:14" x14ac:dyDescent="0.4">
      <c r="A55" s="4">
        <v>54</v>
      </c>
      <c r="B55" s="6" t="s">
        <v>3</v>
      </c>
      <c r="C55" s="5" t="s">
        <v>110</v>
      </c>
      <c r="D55" s="5" t="s">
        <v>109</v>
      </c>
      <c r="E55" s="4" t="s">
        <v>168</v>
      </c>
      <c r="F55" s="4" t="str">
        <f t="shared" ca="1" si="1"/>
        <v>日常生活自立支援事業利用料助成</v>
      </c>
      <c r="G55" s="3" t="str">
        <f t="shared" ca="1" si="0"/>
        <v>日常生活自立支援事業利用料助成</v>
      </c>
      <c r="H55" s="34" t="s">
        <v>628</v>
      </c>
      <c r="I55" s="35">
        <v>68</v>
      </c>
      <c r="J55" s="36" t="s">
        <v>1804</v>
      </c>
      <c r="K55" s="36" t="s">
        <v>1804</v>
      </c>
      <c r="L55" s="36" t="s">
        <v>1805</v>
      </c>
      <c r="M55" s="36" t="s">
        <v>1804</v>
      </c>
      <c r="N55" s="37" t="s">
        <v>340</v>
      </c>
    </row>
    <row r="56" spans="1:14" x14ac:dyDescent="0.4">
      <c r="A56" s="4">
        <v>55</v>
      </c>
      <c r="B56" s="6" t="s">
        <v>3</v>
      </c>
      <c r="C56" s="5" t="s">
        <v>110</v>
      </c>
      <c r="D56" s="5" t="s">
        <v>109</v>
      </c>
      <c r="E56" s="4" t="s">
        <v>167</v>
      </c>
      <c r="F56" s="4" t="str">
        <f t="shared" ca="1" si="1"/>
        <v>高齢者虐待防止ネットワーク研修会</v>
      </c>
      <c r="G56" s="3" t="str">
        <f t="shared" ca="1" si="0"/>
        <v>高齢者虐待防止ネットワーク研修会</v>
      </c>
      <c r="H56" s="34" t="s">
        <v>628</v>
      </c>
      <c r="I56" s="35">
        <v>53</v>
      </c>
      <c r="J56" s="36" t="s">
        <v>1804</v>
      </c>
      <c r="K56" s="36" t="s">
        <v>1805</v>
      </c>
      <c r="L56" s="36" t="s">
        <v>1805</v>
      </c>
      <c r="M56" s="36" t="s">
        <v>1804</v>
      </c>
      <c r="N56" s="37" t="s">
        <v>366</v>
      </c>
    </row>
    <row r="57" spans="1:14" x14ac:dyDescent="0.4">
      <c r="A57" s="4">
        <v>56</v>
      </c>
      <c r="B57" s="6" t="s">
        <v>3</v>
      </c>
      <c r="C57" s="5" t="s">
        <v>110</v>
      </c>
      <c r="D57" s="5" t="s">
        <v>109</v>
      </c>
      <c r="E57" s="4" t="s">
        <v>166</v>
      </c>
      <c r="F57" s="4" t="str">
        <f t="shared" ca="1" si="1"/>
        <v>高齢者保健事業</v>
      </c>
      <c r="G57" s="3" t="str">
        <f t="shared" ca="1" si="0"/>
        <v>高齢者保健事業</v>
      </c>
      <c r="H57" s="34" t="s">
        <v>628</v>
      </c>
      <c r="I57" s="35">
        <v>3842</v>
      </c>
      <c r="J57" s="36" t="s">
        <v>1804</v>
      </c>
      <c r="K57" s="36" t="s">
        <v>1805</v>
      </c>
      <c r="L57" s="36" t="s">
        <v>1804</v>
      </c>
      <c r="M57" s="36" t="s">
        <v>1805</v>
      </c>
      <c r="N57" s="37" t="s">
        <v>232</v>
      </c>
    </row>
    <row r="58" spans="1:14" x14ac:dyDescent="0.4">
      <c r="A58" s="4">
        <v>57</v>
      </c>
      <c r="B58" s="6" t="s">
        <v>3</v>
      </c>
      <c r="C58" s="5" t="s">
        <v>110</v>
      </c>
      <c r="D58" s="5" t="s">
        <v>109</v>
      </c>
      <c r="E58" s="4" t="s">
        <v>165</v>
      </c>
      <c r="F58" s="4" t="str">
        <f t="shared" ca="1" si="1"/>
        <v>保養施設利用補助金</v>
      </c>
      <c r="G58" s="3" t="str">
        <f t="shared" ca="1" si="0"/>
        <v>保養施設利用補助金</v>
      </c>
      <c r="H58" s="34" t="s">
        <v>628</v>
      </c>
      <c r="I58" s="35">
        <v>368</v>
      </c>
      <c r="J58" s="36" t="s">
        <v>1804</v>
      </c>
      <c r="K58" s="36" t="s">
        <v>1804</v>
      </c>
      <c r="L58" s="36" t="s">
        <v>1805</v>
      </c>
      <c r="M58" s="36" t="s">
        <v>1805</v>
      </c>
      <c r="N58" s="37" t="s">
        <v>340</v>
      </c>
    </row>
    <row r="59" spans="1:14" x14ac:dyDescent="0.4">
      <c r="A59" s="4">
        <v>58</v>
      </c>
      <c r="B59" s="6" t="s">
        <v>3</v>
      </c>
      <c r="C59" s="5" t="s">
        <v>110</v>
      </c>
      <c r="D59" s="5" t="s">
        <v>109</v>
      </c>
      <c r="E59" s="4" t="s">
        <v>164</v>
      </c>
      <c r="F59" s="4" t="str">
        <f t="shared" ca="1" si="1"/>
        <v>健診費補助金</v>
      </c>
      <c r="G59" s="3" t="str">
        <f t="shared" ca="1" si="0"/>
        <v>健診費補助金</v>
      </c>
      <c r="H59" s="34" t="s">
        <v>628</v>
      </c>
      <c r="I59" s="35">
        <v>84856</v>
      </c>
      <c r="J59" s="36" t="s">
        <v>1804</v>
      </c>
      <c r="K59" s="36" t="s">
        <v>1804</v>
      </c>
      <c r="L59" s="36" t="s">
        <v>1804</v>
      </c>
      <c r="M59" s="36" t="s">
        <v>1805</v>
      </c>
      <c r="N59" s="37" t="s">
        <v>232</v>
      </c>
    </row>
    <row r="60" spans="1:14" x14ac:dyDescent="0.4">
      <c r="A60" s="4">
        <v>59</v>
      </c>
      <c r="B60" s="6" t="s">
        <v>3</v>
      </c>
      <c r="C60" s="5" t="s">
        <v>110</v>
      </c>
      <c r="D60" s="5" t="s">
        <v>109</v>
      </c>
      <c r="E60" s="4" t="s">
        <v>163</v>
      </c>
      <c r="F60" s="4" t="str">
        <f t="shared" ca="1" si="1"/>
        <v>人間ドック受診料補助金</v>
      </c>
      <c r="G60" s="3" t="str">
        <f t="shared" ca="1" si="0"/>
        <v>人間ドック受診料補助金</v>
      </c>
      <c r="H60" s="34" t="s">
        <v>628</v>
      </c>
      <c r="I60" s="35">
        <v>35369</v>
      </c>
      <c r="J60" s="36" t="s">
        <v>1804</v>
      </c>
      <c r="K60" s="36" t="s">
        <v>1804</v>
      </c>
      <c r="L60" s="36" t="s">
        <v>1804</v>
      </c>
      <c r="M60" s="36" t="s">
        <v>1805</v>
      </c>
      <c r="N60" s="37" t="s">
        <v>232</v>
      </c>
    </row>
    <row r="61" spans="1:14" x14ac:dyDescent="0.4">
      <c r="A61" s="4">
        <v>60</v>
      </c>
      <c r="B61" s="6" t="s">
        <v>3</v>
      </c>
      <c r="C61" s="5" t="s">
        <v>110</v>
      </c>
      <c r="D61" s="5" t="s">
        <v>109</v>
      </c>
      <c r="E61" s="4" t="s">
        <v>162</v>
      </c>
      <c r="F61" s="4" t="str">
        <f t="shared" ca="1" si="1"/>
        <v>埼玉県後期高齢者医療広域連合負担金</v>
      </c>
      <c r="G61" s="3" t="str">
        <f t="shared" ca="1" si="0"/>
        <v>埼玉県後期高齢者医療広域連合負担金</v>
      </c>
      <c r="H61" s="34" t="s">
        <v>628</v>
      </c>
      <c r="I61" s="35">
        <v>55059</v>
      </c>
      <c r="J61" s="36" t="s">
        <v>1804</v>
      </c>
      <c r="K61" s="36" t="s">
        <v>1804</v>
      </c>
      <c r="L61" s="36" t="s">
        <v>1805</v>
      </c>
      <c r="M61" s="36" t="s">
        <v>1805</v>
      </c>
      <c r="N61" s="37" t="s">
        <v>340</v>
      </c>
    </row>
    <row r="62" spans="1:14" x14ac:dyDescent="0.4">
      <c r="A62" s="4">
        <v>61</v>
      </c>
      <c r="B62" s="6" t="s">
        <v>3</v>
      </c>
      <c r="C62" s="5" t="s">
        <v>110</v>
      </c>
      <c r="D62" s="5" t="s">
        <v>109</v>
      </c>
      <c r="E62" s="4" t="s">
        <v>161</v>
      </c>
      <c r="F62" s="4" t="str">
        <f t="shared" ca="1" si="1"/>
        <v>療養給付費負担金</v>
      </c>
      <c r="G62" s="3" t="str">
        <f t="shared" ca="1" si="0"/>
        <v>療養給付費負担金</v>
      </c>
      <c r="H62" s="34" t="s">
        <v>628</v>
      </c>
      <c r="I62" s="35">
        <v>1652856</v>
      </c>
      <c r="J62" s="36" t="s">
        <v>1804</v>
      </c>
      <c r="K62" s="36" t="s">
        <v>1804</v>
      </c>
      <c r="L62" s="36" t="s">
        <v>1805</v>
      </c>
      <c r="M62" s="36" t="s">
        <v>1805</v>
      </c>
      <c r="N62" s="37" t="s">
        <v>340</v>
      </c>
    </row>
    <row r="63" spans="1:14" x14ac:dyDescent="0.4">
      <c r="A63" s="4">
        <v>62</v>
      </c>
      <c r="B63" s="6" t="s">
        <v>3</v>
      </c>
      <c r="C63" s="5" t="s">
        <v>110</v>
      </c>
      <c r="D63" s="5" t="s">
        <v>109</v>
      </c>
      <c r="E63" s="4" t="s">
        <v>160</v>
      </c>
      <c r="F63" s="4" t="str">
        <f t="shared" ca="1" si="1"/>
        <v>後期高齢者医療事業特別会計繰出金</v>
      </c>
      <c r="G63" s="3" t="str">
        <f t="shared" ca="1" si="0"/>
        <v>後期高齢者医療事業特別会計繰出金</v>
      </c>
      <c r="H63" s="34" t="s">
        <v>628</v>
      </c>
      <c r="I63" s="35">
        <v>379088</v>
      </c>
      <c r="J63" s="36" t="s">
        <v>1804</v>
      </c>
      <c r="K63" s="36" t="s">
        <v>1804</v>
      </c>
      <c r="L63" s="36" t="s">
        <v>1805</v>
      </c>
      <c r="M63" s="36" t="s">
        <v>1805</v>
      </c>
      <c r="N63" s="37" t="s">
        <v>340</v>
      </c>
    </row>
    <row r="64" spans="1:14" x14ac:dyDescent="0.4">
      <c r="A64" s="4">
        <v>63</v>
      </c>
      <c r="B64" s="6" t="s">
        <v>3</v>
      </c>
      <c r="C64" s="5" t="s">
        <v>110</v>
      </c>
      <c r="D64" s="5" t="s">
        <v>109</v>
      </c>
      <c r="E64" s="4" t="s">
        <v>159</v>
      </c>
      <c r="F64" s="4" t="str">
        <f t="shared" ca="1" si="1"/>
        <v>老人福祉センター・第二老人福祉センター運営管理</v>
      </c>
      <c r="G64" s="3" t="str">
        <f t="shared" ca="1" si="0"/>
        <v>老人福祉センター・第二老人福祉センター運営管理</v>
      </c>
      <c r="H64" s="34" t="s">
        <v>628</v>
      </c>
      <c r="I64" s="35">
        <v>93811</v>
      </c>
      <c r="J64" s="36" t="s">
        <v>1804</v>
      </c>
      <c r="K64" s="36" t="s">
        <v>1804</v>
      </c>
      <c r="L64" s="36" t="s">
        <v>1805</v>
      </c>
      <c r="M64" s="36" t="s">
        <v>1805</v>
      </c>
      <c r="N64" s="37" t="s">
        <v>340</v>
      </c>
    </row>
    <row r="65" spans="1:14" x14ac:dyDescent="0.4">
      <c r="A65" s="4">
        <v>64</v>
      </c>
      <c r="B65" s="6" t="s">
        <v>3</v>
      </c>
      <c r="C65" s="5" t="s">
        <v>110</v>
      </c>
      <c r="D65" s="5" t="s">
        <v>109</v>
      </c>
      <c r="E65" s="4" t="s">
        <v>158</v>
      </c>
      <c r="F65" s="4" t="str">
        <f t="shared" ca="1" si="1"/>
        <v>福祉の里老人福祉センター運営</v>
      </c>
      <c r="G65" s="3" t="str">
        <f t="shared" ca="1" si="0"/>
        <v>福祉の里老人福祉センター運営</v>
      </c>
      <c r="H65" s="34" t="s">
        <v>628</v>
      </c>
      <c r="I65" s="35">
        <v>2400</v>
      </c>
      <c r="J65" s="36" t="s">
        <v>1804</v>
      </c>
      <c r="K65" s="36" t="s">
        <v>1804</v>
      </c>
      <c r="L65" s="36" t="s">
        <v>1805</v>
      </c>
      <c r="M65" s="36" t="s">
        <v>1805</v>
      </c>
      <c r="N65" s="37" t="s">
        <v>340</v>
      </c>
    </row>
    <row r="66" spans="1:14" x14ac:dyDescent="0.4">
      <c r="A66" s="4">
        <v>65</v>
      </c>
      <c r="B66" s="6" t="s">
        <v>3</v>
      </c>
      <c r="C66" s="5" t="s">
        <v>110</v>
      </c>
      <c r="D66" s="5" t="s">
        <v>109</v>
      </c>
      <c r="E66" s="4" t="s">
        <v>157</v>
      </c>
      <c r="F66" s="4" t="str">
        <f t="shared" ca="1" si="1"/>
        <v>介護予防促進</v>
      </c>
      <c r="G66" s="3" t="str">
        <f t="shared" ref="G66:G129" ca="1" si="2">HYPERLINK("#'"&amp;E66&amp;"'!A1", F66)</f>
        <v>介護予防促進</v>
      </c>
      <c r="H66" s="34" t="s">
        <v>822</v>
      </c>
      <c r="I66" s="35">
        <v>10282</v>
      </c>
      <c r="J66" s="36" t="s">
        <v>1804</v>
      </c>
      <c r="K66" s="36" t="s">
        <v>1804</v>
      </c>
      <c r="L66" s="36" t="s">
        <v>1804</v>
      </c>
      <c r="M66" s="36" t="s">
        <v>1804</v>
      </c>
      <c r="N66" s="37" t="s">
        <v>232</v>
      </c>
    </row>
    <row r="67" spans="1:14" x14ac:dyDescent="0.4">
      <c r="A67" s="4">
        <v>66</v>
      </c>
      <c r="B67" s="6" t="s">
        <v>3</v>
      </c>
      <c r="C67" s="5" t="s">
        <v>110</v>
      </c>
      <c r="D67" s="5" t="s">
        <v>109</v>
      </c>
      <c r="E67" s="4" t="s">
        <v>156</v>
      </c>
      <c r="F67" s="4" t="str">
        <f t="shared" ref="F67:F130" ca="1" si="3">INDIRECT("'"&amp;E67&amp;"'!E7")</f>
        <v>介護事業者等適正化支援</v>
      </c>
      <c r="G67" s="3" t="str">
        <f t="shared" ca="1" si="2"/>
        <v>介護事業者等適正化支援</v>
      </c>
      <c r="H67" s="34" t="s">
        <v>822</v>
      </c>
      <c r="I67" s="35">
        <v>198</v>
      </c>
      <c r="J67" s="36" t="s">
        <v>1804</v>
      </c>
      <c r="K67" s="36" t="s">
        <v>1804</v>
      </c>
      <c r="L67" s="36" t="s">
        <v>1805</v>
      </c>
      <c r="M67" s="36" t="s">
        <v>1805</v>
      </c>
      <c r="N67" s="37" t="s">
        <v>340</v>
      </c>
    </row>
    <row r="68" spans="1:14" x14ac:dyDescent="0.4">
      <c r="A68" s="4">
        <v>67</v>
      </c>
      <c r="B68" s="6" t="s">
        <v>3</v>
      </c>
      <c r="C68" s="5" t="s">
        <v>110</v>
      </c>
      <c r="D68" s="5" t="s">
        <v>109</v>
      </c>
      <c r="E68" s="4" t="s">
        <v>155</v>
      </c>
      <c r="F68" s="4" t="str">
        <f t="shared" ca="1" si="3"/>
        <v>一般事務（介護保険課）</v>
      </c>
      <c r="G68" s="3" t="str">
        <f t="shared" ca="1" si="2"/>
        <v>一般事務（介護保険課）</v>
      </c>
      <c r="H68" s="34" t="s">
        <v>822</v>
      </c>
      <c r="I68" s="35">
        <v>21193</v>
      </c>
      <c r="J68" s="36" t="s">
        <v>1804</v>
      </c>
      <c r="K68" s="36" t="s">
        <v>1804</v>
      </c>
      <c r="L68" s="36" t="s">
        <v>1805</v>
      </c>
      <c r="M68" s="36" t="s">
        <v>1805</v>
      </c>
      <c r="N68" s="37" t="s">
        <v>612</v>
      </c>
    </row>
    <row r="69" spans="1:14" x14ac:dyDescent="0.4">
      <c r="A69" s="4">
        <v>68</v>
      </c>
      <c r="B69" s="6" t="s">
        <v>3</v>
      </c>
      <c r="C69" s="5" t="s">
        <v>152</v>
      </c>
      <c r="D69" s="5" t="s">
        <v>109</v>
      </c>
      <c r="E69" s="4" t="s">
        <v>154</v>
      </c>
      <c r="F69" s="4" t="str">
        <f t="shared" ca="1" si="3"/>
        <v>高齢者福祉施設整備費補助</v>
      </c>
      <c r="G69" s="3" t="str">
        <f t="shared" ca="1" si="2"/>
        <v>高齢者福祉施設整備費補助</v>
      </c>
      <c r="H69" s="34" t="s">
        <v>822</v>
      </c>
      <c r="I69" s="35">
        <v>14000</v>
      </c>
      <c r="J69" s="36" t="s">
        <v>1804</v>
      </c>
      <c r="K69" s="36" t="s">
        <v>1804</v>
      </c>
      <c r="L69" s="36" t="s">
        <v>1805</v>
      </c>
      <c r="M69" s="36" t="s">
        <v>1805</v>
      </c>
      <c r="N69" s="37" t="s">
        <v>340</v>
      </c>
    </row>
    <row r="70" spans="1:14" x14ac:dyDescent="0.4">
      <c r="A70" s="4">
        <v>69</v>
      </c>
      <c r="B70" s="6" t="s">
        <v>3</v>
      </c>
      <c r="C70" s="5" t="s">
        <v>110</v>
      </c>
      <c r="D70" s="5" t="s">
        <v>109</v>
      </c>
      <c r="E70" s="4" t="s">
        <v>153</v>
      </c>
      <c r="F70" s="4" t="str">
        <f t="shared" ca="1" si="3"/>
        <v>介護保険事業特別会計繰出金</v>
      </c>
      <c r="G70" s="3" t="str">
        <f t="shared" ca="1" si="2"/>
        <v>介護保険事業特別会計繰出金</v>
      </c>
      <c r="H70" s="34" t="s">
        <v>822</v>
      </c>
      <c r="I70" s="35">
        <v>1842721</v>
      </c>
      <c r="J70" s="36" t="s">
        <v>1804</v>
      </c>
      <c r="K70" s="36" t="s">
        <v>1804</v>
      </c>
      <c r="L70" s="36" t="s">
        <v>1805</v>
      </c>
      <c r="M70" s="36" t="s">
        <v>1805</v>
      </c>
      <c r="N70" s="37" t="s">
        <v>340</v>
      </c>
    </row>
    <row r="71" spans="1:14" x14ac:dyDescent="0.4">
      <c r="A71" s="4">
        <v>70</v>
      </c>
      <c r="B71" s="6" t="s">
        <v>3</v>
      </c>
      <c r="C71" s="5" t="s">
        <v>152</v>
      </c>
      <c r="D71" s="5" t="s">
        <v>109</v>
      </c>
      <c r="E71" s="4" t="s">
        <v>151</v>
      </c>
      <c r="F71" s="4" t="str">
        <f t="shared" ca="1" si="3"/>
        <v>地域介護・福祉空間整備推進</v>
      </c>
      <c r="G71" s="3" t="str">
        <f t="shared" ca="1" si="2"/>
        <v>地域介護・福祉空間整備推進</v>
      </c>
      <c r="H71" s="34" t="s">
        <v>822</v>
      </c>
      <c r="I71" s="35">
        <v>8449</v>
      </c>
      <c r="J71" s="36" t="s">
        <v>1804</v>
      </c>
      <c r="K71" s="36" t="s">
        <v>1804</v>
      </c>
      <c r="L71" s="36" t="s">
        <v>1805</v>
      </c>
      <c r="M71" s="36" t="s">
        <v>1805</v>
      </c>
      <c r="N71" s="37" t="s">
        <v>340</v>
      </c>
    </row>
    <row r="72" spans="1:14" x14ac:dyDescent="0.4">
      <c r="A72" s="4">
        <v>71</v>
      </c>
      <c r="B72" s="6" t="s">
        <v>3</v>
      </c>
      <c r="C72" s="5" t="s">
        <v>110</v>
      </c>
      <c r="D72" s="5" t="s">
        <v>109</v>
      </c>
      <c r="E72" s="4" t="s">
        <v>150</v>
      </c>
      <c r="F72" s="4" t="str">
        <f t="shared" ca="1" si="3"/>
        <v>成年後見利用促進</v>
      </c>
      <c r="G72" s="3" t="str">
        <f t="shared" ca="1" si="2"/>
        <v>成年後見利用促進</v>
      </c>
      <c r="H72" s="34" t="s">
        <v>868</v>
      </c>
      <c r="I72" s="35">
        <v>1794</v>
      </c>
      <c r="J72" s="36" t="s">
        <v>1807</v>
      </c>
      <c r="K72" s="36" t="s">
        <v>1805</v>
      </c>
      <c r="L72" s="36" t="s">
        <v>1804</v>
      </c>
      <c r="M72" s="36" t="s">
        <v>1804</v>
      </c>
      <c r="N72" s="37" t="s">
        <v>366</v>
      </c>
    </row>
    <row r="73" spans="1:14" x14ac:dyDescent="0.4">
      <c r="A73" s="4">
        <v>72</v>
      </c>
      <c r="B73" s="6" t="s">
        <v>3</v>
      </c>
      <c r="C73" s="5" t="s">
        <v>110</v>
      </c>
      <c r="D73" s="5" t="s">
        <v>109</v>
      </c>
      <c r="E73" s="4" t="s">
        <v>149</v>
      </c>
      <c r="F73" s="4" t="str">
        <f t="shared" ca="1" si="3"/>
        <v>成年後見制度支援</v>
      </c>
      <c r="G73" s="3" t="str">
        <f t="shared" ca="1" si="2"/>
        <v>成年後見制度支援</v>
      </c>
      <c r="H73" s="34" t="s">
        <v>628</v>
      </c>
      <c r="I73" s="35">
        <v>4207</v>
      </c>
      <c r="J73" s="36" t="s">
        <v>1804</v>
      </c>
      <c r="K73" s="36" t="s">
        <v>1805</v>
      </c>
      <c r="L73" s="36" t="s">
        <v>1805</v>
      </c>
      <c r="M73" s="36" t="s">
        <v>1804</v>
      </c>
      <c r="N73" s="37" t="s">
        <v>366</v>
      </c>
    </row>
    <row r="74" spans="1:14" x14ac:dyDescent="0.4">
      <c r="A74" s="4">
        <v>73</v>
      </c>
      <c r="B74" s="6" t="s">
        <v>3</v>
      </c>
      <c r="C74" s="5" t="s">
        <v>110</v>
      </c>
      <c r="D74" s="5" t="s">
        <v>109</v>
      </c>
      <c r="E74" s="4" t="s">
        <v>148</v>
      </c>
      <c r="F74" s="4" t="str">
        <f t="shared" ca="1" si="3"/>
        <v>地域包括支援センター運営委員会</v>
      </c>
      <c r="G74" s="3" t="str">
        <f t="shared" ca="1" si="2"/>
        <v>地域包括支援センター運営委員会</v>
      </c>
      <c r="H74" s="34" t="s">
        <v>822</v>
      </c>
      <c r="I74" s="35">
        <v>65</v>
      </c>
      <c r="J74" s="36" t="s">
        <v>1804</v>
      </c>
      <c r="K74" s="36" t="s">
        <v>1804</v>
      </c>
      <c r="L74" s="36" t="s">
        <v>1805</v>
      </c>
      <c r="M74" s="36" t="s">
        <v>1805</v>
      </c>
      <c r="N74" s="37" t="s">
        <v>340</v>
      </c>
    </row>
    <row r="75" spans="1:14" x14ac:dyDescent="0.4">
      <c r="A75" s="4">
        <v>74</v>
      </c>
      <c r="B75" s="6" t="s">
        <v>3</v>
      </c>
      <c r="C75" s="5" t="s">
        <v>110</v>
      </c>
      <c r="D75" s="5" t="s">
        <v>109</v>
      </c>
      <c r="E75" s="4" t="s">
        <v>147</v>
      </c>
      <c r="F75" s="4" t="str">
        <f t="shared" ca="1" si="3"/>
        <v>地域密着型サービス運営委員会</v>
      </c>
      <c r="G75" s="3" t="str">
        <f t="shared" ca="1" si="2"/>
        <v>地域密着型サービス運営委員会</v>
      </c>
      <c r="H75" s="34" t="s">
        <v>822</v>
      </c>
      <c r="I75" s="35">
        <v>40</v>
      </c>
      <c r="J75" s="36" t="s">
        <v>1804</v>
      </c>
      <c r="K75" s="36" t="s">
        <v>1804</v>
      </c>
      <c r="L75" s="36" t="s">
        <v>1805</v>
      </c>
      <c r="M75" s="36" t="s">
        <v>1805</v>
      </c>
      <c r="N75" s="37" t="s">
        <v>340</v>
      </c>
    </row>
    <row r="76" spans="1:14" x14ac:dyDescent="0.4">
      <c r="A76" s="4">
        <v>75</v>
      </c>
      <c r="B76" s="6" t="s">
        <v>3</v>
      </c>
      <c r="C76" s="5" t="s">
        <v>110</v>
      </c>
      <c r="D76" s="5" t="s">
        <v>109</v>
      </c>
      <c r="E76" s="4" t="s">
        <v>146</v>
      </c>
      <c r="F76" s="4" t="str">
        <f t="shared" ca="1" si="3"/>
        <v>介護認定審査会</v>
      </c>
      <c r="G76" s="3" t="str">
        <f t="shared" ca="1" si="2"/>
        <v>介護認定審査会</v>
      </c>
      <c r="H76" s="34" t="s">
        <v>822</v>
      </c>
      <c r="I76" s="35">
        <v>23349</v>
      </c>
      <c r="J76" s="36" t="s">
        <v>1804</v>
      </c>
      <c r="K76" s="36" t="s">
        <v>1804</v>
      </c>
      <c r="L76" s="36" t="s">
        <v>1805</v>
      </c>
      <c r="M76" s="36" t="s">
        <v>1804</v>
      </c>
      <c r="N76" s="37" t="s">
        <v>340</v>
      </c>
    </row>
    <row r="77" spans="1:14" x14ac:dyDescent="0.4">
      <c r="A77" s="4">
        <v>76</v>
      </c>
      <c r="B77" s="6" t="s">
        <v>3</v>
      </c>
      <c r="C77" s="5" t="s">
        <v>110</v>
      </c>
      <c r="D77" s="5" t="s">
        <v>109</v>
      </c>
      <c r="E77" s="4" t="s">
        <v>145</v>
      </c>
      <c r="F77" s="4" t="str">
        <f t="shared" ca="1" si="3"/>
        <v>認定調査</v>
      </c>
      <c r="G77" s="3" t="str">
        <f t="shared" ca="1" si="2"/>
        <v>認定調査</v>
      </c>
      <c r="H77" s="34" t="s">
        <v>822</v>
      </c>
      <c r="I77" s="35">
        <v>79646</v>
      </c>
      <c r="J77" s="36" t="s">
        <v>1804</v>
      </c>
      <c r="K77" s="36" t="s">
        <v>1804</v>
      </c>
      <c r="L77" s="36" t="s">
        <v>1805</v>
      </c>
      <c r="M77" s="36" t="s">
        <v>1804</v>
      </c>
      <c r="N77" s="37" t="s">
        <v>340</v>
      </c>
    </row>
    <row r="78" spans="1:14" x14ac:dyDescent="0.4">
      <c r="A78" s="4">
        <v>77</v>
      </c>
      <c r="B78" s="6" t="s">
        <v>3</v>
      </c>
      <c r="C78" s="5" t="s">
        <v>110</v>
      </c>
      <c r="D78" s="5" t="s">
        <v>109</v>
      </c>
      <c r="E78" s="4" t="s">
        <v>144</v>
      </c>
      <c r="F78" s="4" t="str">
        <f t="shared" ca="1" si="3"/>
        <v>趣旨普及業務</v>
      </c>
      <c r="G78" s="3" t="str">
        <f t="shared" ca="1" si="2"/>
        <v>趣旨普及業務</v>
      </c>
      <c r="H78" s="34" t="s">
        <v>822</v>
      </c>
      <c r="I78" s="35">
        <v>1326</v>
      </c>
      <c r="J78" s="36" t="s">
        <v>1804</v>
      </c>
      <c r="K78" s="36" t="s">
        <v>1804</v>
      </c>
      <c r="L78" s="36" t="s">
        <v>1805</v>
      </c>
      <c r="M78" s="36" t="s">
        <v>1805</v>
      </c>
      <c r="N78" s="37" t="s">
        <v>232</v>
      </c>
    </row>
    <row r="79" spans="1:14" x14ac:dyDescent="0.4">
      <c r="A79" s="4">
        <v>78</v>
      </c>
      <c r="B79" s="6" t="s">
        <v>3</v>
      </c>
      <c r="C79" s="5" t="s">
        <v>110</v>
      </c>
      <c r="D79" s="5" t="s">
        <v>109</v>
      </c>
      <c r="E79" s="4" t="s">
        <v>143</v>
      </c>
      <c r="F79" s="4" t="str">
        <f t="shared" ca="1" si="3"/>
        <v>計画推進委員会</v>
      </c>
      <c r="G79" s="3" t="str">
        <f t="shared" ca="1" si="2"/>
        <v>計画推進委員会</v>
      </c>
      <c r="H79" s="34" t="s">
        <v>822</v>
      </c>
      <c r="I79" s="35">
        <v>515</v>
      </c>
      <c r="J79" s="36" t="s">
        <v>1804</v>
      </c>
      <c r="K79" s="36" t="s">
        <v>1804</v>
      </c>
      <c r="L79" s="36" t="s">
        <v>1805</v>
      </c>
      <c r="M79" s="36" t="s">
        <v>1805</v>
      </c>
      <c r="N79" s="37" t="s">
        <v>340</v>
      </c>
    </row>
    <row r="80" spans="1:14" x14ac:dyDescent="0.4">
      <c r="A80" s="4">
        <v>79</v>
      </c>
      <c r="B80" s="6" t="s">
        <v>3</v>
      </c>
      <c r="C80" s="5" t="s">
        <v>110</v>
      </c>
      <c r="D80" s="5" t="s">
        <v>109</v>
      </c>
      <c r="E80" s="4" t="s">
        <v>142</v>
      </c>
      <c r="F80" s="4" t="str">
        <f t="shared" ca="1" si="3"/>
        <v>居宅介護サービス給付費</v>
      </c>
      <c r="G80" s="3" t="str">
        <f t="shared" ca="1" si="2"/>
        <v>居宅介護サービス給付費</v>
      </c>
      <c r="H80" s="34" t="s">
        <v>822</v>
      </c>
      <c r="I80" s="35">
        <v>5197172</v>
      </c>
      <c r="J80" s="36" t="s">
        <v>1804</v>
      </c>
      <c r="K80" s="36" t="s">
        <v>1804</v>
      </c>
      <c r="L80" s="36" t="s">
        <v>1805</v>
      </c>
      <c r="M80" s="36" t="s">
        <v>1805</v>
      </c>
      <c r="N80" s="37" t="s">
        <v>340</v>
      </c>
    </row>
    <row r="81" spans="1:14" x14ac:dyDescent="0.4">
      <c r="A81" s="4">
        <v>80</v>
      </c>
      <c r="B81" s="6" t="s">
        <v>3</v>
      </c>
      <c r="C81" s="5" t="s">
        <v>110</v>
      </c>
      <c r="D81" s="5" t="s">
        <v>109</v>
      </c>
      <c r="E81" s="4" t="s">
        <v>141</v>
      </c>
      <c r="F81" s="4" t="str">
        <f t="shared" ca="1" si="3"/>
        <v>地域密着型介護サービス給付費</v>
      </c>
      <c r="G81" s="3" t="str">
        <f t="shared" ca="1" si="2"/>
        <v>地域密着型介護サービス給付費</v>
      </c>
      <c r="H81" s="34" t="s">
        <v>822</v>
      </c>
      <c r="I81" s="35">
        <v>1394723</v>
      </c>
      <c r="J81" s="36" t="s">
        <v>1804</v>
      </c>
      <c r="K81" s="36" t="s">
        <v>1804</v>
      </c>
      <c r="L81" s="36" t="s">
        <v>1805</v>
      </c>
      <c r="M81" s="36" t="s">
        <v>1805</v>
      </c>
      <c r="N81" s="37" t="s">
        <v>340</v>
      </c>
    </row>
    <row r="82" spans="1:14" x14ac:dyDescent="0.4">
      <c r="A82" s="4">
        <v>81</v>
      </c>
      <c r="B82" s="6" t="s">
        <v>3</v>
      </c>
      <c r="C82" s="5" t="s">
        <v>110</v>
      </c>
      <c r="D82" s="5" t="s">
        <v>109</v>
      </c>
      <c r="E82" s="4" t="s">
        <v>140</v>
      </c>
      <c r="F82" s="4" t="str">
        <f t="shared" ca="1" si="3"/>
        <v>施設介護サービス給付費</v>
      </c>
      <c r="G82" s="3" t="str">
        <f t="shared" ca="1" si="2"/>
        <v>施設介護サービス給付費</v>
      </c>
      <c r="H82" s="34" t="s">
        <v>822</v>
      </c>
      <c r="I82" s="35">
        <v>3165594</v>
      </c>
      <c r="J82" s="36" t="s">
        <v>1804</v>
      </c>
      <c r="K82" s="36" t="s">
        <v>1804</v>
      </c>
      <c r="L82" s="36" t="s">
        <v>1805</v>
      </c>
      <c r="M82" s="36" t="s">
        <v>1805</v>
      </c>
      <c r="N82" s="37" t="s">
        <v>340</v>
      </c>
    </row>
    <row r="83" spans="1:14" x14ac:dyDescent="0.4">
      <c r="A83" s="4">
        <v>82</v>
      </c>
      <c r="B83" s="6" t="s">
        <v>3</v>
      </c>
      <c r="C83" s="5" t="s">
        <v>110</v>
      </c>
      <c r="D83" s="5" t="s">
        <v>109</v>
      </c>
      <c r="E83" s="4" t="s">
        <v>139</v>
      </c>
      <c r="F83" s="4" t="str">
        <f t="shared" ca="1" si="3"/>
        <v>居宅介護福祉用具給付費</v>
      </c>
      <c r="G83" s="3" t="str">
        <f t="shared" ca="1" si="2"/>
        <v>居宅介護福祉用具給付費</v>
      </c>
      <c r="H83" s="34" t="s">
        <v>822</v>
      </c>
      <c r="I83" s="35">
        <v>12607</v>
      </c>
      <c r="J83" s="36" t="s">
        <v>1804</v>
      </c>
      <c r="K83" s="36" t="s">
        <v>1804</v>
      </c>
      <c r="L83" s="36" t="s">
        <v>1805</v>
      </c>
      <c r="M83" s="36" t="s">
        <v>1805</v>
      </c>
      <c r="N83" s="37" t="s">
        <v>340</v>
      </c>
    </row>
    <row r="84" spans="1:14" x14ac:dyDescent="0.4">
      <c r="A84" s="4">
        <v>83</v>
      </c>
      <c r="B84" s="6" t="s">
        <v>3</v>
      </c>
      <c r="C84" s="5" t="s">
        <v>110</v>
      </c>
      <c r="D84" s="5" t="s">
        <v>109</v>
      </c>
      <c r="E84" s="4" t="s">
        <v>138</v>
      </c>
      <c r="F84" s="4" t="str">
        <f t="shared" ca="1" si="3"/>
        <v>居宅介護住宅改修費給付費</v>
      </c>
      <c r="G84" s="3" t="str">
        <f t="shared" ca="1" si="2"/>
        <v>居宅介護住宅改修費給付費</v>
      </c>
      <c r="H84" s="34" t="s">
        <v>822</v>
      </c>
      <c r="I84" s="35">
        <v>27809</v>
      </c>
      <c r="J84" s="36" t="s">
        <v>1804</v>
      </c>
      <c r="K84" s="36" t="s">
        <v>1804</v>
      </c>
      <c r="L84" s="36" t="s">
        <v>1805</v>
      </c>
      <c r="M84" s="36" t="s">
        <v>1805</v>
      </c>
      <c r="N84" s="37" t="s">
        <v>340</v>
      </c>
    </row>
    <row r="85" spans="1:14" x14ac:dyDescent="0.4">
      <c r="A85" s="4">
        <v>84</v>
      </c>
      <c r="B85" s="6" t="s">
        <v>3</v>
      </c>
      <c r="C85" s="5" t="s">
        <v>110</v>
      </c>
      <c r="D85" s="5" t="s">
        <v>109</v>
      </c>
      <c r="E85" s="4" t="s">
        <v>137</v>
      </c>
      <c r="F85" s="4" t="str">
        <f t="shared" ca="1" si="3"/>
        <v>居宅介護サービス計画給付費</v>
      </c>
      <c r="G85" s="3" t="str">
        <f t="shared" ca="1" si="2"/>
        <v>居宅介護サービス計画給付費</v>
      </c>
      <c r="H85" s="34" t="s">
        <v>822</v>
      </c>
      <c r="I85" s="35">
        <v>642886</v>
      </c>
      <c r="J85" s="36" t="s">
        <v>1804</v>
      </c>
      <c r="K85" s="36" t="s">
        <v>1804</v>
      </c>
      <c r="L85" s="36" t="s">
        <v>1805</v>
      </c>
      <c r="M85" s="36" t="s">
        <v>1805</v>
      </c>
      <c r="N85" s="37" t="s">
        <v>340</v>
      </c>
    </row>
    <row r="86" spans="1:14" x14ac:dyDescent="0.4">
      <c r="A86" s="4">
        <v>85</v>
      </c>
      <c r="B86" s="6" t="s">
        <v>3</v>
      </c>
      <c r="C86" s="5" t="s">
        <v>110</v>
      </c>
      <c r="D86" s="5" t="s">
        <v>109</v>
      </c>
      <c r="E86" s="4" t="s">
        <v>136</v>
      </c>
      <c r="F86" s="4" t="str">
        <f t="shared" ca="1" si="3"/>
        <v>介護予防サービス給付費</v>
      </c>
      <c r="G86" s="3" t="str">
        <f t="shared" ca="1" si="2"/>
        <v>介護予防サービス給付費</v>
      </c>
      <c r="H86" s="34" t="s">
        <v>822</v>
      </c>
      <c r="I86" s="35">
        <v>117244</v>
      </c>
      <c r="J86" s="36" t="s">
        <v>1804</v>
      </c>
      <c r="K86" s="36" t="s">
        <v>1804</v>
      </c>
      <c r="L86" s="36" t="s">
        <v>1805</v>
      </c>
      <c r="M86" s="36" t="s">
        <v>1805</v>
      </c>
      <c r="N86" s="37" t="s">
        <v>340</v>
      </c>
    </row>
    <row r="87" spans="1:14" x14ac:dyDescent="0.4">
      <c r="A87" s="4">
        <v>86</v>
      </c>
      <c r="B87" s="6" t="s">
        <v>3</v>
      </c>
      <c r="C87" s="5" t="s">
        <v>110</v>
      </c>
      <c r="D87" s="5" t="s">
        <v>109</v>
      </c>
      <c r="E87" s="4" t="s">
        <v>135</v>
      </c>
      <c r="F87" s="4" t="str">
        <f t="shared" ca="1" si="3"/>
        <v>地域密着型介護予防サービス給付費</v>
      </c>
      <c r="G87" s="3" t="str">
        <f t="shared" ca="1" si="2"/>
        <v>地域密着型介護予防サービス給付費</v>
      </c>
      <c r="H87" s="34" t="s">
        <v>822</v>
      </c>
      <c r="I87" s="35">
        <v>7056</v>
      </c>
      <c r="J87" s="36" t="s">
        <v>1804</v>
      </c>
      <c r="K87" s="36" t="s">
        <v>1804</v>
      </c>
      <c r="L87" s="36" t="s">
        <v>1805</v>
      </c>
      <c r="M87" s="36" t="s">
        <v>1805</v>
      </c>
      <c r="N87" s="37" t="s">
        <v>340</v>
      </c>
    </row>
    <row r="88" spans="1:14" x14ac:dyDescent="0.4">
      <c r="A88" s="4">
        <v>87</v>
      </c>
      <c r="B88" s="6" t="s">
        <v>3</v>
      </c>
      <c r="C88" s="5" t="s">
        <v>110</v>
      </c>
      <c r="D88" s="5" t="s">
        <v>109</v>
      </c>
      <c r="E88" s="4" t="s">
        <v>134</v>
      </c>
      <c r="F88" s="4" t="str">
        <f t="shared" ca="1" si="3"/>
        <v>介護予防福祉用具給付費</v>
      </c>
      <c r="G88" s="3" t="str">
        <f t="shared" ca="1" si="2"/>
        <v>介護予防福祉用具給付費</v>
      </c>
      <c r="H88" s="34" t="s">
        <v>822</v>
      </c>
      <c r="I88" s="35">
        <v>2935</v>
      </c>
      <c r="J88" s="36" t="s">
        <v>1804</v>
      </c>
      <c r="K88" s="36" t="s">
        <v>1804</v>
      </c>
      <c r="L88" s="36" t="s">
        <v>1805</v>
      </c>
      <c r="M88" s="36" t="s">
        <v>1805</v>
      </c>
      <c r="N88" s="37" t="s">
        <v>340</v>
      </c>
    </row>
    <row r="89" spans="1:14" x14ac:dyDescent="0.4">
      <c r="A89" s="4">
        <v>88</v>
      </c>
      <c r="B89" s="6" t="s">
        <v>3</v>
      </c>
      <c r="C89" s="5" t="s">
        <v>110</v>
      </c>
      <c r="D89" s="5" t="s">
        <v>109</v>
      </c>
      <c r="E89" s="4" t="s">
        <v>133</v>
      </c>
      <c r="F89" s="4" t="str">
        <f t="shared" ca="1" si="3"/>
        <v>介護予防住宅改修費給付費</v>
      </c>
      <c r="G89" s="3" t="str">
        <f t="shared" ca="1" si="2"/>
        <v>介護予防住宅改修費給付費</v>
      </c>
      <c r="H89" s="34" t="s">
        <v>822</v>
      </c>
      <c r="I89" s="35">
        <v>15345</v>
      </c>
      <c r="J89" s="36" t="s">
        <v>1804</v>
      </c>
      <c r="K89" s="36" t="s">
        <v>1804</v>
      </c>
      <c r="L89" s="36" t="s">
        <v>1805</v>
      </c>
      <c r="M89" s="36" t="s">
        <v>1805</v>
      </c>
      <c r="N89" s="37" t="s">
        <v>340</v>
      </c>
    </row>
    <row r="90" spans="1:14" x14ac:dyDescent="0.4">
      <c r="A90" s="4">
        <v>89</v>
      </c>
      <c r="B90" s="6" t="s">
        <v>3</v>
      </c>
      <c r="C90" s="5" t="s">
        <v>110</v>
      </c>
      <c r="D90" s="5" t="s">
        <v>109</v>
      </c>
      <c r="E90" s="4" t="s">
        <v>132</v>
      </c>
      <c r="F90" s="4" t="str">
        <f t="shared" ca="1" si="3"/>
        <v>介護予防サービス計画給付費</v>
      </c>
      <c r="G90" s="3" t="str">
        <f t="shared" ca="1" si="2"/>
        <v>介護予防サービス計画給付費</v>
      </c>
      <c r="H90" s="34" t="s">
        <v>822</v>
      </c>
      <c r="I90" s="35">
        <v>30164</v>
      </c>
      <c r="J90" s="36" t="s">
        <v>1804</v>
      </c>
      <c r="K90" s="36" t="s">
        <v>1804</v>
      </c>
      <c r="L90" s="36" t="s">
        <v>1805</v>
      </c>
      <c r="M90" s="36" t="s">
        <v>1805</v>
      </c>
      <c r="N90" s="37" t="s">
        <v>340</v>
      </c>
    </row>
    <row r="91" spans="1:14" x14ac:dyDescent="0.4">
      <c r="A91" s="4">
        <v>90</v>
      </c>
      <c r="B91" s="6" t="s">
        <v>3</v>
      </c>
      <c r="C91" s="5" t="s">
        <v>110</v>
      </c>
      <c r="D91" s="5" t="s">
        <v>109</v>
      </c>
      <c r="E91" s="4" t="s">
        <v>131</v>
      </c>
      <c r="F91" s="4" t="str">
        <f t="shared" ca="1" si="3"/>
        <v>高額介護サービス費</v>
      </c>
      <c r="G91" s="3" t="str">
        <f t="shared" ca="1" si="2"/>
        <v>高額介護サービス費</v>
      </c>
      <c r="H91" s="34" t="s">
        <v>822</v>
      </c>
      <c r="I91" s="35">
        <v>296919</v>
      </c>
      <c r="J91" s="36" t="s">
        <v>1804</v>
      </c>
      <c r="K91" s="36" t="s">
        <v>1804</v>
      </c>
      <c r="L91" s="36" t="s">
        <v>1805</v>
      </c>
      <c r="M91" s="36" t="s">
        <v>1805</v>
      </c>
      <c r="N91" s="37" t="s">
        <v>340</v>
      </c>
    </row>
    <row r="92" spans="1:14" x14ac:dyDescent="0.4">
      <c r="A92" s="4">
        <v>91</v>
      </c>
      <c r="B92" s="6" t="s">
        <v>3</v>
      </c>
      <c r="C92" s="5" t="s">
        <v>110</v>
      </c>
      <c r="D92" s="5" t="s">
        <v>109</v>
      </c>
      <c r="E92" s="4" t="s">
        <v>130</v>
      </c>
      <c r="F92" s="4" t="str">
        <f t="shared" ca="1" si="3"/>
        <v>高額介護予防サービス費</v>
      </c>
      <c r="G92" s="3" t="str">
        <f t="shared" ca="1" si="2"/>
        <v>高額介護予防サービス費</v>
      </c>
      <c r="H92" s="34" t="s">
        <v>822</v>
      </c>
      <c r="I92" s="35">
        <v>243</v>
      </c>
      <c r="J92" s="36" t="s">
        <v>1804</v>
      </c>
      <c r="K92" s="36" t="s">
        <v>1804</v>
      </c>
      <c r="L92" s="36" t="s">
        <v>1805</v>
      </c>
      <c r="M92" s="36" t="s">
        <v>1805</v>
      </c>
      <c r="N92" s="37" t="s">
        <v>340</v>
      </c>
    </row>
    <row r="93" spans="1:14" x14ac:dyDescent="0.4">
      <c r="A93" s="4">
        <v>92</v>
      </c>
      <c r="B93" s="6" t="s">
        <v>3</v>
      </c>
      <c r="C93" s="5" t="s">
        <v>110</v>
      </c>
      <c r="D93" s="5" t="s">
        <v>109</v>
      </c>
      <c r="E93" s="4" t="s">
        <v>129</v>
      </c>
      <c r="F93" s="4" t="str">
        <f t="shared" ca="1" si="3"/>
        <v>高額医療合算介護サービス費</v>
      </c>
      <c r="G93" s="3" t="str">
        <f t="shared" ca="1" si="2"/>
        <v>高額医療合算介護サービス費</v>
      </c>
      <c r="H93" s="34" t="s">
        <v>822</v>
      </c>
      <c r="I93" s="35">
        <v>43741</v>
      </c>
      <c r="J93" s="36" t="s">
        <v>1804</v>
      </c>
      <c r="K93" s="36" t="s">
        <v>1804</v>
      </c>
      <c r="L93" s="36" t="s">
        <v>1805</v>
      </c>
      <c r="M93" s="36" t="s">
        <v>1805</v>
      </c>
      <c r="N93" s="37" t="s">
        <v>340</v>
      </c>
    </row>
    <row r="94" spans="1:14" x14ac:dyDescent="0.4">
      <c r="A94" s="4">
        <v>93</v>
      </c>
      <c r="B94" s="6" t="s">
        <v>3</v>
      </c>
      <c r="C94" s="5" t="s">
        <v>110</v>
      </c>
      <c r="D94" s="5" t="s">
        <v>109</v>
      </c>
      <c r="E94" s="4" t="s">
        <v>128</v>
      </c>
      <c r="F94" s="4" t="str">
        <f t="shared" ca="1" si="3"/>
        <v>高額医療合算介護予防サービス費</v>
      </c>
      <c r="G94" s="3" t="str">
        <f t="shared" ca="1" si="2"/>
        <v>高額医療合算介護予防サービス費</v>
      </c>
      <c r="H94" s="34" t="s">
        <v>822</v>
      </c>
      <c r="I94" s="35">
        <v>50</v>
      </c>
      <c r="J94" s="36" t="s">
        <v>1804</v>
      </c>
      <c r="K94" s="36" t="s">
        <v>1804</v>
      </c>
      <c r="L94" s="36" t="s">
        <v>1805</v>
      </c>
      <c r="M94" s="36" t="s">
        <v>1805</v>
      </c>
      <c r="N94" s="37" t="s">
        <v>340</v>
      </c>
    </row>
    <row r="95" spans="1:14" x14ac:dyDescent="0.4">
      <c r="A95" s="4">
        <v>94</v>
      </c>
      <c r="B95" s="6" t="s">
        <v>3</v>
      </c>
      <c r="C95" s="5" t="s">
        <v>110</v>
      </c>
      <c r="D95" s="5" t="s">
        <v>109</v>
      </c>
      <c r="E95" s="4" t="s">
        <v>127</v>
      </c>
      <c r="F95" s="4" t="str">
        <f t="shared" ca="1" si="3"/>
        <v>特定入所者介護サービス費</v>
      </c>
      <c r="G95" s="3" t="str">
        <f t="shared" ca="1" si="2"/>
        <v>特定入所者介護サービス費</v>
      </c>
      <c r="H95" s="34" t="s">
        <v>822</v>
      </c>
      <c r="I95" s="35">
        <v>225447</v>
      </c>
      <c r="J95" s="36" t="s">
        <v>1804</v>
      </c>
      <c r="K95" s="36" t="s">
        <v>1804</v>
      </c>
      <c r="L95" s="36" t="s">
        <v>1805</v>
      </c>
      <c r="M95" s="36" t="s">
        <v>1805</v>
      </c>
      <c r="N95" s="37" t="s">
        <v>340</v>
      </c>
    </row>
    <row r="96" spans="1:14" x14ac:dyDescent="0.4">
      <c r="A96" s="4">
        <v>95</v>
      </c>
      <c r="B96" s="6" t="s">
        <v>3</v>
      </c>
      <c r="C96" s="5" t="s">
        <v>110</v>
      </c>
      <c r="D96" s="5" t="s">
        <v>109</v>
      </c>
      <c r="E96" s="4" t="s">
        <v>126</v>
      </c>
      <c r="F96" s="4" t="str">
        <f t="shared" ca="1" si="3"/>
        <v>特定入所者介護予防サービス費</v>
      </c>
      <c r="G96" s="3" t="str">
        <f t="shared" ca="1" si="2"/>
        <v>特定入所者介護予防サービス費</v>
      </c>
      <c r="H96" s="34" t="s">
        <v>822</v>
      </c>
      <c r="I96" s="35">
        <v>18</v>
      </c>
      <c r="J96" s="36" t="s">
        <v>1804</v>
      </c>
      <c r="K96" s="36" t="s">
        <v>1804</v>
      </c>
      <c r="L96" s="36" t="s">
        <v>1805</v>
      </c>
      <c r="M96" s="36" t="s">
        <v>1805</v>
      </c>
      <c r="N96" s="37" t="s">
        <v>340</v>
      </c>
    </row>
    <row r="97" spans="1:14" x14ac:dyDescent="0.4">
      <c r="A97" s="4">
        <v>96</v>
      </c>
      <c r="B97" s="6" t="s">
        <v>3</v>
      </c>
      <c r="C97" s="5" t="s">
        <v>110</v>
      </c>
      <c r="D97" s="5" t="s">
        <v>109</v>
      </c>
      <c r="E97" s="4" t="s">
        <v>125</v>
      </c>
      <c r="F97" s="4" t="str">
        <f t="shared" ca="1" si="3"/>
        <v>介護予防・生活支援サービス</v>
      </c>
      <c r="G97" s="3" t="str">
        <f t="shared" ca="1" si="2"/>
        <v>介護予防・生活支援サービス</v>
      </c>
      <c r="H97" s="34" t="s">
        <v>822</v>
      </c>
      <c r="I97" s="35">
        <v>186376</v>
      </c>
      <c r="J97" s="36" t="s">
        <v>1804</v>
      </c>
      <c r="K97" s="36" t="s">
        <v>1805</v>
      </c>
      <c r="L97" s="36" t="s">
        <v>1805</v>
      </c>
      <c r="M97" s="36" t="s">
        <v>1805</v>
      </c>
      <c r="N97" s="37" t="s">
        <v>340</v>
      </c>
    </row>
    <row r="98" spans="1:14" x14ac:dyDescent="0.4">
      <c r="A98" s="4">
        <v>97</v>
      </c>
      <c r="B98" s="6" t="s">
        <v>3</v>
      </c>
      <c r="C98" s="5" t="s">
        <v>110</v>
      </c>
      <c r="D98" s="5" t="s">
        <v>109</v>
      </c>
      <c r="E98" s="4" t="s">
        <v>124</v>
      </c>
      <c r="F98" s="4" t="str">
        <f t="shared" ca="1" si="3"/>
        <v>介護予防ケアマネジメント</v>
      </c>
      <c r="G98" s="3" t="str">
        <f t="shared" ca="1" si="2"/>
        <v>介護予防ケアマネジメント</v>
      </c>
      <c r="H98" s="34" t="s">
        <v>822</v>
      </c>
      <c r="I98" s="35">
        <v>23587</v>
      </c>
      <c r="J98" s="36" t="s">
        <v>1804</v>
      </c>
      <c r="K98" s="36" t="s">
        <v>1805</v>
      </c>
      <c r="L98" s="36" t="s">
        <v>1805</v>
      </c>
      <c r="M98" s="36" t="s">
        <v>1805</v>
      </c>
      <c r="N98" s="37" t="s">
        <v>340</v>
      </c>
    </row>
    <row r="99" spans="1:14" x14ac:dyDescent="0.4">
      <c r="A99" s="4">
        <v>98</v>
      </c>
      <c r="B99" s="6" t="s">
        <v>3</v>
      </c>
      <c r="C99" s="5" t="s">
        <v>110</v>
      </c>
      <c r="D99" s="5" t="s">
        <v>109</v>
      </c>
      <c r="E99" s="4" t="s">
        <v>123</v>
      </c>
      <c r="F99" s="4" t="str">
        <f t="shared" ca="1" si="3"/>
        <v>介護予防普及啓発</v>
      </c>
      <c r="G99" s="3" t="str">
        <f t="shared" ca="1" si="2"/>
        <v>介護予防普及啓発</v>
      </c>
      <c r="H99" s="34" t="s">
        <v>822</v>
      </c>
      <c r="I99" s="35">
        <v>2108</v>
      </c>
      <c r="J99" s="36" t="s">
        <v>1804</v>
      </c>
      <c r="K99" s="36" t="s">
        <v>1805</v>
      </c>
      <c r="L99" s="36" t="s">
        <v>1804</v>
      </c>
      <c r="M99" s="36" t="s">
        <v>1805</v>
      </c>
      <c r="N99" s="37" t="s">
        <v>232</v>
      </c>
    </row>
    <row r="100" spans="1:14" x14ac:dyDescent="0.4">
      <c r="A100" s="4">
        <v>99</v>
      </c>
      <c r="B100" s="6" t="s">
        <v>3</v>
      </c>
      <c r="C100" s="5" t="s">
        <v>110</v>
      </c>
      <c r="D100" s="5" t="s">
        <v>109</v>
      </c>
      <c r="E100" s="4" t="s">
        <v>122</v>
      </c>
      <c r="F100" s="4" t="str">
        <f t="shared" ca="1" si="3"/>
        <v>地域介護予防活動支援</v>
      </c>
      <c r="G100" s="3" t="str">
        <f t="shared" ca="1" si="2"/>
        <v>地域介護予防活動支援</v>
      </c>
      <c r="H100" s="34" t="s">
        <v>822</v>
      </c>
      <c r="I100" s="35">
        <v>393</v>
      </c>
      <c r="J100" s="36" t="s">
        <v>1804</v>
      </c>
      <c r="K100" s="36" t="s">
        <v>1805</v>
      </c>
      <c r="L100" s="36" t="s">
        <v>1804</v>
      </c>
      <c r="M100" s="36" t="s">
        <v>1804</v>
      </c>
      <c r="N100" s="37" t="s">
        <v>232</v>
      </c>
    </row>
    <row r="101" spans="1:14" x14ac:dyDescent="0.4">
      <c r="A101" s="4">
        <v>100</v>
      </c>
      <c r="B101" s="6" t="s">
        <v>3</v>
      </c>
      <c r="C101" s="5" t="s">
        <v>110</v>
      </c>
      <c r="D101" s="5" t="s">
        <v>109</v>
      </c>
      <c r="E101" s="4" t="s">
        <v>121</v>
      </c>
      <c r="F101" s="4" t="str">
        <f t="shared" ca="1" si="3"/>
        <v>地域リハビリテーション活動支援</v>
      </c>
      <c r="G101" s="3" t="str">
        <f t="shared" ca="1" si="2"/>
        <v>地域リハビリテーション活動支援</v>
      </c>
      <c r="H101" s="34" t="s">
        <v>822</v>
      </c>
      <c r="I101" s="35">
        <v>250</v>
      </c>
      <c r="J101" s="36" t="s">
        <v>1804</v>
      </c>
      <c r="K101" s="36" t="s">
        <v>1804</v>
      </c>
      <c r="L101" s="36" t="s">
        <v>1804</v>
      </c>
      <c r="M101" s="36" t="s">
        <v>1804</v>
      </c>
      <c r="N101" s="37" t="s">
        <v>232</v>
      </c>
    </row>
    <row r="102" spans="1:14" x14ac:dyDescent="0.4">
      <c r="A102" s="4">
        <v>101</v>
      </c>
      <c r="B102" s="6" t="s">
        <v>3</v>
      </c>
      <c r="C102" s="5" t="s">
        <v>110</v>
      </c>
      <c r="D102" s="5" t="s">
        <v>109</v>
      </c>
      <c r="E102" s="4" t="s">
        <v>120</v>
      </c>
      <c r="F102" s="4" t="str">
        <f t="shared" ca="1" si="3"/>
        <v>地域包括支援センター事業</v>
      </c>
      <c r="G102" s="3" t="str">
        <f t="shared" ca="1" si="2"/>
        <v>地域包括支援センター事業</v>
      </c>
      <c r="H102" s="34" t="s">
        <v>822</v>
      </c>
      <c r="I102" s="35">
        <v>227689</v>
      </c>
      <c r="J102" s="36" t="s">
        <v>1804</v>
      </c>
      <c r="K102" s="36" t="s">
        <v>1804</v>
      </c>
      <c r="L102" s="36" t="s">
        <v>1805</v>
      </c>
      <c r="M102" s="36" t="s">
        <v>1805</v>
      </c>
      <c r="N102" s="37" t="s">
        <v>340</v>
      </c>
    </row>
    <row r="103" spans="1:14" x14ac:dyDescent="0.4">
      <c r="A103" s="4">
        <v>102</v>
      </c>
      <c r="B103" s="6" t="s">
        <v>3</v>
      </c>
      <c r="C103" s="5" t="s">
        <v>110</v>
      </c>
      <c r="D103" s="5" t="s">
        <v>109</v>
      </c>
      <c r="E103" s="4" t="s">
        <v>119</v>
      </c>
      <c r="F103" s="4" t="str">
        <f t="shared" ca="1" si="3"/>
        <v>地域ケア会議推進</v>
      </c>
      <c r="G103" s="3" t="str">
        <f t="shared" ca="1" si="2"/>
        <v>地域ケア会議推進</v>
      </c>
      <c r="H103" s="34" t="s">
        <v>822</v>
      </c>
      <c r="I103" s="35">
        <v>2125</v>
      </c>
      <c r="J103" s="36" t="s">
        <v>1804</v>
      </c>
      <c r="K103" s="36" t="s">
        <v>1804</v>
      </c>
      <c r="L103" s="36" t="s">
        <v>1804</v>
      </c>
      <c r="M103" s="36" t="s">
        <v>1804</v>
      </c>
      <c r="N103" s="37" t="s">
        <v>232</v>
      </c>
    </row>
    <row r="104" spans="1:14" x14ac:dyDescent="0.4">
      <c r="A104" s="4">
        <v>103</v>
      </c>
      <c r="B104" s="6" t="s">
        <v>3</v>
      </c>
      <c r="C104" s="5" t="s">
        <v>110</v>
      </c>
      <c r="D104" s="5" t="s">
        <v>109</v>
      </c>
      <c r="E104" s="4" t="s">
        <v>118</v>
      </c>
      <c r="F104" s="4" t="str">
        <f t="shared" ca="1" si="3"/>
        <v>在宅医療・介護連携推進</v>
      </c>
      <c r="G104" s="3" t="str">
        <f t="shared" ca="1" si="2"/>
        <v>在宅医療・介護連携推進</v>
      </c>
      <c r="H104" s="34" t="s">
        <v>822</v>
      </c>
      <c r="I104" s="35">
        <v>6378</v>
      </c>
      <c r="J104" s="36" t="s">
        <v>1804</v>
      </c>
      <c r="K104" s="36" t="s">
        <v>1805</v>
      </c>
      <c r="L104" s="36" t="s">
        <v>1804</v>
      </c>
      <c r="M104" s="36" t="s">
        <v>1805</v>
      </c>
      <c r="N104" s="37" t="s">
        <v>232</v>
      </c>
    </row>
    <row r="105" spans="1:14" x14ac:dyDescent="0.4">
      <c r="A105" s="4">
        <v>104</v>
      </c>
      <c r="B105" s="6" t="s">
        <v>3</v>
      </c>
      <c r="C105" s="5" t="s">
        <v>2</v>
      </c>
      <c r="D105" s="5" t="s">
        <v>1</v>
      </c>
      <c r="E105" s="4" t="s">
        <v>117</v>
      </c>
      <c r="F105" s="4" t="str">
        <f t="shared" ca="1" si="3"/>
        <v>生活支援体制整備</v>
      </c>
      <c r="G105" s="3" t="str">
        <f t="shared" ca="1" si="2"/>
        <v>生活支援体制整備</v>
      </c>
      <c r="H105" s="34" t="s">
        <v>822</v>
      </c>
      <c r="I105" s="35">
        <v>27081</v>
      </c>
      <c r="J105" s="36" t="s">
        <v>1804</v>
      </c>
      <c r="K105" s="36" t="s">
        <v>1804</v>
      </c>
      <c r="L105" s="36" t="s">
        <v>1804</v>
      </c>
      <c r="M105" s="36" t="s">
        <v>1804</v>
      </c>
      <c r="N105" s="37" t="s">
        <v>366</v>
      </c>
    </row>
    <row r="106" spans="1:14" x14ac:dyDescent="0.4">
      <c r="A106" s="4">
        <v>105</v>
      </c>
      <c r="B106" s="6" t="s">
        <v>3</v>
      </c>
      <c r="C106" s="5" t="s">
        <v>110</v>
      </c>
      <c r="D106" s="5" t="s">
        <v>109</v>
      </c>
      <c r="E106" s="4" t="s">
        <v>116</v>
      </c>
      <c r="F106" s="4" t="str">
        <f t="shared" ca="1" si="3"/>
        <v>認知症初期集中支援推進</v>
      </c>
      <c r="G106" s="3" t="str">
        <f t="shared" ca="1" si="2"/>
        <v>認知症初期集中支援推進</v>
      </c>
      <c r="H106" s="34" t="s">
        <v>822</v>
      </c>
      <c r="I106" s="35">
        <v>119</v>
      </c>
      <c r="J106" s="36" t="s">
        <v>1804</v>
      </c>
      <c r="K106" s="36" t="s">
        <v>1805</v>
      </c>
      <c r="L106" s="36" t="s">
        <v>1804</v>
      </c>
      <c r="M106" s="36" t="s">
        <v>1804</v>
      </c>
      <c r="N106" s="37" t="s">
        <v>232</v>
      </c>
    </row>
    <row r="107" spans="1:14" x14ac:dyDescent="0.4">
      <c r="A107" s="4">
        <v>106</v>
      </c>
      <c r="B107" s="6" t="s">
        <v>3</v>
      </c>
      <c r="C107" s="5" t="s">
        <v>110</v>
      </c>
      <c r="D107" s="5" t="s">
        <v>109</v>
      </c>
      <c r="E107" s="4" t="s">
        <v>115</v>
      </c>
      <c r="F107" s="4" t="str">
        <f t="shared" ca="1" si="3"/>
        <v>認知症地域支援・ケア向上</v>
      </c>
      <c r="G107" s="3" t="str">
        <f t="shared" ca="1" si="2"/>
        <v>認知症地域支援・ケア向上</v>
      </c>
      <c r="H107" s="34" t="s">
        <v>822</v>
      </c>
      <c r="I107" s="35">
        <v>2640</v>
      </c>
      <c r="J107" s="36" t="s">
        <v>1804</v>
      </c>
      <c r="K107" s="36" t="s">
        <v>1805</v>
      </c>
      <c r="L107" s="36" t="s">
        <v>1804</v>
      </c>
      <c r="M107" s="36" t="s">
        <v>1805</v>
      </c>
      <c r="N107" s="37" t="s">
        <v>232</v>
      </c>
    </row>
    <row r="108" spans="1:14" x14ac:dyDescent="0.4">
      <c r="A108" s="4">
        <v>107</v>
      </c>
      <c r="B108" s="6" t="s">
        <v>3</v>
      </c>
      <c r="C108" s="5" t="s">
        <v>110</v>
      </c>
      <c r="D108" s="5" t="s">
        <v>109</v>
      </c>
      <c r="E108" s="4" t="s">
        <v>114</v>
      </c>
      <c r="F108" s="4" t="str">
        <f t="shared" ca="1" si="3"/>
        <v>家族介護支援</v>
      </c>
      <c r="G108" s="3" t="str">
        <f t="shared" ca="1" si="2"/>
        <v>家族介護支援</v>
      </c>
      <c r="H108" s="34" t="s">
        <v>822</v>
      </c>
      <c r="I108" s="35">
        <v>1835</v>
      </c>
      <c r="J108" s="36" t="s">
        <v>1804</v>
      </c>
      <c r="K108" s="36" t="s">
        <v>1805</v>
      </c>
      <c r="L108" s="36" t="s">
        <v>1804</v>
      </c>
      <c r="M108" s="36" t="s">
        <v>1805</v>
      </c>
      <c r="N108" s="37" t="s">
        <v>232</v>
      </c>
    </row>
    <row r="109" spans="1:14" x14ac:dyDescent="0.4">
      <c r="A109" s="4">
        <v>108</v>
      </c>
      <c r="B109" s="6" t="s">
        <v>3</v>
      </c>
      <c r="C109" s="5" t="s">
        <v>110</v>
      </c>
      <c r="D109" s="5" t="s">
        <v>109</v>
      </c>
      <c r="E109" s="4" t="s">
        <v>113</v>
      </c>
      <c r="F109" s="4" t="str">
        <f t="shared" ca="1" si="3"/>
        <v>住宅改修支援</v>
      </c>
      <c r="G109" s="3" t="str">
        <f t="shared" ca="1" si="2"/>
        <v>住宅改修支援</v>
      </c>
      <c r="H109" s="34" t="s">
        <v>822</v>
      </c>
      <c r="I109" s="35">
        <v>6</v>
      </c>
      <c r="J109" s="36" t="s">
        <v>1804</v>
      </c>
      <c r="K109" s="36" t="s">
        <v>1804</v>
      </c>
      <c r="L109" s="36" t="s">
        <v>1805</v>
      </c>
      <c r="M109" s="36" t="s">
        <v>1804</v>
      </c>
      <c r="N109" s="37" t="s">
        <v>340</v>
      </c>
    </row>
    <row r="110" spans="1:14" x14ac:dyDescent="0.4">
      <c r="A110" s="4">
        <v>109</v>
      </c>
      <c r="B110" s="6" t="s">
        <v>3</v>
      </c>
      <c r="C110" s="5" t="s">
        <v>110</v>
      </c>
      <c r="D110" s="5" t="s">
        <v>109</v>
      </c>
      <c r="E110" s="4" t="s">
        <v>112</v>
      </c>
      <c r="F110" s="4" t="str">
        <f t="shared" ca="1" si="3"/>
        <v>介護給付等費用適正化</v>
      </c>
      <c r="G110" s="3" t="str">
        <f t="shared" ca="1" si="2"/>
        <v>介護給付等費用適正化</v>
      </c>
      <c r="H110" s="34" t="s">
        <v>822</v>
      </c>
      <c r="I110" s="35">
        <v>378</v>
      </c>
      <c r="J110" s="36" t="s">
        <v>1804</v>
      </c>
      <c r="K110" s="36" t="s">
        <v>1807</v>
      </c>
      <c r="L110" s="36" t="s">
        <v>1805</v>
      </c>
      <c r="M110" s="36" t="s">
        <v>1807</v>
      </c>
      <c r="N110" s="37" t="s">
        <v>1124</v>
      </c>
    </row>
    <row r="111" spans="1:14" x14ac:dyDescent="0.4">
      <c r="A111" s="4">
        <v>110</v>
      </c>
      <c r="B111" s="6" t="s">
        <v>3</v>
      </c>
      <c r="C111" s="5" t="s">
        <v>110</v>
      </c>
      <c r="D111" s="5" t="s">
        <v>109</v>
      </c>
      <c r="E111" s="4" t="s">
        <v>111</v>
      </c>
      <c r="F111" s="4" t="str">
        <f t="shared" ca="1" si="3"/>
        <v>一般会計繰出金（介護保険課）</v>
      </c>
      <c r="G111" s="3" t="str">
        <f t="shared" ca="1" si="2"/>
        <v>一般会計繰出金（介護保険課）</v>
      </c>
      <c r="H111" s="34" t="s">
        <v>822</v>
      </c>
      <c r="I111" s="35">
        <v>73947</v>
      </c>
      <c r="J111" s="36" t="s">
        <v>1804</v>
      </c>
      <c r="K111" s="36" t="s">
        <v>1804</v>
      </c>
      <c r="L111" s="36" t="s">
        <v>1805</v>
      </c>
      <c r="M111" s="36" t="s">
        <v>1805</v>
      </c>
      <c r="N111" s="37" t="s">
        <v>340</v>
      </c>
    </row>
    <row r="112" spans="1:14" x14ac:dyDescent="0.4">
      <c r="A112" s="4">
        <v>111</v>
      </c>
      <c r="B112" s="6" t="s">
        <v>3</v>
      </c>
      <c r="C112" s="5" t="s">
        <v>110</v>
      </c>
      <c r="D112" s="5" t="s">
        <v>109</v>
      </c>
      <c r="E112" s="4" t="s">
        <v>108</v>
      </c>
      <c r="F112" s="4" t="str">
        <f t="shared" ca="1" si="3"/>
        <v>後期高齢者医療広域連合納付金</v>
      </c>
      <c r="G112" s="3" t="str">
        <f t="shared" ca="1" si="2"/>
        <v>後期高齢者医療広域連合納付金</v>
      </c>
      <c r="H112" s="34" t="s">
        <v>628</v>
      </c>
      <c r="I112" s="35">
        <v>2253351</v>
      </c>
      <c r="J112" s="36" t="s">
        <v>1804</v>
      </c>
      <c r="K112" s="36" t="s">
        <v>1804</v>
      </c>
      <c r="L112" s="36" t="s">
        <v>1805</v>
      </c>
      <c r="M112" s="36" t="s">
        <v>1805</v>
      </c>
      <c r="N112" s="37" t="s">
        <v>340</v>
      </c>
    </row>
    <row r="113" spans="1:14" x14ac:dyDescent="0.4">
      <c r="A113" s="4">
        <v>112</v>
      </c>
      <c r="B113" s="6" t="s">
        <v>3</v>
      </c>
      <c r="C113" s="5" t="s">
        <v>91</v>
      </c>
      <c r="D113" s="5" t="s">
        <v>90</v>
      </c>
      <c r="E113" s="4" t="s">
        <v>107</v>
      </c>
      <c r="F113" s="4" t="str">
        <f t="shared" ca="1" si="3"/>
        <v>一般事務（障がい者福祉課）</v>
      </c>
      <c r="G113" s="3" t="str">
        <f t="shared" ca="1" si="2"/>
        <v>一般事務（障がい者福祉課）</v>
      </c>
      <c r="H113" s="34" t="s">
        <v>1148</v>
      </c>
      <c r="I113" s="35">
        <v>42002</v>
      </c>
      <c r="J113" s="36" t="s">
        <v>1804</v>
      </c>
      <c r="K113" s="36" t="s">
        <v>1804</v>
      </c>
      <c r="L113" s="36" t="s">
        <v>1805</v>
      </c>
      <c r="M113" s="36" t="s">
        <v>1805</v>
      </c>
      <c r="N113" s="37" t="s">
        <v>612</v>
      </c>
    </row>
    <row r="114" spans="1:14" x14ac:dyDescent="0.4">
      <c r="A114" s="4">
        <v>113</v>
      </c>
      <c r="B114" s="6" t="s">
        <v>3</v>
      </c>
      <c r="C114" s="5" t="s">
        <v>91</v>
      </c>
      <c r="D114" s="5" t="s">
        <v>90</v>
      </c>
      <c r="E114" s="4" t="s">
        <v>106</v>
      </c>
      <c r="F114" s="4" t="str">
        <f t="shared" ca="1" si="3"/>
        <v>障がい者就労支援センター運営</v>
      </c>
      <c r="G114" s="3" t="str">
        <f t="shared" ca="1" si="2"/>
        <v>障がい者就労支援センター運営</v>
      </c>
      <c r="H114" s="34" t="s">
        <v>1148</v>
      </c>
      <c r="I114" s="35">
        <v>10750</v>
      </c>
      <c r="J114" s="36" t="s">
        <v>1804</v>
      </c>
      <c r="K114" s="36" t="s">
        <v>1804</v>
      </c>
      <c r="L114" s="36" t="s">
        <v>1805</v>
      </c>
      <c r="M114" s="36" t="s">
        <v>1805</v>
      </c>
      <c r="N114" s="37" t="s">
        <v>340</v>
      </c>
    </row>
    <row r="115" spans="1:14" x14ac:dyDescent="0.4">
      <c r="A115" s="4">
        <v>114</v>
      </c>
      <c r="B115" s="6" t="s">
        <v>3</v>
      </c>
      <c r="C115" s="5" t="s">
        <v>91</v>
      </c>
      <c r="D115" s="5" t="s">
        <v>90</v>
      </c>
      <c r="E115" s="4" t="s">
        <v>105</v>
      </c>
      <c r="F115" s="4" t="str">
        <f t="shared" ca="1" si="3"/>
        <v>医療費助成</v>
      </c>
      <c r="G115" s="3" t="str">
        <f t="shared" ca="1" si="2"/>
        <v>医療費助成</v>
      </c>
      <c r="H115" s="34" t="s">
        <v>1148</v>
      </c>
      <c r="I115" s="35">
        <v>280179</v>
      </c>
      <c r="J115" s="36" t="s">
        <v>1804</v>
      </c>
      <c r="K115" s="36" t="s">
        <v>1804</v>
      </c>
      <c r="L115" s="36" t="s">
        <v>1804</v>
      </c>
      <c r="M115" s="36" t="s">
        <v>1805</v>
      </c>
      <c r="N115" s="37" t="s">
        <v>232</v>
      </c>
    </row>
    <row r="116" spans="1:14" x14ac:dyDescent="0.4">
      <c r="A116" s="4">
        <v>115</v>
      </c>
      <c r="B116" s="6" t="s">
        <v>3</v>
      </c>
      <c r="C116" s="5" t="s">
        <v>91</v>
      </c>
      <c r="D116" s="5" t="s">
        <v>90</v>
      </c>
      <c r="E116" s="4" t="s">
        <v>104</v>
      </c>
      <c r="F116" s="4" t="str">
        <f t="shared" ca="1" si="3"/>
        <v>生活介助</v>
      </c>
      <c r="G116" s="3" t="str">
        <f t="shared" ca="1" si="2"/>
        <v>生活介助</v>
      </c>
      <c r="H116" s="34" t="s">
        <v>1148</v>
      </c>
      <c r="I116" s="35">
        <v>35215</v>
      </c>
      <c r="J116" s="36" t="s">
        <v>1804</v>
      </c>
      <c r="K116" s="36" t="s">
        <v>1804</v>
      </c>
      <c r="L116" s="36" t="s">
        <v>1805</v>
      </c>
      <c r="M116" s="36" t="s">
        <v>1805</v>
      </c>
      <c r="N116" s="37" t="s">
        <v>340</v>
      </c>
    </row>
    <row r="117" spans="1:14" x14ac:dyDescent="0.4">
      <c r="A117" s="4">
        <v>116</v>
      </c>
      <c r="B117" s="6" t="s">
        <v>3</v>
      </c>
      <c r="C117" s="5" t="s">
        <v>91</v>
      </c>
      <c r="D117" s="5" t="s">
        <v>90</v>
      </c>
      <c r="E117" s="4" t="s">
        <v>103</v>
      </c>
      <c r="F117" s="4" t="str">
        <f t="shared" ca="1" si="3"/>
        <v>施設入所委託</v>
      </c>
      <c r="G117" s="3" t="str">
        <f t="shared" ca="1" si="2"/>
        <v>施設入所委託</v>
      </c>
      <c r="H117" s="34" t="s">
        <v>1148</v>
      </c>
      <c r="I117" s="35">
        <v>3865</v>
      </c>
      <c r="J117" s="36" t="s">
        <v>1804</v>
      </c>
      <c r="K117" s="36" t="s">
        <v>1804</v>
      </c>
      <c r="L117" s="36" t="s">
        <v>1805</v>
      </c>
      <c r="M117" s="36" t="s">
        <v>1805</v>
      </c>
      <c r="N117" s="37" t="s">
        <v>340</v>
      </c>
    </row>
    <row r="118" spans="1:14" x14ac:dyDescent="0.4">
      <c r="A118" s="4">
        <v>117</v>
      </c>
      <c r="B118" s="6" t="s">
        <v>3</v>
      </c>
      <c r="C118" s="5" t="s">
        <v>91</v>
      </c>
      <c r="D118" s="5" t="s">
        <v>90</v>
      </c>
      <c r="E118" s="4" t="s">
        <v>102</v>
      </c>
      <c r="F118" s="4" t="str">
        <f t="shared" ca="1" si="3"/>
        <v>社会参加促進</v>
      </c>
      <c r="G118" s="3" t="str">
        <f t="shared" ca="1" si="2"/>
        <v>社会参加促進</v>
      </c>
      <c r="H118" s="34" t="s">
        <v>1148</v>
      </c>
      <c r="I118" s="35">
        <v>38268</v>
      </c>
      <c r="J118" s="36" t="s">
        <v>1804</v>
      </c>
      <c r="K118" s="36" t="s">
        <v>1804</v>
      </c>
      <c r="L118" s="36" t="s">
        <v>1805</v>
      </c>
      <c r="M118" s="36" t="s">
        <v>1805</v>
      </c>
      <c r="N118" s="37" t="s">
        <v>340</v>
      </c>
    </row>
    <row r="119" spans="1:14" x14ac:dyDescent="0.4">
      <c r="A119" s="4">
        <v>118</v>
      </c>
      <c r="B119" s="6" t="s">
        <v>3</v>
      </c>
      <c r="C119" s="5" t="s">
        <v>91</v>
      </c>
      <c r="D119" s="5" t="s">
        <v>90</v>
      </c>
      <c r="E119" s="4" t="s">
        <v>101</v>
      </c>
      <c r="F119" s="4" t="str">
        <f t="shared" ca="1" si="3"/>
        <v>団体支援</v>
      </c>
      <c r="G119" s="3" t="str">
        <f t="shared" ca="1" si="2"/>
        <v>団体支援</v>
      </c>
      <c r="H119" s="34" t="s">
        <v>1148</v>
      </c>
      <c r="I119" s="35">
        <v>17039</v>
      </c>
      <c r="J119" s="36" t="s">
        <v>1804</v>
      </c>
      <c r="K119" s="36" t="s">
        <v>1804</v>
      </c>
      <c r="L119" s="36" t="s">
        <v>1805</v>
      </c>
      <c r="M119" s="36" t="s">
        <v>1804</v>
      </c>
      <c r="N119" s="38" t="s">
        <v>1819</v>
      </c>
    </row>
    <row r="120" spans="1:14" x14ac:dyDescent="0.4">
      <c r="A120" s="4">
        <v>119</v>
      </c>
      <c r="B120" s="6" t="s">
        <v>3</v>
      </c>
      <c r="C120" s="5" t="s">
        <v>91</v>
      </c>
      <c r="D120" s="5" t="s">
        <v>90</v>
      </c>
      <c r="E120" s="4" t="s">
        <v>100</v>
      </c>
      <c r="F120" s="4" t="str">
        <f t="shared" ca="1" si="3"/>
        <v>福祉手当支給</v>
      </c>
      <c r="G120" s="3" t="str">
        <f t="shared" ca="1" si="2"/>
        <v>福祉手当支給</v>
      </c>
      <c r="H120" s="34" t="s">
        <v>1148</v>
      </c>
      <c r="I120" s="35">
        <v>202596</v>
      </c>
      <c r="J120" s="36" t="s">
        <v>1804</v>
      </c>
      <c r="K120" s="36" t="s">
        <v>1804</v>
      </c>
      <c r="L120" s="36" t="s">
        <v>1805</v>
      </c>
      <c r="M120" s="36" t="s">
        <v>1805</v>
      </c>
      <c r="N120" s="37" t="s">
        <v>340</v>
      </c>
    </row>
    <row r="121" spans="1:14" x14ac:dyDescent="0.4">
      <c r="A121" s="4">
        <v>120</v>
      </c>
      <c r="B121" s="6" t="s">
        <v>3</v>
      </c>
      <c r="C121" s="5" t="s">
        <v>91</v>
      </c>
      <c r="D121" s="5" t="s">
        <v>90</v>
      </c>
      <c r="E121" s="4" t="s">
        <v>99</v>
      </c>
      <c r="F121" s="4" t="str">
        <f t="shared" ca="1" si="3"/>
        <v>手話通訳者派遣センター運営</v>
      </c>
      <c r="G121" s="3" t="str">
        <f t="shared" ca="1" si="2"/>
        <v>手話通訳者派遣センター運営</v>
      </c>
      <c r="H121" s="34" t="s">
        <v>1148</v>
      </c>
      <c r="I121" s="35">
        <v>9145</v>
      </c>
      <c r="J121" s="36" t="s">
        <v>1804</v>
      </c>
      <c r="K121" s="36" t="s">
        <v>1804</v>
      </c>
      <c r="L121" s="36" t="s">
        <v>1805</v>
      </c>
      <c r="M121" s="36" t="s">
        <v>1805</v>
      </c>
      <c r="N121" s="37" t="s">
        <v>340</v>
      </c>
    </row>
    <row r="122" spans="1:14" x14ac:dyDescent="0.4">
      <c r="A122" s="4">
        <v>121</v>
      </c>
      <c r="B122" s="6" t="s">
        <v>3</v>
      </c>
      <c r="C122" s="5" t="s">
        <v>91</v>
      </c>
      <c r="D122" s="5" t="s">
        <v>90</v>
      </c>
      <c r="E122" s="4" t="s">
        <v>98</v>
      </c>
      <c r="F122" s="4" t="str">
        <f t="shared" ca="1" si="3"/>
        <v>自立支援</v>
      </c>
      <c r="G122" s="3" t="str">
        <f t="shared" ca="1" si="2"/>
        <v>自立支援</v>
      </c>
      <c r="H122" s="34" t="s">
        <v>1148</v>
      </c>
      <c r="I122" s="35">
        <v>3095712</v>
      </c>
      <c r="J122" s="36" t="s">
        <v>1804</v>
      </c>
      <c r="K122" s="36" t="s">
        <v>1804</v>
      </c>
      <c r="L122" s="36" t="s">
        <v>1805</v>
      </c>
      <c r="M122" s="36" t="s">
        <v>1805</v>
      </c>
      <c r="N122" s="37" t="s">
        <v>340</v>
      </c>
    </row>
    <row r="123" spans="1:14" x14ac:dyDescent="0.4">
      <c r="A123" s="4">
        <v>122</v>
      </c>
      <c r="B123" s="6" t="s">
        <v>3</v>
      </c>
      <c r="C123" s="5" t="s">
        <v>91</v>
      </c>
      <c r="D123" s="5" t="s">
        <v>90</v>
      </c>
      <c r="E123" s="4" t="s">
        <v>97</v>
      </c>
      <c r="F123" s="4" t="str">
        <f t="shared" ca="1" si="3"/>
        <v>地域生活支援</v>
      </c>
      <c r="G123" s="3" t="str">
        <f t="shared" ca="1" si="2"/>
        <v>地域生活支援</v>
      </c>
      <c r="H123" s="34" t="s">
        <v>1148</v>
      </c>
      <c r="I123" s="35">
        <v>200515</v>
      </c>
      <c r="J123" s="36" t="s">
        <v>1804</v>
      </c>
      <c r="K123" s="36" t="s">
        <v>1804</v>
      </c>
      <c r="L123" s="36" t="s">
        <v>1805</v>
      </c>
      <c r="M123" s="36" t="s">
        <v>1804</v>
      </c>
      <c r="N123" s="37" t="s">
        <v>340</v>
      </c>
    </row>
    <row r="124" spans="1:14" x14ac:dyDescent="0.4">
      <c r="A124" s="4">
        <v>123</v>
      </c>
      <c r="B124" s="6" t="s">
        <v>3</v>
      </c>
      <c r="C124" s="5" t="s">
        <v>91</v>
      </c>
      <c r="D124" s="5" t="s">
        <v>90</v>
      </c>
      <c r="E124" s="4" t="s">
        <v>96</v>
      </c>
      <c r="F124" s="4" t="str">
        <f t="shared" ca="1" si="3"/>
        <v>障がい児通所支援</v>
      </c>
      <c r="G124" s="3" t="str">
        <f t="shared" ca="1" si="2"/>
        <v>障がい児通所支援</v>
      </c>
      <c r="H124" s="34" t="s">
        <v>1148</v>
      </c>
      <c r="I124" s="35">
        <v>1093260</v>
      </c>
      <c r="J124" s="36" t="s">
        <v>1804</v>
      </c>
      <c r="K124" s="36" t="s">
        <v>1804</v>
      </c>
      <c r="L124" s="36" t="s">
        <v>1805</v>
      </c>
      <c r="M124" s="36" t="s">
        <v>1805</v>
      </c>
      <c r="N124" s="37" t="s">
        <v>340</v>
      </c>
    </row>
    <row r="125" spans="1:14" x14ac:dyDescent="0.4">
      <c r="A125" s="4">
        <v>124</v>
      </c>
      <c r="B125" s="6" t="s">
        <v>3</v>
      </c>
      <c r="C125" s="5" t="s">
        <v>91</v>
      </c>
      <c r="D125" s="5" t="s">
        <v>90</v>
      </c>
      <c r="E125" s="4" t="s">
        <v>95</v>
      </c>
      <c r="F125" s="4" t="str">
        <f t="shared" ca="1" si="3"/>
        <v>障がい者施策委員会・地域自立支援協議会</v>
      </c>
      <c r="G125" s="3" t="str">
        <f t="shared" ca="1" si="2"/>
        <v>障がい者施策委員会・地域自立支援協議会</v>
      </c>
      <c r="H125" s="34" t="s">
        <v>1148</v>
      </c>
      <c r="I125" s="35">
        <v>1257</v>
      </c>
      <c r="J125" s="36" t="s">
        <v>1804</v>
      </c>
      <c r="K125" s="36" t="s">
        <v>1804</v>
      </c>
      <c r="L125" s="36" t="s">
        <v>1805</v>
      </c>
      <c r="M125" s="36" t="s">
        <v>1804</v>
      </c>
      <c r="N125" s="37" t="s">
        <v>340</v>
      </c>
    </row>
    <row r="126" spans="1:14" x14ac:dyDescent="0.4">
      <c r="A126" s="4">
        <v>125</v>
      </c>
      <c r="B126" s="6" t="s">
        <v>3</v>
      </c>
      <c r="C126" s="5" t="s">
        <v>91</v>
      </c>
      <c r="D126" s="5" t="s">
        <v>90</v>
      </c>
      <c r="E126" s="4" t="s">
        <v>94</v>
      </c>
      <c r="F126" s="4" t="str">
        <f t="shared" ca="1" si="3"/>
        <v>障がい者基本計画等策定</v>
      </c>
      <c r="G126" s="3" t="str">
        <f t="shared" ca="1" si="2"/>
        <v>障がい者基本計画等策定</v>
      </c>
      <c r="H126" s="34" t="s">
        <v>1148</v>
      </c>
      <c r="I126" s="35">
        <v>2357</v>
      </c>
      <c r="J126" s="36" t="s">
        <v>1804</v>
      </c>
      <c r="K126" s="36" t="s">
        <v>1804</v>
      </c>
      <c r="L126" s="36" t="s">
        <v>1805</v>
      </c>
      <c r="M126" s="36" t="s">
        <v>1804</v>
      </c>
      <c r="N126" s="37" t="s">
        <v>340</v>
      </c>
    </row>
    <row r="127" spans="1:14" x14ac:dyDescent="0.4">
      <c r="A127" s="4">
        <v>126</v>
      </c>
      <c r="B127" s="6" t="s">
        <v>3</v>
      </c>
      <c r="C127" s="5" t="s">
        <v>91</v>
      </c>
      <c r="D127" s="5" t="s">
        <v>90</v>
      </c>
      <c r="E127" s="4" t="s">
        <v>93</v>
      </c>
      <c r="F127" s="4" t="str">
        <f t="shared" ca="1" si="3"/>
        <v>朝霞地区一部事務組合負担金</v>
      </c>
      <c r="G127" s="3" t="str">
        <f t="shared" ca="1" si="2"/>
        <v>朝霞地区一部事務組合負担金</v>
      </c>
      <c r="H127" s="34" t="s">
        <v>1148</v>
      </c>
      <c r="I127" s="35">
        <v>23443</v>
      </c>
      <c r="J127" s="36" t="s">
        <v>1804</v>
      </c>
      <c r="K127" s="36" t="s">
        <v>1804</v>
      </c>
      <c r="L127" s="36" t="s">
        <v>1805</v>
      </c>
      <c r="M127" s="36" t="s">
        <v>1805</v>
      </c>
      <c r="N127" s="37" t="s">
        <v>340</v>
      </c>
    </row>
    <row r="128" spans="1:14" x14ac:dyDescent="0.4">
      <c r="A128" s="4">
        <v>127</v>
      </c>
      <c r="B128" s="6" t="s">
        <v>3</v>
      </c>
      <c r="C128" s="5" t="s">
        <v>91</v>
      </c>
      <c r="D128" s="5" t="s">
        <v>90</v>
      </c>
      <c r="E128" s="4" t="s">
        <v>92</v>
      </c>
      <c r="F128" s="4" t="str">
        <f t="shared" ca="1" si="3"/>
        <v>障がい者福祉センター運営管理</v>
      </c>
      <c r="G128" s="3" t="str">
        <f t="shared" ca="1" si="2"/>
        <v>障がい者福祉センター運営管理</v>
      </c>
      <c r="H128" s="34" t="s">
        <v>1285</v>
      </c>
      <c r="I128" s="35">
        <v>87211</v>
      </c>
      <c r="J128" s="36" t="s">
        <v>1804</v>
      </c>
      <c r="K128" s="36" t="s">
        <v>1804</v>
      </c>
      <c r="L128" s="36" t="s">
        <v>1805</v>
      </c>
      <c r="M128" s="36" t="s">
        <v>1805</v>
      </c>
      <c r="N128" s="37" t="s">
        <v>340</v>
      </c>
    </row>
    <row r="129" spans="1:14" x14ac:dyDescent="0.4">
      <c r="A129" s="4">
        <v>128</v>
      </c>
      <c r="B129" s="6" t="s">
        <v>3</v>
      </c>
      <c r="C129" s="5" t="s">
        <v>91</v>
      </c>
      <c r="D129" s="5" t="s">
        <v>90</v>
      </c>
      <c r="E129" s="4" t="s">
        <v>89</v>
      </c>
      <c r="F129" s="4" t="str">
        <f t="shared" ca="1" si="3"/>
        <v>福祉の里施設整備</v>
      </c>
      <c r="G129" s="3" t="str">
        <f t="shared" ca="1" si="2"/>
        <v>福祉の里施設整備</v>
      </c>
      <c r="H129" s="34" t="s">
        <v>1285</v>
      </c>
      <c r="I129" s="35">
        <v>14240</v>
      </c>
      <c r="J129" s="36" t="s">
        <v>1804</v>
      </c>
      <c r="K129" s="36" t="s">
        <v>1805</v>
      </c>
      <c r="L129" s="36" t="s">
        <v>1805</v>
      </c>
      <c r="M129" s="36" t="s">
        <v>1804</v>
      </c>
      <c r="N129" s="37" t="s">
        <v>232</v>
      </c>
    </row>
    <row r="130" spans="1:14" x14ac:dyDescent="0.4">
      <c r="A130" s="4">
        <v>129</v>
      </c>
      <c r="B130" s="6" t="s">
        <v>3</v>
      </c>
      <c r="C130" s="5" t="s">
        <v>78</v>
      </c>
      <c r="D130" s="5" t="s">
        <v>77</v>
      </c>
      <c r="E130" s="4" t="s">
        <v>88</v>
      </c>
      <c r="F130" s="4" t="str">
        <f t="shared" ca="1" si="3"/>
        <v>中国残留邦人等支援</v>
      </c>
      <c r="G130" s="3" t="str">
        <f t="shared" ref="G130:G193" ca="1" si="4">HYPERLINK("#'"&amp;E130&amp;"'!A1", F130)</f>
        <v>中国残留邦人等支援</v>
      </c>
      <c r="H130" s="34" t="s">
        <v>1302</v>
      </c>
      <c r="I130" s="35">
        <v>21708</v>
      </c>
      <c r="J130" s="36" t="s">
        <v>1804</v>
      </c>
      <c r="K130" s="36" t="s">
        <v>1804</v>
      </c>
      <c r="L130" s="36" t="s">
        <v>1805</v>
      </c>
      <c r="M130" s="36" t="s">
        <v>1805</v>
      </c>
      <c r="N130" s="37" t="s">
        <v>340</v>
      </c>
    </row>
    <row r="131" spans="1:14" x14ac:dyDescent="0.4">
      <c r="A131" s="4">
        <v>130</v>
      </c>
      <c r="B131" s="6" t="s">
        <v>3</v>
      </c>
      <c r="C131" s="5" t="s">
        <v>78</v>
      </c>
      <c r="D131" s="5" t="s">
        <v>77</v>
      </c>
      <c r="E131" s="4" t="s">
        <v>87</v>
      </c>
      <c r="F131" s="4" t="str">
        <f t="shared" ref="F131:F194" ca="1" si="5">INDIRECT("'"&amp;E131&amp;"'!E7")</f>
        <v>生活困窮者自立支援</v>
      </c>
      <c r="G131" s="3" t="str">
        <f t="shared" ca="1" si="4"/>
        <v>生活困窮者自立支援</v>
      </c>
      <c r="H131" s="34" t="s">
        <v>1302</v>
      </c>
      <c r="I131" s="35">
        <v>46254</v>
      </c>
      <c r="J131" s="36" t="s">
        <v>1804</v>
      </c>
      <c r="K131" s="36" t="s">
        <v>1804</v>
      </c>
      <c r="L131" s="36" t="s">
        <v>1804</v>
      </c>
      <c r="M131" s="36" t="s">
        <v>1805</v>
      </c>
      <c r="N131" s="37" t="s">
        <v>232</v>
      </c>
    </row>
    <row r="132" spans="1:14" x14ac:dyDescent="0.4">
      <c r="A132" s="4">
        <v>131</v>
      </c>
      <c r="B132" s="6" t="s">
        <v>3</v>
      </c>
      <c r="C132" s="5" t="s">
        <v>78</v>
      </c>
      <c r="D132" s="5" t="s">
        <v>77</v>
      </c>
      <c r="E132" s="4" t="s">
        <v>86</v>
      </c>
      <c r="F132" s="4" t="str">
        <f t="shared" ca="1" si="5"/>
        <v>行旅病人及び死亡人取扱事務</v>
      </c>
      <c r="G132" s="3" t="str">
        <f t="shared" ca="1" si="4"/>
        <v>行旅病人及び死亡人取扱事務</v>
      </c>
      <c r="H132" s="34" t="s">
        <v>1302</v>
      </c>
      <c r="I132" s="35">
        <v>168</v>
      </c>
      <c r="J132" s="36" t="s">
        <v>1804</v>
      </c>
      <c r="K132" s="36" t="s">
        <v>1804</v>
      </c>
      <c r="L132" s="36" t="s">
        <v>1805</v>
      </c>
      <c r="M132" s="36" t="s">
        <v>1804</v>
      </c>
      <c r="N132" s="37" t="s">
        <v>340</v>
      </c>
    </row>
    <row r="133" spans="1:14" x14ac:dyDescent="0.4">
      <c r="A133" s="4">
        <v>132</v>
      </c>
      <c r="B133" s="6" t="s">
        <v>3</v>
      </c>
      <c r="C133" s="5" t="s">
        <v>78</v>
      </c>
      <c r="D133" s="5" t="s">
        <v>77</v>
      </c>
      <c r="E133" s="4" t="s">
        <v>85</v>
      </c>
      <c r="F133" s="4" t="str">
        <f t="shared" ca="1" si="5"/>
        <v>生活保護</v>
      </c>
      <c r="G133" s="3" t="str">
        <f t="shared" ca="1" si="4"/>
        <v>生活保護</v>
      </c>
      <c r="H133" s="34" t="s">
        <v>1302</v>
      </c>
      <c r="I133" s="35">
        <v>5008192</v>
      </c>
      <c r="J133" s="36" t="s">
        <v>1804</v>
      </c>
      <c r="K133" s="36" t="s">
        <v>1804</v>
      </c>
      <c r="L133" s="36" t="s">
        <v>1805</v>
      </c>
      <c r="M133" s="36" t="s">
        <v>1804</v>
      </c>
      <c r="N133" s="37" t="s">
        <v>340</v>
      </c>
    </row>
    <row r="134" spans="1:14" x14ac:dyDescent="0.4">
      <c r="A134" s="4">
        <v>133</v>
      </c>
      <c r="B134" s="6" t="s">
        <v>3</v>
      </c>
      <c r="C134" s="5" t="s">
        <v>78</v>
      </c>
      <c r="D134" s="5" t="s">
        <v>77</v>
      </c>
      <c r="E134" s="4" t="s">
        <v>84</v>
      </c>
      <c r="F134" s="4" t="str">
        <f t="shared" ca="1" si="5"/>
        <v>一般事務（健康管理支援事業・年金申請支援事業）</v>
      </c>
      <c r="G134" s="3" t="str">
        <f t="shared" ca="1" si="4"/>
        <v>一般事務（健康管理支援事業・年金申請支援事業）</v>
      </c>
      <c r="H134" s="34" t="s">
        <v>1302</v>
      </c>
      <c r="I134" s="35">
        <v>181273</v>
      </c>
      <c r="J134" s="36" t="s">
        <v>1804</v>
      </c>
      <c r="K134" s="36" t="s">
        <v>1804</v>
      </c>
      <c r="L134" s="36" t="s">
        <v>1805</v>
      </c>
      <c r="M134" s="36" t="s">
        <v>1805</v>
      </c>
      <c r="N134" s="37" t="s">
        <v>340</v>
      </c>
    </row>
    <row r="135" spans="1:14" x14ac:dyDescent="0.4">
      <c r="A135" s="4">
        <v>134</v>
      </c>
      <c r="B135" s="6" t="s">
        <v>3</v>
      </c>
      <c r="C135" s="5" t="s">
        <v>78</v>
      </c>
      <c r="D135" s="5" t="s">
        <v>77</v>
      </c>
      <c r="E135" s="4" t="s">
        <v>83</v>
      </c>
      <c r="F135" s="4" t="str">
        <f t="shared" ca="1" si="5"/>
        <v>一般事務（価格高騰低所得世帯重点支援給付金）</v>
      </c>
      <c r="G135" s="3" t="str">
        <f t="shared" ca="1" si="4"/>
        <v>一般事務（価格高騰低所得世帯重点支援給付金）</v>
      </c>
      <c r="H135" s="34" t="s">
        <v>1343</v>
      </c>
      <c r="I135" s="35">
        <v>37216</v>
      </c>
      <c r="J135" s="36" t="s">
        <v>1804</v>
      </c>
      <c r="K135" s="36" t="s">
        <v>1805</v>
      </c>
      <c r="L135" s="36" t="s">
        <v>1804</v>
      </c>
      <c r="M135" s="36" t="s">
        <v>1805</v>
      </c>
      <c r="N135" s="37" t="s">
        <v>612</v>
      </c>
    </row>
    <row r="136" spans="1:14" x14ac:dyDescent="0.4">
      <c r="A136" s="4">
        <v>135</v>
      </c>
      <c r="B136" s="6" t="s">
        <v>3</v>
      </c>
      <c r="C136" s="5" t="s">
        <v>78</v>
      </c>
      <c r="D136" s="5" t="s">
        <v>77</v>
      </c>
      <c r="E136" s="4" t="s">
        <v>82</v>
      </c>
      <c r="F136" s="4" t="str">
        <f t="shared" ca="1" si="5"/>
        <v>価格高騰低所得世帯重点支援給付金給付</v>
      </c>
      <c r="G136" s="3" t="str">
        <f t="shared" ca="1" si="4"/>
        <v>価格高騰低所得世帯重点支援給付金給付</v>
      </c>
      <c r="H136" s="34" t="s">
        <v>1343</v>
      </c>
      <c r="I136" s="35">
        <v>496950</v>
      </c>
      <c r="J136" s="36" t="s">
        <v>1804</v>
      </c>
      <c r="K136" s="36" t="s">
        <v>1805</v>
      </c>
      <c r="L136" s="36" t="s">
        <v>1804</v>
      </c>
      <c r="M136" s="36" t="s">
        <v>1805</v>
      </c>
      <c r="N136" s="37" t="s">
        <v>612</v>
      </c>
    </row>
    <row r="137" spans="1:14" x14ac:dyDescent="0.4">
      <c r="A137" s="4">
        <v>136</v>
      </c>
      <c r="B137" s="6" t="s">
        <v>3</v>
      </c>
      <c r="C137" s="5" t="s">
        <v>78</v>
      </c>
      <c r="D137" s="5" t="s">
        <v>77</v>
      </c>
      <c r="E137" s="4" t="s">
        <v>81</v>
      </c>
      <c r="F137" s="4" t="str">
        <f t="shared" ca="1" si="5"/>
        <v>一般事務（価格高騰非課税世帯等重点支援給付金）</v>
      </c>
      <c r="G137" s="3" t="str">
        <f t="shared" ca="1" si="4"/>
        <v>一般事務（価格高騰非課税世帯等重点支援給付金）</v>
      </c>
      <c r="H137" s="34" t="s">
        <v>1343</v>
      </c>
      <c r="I137" s="35">
        <v>10050</v>
      </c>
      <c r="J137" s="36" t="s">
        <v>1804</v>
      </c>
      <c r="K137" s="36" t="s">
        <v>1805</v>
      </c>
      <c r="L137" s="36" t="s">
        <v>1804</v>
      </c>
      <c r="M137" s="36" t="s">
        <v>1805</v>
      </c>
      <c r="N137" s="37" t="s">
        <v>232</v>
      </c>
    </row>
    <row r="138" spans="1:14" x14ac:dyDescent="0.4">
      <c r="A138" s="4">
        <v>137</v>
      </c>
      <c r="B138" s="6" t="s">
        <v>3</v>
      </c>
      <c r="C138" s="5" t="s">
        <v>78</v>
      </c>
      <c r="D138" s="5" t="s">
        <v>77</v>
      </c>
      <c r="E138" s="4" t="s">
        <v>80</v>
      </c>
      <c r="F138" s="4" t="str">
        <f t="shared" ca="1" si="5"/>
        <v>価格高騰非課税世帯等重点支援給付金給付</v>
      </c>
      <c r="G138" s="3" t="str">
        <f t="shared" ca="1" si="4"/>
        <v>価格高騰非課税世帯等重点支援給付金給付</v>
      </c>
      <c r="H138" s="34" t="s">
        <v>1343</v>
      </c>
      <c r="I138" s="35">
        <v>1011920</v>
      </c>
      <c r="J138" s="36" t="s">
        <v>1804</v>
      </c>
      <c r="K138" s="36" t="s">
        <v>1805</v>
      </c>
      <c r="L138" s="36" t="s">
        <v>1804</v>
      </c>
      <c r="M138" s="36" t="s">
        <v>1805</v>
      </c>
      <c r="N138" s="37" t="s">
        <v>232</v>
      </c>
    </row>
    <row r="139" spans="1:14" x14ac:dyDescent="0.4">
      <c r="A139" s="4">
        <v>138</v>
      </c>
      <c r="B139" s="6" t="s">
        <v>3</v>
      </c>
      <c r="C139" s="5" t="s">
        <v>78</v>
      </c>
      <c r="D139" s="5" t="s">
        <v>77</v>
      </c>
      <c r="E139" s="4" t="s">
        <v>79</v>
      </c>
      <c r="F139" s="4" t="str">
        <f t="shared" ca="1" si="5"/>
        <v>一般事務（物価高騰対策臨時給付金）</v>
      </c>
      <c r="G139" s="3" t="str">
        <f t="shared" ca="1" si="4"/>
        <v>一般事務（物価高騰対策臨時給付金）</v>
      </c>
      <c r="H139" s="34" t="s">
        <v>1360</v>
      </c>
      <c r="I139" s="35">
        <v>5983</v>
      </c>
      <c r="J139" s="36" t="s">
        <v>1804</v>
      </c>
      <c r="K139" s="36" t="s">
        <v>1805</v>
      </c>
      <c r="L139" s="36" t="s">
        <v>1804</v>
      </c>
      <c r="M139" s="36" t="s">
        <v>1805</v>
      </c>
      <c r="N139" s="37" t="s">
        <v>232</v>
      </c>
    </row>
    <row r="140" spans="1:14" x14ac:dyDescent="0.4">
      <c r="A140" s="4">
        <v>139</v>
      </c>
      <c r="B140" s="6" t="s">
        <v>3</v>
      </c>
      <c r="C140" s="5" t="s">
        <v>78</v>
      </c>
      <c r="D140" s="5" t="s">
        <v>77</v>
      </c>
      <c r="E140" s="4" t="s">
        <v>76</v>
      </c>
      <c r="F140" s="4" t="str">
        <f t="shared" ca="1" si="5"/>
        <v>物価高騰対策臨時給付金給付</v>
      </c>
      <c r="G140" s="3" t="str">
        <f t="shared" ca="1" si="4"/>
        <v>物価高騰対策臨時給付金給付</v>
      </c>
      <c r="H140" s="34" t="s">
        <v>1360</v>
      </c>
      <c r="I140" s="35">
        <v>210500</v>
      </c>
      <c r="J140" s="36" t="s">
        <v>1804</v>
      </c>
      <c r="K140" s="36" t="s">
        <v>1805</v>
      </c>
      <c r="L140" s="36" t="s">
        <v>1804</v>
      </c>
      <c r="M140" s="36" t="s">
        <v>1805</v>
      </c>
      <c r="N140" s="37" t="s">
        <v>232</v>
      </c>
    </row>
    <row r="141" spans="1:14" x14ac:dyDescent="0.4">
      <c r="A141" s="4">
        <v>140</v>
      </c>
      <c r="B141" s="6" t="s">
        <v>3</v>
      </c>
      <c r="C141" s="5" t="s">
        <v>45</v>
      </c>
      <c r="D141" s="5" t="s">
        <v>72</v>
      </c>
      <c r="E141" s="4" t="s">
        <v>75</v>
      </c>
      <c r="F141" s="4" t="str">
        <f t="shared" ca="1" si="5"/>
        <v>健康づくり推進協議会</v>
      </c>
      <c r="G141" s="3" t="str">
        <f t="shared" ca="1" si="4"/>
        <v>健康づくり推進協議会</v>
      </c>
      <c r="H141" s="34" t="s">
        <v>1372</v>
      </c>
      <c r="I141" s="35">
        <v>2126</v>
      </c>
      <c r="J141" s="36" t="s">
        <v>1804</v>
      </c>
      <c r="K141" s="36" t="s">
        <v>1804</v>
      </c>
      <c r="L141" s="36" t="s">
        <v>1805</v>
      </c>
      <c r="M141" s="36" t="s">
        <v>1805</v>
      </c>
      <c r="N141" s="37" t="s">
        <v>366</v>
      </c>
    </row>
    <row r="142" spans="1:14" x14ac:dyDescent="0.4">
      <c r="A142" s="4">
        <v>141</v>
      </c>
      <c r="B142" s="6" t="s">
        <v>3</v>
      </c>
      <c r="C142" s="5" t="s">
        <v>45</v>
      </c>
      <c r="D142" s="5" t="s">
        <v>72</v>
      </c>
      <c r="E142" s="4" t="s">
        <v>74</v>
      </c>
      <c r="F142" s="4" t="str">
        <f t="shared" ca="1" si="5"/>
        <v>食育推進</v>
      </c>
      <c r="G142" s="3" t="str">
        <f t="shared" ca="1" si="4"/>
        <v>食育推進</v>
      </c>
      <c r="H142" s="34" t="s">
        <v>1372</v>
      </c>
      <c r="I142" s="35">
        <v>145</v>
      </c>
      <c r="J142" s="36" t="s">
        <v>1804</v>
      </c>
      <c r="K142" s="36" t="s">
        <v>1804</v>
      </c>
      <c r="L142" s="36" t="s">
        <v>1805</v>
      </c>
      <c r="M142" s="36" t="s">
        <v>1805</v>
      </c>
      <c r="N142" s="37" t="s">
        <v>340</v>
      </c>
    </row>
    <row r="143" spans="1:14" x14ac:dyDescent="0.4">
      <c r="A143" s="4">
        <v>142</v>
      </c>
      <c r="B143" s="6" t="s">
        <v>3</v>
      </c>
      <c r="C143" s="5" t="s">
        <v>45</v>
      </c>
      <c r="D143" s="5" t="s">
        <v>72</v>
      </c>
      <c r="E143" s="4" t="s">
        <v>73</v>
      </c>
      <c r="F143" s="4" t="str">
        <f t="shared" ca="1" si="5"/>
        <v>精神保健</v>
      </c>
      <c r="G143" s="3" t="str">
        <f t="shared" ca="1" si="4"/>
        <v>精神保健</v>
      </c>
      <c r="H143" s="34" t="s">
        <v>1372</v>
      </c>
      <c r="I143" s="35">
        <v>475</v>
      </c>
      <c r="J143" s="36" t="s">
        <v>1804</v>
      </c>
      <c r="K143" s="36" t="s">
        <v>1804</v>
      </c>
      <c r="L143" s="36" t="s">
        <v>1805</v>
      </c>
      <c r="M143" s="36" t="s">
        <v>1805</v>
      </c>
      <c r="N143" s="37" t="s">
        <v>340</v>
      </c>
    </row>
    <row r="144" spans="1:14" x14ac:dyDescent="0.4">
      <c r="A144" s="4">
        <v>143</v>
      </c>
      <c r="B144" s="6" t="s">
        <v>3</v>
      </c>
      <c r="C144" s="5" t="s">
        <v>45</v>
      </c>
      <c r="D144" s="5" t="s">
        <v>72</v>
      </c>
      <c r="E144" s="4" t="s">
        <v>71</v>
      </c>
      <c r="F144" s="4" t="str">
        <f t="shared" ca="1" si="5"/>
        <v>健康教室</v>
      </c>
      <c r="G144" s="3" t="str">
        <f t="shared" ca="1" si="4"/>
        <v>健康教室</v>
      </c>
      <c r="H144" s="34" t="s">
        <v>1372</v>
      </c>
      <c r="I144" s="35">
        <v>141</v>
      </c>
      <c r="J144" s="36" t="s">
        <v>1804</v>
      </c>
      <c r="K144" s="36" t="s">
        <v>1804</v>
      </c>
      <c r="L144" s="36" t="s">
        <v>1805</v>
      </c>
      <c r="M144" s="36" t="s">
        <v>1805</v>
      </c>
      <c r="N144" s="37" t="s">
        <v>232</v>
      </c>
    </row>
    <row r="145" spans="1:14" x14ac:dyDescent="0.4">
      <c r="A145" s="4">
        <v>144</v>
      </c>
      <c r="B145" s="6" t="s">
        <v>3</v>
      </c>
      <c r="C145" s="5" t="s">
        <v>45</v>
      </c>
      <c r="D145" s="5" t="s">
        <v>44</v>
      </c>
      <c r="E145" s="4" t="s">
        <v>70</v>
      </c>
      <c r="F145" s="4" t="str">
        <f t="shared" ca="1" si="5"/>
        <v>保健センター管理</v>
      </c>
      <c r="G145" s="3" t="str">
        <f t="shared" ca="1" si="4"/>
        <v>保健センター管理</v>
      </c>
      <c r="H145" s="34" t="s">
        <v>1372</v>
      </c>
      <c r="I145" s="35">
        <v>15264</v>
      </c>
      <c r="J145" s="36" t="s">
        <v>1804</v>
      </c>
      <c r="K145" s="36" t="s">
        <v>1804</v>
      </c>
      <c r="L145" s="36" t="s">
        <v>1805</v>
      </c>
      <c r="M145" s="36" t="s">
        <v>1805</v>
      </c>
      <c r="N145" s="37" t="s">
        <v>340</v>
      </c>
    </row>
    <row r="146" spans="1:14" x14ac:dyDescent="0.4">
      <c r="A146" s="4">
        <v>145</v>
      </c>
      <c r="B146" s="6" t="s">
        <v>3</v>
      </c>
      <c r="C146" s="5" t="s">
        <v>45</v>
      </c>
      <c r="D146" s="5" t="s">
        <v>44</v>
      </c>
      <c r="E146" s="4" t="s">
        <v>69</v>
      </c>
      <c r="F146" s="4" t="str">
        <f t="shared" ca="1" si="5"/>
        <v>自殺対策推進協議会</v>
      </c>
      <c r="G146" s="3" t="str">
        <f t="shared" ca="1" si="4"/>
        <v>自殺対策推進協議会</v>
      </c>
      <c r="H146" s="34" t="s">
        <v>1372</v>
      </c>
      <c r="I146" s="35">
        <v>2633</v>
      </c>
      <c r="J146" s="36" t="s">
        <v>1804</v>
      </c>
      <c r="K146" s="36" t="s">
        <v>1804</v>
      </c>
      <c r="L146" s="36" t="s">
        <v>1805</v>
      </c>
      <c r="M146" s="36" t="s">
        <v>1805</v>
      </c>
      <c r="N146" s="37" t="s">
        <v>340</v>
      </c>
    </row>
    <row r="147" spans="1:14" x14ac:dyDescent="0.4">
      <c r="A147" s="4">
        <v>146</v>
      </c>
      <c r="B147" s="6" t="s">
        <v>3</v>
      </c>
      <c r="C147" s="5" t="s">
        <v>45</v>
      </c>
      <c r="D147" s="5" t="s">
        <v>44</v>
      </c>
      <c r="E147" s="4" t="s">
        <v>68</v>
      </c>
      <c r="F147" s="4" t="str">
        <f t="shared" ca="1" si="5"/>
        <v>地域医療確保</v>
      </c>
      <c r="G147" s="3" t="str">
        <f t="shared" ca="1" si="4"/>
        <v>地域医療確保</v>
      </c>
      <c r="H147" s="34" t="s">
        <v>1372</v>
      </c>
      <c r="I147" s="35">
        <v>69340</v>
      </c>
      <c r="J147" s="36" t="s">
        <v>1804</v>
      </c>
      <c r="K147" s="36" t="s">
        <v>1804</v>
      </c>
      <c r="L147" s="36" t="s">
        <v>1805</v>
      </c>
      <c r="M147" s="36" t="s">
        <v>1804</v>
      </c>
      <c r="N147" s="37" t="s">
        <v>340</v>
      </c>
    </row>
    <row r="148" spans="1:14" x14ac:dyDescent="0.4">
      <c r="A148" s="4">
        <v>147</v>
      </c>
      <c r="B148" s="6" t="s">
        <v>3</v>
      </c>
      <c r="C148" s="5" t="s">
        <v>45</v>
      </c>
      <c r="D148" s="5" t="s">
        <v>44</v>
      </c>
      <c r="E148" s="4" t="s">
        <v>67</v>
      </c>
      <c r="F148" s="4" t="str">
        <f t="shared" ca="1" si="5"/>
        <v>新座快適みらい都市市民まつり</v>
      </c>
      <c r="G148" s="3" t="str">
        <f t="shared" ca="1" si="4"/>
        <v>新座快適みらい都市市民まつり</v>
      </c>
      <c r="H148" s="34" t="s">
        <v>1372</v>
      </c>
      <c r="I148" s="35">
        <v>876</v>
      </c>
      <c r="J148" s="36" t="s">
        <v>1804</v>
      </c>
      <c r="K148" s="36" t="s">
        <v>1804</v>
      </c>
      <c r="L148" s="36" t="s">
        <v>1805</v>
      </c>
      <c r="M148" s="36" t="s">
        <v>1804</v>
      </c>
      <c r="N148" s="37" t="s">
        <v>340</v>
      </c>
    </row>
    <row r="149" spans="1:14" x14ac:dyDescent="0.4">
      <c r="A149" s="4">
        <v>148</v>
      </c>
      <c r="B149" s="6" t="s">
        <v>3</v>
      </c>
      <c r="C149" s="5" t="s">
        <v>45</v>
      </c>
      <c r="D149" s="5" t="s">
        <v>44</v>
      </c>
      <c r="E149" s="4" t="s">
        <v>66</v>
      </c>
      <c r="F149" s="4" t="str">
        <f t="shared" ca="1" si="5"/>
        <v>がん検診</v>
      </c>
      <c r="G149" s="3" t="str">
        <f t="shared" ca="1" si="4"/>
        <v>がん検診</v>
      </c>
      <c r="H149" s="34" t="s">
        <v>1372</v>
      </c>
      <c r="I149" s="35">
        <v>248162</v>
      </c>
      <c r="J149" s="36" t="s">
        <v>1804</v>
      </c>
      <c r="K149" s="36" t="s">
        <v>1804</v>
      </c>
      <c r="L149" s="36" t="s">
        <v>1805</v>
      </c>
      <c r="M149" s="36" t="s">
        <v>1805</v>
      </c>
      <c r="N149" s="37" t="s">
        <v>232</v>
      </c>
    </row>
    <row r="150" spans="1:14" x14ac:dyDescent="0.4">
      <c r="A150" s="4">
        <v>149</v>
      </c>
      <c r="B150" s="6" t="s">
        <v>3</v>
      </c>
      <c r="C150" s="5" t="s">
        <v>45</v>
      </c>
      <c r="D150" s="5" t="s">
        <v>44</v>
      </c>
      <c r="E150" s="4" t="s">
        <v>65</v>
      </c>
      <c r="F150" s="4" t="str">
        <f t="shared" ca="1" si="5"/>
        <v>保健センター施設整備</v>
      </c>
      <c r="G150" s="3" t="str">
        <f t="shared" ca="1" si="4"/>
        <v>保健センター施設整備</v>
      </c>
      <c r="H150" s="34" t="s">
        <v>1372</v>
      </c>
      <c r="I150" s="35">
        <v>3281</v>
      </c>
      <c r="J150" s="36" t="s">
        <v>1804</v>
      </c>
      <c r="K150" s="36" t="s">
        <v>1804</v>
      </c>
      <c r="L150" s="36" t="s">
        <v>1805</v>
      </c>
      <c r="M150" s="36" t="s">
        <v>1805</v>
      </c>
      <c r="N150" s="37" t="s">
        <v>612</v>
      </c>
    </row>
    <row r="151" spans="1:14" x14ac:dyDescent="0.4">
      <c r="A151" s="4">
        <v>150</v>
      </c>
      <c r="B151" s="6" t="s">
        <v>3</v>
      </c>
      <c r="C151" s="5" t="s">
        <v>45</v>
      </c>
      <c r="D151" s="5" t="s">
        <v>44</v>
      </c>
      <c r="E151" s="4" t="s">
        <v>64</v>
      </c>
      <c r="F151" s="4" t="str">
        <f t="shared" ca="1" si="5"/>
        <v>保険未加入者健康診査</v>
      </c>
      <c r="G151" s="3" t="str">
        <f t="shared" ca="1" si="4"/>
        <v>保険未加入者健康診査</v>
      </c>
      <c r="H151" s="34" t="s">
        <v>1372</v>
      </c>
      <c r="I151" s="35">
        <v>3169</v>
      </c>
      <c r="J151" s="36" t="s">
        <v>1804</v>
      </c>
      <c r="K151" s="36" t="s">
        <v>1804</v>
      </c>
      <c r="L151" s="36" t="s">
        <v>1805</v>
      </c>
      <c r="M151" s="36" t="s">
        <v>1805</v>
      </c>
      <c r="N151" s="37" t="s">
        <v>232</v>
      </c>
    </row>
    <row r="152" spans="1:14" x14ac:dyDescent="0.4">
      <c r="A152" s="4">
        <v>151</v>
      </c>
      <c r="B152" s="6" t="s">
        <v>3</v>
      </c>
      <c r="C152" s="5" t="s">
        <v>45</v>
      </c>
      <c r="D152" s="5" t="s">
        <v>44</v>
      </c>
      <c r="E152" s="4" t="s">
        <v>63</v>
      </c>
      <c r="F152" s="4" t="str">
        <f t="shared" ca="1" si="5"/>
        <v>肝炎ウイルス検診</v>
      </c>
      <c r="G152" s="3" t="str">
        <f t="shared" ca="1" si="4"/>
        <v>肝炎ウイルス検診</v>
      </c>
      <c r="H152" s="34" t="s">
        <v>1372</v>
      </c>
      <c r="I152" s="35">
        <v>397</v>
      </c>
      <c r="J152" s="36" t="s">
        <v>1804</v>
      </c>
      <c r="K152" s="36" t="s">
        <v>1804</v>
      </c>
      <c r="L152" s="36" t="s">
        <v>1805</v>
      </c>
      <c r="M152" s="36" t="s">
        <v>1805</v>
      </c>
      <c r="N152" s="37" t="s">
        <v>232</v>
      </c>
    </row>
    <row r="153" spans="1:14" x14ac:dyDescent="0.4">
      <c r="A153" s="4">
        <v>152</v>
      </c>
      <c r="B153" s="6" t="s">
        <v>3</v>
      </c>
      <c r="C153" s="5" t="s">
        <v>45</v>
      </c>
      <c r="D153" s="5" t="s">
        <v>44</v>
      </c>
      <c r="E153" s="4" t="s">
        <v>62</v>
      </c>
      <c r="F153" s="4" t="str">
        <f t="shared" ca="1" si="5"/>
        <v>骨粗しょう症検診</v>
      </c>
      <c r="G153" s="3" t="str">
        <f t="shared" ca="1" si="4"/>
        <v>骨粗しょう症検診</v>
      </c>
      <c r="H153" s="34" t="s">
        <v>1372</v>
      </c>
      <c r="I153" s="35">
        <v>2641</v>
      </c>
      <c r="J153" s="36" t="s">
        <v>1804</v>
      </c>
      <c r="K153" s="36" t="s">
        <v>1804</v>
      </c>
      <c r="L153" s="36" t="s">
        <v>1805</v>
      </c>
      <c r="M153" s="36" t="s">
        <v>1805</v>
      </c>
      <c r="N153" s="37" t="s">
        <v>340</v>
      </c>
    </row>
    <row r="154" spans="1:14" x14ac:dyDescent="0.4">
      <c r="A154" s="4">
        <v>153</v>
      </c>
      <c r="B154" s="6" t="s">
        <v>3</v>
      </c>
      <c r="C154" s="5" t="s">
        <v>45</v>
      </c>
      <c r="D154" s="5" t="s">
        <v>44</v>
      </c>
      <c r="E154" s="4" t="s">
        <v>61</v>
      </c>
      <c r="F154" s="4" t="str">
        <f t="shared" ca="1" si="5"/>
        <v>成人歯科検診</v>
      </c>
      <c r="G154" s="3" t="str">
        <f t="shared" ca="1" si="4"/>
        <v>成人歯科検診</v>
      </c>
      <c r="H154" s="34" t="s">
        <v>1372</v>
      </c>
      <c r="I154" s="35">
        <v>1977</v>
      </c>
      <c r="J154" s="36" t="s">
        <v>1804</v>
      </c>
      <c r="K154" s="36" t="s">
        <v>1804</v>
      </c>
      <c r="L154" s="36" t="s">
        <v>1805</v>
      </c>
      <c r="M154" s="36" t="s">
        <v>1805</v>
      </c>
      <c r="N154" s="37" t="s">
        <v>232</v>
      </c>
    </row>
    <row r="155" spans="1:14" x14ac:dyDescent="0.4">
      <c r="A155" s="4">
        <v>154</v>
      </c>
      <c r="B155" s="6" t="s">
        <v>3</v>
      </c>
      <c r="C155" s="5" t="s">
        <v>45</v>
      </c>
      <c r="D155" s="5" t="s">
        <v>44</v>
      </c>
      <c r="E155" s="4" t="s">
        <v>60</v>
      </c>
      <c r="F155" s="4" t="str">
        <f t="shared" ca="1" si="5"/>
        <v>予防接種</v>
      </c>
      <c r="G155" s="3" t="str">
        <f t="shared" ca="1" si="4"/>
        <v>予防接種</v>
      </c>
      <c r="H155" s="34" t="s">
        <v>1372</v>
      </c>
      <c r="I155" s="35">
        <v>488081</v>
      </c>
      <c r="J155" s="36" t="s">
        <v>1804</v>
      </c>
      <c r="K155" s="36" t="s">
        <v>1804</v>
      </c>
      <c r="L155" s="36" t="s">
        <v>1805</v>
      </c>
      <c r="M155" s="36" t="s">
        <v>1804</v>
      </c>
      <c r="N155" s="37" t="s">
        <v>340</v>
      </c>
    </row>
    <row r="156" spans="1:14" x14ac:dyDescent="0.4">
      <c r="A156" s="4">
        <v>155</v>
      </c>
      <c r="B156" s="6" t="s">
        <v>3</v>
      </c>
      <c r="C156" s="5" t="s">
        <v>45</v>
      </c>
      <c r="D156" s="5" t="s">
        <v>44</v>
      </c>
      <c r="E156" s="4" t="s">
        <v>59</v>
      </c>
      <c r="F156" s="4" t="str">
        <f t="shared" ca="1" si="5"/>
        <v>埼玉県コバトン健康マイレージ</v>
      </c>
      <c r="G156" s="3" t="str">
        <f t="shared" ca="1" si="4"/>
        <v>埼玉県コバトン健康マイレージ</v>
      </c>
      <c r="H156" s="34" t="s">
        <v>1372</v>
      </c>
      <c r="I156" s="35">
        <v>1038</v>
      </c>
      <c r="J156" s="36" t="s">
        <v>1804</v>
      </c>
      <c r="K156" s="36" t="s">
        <v>1804</v>
      </c>
      <c r="L156" s="36" t="s">
        <v>1804</v>
      </c>
      <c r="M156" s="36" t="s">
        <v>1804</v>
      </c>
      <c r="N156" s="37" t="s">
        <v>232</v>
      </c>
    </row>
    <row r="157" spans="1:14" x14ac:dyDescent="0.4">
      <c r="A157" s="4">
        <v>156</v>
      </c>
      <c r="B157" s="6" t="s">
        <v>3</v>
      </c>
      <c r="C157" s="5" t="s">
        <v>45</v>
      </c>
      <c r="D157" s="5" t="s">
        <v>44</v>
      </c>
      <c r="E157" s="4" t="s">
        <v>58</v>
      </c>
      <c r="F157" s="4" t="str">
        <f t="shared" ca="1" si="5"/>
        <v>３０代のからだチェック</v>
      </c>
      <c r="G157" s="3" t="str">
        <f t="shared" ca="1" si="4"/>
        <v>３０代のからだチェック</v>
      </c>
      <c r="H157" s="34" t="s">
        <v>1372</v>
      </c>
      <c r="I157" s="35">
        <v>1085</v>
      </c>
      <c r="J157" s="36" t="s">
        <v>1804</v>
      </c>
      <c r="K157" s="36" t="s">
        <v>1804</v>
      </c>
      <c r="L157" s="36" t="s">
        <v>1805</v>
      </c>
      <c r="M157" s="36" t="s">
        <v>1805</v>
      </c>
      <c r="N157" s="37" t="s">
        <v>340</v>
      </c>
    </row>
    <row r="158" spans="1:14" x14ac:dyDescent="0.4">
      <c r="A158" s="4">
        <v>157</v>
      </c>
      <c r="B158" s="6" t="s">
        <v>3</v>
      </c>
      <c r="C158" s="5" t="s">
        <v>45</v>
      </c>
      <c r="D158" s="5" t="s">
        <v>44</v>
      </c>
      <c r="E158" s="4" t="s">
        <v>57</v>
      </c>
      <c r="F158" s="4" t="str">
        <f t="shared" ca="1" si="5"/>
        <v>母子健康手帳交付</v>
      </c>
      <c r="G158" s="3" t="str">
        <f t="shared" ca="1" si="4"/>
        <v>母子健康手帳交付</v>
      </c>
      <c r="H158" s="34" t="s">
        <v>1372</v>
      </c>
      <c r="I158" s="35">
        <v>451</v>
      </c>
      <c r="J158" s="36" t="s">
        <v>1804</v>
      </c>
      <c r="K158" s="36" t="s">
        <v>1804</v>
      </c>
      <c r="L158" s="36" t="s">
        <v>1805</v>
      </c>
      <c r="M158" s="36" t="s">
        <v>1805</v>
      </c>
      <c r="N158" s="37" t="s">
        <v>340</v>
      </c>
    </row>
    <row r="159" spans="1:14" x14ac:dyDescent="0.4">
      <c r="A159" s="4">
        <v>158</v>
      </c>
      <c r="B159" s="6" t="s">
        <v>3</v>
      </c>
      <c r="C159" s="5" t="s">
        <v>45</v>
      </c>
      <c r="D159" s="5" t="s">
        <v>44</v>
      </c>
      <c r="E159" s="4" t="s">
        <v>56</v>
      </c>
      <c r="F159" s="4" t="str">
        <f t="shared" ca="1" si="5"/>
        <v>利用者支援（母子保健型）</v>
      </c>
      <c r="G159" s="3" t="str">
        <f t="shared" ca="1" si="4"/>
        <v>利用者支援（母子保健型）</v>
      </c>
      <c r="H159" s="34" t="s">
        <v>1372</v>
      </c>
      <c r="I159" s="35">
        <v>8636</v>
      </c>
      <c r="J159" s="36" t="s">
        <v>1804</v>
      </c>
      <c r="K159" s="36" t="s">
        <v>1804</v>
      </c>
      <c r="L159" s="36" t="s">
        <v>1805</v>
      </c>
      <c r="M159" s="36" t="s">
        <v>1805</v>
      </c>
      <c r="N159" s="37" t="s">
        <v>340</v>
      </c>
    </row>
    <row r="160" spans="1:14" x14ac:dyDescent="0.4">
      <c r="A160" s="4">
        <v>159</v>
      </c>
      <c r="B160" s="6" t="s">
        <v>3</v>
      </c>
      <c r="C160" s="5" t="s">
        <v>45</v>
      </c>
      <c r="D160" s="5" t="s">
        <v>44</v>
      </c>
      <c r="E160" s="4" t="s">
        <v>55</v>
      </c>
      <c r="F160" s="4" t="str">
        <f t="shared" ca="1" si="5"/>
        <v>産前・産後サポート</v>
      </c>
      <c r="G160" s="3" t="str">
        <f t="shared" ca="1" si="4"/>
        <v>産前・産後サポート</v>
      </c>
      <c r="H160" s="34" t="s">
        <v>1372</v>
      </c>
      <c r="I160" s="35">
        <v>2577</v>
      </c>
      <c r="J160" s="36" t="s">
        <v>1804</v>
      </c>
      <c r="K160" s="36" t="s">
        <v>1804</v>
      </c>
      <c r="L160" s="36" t="s">
        <v>1805</v>
      </c>
      <c r="M160" s="36" t="s">
        <v>1805</v>
      </c>
      <c r="N160" s="37" t="s">
        <v>340</v>
      </c>
    </row>
    <row r="161" spans="1:14" x14ac:dyDescent="0.4">
      <c r="A161" s="4">
        <v>160</v>
      </c>
      <c r="B161" s="6" t="s">
        <v>3</v>
      </c>
      <c r="C161" s="5" t="s">
        <v>45</v>
      </c>
      <c r="D161" s="5" t="s">
        <v>44</v>
      </c>
      <c r="E161" s="4" t="s">
        <v>54</v>
      </c>
      <c r="F161" s="4" t="str">
        <f t="shared" ca="1" si="5"/>
        <v>産後うつケア</v>
      </c>
      <c r="G161" s="3" t="str">
        <f t="shared" ca="1" si="4"/>
        <v>産後うつケア</v>
      </c>
      <c r="H161" s="34" t="s">
        <v>1372</v>
      </c>
      <c r="I161" s="35">
        <v>1006</v>
      </c>
      <c r="J161" s="36" t="s">
        <v>1804</v>
      </c>
      <c r="K161" s="36" t="s">
        <v>1804</v>
      </c>
      <c r="L161" s="36" t="s">
        <v>1805</v>
      </c>
      <c r="M161" s="36" t="s">
        <v>1805</v>
      </c>
      <c r="N161" s="37" t="s">
        <v>340</v>
      </c>
    </row>
    <row r="162" spans="1:14" x14ac:dyDescent="0.4">
      <c r="A162" s="4">
        <v>161</v>
      </c>
      <c r="B162" s="6" t="s">
        <v>3</v>
      </c>
      <c r="C162" s="5" t="s">
        <v>45</v>
      </c>
      <c r="D162" s="5" t="s">
        <v>44</v>
      </c>
      <c r="E162" s="4" t="s">
        <v>53</v>
      </c>
      <c r="F162" s="4" t="str">
        <f t="shared" ca="1" si="5"/>
        <v>早期不妊・不育症検査費助成</v>
      </c>
      <c r="G162" s="3" t="str">
        <f t="shared" ca="1" si="4"/>
        <v>早期不妊・不育症検査費助成</v>
      </c>
      <c r="H162" s="34" t="s">
        <v>1372</v>
      </c>
      <c r="I162" s="35">
        <v>1809</v>
      </c>
      <c r="J162" s="36" t="s">
        <v>1805</v>
      </c>
      <c r="K162" s="36" t="s">
        <v>1805</v>
      </c>
      <c r="L162" s="36" t="s">
        <v>1805</v>
      </c>
      <c r="M162" s="36" t="s">
        <v>1804</v>
      </c>
      <c r="N162" s="37" t="s">
        <v>340</v>
      </c>
    </row>
    <row r="163" spans="1:14" x14ac:dyDescent="0.4">
      <c r="A163" s="4">
        <v>162</v>
      </c>
      <c r="B163" s="6" t="s">
        <v>3</v>
      </c>
      <c r="C163" s="5" t="s">
        <v>45</v>
      </c>
      <c r="D163" s="5" t="s">
        <v>44</v>
      </c>
      <c r="E163" s="4" t="s">
        <v>52</v>
      </c>
      <c r="F163" s="4" t="str">
        <f t="shared" ca="1" si="5"/>
        <v>乳幼児相談</v>
      </c>
      <c r="G163" s="3" t="str">
        <f t="shared" ca="1" si="4"/>
        <v>乳幼児相談</v>
      </c>
      <c r="H163" s="34" t="s">
        <v>1372</v>
      </c>
      <c r="I163" s="35">
        <v>1275</v>
      </c>
      <c r="J163" s="36" t="s">
        <v>1804</v>
      </c>
      <c r="K163" s="36" t="s">
        <v>1804</v>
      </c>
      <c r="L163" s="36" t="s">
        <v>1805</v>
      </c>
      <c r="M163" s="36" t="s">
        <v>1804</v>
      </c>
      <c r="N163" s="37" t="s">
        <v>340</v>
      </c>
    </row>
    <row r="164" spans="1:14" x14ac:dyDescent="0.4">
      <c r="A164" s="4">
        <v>163</v>
      </c>
      <c r="B164" s="6" t="s">
        <v>3</v>
      </c>
      <c r="C164" s="5" t="s">
        <v>45</v>
      </c>
      <c r="D164" s="5" t="s">
        <v>44</v>
      </c>
      <c r="E164" s="4" t="s">
        <v>51</v>
      </c>
      <c r="F164" s="4" t="str">
        <f t="shared" ca="1" si="5"/>
        <v>母子保健教室</v>
      </c>
      <c r="G164" s="3" t="str">
        <f t="shared" ca="1" si="4"/>
        <v>母子保健教室</v>
      </c>
      <c r="H164" s="34" t="s">
        <v>1372</v>
      </c>
      <c r="I164" s="35">
        <v>325</v>
      </c>
      <c r="J164" s="36" t="s">
        <v>1804</v>
      </c>
      <c r="K164" s="36" t="s">
        <v>1804</v>
      </c>
      <c r="L164" s="36" t="s">
        <v>1805</v>
      </c>
      <c r="M164" s="36" t="s">
        <v>1804</v>
      </c>
      <c r="N164" s="37" t="s">
        <v>232</v>
      </c>
    </row>
    <row r="165" spans="1:14" x14ac:dyDescent="0.4">
      <c r="A165" s="4">
        <v>164</v>
      </c>
      <c r="B165" s="6" t="s">
        <v>3</v>
      </c>
      <c r="C165" s="5" t="s">
        <v>45</v>
      </c>
      <c r="D165" s="5" t="s">
        <v>44</v>
      </c>
      <c r="E165" s="4" t="s">
        <v>50</v>
      </c>
      <c r="F165" s="4" t="str">
        <f t="shared" ca="1" si="5"/>
        <v>乳幼児健康診査</v>
      </c>
      <c r="G165" s="3" t="str">
        <f t="shared" ca="1" si="4"/>
        <v>乳幼児健康診査</v>
      </c>
      <c r="H165" s="34" t="s">
        <v>1372</v>
      </c>
      <c r="I165" s="35">
        <v>22087</v>
      </c>
      <c r="J165" s="36" t="s">
        <v>1804</v>
      </c>
      <c r="K165" s="36" t="s">
        <v>1804</v>
      </c>
      <c r="L165" s="36" t="s">
        <v>1805</v>
      </c>
      <c r="M165" s="36" t="s">
        <v>1805</v>
      </c>
      <c r="N165" s="37" t="s">
        <v>340</v>
      </c>
    </row>
    <row r="166" spans="1:14" x14ac:dyDescent="0.4">
      <c r="A166" s="4">
        <v>165</v>
      </c>
      <c r="B166" s="6" t="s">
        <v>3</v>
      </c>
      <c r="C166" s="5" t="s">
        <v>45</v>
      </c>
      <c r="D166" s="5" t="s">
        <v>44</v>
      </c>
      <c r="E166" s="4" t="s">
        <v>49</v>
      </c>
      <c r="F166" s="4" t="str">
        <f t="shared" ca="1" si="5"/>
        <v>妊婦健康診査</v>
      </c>
      <c r="G166" s="3" t="str">
        <f t="shared" ca="1" si="4"/>
        <v>妊婦健康診査</v>
      </c>
      <c r="H166" s="34" t="s">
        <v>1372</v>
      </c>
      <c r="I166" s="35">
        <v>100857</v>
      </c>
      <c r="J166" s="36" t="s">
        <v>1804</v>
      </c>
      <c r="K166" s="36" t="s">
        <v>1804</v>
      </c>
      <c r="L166" s="36" t="s">
        <v>1805</v>
      </c>
      <c r="M166" s="36" t="s">
        <v>1805</v>
      </c>
      <c r="N166" s="37" t="s">
        <v>340</v>
      </c>
    </row>
    <row r="167" spans="1:14" x14ac:dyDescent="0.4">
      <c r="A167" s="4">
        <v>166</v>
      </c>
      <c r="B167" s="6" t="s">
        <v>3</v>
      </c>
      <c r="C167" s="5" t="s">
        <v>45</v>
      </c>
      <c r="D167" s="5" t="s">
        <v>44</v>
      </c>
      <c r="E167" s="4" t="s">
        <v>48</v>
      </c>
      <c r="F167" s="4" t="str">
        <f t="shared" ca="1" si="5"/>
        <v>母子訪問指導</v>
      </c>
      <c r="G167" s="3" t="str">
        <f t="shared" ca="1" si="4"/>
        <v>母子訪問指導</v>
      </c>
      <c r="H167" s="34" t="s">
        <v>1372</v>
      </c>
      <c r="I167" s="35">
        <v>6383</v>
      </c>
      <c r="J167" s="36" t="s">
        <v>1804</v>
      </c>
      <c r="K167" s="36" t="s">
        <v>1804</v>
      </c>
      <c r="L167" s="36" t="s">
        <v>1805</v>
      </c>
      <c r="M167" s="36" t="s">
        <v>1805</v>
      </c>
      <c r="N167" s="37" t="s">
        <v>340</v>
      </c>
    </row>
    <row r="168" spans="1:14" x14ac:dyDescent="0.4">
      <c r="A168" s="4">
        <v>167</v>
      </c>
      <c r="B168" s="6" t="s">
        <v>3</v>
      </c>
      <c r="C168" s="5" t="s">
        <v>45</v>
      </c>
      <c r="D168" s="5" t="s">
        <v>44</v>
      </c>
      <c r="E168" s="4" t="s">
        <v>47</v>
      </c>
      <c r="F168" s="4" t="str">
        <f t="shared" ca="1" si="5"/>
        <v>未熟児養育支援</v>
      </c>
      <c r="G168" s="3" t="str">
        <f t="shared" ca="1" si="4"/>
        <v>未熟児養育支援</v>
      </c>
      <c r="H168" s="34" t="s">
        <v>1372</v>
      </c>
      <c r="I168" s="35">
        <v>11190</v>
      </c>
      <c r="J168" s="36" t="s">
        <v>1804</v>
      </c>
      <c r="K168" s="36" t="s">
        <v>1804</v>
      </c>
      <c r="L168" s="36" t="s">
        <v>1805</v>
      </c>
      <c r="M168" s="36" t="s">
        <v>1804</v>
      </c>
      <c r="N168" s="37" t="s">
        <v>340</v>
      </c>
    </row>
    <row r="169" spans="1:14" x14ac:dyDescent="0.4">
      <c r="A169" s="4">
        <v>168</v>
      </c>
      <c r="B169" s="6" t="s">
        <v>3</v>
      </c>
      <c r="C169" s="5" t="s">
        <v>45</v>
      </c>
      <c r="D169" s="5" t="s">
        <v>44</v>
      </c>
      <c r="E169" s="4" t="s">
        <v>46</v>
      </c>
      <c r="F169" s="4" t="str">
        <f t="shared" ca="1" si="5"/>
        <v>新型コロナウイルスワクチン接種</v>
      </c>
      <c r="G169" s="3" t="str">
        <f t="shared" ca="1" si="4"/>
        <v>新型コロナウイルスワクチン接種</v>
      </c>
      <c r="H169" s="34" t="s">
        <v>1372</v>
      </c>
      <c r="I169" s="35">
        <v>540653</v>
      </c>
      <c r="J169" s="36" t="s">
        <v>1804</v>
      </c>
      <c r="K169" s="36" t="s">
        <v>1804</v>
      </c>
      <c r="L169" s="36" t="s">
        <v>1805</v>
      </c>
      <c r="M169" s="36" t="s">
        <v>1805</v>
      </c>
      <c r="N169" s="37" t="s">
        <v>612</v>
      </c>
    </row>
    <row r="170" spans="1:14" x14ac:dyDescent="0.4">
      <c r="A170" s="4">
        <v>169</v>
      </c>
      <c r="B170" s="6" t="s">
        <v>3</v>
      </c>
      <c r="C170" s="5" t="s">
        <v>45</v>
      </c>
      <c r="D170" s="5" t="s">
        <v>44</v>
      </c>
      <c r="E170" s="4" t="s">
        <v>43</v>
      </c>
      <c r="F170" s="4" t="str">
        <f t="shared" ca="1" si="5"/>
        <v>出産・子育て応援給付金給付</v>
      </c>
      <c r="G170" s="3" t="str">
        <f t="shared" ca="1" si="4"/>
        <v>出産・子育て応援給付金給付</v>
      </c>
      <c r="H170" s="34" t="s">
        <v>1372</v>
      </c>
      <c r="I170" s="35">
        <v>224465</v>
      </c>
      <c r="J170" s="36" t="s">
        <v>1804</v>
      </c>
      <c r="K170" s="36" t="s">
        <v>1804</v>
      </c>
      <c r="L170" s="36" t="s">
        <v>1805</v>
      </c>
      <c r="M170" s="36" t="s">
        <v>1805</v>
      </c>
      <c r="N170" s="37" t="s">
        <v>340</v>
      </c>
    </row>
    <row r="171" spans="1:14" x14ac:dyDescent="0.4">
      <c r="A171" s="4">
        <v>170</v>
      </c>
      <c r="B171" s="6" t="s">
        <v>3</v>
      </c>
      <c r="C171" s="5" t="s">
        <v>14</v>
      </c>
      <c r="D171" s="5" t="s">
        <v>16</v>
      </c>
      <c r="E171" s="4" t="s">
        <v>42</v>
      </c>
      <c r="F171" s="4" t="str">
        <f t="shared" ca="1" si="5"/>
        <v>国民健康保険事務</v>
      </c>
      <c r="G171" s="3" t="str">
        <f t="shared" ca="1" si="4"/>
        <v>国民健康保険事務</v>
      </c>
      <c r="H171" s="34" t="s">
        <v>1589</v>
      </c>
      <c r="I171" s="35">
        <v>82319</v>
      </c>
      <c r="J171" s="36" t="s">
        <v>1804</v>
      </c>
      <c r="K171" s="36" t="s">
        <v>1804</v>
      </c>
      <c r="L171" s="36" t="s">
        <v>1805</v>
      </c>
      <c r="M171" s="36" t="s">
        <v>1805</v>
      </c>
      <c r="N171" s="37" t="s">
        <v>340</v>
      </c>
    </row>
    <row r="172" spans="1:14" x14ac:dyDescent="0.4">
      <c r="A172" s="4">
        <v>171</v>
      </c>
      <c r="B172" s="6" t="s">
        <v>3</v>
      </c>
      <c r="C172" s="5" t="s">
        <v>14</v>
      </c>
      <c r="D172" s="5" t="s">
        <v>16</v>
      </c>
      <c r="E172" s="4" t="s">
        <v>41</v>
      </c>
      <c r="F172" s="4" t="str">
        <f t="shared" ca="1" si="5"/>
        <v>国民健康保険事業特別会計繰出金</v>
      </c>
      <c r="G172" s="3" t="str">
        <f t="shared" ca="1" si="4"/>
        <v>国民健康保険事業特別会計繰出金</v>
      </c>
      <c r="H172" s="34" t="s">
        <v>1589</v>
      </c>
      <c r="I172" s="35">
        <v>687912</v>
      </c>
      <c r="J172" s="36" t="s">
        <v>1804</v>
      </c>
      <c r="K172" s="36" t="s">
        <v>1804</v>
      </c>
      <c r="L172" s="36" t="s">
        <v>1805</v>
      </c>
      <c r="M172" s="36" t="s">
        <v>1805</v>
      </c>
      <c r="N172" s="37" t="s">
        <v>340</v>
      </c>
    </row>
    <row r="173" spans="1:14" x14ac:dyDescent="0.4">
      <c r="A173" s="4">
        <v>172</v>
      </c>
      <c r="B173" s="6" t="s">
        <v>3</v>
      </c>
      <c r="C173" s="5" t="s">
        <v>14</v>
      </c>
      <c r="D173" s="5" t="s">
        <v>16</v>
      </c>
      <c r="E173" s="4" t="s">
        <v>40</v>
      </c>
      <c r="F173" s="4" t="str">
        <f t="shared" ca="1" si="5"/>
        <v>国民健康保険団体連合会負担金</v>
      </c>
      <c r="G173" s="3" t="str">
        <f t="shared" ca="1" si="4"/>
        <v>国民健康保険団体連合会負担金</v>
      </c>
      <c r="H173" s="34" t="s">
        <v>1589</v>
      </c>
      <c r="I173" s="35">
        <v>1687</v>
      </c>
      <c r="J173" s="36" t="s">
        <v>1804</v>
      </c>
      <c r="K173" s="36" t="s">
        <v>1804</v>
      </c>
      <c r="L173" s="36" t="s">
        <v>1805</v>
      </c>
      <c r="M173" s="36" t="s">
        <v>1805</v>
      </c>
      <c r="N173" s="37" t="s">
        <v>340</v>
      </c>
    </row>
    <row r="174" spans="1:14" x14ac:dyDescent="0.4">
      <c r="A174" s="4">
        <v>173</v>
      </c>
      <c r="B174" s="6" t="s">
        <v>3</v>
      </c>
      <c r="C174" s="5" t="s">
        <v>14</v>
      </c>
      <c r="D174" s="5" t="s">
        <v>16</v>
      </c>
      <c r="E174" s="4" t="s">
        <v>39</v>
      </c>
      <c r="F174" s="4" t="str">
        <f t="shared" ca="1" si="5"/>
        <v>国民健康保険中央会負担金</v>
      </c>
      <c r="G174" s="3" t="str">
        <f t="shared" ca="1" si="4"/>
        <v>国民健康保険中央会負担金</v>
      </c>
      <c r="H174" s="34" t="s">
        <v>1589</v>
      </c>
      <c r="I174" s="35">
        <v>821</v>
      </c>
      <c r="J174" s="36" t="s">
        <v>1804</v>
      </c>
      <c r="K174" s="36" t="s">
        <v>1804</v>
      </c>
      <c r="L174" s="36" t="s">
        <v>1805</v>
      </c>
      <c r="M174" s="36" t="s">
        <v>1805</v>
      </c>
      <c r="N174" s="37" t="s">
        <v>340</v>
      </c>
    </row>
    <row r="175" spans="1:14" x14ac:dyDescent="0.4">
      <c r="A175" s="4">
        <v>174</v>
      </c>
      <c r="B175" s="6" t="s">
        <v>3</v>
      </c>
      <c r="C175" s="5" t="s">
        <v>14</v>
      </c>
      <c r="D175" s="5" t="s">
        <v>16</v>
      </c>
      <c r="E175" s="4" t="s">
        <v>38</v>
      </c>
      <c r="F175" s="4" t="str">
        <f t="shared" ca="1" si="5"/>
        <v>賦課業務</v>
      </c>
      <c r="G175" s="3" t="str">
        <f t="shared" ca="1" si="4"/>
        <v>賦課業務</v>
      </c>
      <c r="H175" s="34" t="s">
        <v>1589</v>
      </c>
      <c r="I175" s="35">
        <v>2157</v>
      </c>
      <c r="J175" s="36" t="s">
        <v>1804</v>
      </c>
      <c r="K175" s="36" t="s">
        <v>1804</v>
      </c>
      <c r="L175" s="36" t="s">
        <v>1805</v>
      </c>
      <c r="M175" s="36" t="s">
        <v>1805</v>
      </c>
      <c r="N175" s="37" t="s">
        <v>340</v>
      </c>
    </row>
    <row r="176" spans="1:14" x14ac:dyDescent="0.4">
      <c r="A176" s="4">
        <v>175</v>
      </c>
      <c r="B176" s="6" t="s">
        <v>3</v>
      </c>
      <c r="C176" s="5" t="s">
        <v>14</v>
      </c>
      <c r="D176" s="5" t="s">
        <v>16</v>
      </c>
      <c r="E176" s="4" t="s">
        <v>37</v>
      </c>
      <c r="F176" s="4" t="str">
        <f t="shared" ca="1" si="5"/>
        <v>国保運営協議会</v>
      </c>
      <c r="G176" s="3" t="str">
        <f t="shared" ca="1" si="4"/>
        <v>国保運営協議会</v>
      </c>
      <c r="H176" s="34" t="s">
        <v>1589</v>
      </c>
      <c r="I176" s="35">
        <v>223</v>
      </c>
      <c r="J176" s="36" t="s">
        <v>1804</v>
      </c>
      <c r="K176" s="36" t="s">
        <v>1804</v>
      </c>
      <c r="L176" s="36" t="s">
        <v>1805</v>
      </c>
      <c r="M176" s="36" t="s">
        <v>1805</v>
      </c>
      <c r="N176" s="37" t="s">
        <v>340</v>
      </c>
    </row>
    <row r="177" spans="1:14" x14ac:dyDescent="0.4">
      <c r="A177" s="4">
        <v>176</v>
      </c>
      <c r="B177" s="6" t="s">
        <v>3</v>
      </c>
      <c r="C177" s="5" t="s">
        <v>14</v>
      </c>
      <c r="D177" s="5" t="s">
        <v>16</v>
      </c>
      <c r="E177" s="4" t="s">
        <v>36</v>
      </c>
      <c r="F177" s="4" t="str">
        <f t="shared" ca="1" si="5"/>
        <v>趣旨普及活動</v>
      </c>
      <c r="G177" s="3" t="str">
        <f t="shared" ca="1" si="4"/>
        <v>趣旨普及活動</v>
      </c>
      <c r="H177" s="34" t="s">
        <v>1589</v>
      </c>
      <c r="I177" s="35">
        <v>491</v>
      </c>
      <c r="J177" s="36" t="s">
        <v>1804</v>
      </c>
      <c r="K177" s="36" t="s">
        <v>1804</v>
      </c>
      <c r="L177" s="36" t="s">
        <v>1805</v>
      </c>
      <c r="M177" s="36" t="s">
        <v>1805</v>
      </c>
      <c r="N177" s="37" t="s">
        <v>340</v>
      </c>
    </row>
    <row r="178" spans="1:14" x14ac:dyDescent="0.4">
      <c r="A178" s="4">
        <v>177</v>
      </c>
      <c r="B178" s="6" t="s">
        <v>3</v>
      </c>
      <c r="C178" s="5" t="s">
        <v>14</v>
      </c>
      <c r="D178" s="5" t="s">
        <v>16</v>
      </c>
      <c r="E178" s="4" t="s">
        <v>35</v>
      </c>
      <c r="F178" s="4" t="str">
        <f t="shared" ca="1" si="5"/>
        <v>一般被保険者療養給付費</v>
      </c>
      <c r="G178" s="3" t="str">
        <f t="shared" ca="1" si="4"/>
        <v>一般被保険者療養給付費</v>
      </c>
      <c r="H178" s="34" t="s">
        <v>1589</v>
      </c>
      <c r="I178" s="35">
        <v>8068378</v>
      </c>
      <c r="J178" s="36" t="s">
        <v>1804</v>
      </c>
      <c r="K178" s="36" t="s">
        <v>1804</v>
      </c>
      <c r="L178" s="36" t="s">
        <v>1805</v>
      </c>
      <c r="M178" s="36" t="s">
        <v>1805</v>
      </c>
      <c r="N178" s="37" t="s">
        <v>340</v>
      </c>
    </row>
    <row r="179" spans="1:14" x14ac:dyDescent="0.4">
      <c r="A179" s="4">
        <v>178</v>
      </c>
      <c r="B179" s="6" t="s">
        <v>3</v>
      </c>
      <c r="C179" s="5" t="s">
        <v>14</v>
      </c>
      <c r="D179" s="5" t="s">
        <v>16</v>
      </c>
      <c r="E179" s="4" t="s">
        <v>34</v>
      </c>
      <c r="F179" s="4" t="str">
        <f t="shared" ca="1" si="5"/>
        <v>退職被保険者等療養給付費</v>
      </c>
      <c r="G179" s="3" t="str">
        <f t="shared" ca="1" si="4"/>
        <v>退職被保険者等療養給付費</v>
      </c>
      <c r="H179" s="34" t="s">
        <v>1589</v>
      </c>
      <c r="I179" s="35">
        <v>0</v>
      </c>
      <c r="J179" s="36" t="s">
        <v>1804</v>
      </c>
      <c r="K179" s="36" t="s">
        <v>1807</v>
      </c>
      <c r="L179" s="36" t="s">
        <v>1805</v>
      </c>
      <c r="M179" s="36" t="s">
        <v>1805</v>
      </c>
      <c r="N179" s="38" t="s">
        <v>1201</v>
      </c>
    </row>
    <row r="180" spans="1:14" x14ac:dyDescent="0.4">
      <c r="A180" s="4">
        <v>179</v>
      </c>
      <c r="B180" s="6" t="s">
        <v>3</v>
      </c>
      <c r="C180" s="5" t="s">
        <v>14</v>
      </c>
      <c r="D180" s="5" t="s">
        <v>16</v>
      </c>
      <c r="E180" s="4" t="s">
        <v>33</v>
      </c>
      <c r="F180" s="4" t="str">
        <f t="shared" ca="1" si="5"/>
        <v>一般被保険者療養費</v>
      </c>
      <c r="G180" s="3" t="str">
        <f t="shared" ca="1" si="4"/>
        <v>一般被保険者療養費</v>
      </c>
      <c r="H180" s="34" t="s">
        <v>1589</v>
      </c>
      <c r="I180" s="35">
        <v>99959</v>
      </c>
      <c r="J180" s="36" t="s">
        <v>1804</v>
      </c>
      <c r="K180" s="36" t="s">
        <v>1804</v>
      </c>
      <c r="L180" s="36" t="s">
        <v>1805</v>
      </c>
      <c r="M180" s="36" t="s">
        <v>1805</v>
      </c>
      <c r="N180" s="37" t="s">
        <v>340</v>
      </c>
    </row>
    <row r="181" spans="1:14" x14ac:dyDescent="0.4">
      <c r="A181" s="4">
        <v>180</v>
      </c>
      <c r="B181" s="6" t="s">
        <v>3</v>
      </c>
      <c r="C181" s="5" t="s">
        <v>14</v>
      </c>
      <c r="D181" s="5" t="s">
        <v>16</v>
      </c>
      <c r="E181" s="4" t="s">
        <v>32</v>
      </c>
      <c r="F181" s="4" t="str">
        <f t="shared" ca="1" si="5"/>
        <v>退職被保険者等療養費</v>
      </c>
      <c r="G181" s="3" t="str">
        <f t="shared" ca="1" si="4"/>
        <v>退職被保険者等療養費</v>
      </c>
      <c r="H181" s="34" t="s">
        <v>1589</v>
      </c>
      <c r="I181" s="35">
        <v>0</v>
      </c>
      <c r="J181" s="36" t="s">
        <v>1804</v>
      </c>
      <c r="K181" s="36" t="s">
        <v>1807</v>
      </c>
      <c r="L181" s="36" t="s">
        <v>1805</v>
      </c>
      <c r="M181" s="36" t="s">
        <v>1805</v>
      </c>
      <c r="N181" s="38" t="s">
        <v>1201</v>
      </c>
    </row>
    <row r="182" spans="1:14" x14ac:dyDescent="0.4">
      <c r="A182" s="4">
        <v>181</v>
      </c>
      <c r="B182" s="6" t="s">
        <v>3</v>
      </c>
      <c r="C182" s="5" t="s">
        <v>14</v>
      </c>
      <c r="D182" s="5" t="s">
        <v>16</v>
      </c>
      <c r="E182" s="4" t="s">
        <v>31</v>
      </c>
      <c r="F182" s="4" t="str">
        <f t="shared" ca="1" si="5"/>
        <v>一般被保険者高額療養費</v>
      </c>
      <c r="G182" s="3" t="str">
        <f t="shared" ca="1" si="4"/>
        <v>一般被保険者高額療養費</v>
      </c>
      <c r="H182" s="34" t="s">
        <v>1589</v>
      </c>
      <c r="I182" s="35">
        <v>1221639</v>
      </c>
      <c r="J182" s="36" t="s">
        <v>1804</v>
      </c>
      <c r="K182" s="36" t="s">
        <v>1804</v>
      </c>
      <c r="L182" s="36" t="s">
        <v>1805</v>
      </c>
      <c r="M182" s="36" t="s">
        <v>1805</v>
      </c>
      <c r="N182" s="37" t="s">
        <v>340</v>
      </c>
    </row>
    <row r="183" spans="1:14" x14ac:dyDescent="0.4">
      <c r="A183" s="4">
        <v>182</v>
      </c>
      <c r="B183" s="6" t="s">
        <v>3</v>
      </c>
      <c r="C183" s="5" t="s">
        <v>14</v>
      </c>
      <c r="D183" s="5" t="s">
        <v>16</v>
      </c>
      <c r="E183" s="4" t="s">
        <v>30</v>
      </c>
      <c r="F183" s="4" t="str">
        <f t="shared" ca="1" si="5"/>
        <v>退職被保険者等高額療養費</v>
      </c>
      <c r="G183" s="3" t="str">
        <f t="shared" ca="1" si="4"/>
        <v>退職被保険者等高額療養費</v>
      </c>
      <c r="H183" s="34" t="s">
        <v>1589</v>
      </c>
      <c r="I183" s="35">
        <v>0</v>
      </c>
      <c r="J183" s="36" t="s">
        <v>1804</v>
      </c>
      <c r="K183" s="36" t="s">
        <v>1807</v>
      </c>
      <c r="L183" s="36" t="s">
        <v>1805</v>
      </c>
      <c r="M183" s="36" t="s">
        <v>1805</v>
      </c>
      <c r="N183" s="38" t="s">
        <v>1201</v>
      </c>
    </row>
    <row r="184" spans="1:14" x14ac:dyDescent="0.4">
      <c r="A184" s="4">
        <v>183</v>
      </c>
      <c r="B184" s="6" t="s">
        <v>3</v>
      </c>
      <c r="C184" s="5" t="s">
        <v>14</v>
      </c>
      <c r="D184" s="5" t="s">
        <v>16</v>
      </c>
      <c r="E184" s="4" t="s">
        <v>29</v>
      </c>
      <c r="F184" s="4" t="str">
        <f t="shared" ca="1" si="5"/>
        <v>一般被保険者高額介護合算療養費</v>
      </c>
      <c r="G184" s="3" t="str">
        <f t="shared" ca="1" si="4"/>
        <v>一般被保険者高額介護合算療養費</v>
      </c>
      <c r="H184" s="34" t="s">
        <v>1589</v>
      </c>
      <c r="I184" s="35">
        <v>2203</v>
      </c>
      <c r="J184" s="36" t="s">
        <v>1804</v>
      </c>
      <c r="K184" s="36" t="s">
        <v>1804</v>
      </c>
      <c r="L184" s="36" t="s">
        <v>1805</v>
      </c>
      <c r="M184" s="36" t="s">
        <v>1805</v>
      </c>
      <c r="N184" s="37" t="s">
        <v>340</v>
      </c>
    </row>
    <row r="185" spans="1:14" x14ac:dyDescent="0.4">
      <c r="A185" s="4">
        <v>184</v>
      </c>
      <c r="B185" s="6" t="s">
        <v>3</v>
      </c>
      <c r="C185" s="5" t="s">
        <v>14</v>
      </c>
      <c r="D185" s="5" t="s">
        <v>16</v>
      </c>
      <c r="E185" s="4" t="s">
        <v>28</v>
      </c>
      <c r="F185" s="4" t="str">
        <f t="shared" ca="1" si="5"/>
        <v>一般被保険者移送費</v>
      </c>
      <c r="G185" s="3" t="str">
        <f t="shared" ca="1" si="4"/>
        <v>一般被保険者移送費</v>
      </c>
      <c r="H185" s="34" t="s">
        <v>1589</v>
      </c>
      <c r="I185" s="35">
        <v>5</v>
      </c>
      <c r="J185" s="36" t="s">
        <v>1804</v>
      </c>
      <c r="K185" s="36" t="s">
        <v>1804</v>
      </c>
      <c r="L185" s="36" t="s">
        <v>1805</v>
      </c>
      <c r="M185" s="36" t="s">
        <v>1805</v>
      </c>
      <c r="N185" s="37" t="s">
        <v>340</v>
      </c>
    </row>
    <row r="186" spans="1:14" x14ac:dyDescent="0.4">
      <c r="A186" s="4">
        <v>185</v>
      </c>
      <c r="B186" s="6" t="s">
        <v>3</v>
      </c>
      <c r="C186" s="5" t="s">
        <v>14</v>
      </c>
      <c r="D186" s="5" t="s">
        <v>16</v>
      </c>
      <c r="E186" s="4" t="s">
        <v>27</v>
      </c>
      <c r="F186" s="4" t="str">
        <f t="shared" ca="1" si="5"/>
        <v>出産育児一時金</v>
      </c>
      <c r="G186" s="3" t="str">
        <f t="shared" ca="1" si="4"/>
        <v>出産育児一時金</v>
      </c>
      <c r="H186" s="34" t="s">
        <v>1589</v>
      </c>
      <c r="I186" s="35">
        <v>43353</v>
      </c>
      <c r="J186" s="36" t="s">
        <v>1804</v>
      </c>
      <c r="K186" s="36" t="s">
        <v>1804</v>
      </c>
      <c r="L186" s="36" t="s">
        <v>1805</v>
      </c>
      <c r="M186" s="36" t="s">
        <v>1805</v>
      </c>
      <c r="N186" s="37" t="s">
        <v>340</v>
      </c>
    </row>
    <row r="187" spans="1:14" x14ac:dyDescent="0.4">
      <c r="A187" s="4">
        <v>186</v>
      </c>
      <c r="B187" s="6" t="s">
        <v>3</v>
      </c>
      <c r="C187" s="5" t="s">
        <v>14</v>
      </c>
      <c r="D187" s="5" t="s">
        <v>16</v>
      </c>
      <c r="E187" s="4" t="s">
        <v>26</v>
      </c>
      <c r="F187" s="4" t="str">
        <f t="shared" ca="1" si="5"/>
        <v>葬祭費</v>
      </c>
      <c r="G187" s="3" t="str">
        <f t="shared" ca="1" si="4"/>
        <v>葬祭費</v>
      </c>
      <c r="H187" s="34" t="s">
        <v>1589</v>
      </c>
      <c r="I187" s="35">
        <v>9650</v>
      </c>
      <c r="J187" s="36" t="s">
        <v>1804</v>
      </c>
      <c r="K187" s="36" t="s">
        <v>1804</v>
      </c>
      <c r="L187" s="36" t="s">
        <v>1805</v>
      </c>
      <c r="M187" s="36" t="s">
        <v>1805</v>
      </c>
      <c r="N187" s="37" t="s">
        <v>340</v>
      </c>
    </row>
    <row r="188" spans="1:14" x14ac:dyDescent="0.4">
      <c r="A188" s="4">
        <v>187</v>
      </c>
      <c r="B188" s="6" t="s">
        <v>3</v>
      </c>
      <c r="C188" s="5" t="s">
        <v>14</v>
      </c>
      <c r="D188" s="5" t="s">
        <v>16</v>
      </c>
      <c r="E188" s="4" t="s">
        <v>25</v>
      </c>
      <c r="F188" s="4" t="str">
        <f t="shared" ca="1" si="5"/>
        <v>傷病手当金</v>
      </c>
      <c r="G188" s="3" t="str">
        <f t="shared" ca="1" si="4"/>
        <v>傷病手当金</v>
      </c>
      <c r="H188" s="34" t="s">
        <v>1589</v>
      </c>
      <c r="I188" s="35">
        <v>4921</v>
      </c>
      <c r="J188" s="36" t="s">
        <v>1804</v>
      </c>
      <c r="K188" s="36" t="s">
        <v>1807</v>
      </c>
      <c r="L188" s="36" t="s">
        <v>1805</v>
      </c>
      <c r="M188" s="36" t="s">
        <v>1805</v>
      </c>
      <c r="N188" s="37" t="s">
        <v>612</v>
      </c>
    </row>
    <row r="189" spans="1:14" x14ac:dyDescent="0.4">
      <c r="A189" s="4">
        <v>188</v>
      </c>
      <c r="B189" s="6" t="s">
        <v>3</v>
      </c>
      <c r="C189" s="5" t="s">
        <v>14</v>
      </c>
      <c r="D189" s="5" t="s">
        <v>16</v>
      </c>
      <c r="E189" s="4" t="s">
        <v>24</v>
      </c>
      <c r="F189" s="4" t="str">
        <f t="shared" ca="1" si="5"/>
        <v>一般被保険者医療給付費分</v>
      </c>
      <c r="G189" s="3" t="str">
        <f t="shared" ca="1" si="4"/>
        <v>一般被保険者医療給付費分</v>
      </c>
      <c r="H189" s="34" t="s">
        <v>1589</v>
      </c>
      <c r="I189" s="35">
        <v>2793101</v>
      </c>
      <c r="J189" s="36" t="s">
        <v>1804</v>
      </c>
      <c r="K189" s="36" t="s">
        <v>1804</v>
      </c>
      <c r="L189" s="36" t="s">
        <v>1805</v>
      </c>
      <c r="M189" s="36" t="s">
        <v>1805</v>
      </c>
      <c r="N189" s="37" t="s">
        <v>340</v>
      </c>
    </row>
    <row r="190" spans="1:14" x14ac:dyDescent="0.4">
      <c r="A190" s="4">
        <v>189</v>
      </c>
      <c r="B190" s="6" t="s">
        <v>3</v>
      </c>
      <c r="C190" s="5" t="s">
        <v>14</v>
      </c>
      <c r="D190" s="5" t="s">
        <v>16</v>
      </c>
      <c r="E190" s="4" t="s">
        <v>23</v>
      </c>
      <c r="F190" s="4" t="str">
        <f t="shared" ca="1" si="5"/>
        <v>一般被保険者後期高齢者支援金等分</v>
      </c>
      <c r="G190" s="3" t="str">
        <f t="shared" ca="1" si="4"/>
        <v>一般被保険者後期高齢者支援金等分</v>
      </c>
      <c r="H190" s="34" t="s">
        <v>1589</v>
      </c>
      <c r="I190" s="35">
        <v>1078723</v>
      </c>
      <c r="J190" s="36" t="s">
        <v>1804</v>
      </c>
      <c r="K190" s="36" t="s">
        <v>1804</v>
      </c>
      <c r="L190" s="36" t="s">
        <v>1805</v>
      </c>
      <c r="M190" s="36" t="s">
        <v>1805</v>
      </c>
      <c r="N190" s="37" t="s">
        <v>340</v>
      </c>
    </row>
    <row r="191" spans="1:14" x14ac:dyDescent="0.4">
      <c r="A191" s="4">
        <v>190</v>
      </c>
      <c r="B191" s="6" t="s">
        <v>3</v>
      </c>
      <c r="C191" s="5" t="s">
        <v>14</v>
      </c>
      <c r="D191" s="5" t="s">
        <v>16</v>
      </c>
      <c r="E191" s="4" t="s">
        <v>22</v>
      </c>
      <c r="F191" s="4" t="str">
        <f t="shared" ca="1" si="5"/>
        <v>介護納付金分</v>
      </c>
      <c r="G191" s="3" t="str">
        <f t="shared" ca="1" si="4"/>
        <v>介護納付金分</v>
      </c>
      <c r="H191" s="34" t="s">
        <v>1589</v>
      </c>
      <c r="I191" s="35">
        <v>433398</v>
      </c>
      <c r="J191" s="36" t="s">
        <v>1804</v>
      </c>
      <c r="K191" s="36" t="s">
        <v>1804</v>
      </c>
      <c r="L191" s="36" t="s">
        <v>1805</v>
      </c>
      <c r="M191" s="36" t="s">
        <v>1805</v>
      </c>
      <c r="N191" s="37" t="s">
        <v>340</v>
      </c>
    </row>
    <row r="192" spans="1:14" x14ac:dyDescent="0.4">
      <c r="A192" s="4">
        <v>191</v>
      </c>
      <c r="B192" s="6" t="s">
        <v>3</v>
      </c>
      <c r="C192" s="5" t="s">
        <v>14</v>
      </c>
      <c r="D192" s="5" t="s">
        <v>16</v>
      </c>
      <c r="E192" s="4" t="s">
        <v>21</v>
      </c>
      <c r="F192" s="4" t="str">
        <f t="shared" ca="1" si="5"/>
        <v>共同事業拠出金</v>
      </c>
      <c r="G192" s="3" t="str">
        <f t="shared" ca="1" si="4"/>
        <v>共同事業拠出金</v>
      </c>
      <c r="H192" s="34" t="s">
        <v>1589</v>
      </c>
      <c r="I192" s="35">
        <v>0</v>
      </c>
      <c r="J192" s="36" t="s">
        <v>1804</v>
      </c>
      <c r="K192" s="36" t="s">
        <v>1807</v>
      </c>
      <c r="L192" s="36" t="s">
        <v>1805</v>
      </c>
      <c r="M192" s="36" t="s">
        <v>1805</v>
      </c>
      <c r="N192" s="37" t="s">
        <v>612</v>
      </c>
    </row>
    <row r="193" spans="1:14" x14ac:dyDescent="0.4">
      <c r="A193" s="4">
        <v>192</v>
      </c>
      <c r="B193" s="6" t="s">
        <v>3</v>
      </c>
      <c r="C193" s="5" t="s">
        <v>14</v>
      </c>
      <c r="D193" s="5" t="s">
        <v>16</v>
      </c>
      <c r="E193" s="4" t="s">
        <v>20</v>
      </c>
      <c r="F193" s="4" t="str">
        <f t="shared" ca="1" si="5"/>
        <v>特定健康診査等事業</v>
      </c>
      <c r="G193" s="3" t="str">
        <f t="shared" ca="1" si="4"/>
        <v>特定健康診査等事業</v>
      </c>
      <c r="H193" s="34" t="s">
        <v>1589</v>
      </c>
      <c r="I193" s="35">
        <v>126045</v>
      </c>
      <c r="J193" s="36" t="s">
        <v>1807</v>
      </c>
      <c r="K193" s="36" t="s">
        <v>1804</v>
      </c>
      <c r="L193" s="36" t="s">
        <v>1804</v>
      </c>
      <c r="M193" s="36" t="s">
        <v>1805</v>
      </c>
      <c r="N193" s="37" t="s">
        <v>232</v>
      </c>
    </row>
    <row r="194" spans="1:14" x14ac:dyDescent="0.4">
      <c r="A194" s="4">
        <v>193</v>
      </c>
      <c r="B194" s="6" t="s">
        <v>3</v>
      </c>
      <c r="C194" s="5" t="s">
        <v>14</v>
      </c>
      <c r="D194" s="5" t="s">
        <v>16</v>
      </c>
      <c r="E194" s="4" t="s">
        <v>19</v>
      </c>
      <c r="F194" s="4" t="str">
        <f t="shared" ca="1" si="5"/>
        <v>特定保健指導</v>
      </c>
      <c r="G194" s="3" t="str">
        <f t="shared" ref="G194:G207" ca="1" si="6">HYPERLINK("#'"&amp;E194&amp;"'!A1", F194)</f>
        <v>特定保健指導</v>
      </c>
      <c r="H194" s="34" t="s">
        <v>1589</v>
      </c>
      <c r="I194" s="35">
        <v>6391</v>
      </c>
      <c r="J194" s="36" t="s">
        <v>1807</v>
      </c>
      <c r="K194" s="36" t="s">
        <v>1804</v>
      </c>
      <c r="L194" s="36" t="s">
        <v>1804</v>
      </c>
      <c r="M194" s="36" t="s">
        <v>1805</v>
      </c>
      <c r="N194" s="37" t="s">
        <v>232</v>
      </c>
    </row>
    <row r="195" spans="1:14" x14ac:dyDescent="0.4">
      <c r="A195" s="4">
        <v>194</v>
      </c>
      <c r="B195" s="6" t="s">
        <v>3</v>
      </c>
      <c r="C195" s="5" t="s">
        <v>14</v>
      </c>
      <c r="D195" s="5" t="s">
        <v>16</v>
      </c>
      <c r="E195" s="4" t="s">
        <v>18</v>
      </c>
      <c r="F195" s="4" t="str">
        <f t="shared" ref="F195:F207" ca="1" si="7">INDIRECT("'"&amp;E195&amp;"'!E7")</f>
        <v>保健衛生普及業務</v>
      </c>
      <c r="G195" s="3" t="str">
        <f t="shared" ca="1" si="6"/>
        <v>保健衛生普及業務</v>
      </c>
      <c r="H195" s="34" t="s">
        <v>1589</v>
      </c>
      <c r="I195" s="35">
        <v>5771</v>
      </c>
      <c r="J195" s="36" t="s">
        <v>1804</v>
      </c>
      <c r="K195" s="36" t="s">
        <v>1804</v>
      </c>
      <c r="L195" s="36" t="s">
        <v>1805</v>
      </c>
      <c r="M195" s="36" t="s">
        <v>1805</v>
      </c>
      <c r="N195" s="37" t="s">
        <v>340</v>
      </c>
    </row>
    <row r="196" spans="1:14" x14ac:dyDescent="0.4">
      <c r="A196" s="4">
        <v>195</v>
      </c>
      <c r="B196" s="6" t="s">
        <v>3</v>
      </c>
      <c r="C196" s="5" t="s">
        <v>14</v>
      </c>
      <c r="D196" s="5" t="s">
        <v>16</v>
      </c>
      <c r="E196" s="4" t="s">
        <v>17</v>
      </c>
      <c r="F196" s="4" t="str">
        <f t="shared" ca="1" si="7"/>
        <v>疾病予防</v>
      </c>
      <c r="G196" s="3" t="str">
        <f t="shared" ca="1" si="6"/>
        <v>疾病予防</v>
      </c>
      <c r="H196" s="34" t="s">
        <v>1589</v>
      </c>
      <c r="I196" s="35">
        <v>32198</v>
      </c>
      <c r="J196" s="36" t="s">
        <v>1804</v>
      </c>
      <c r="K196" s="36" t="s">
        <v>1804</v>
      </c>
      <c r="L196" s="36" t="s">
        <v>1805</v>
      </c>
      <c r="M196" s="36" t="s">
        <v>1805</v>
      </c>
      <c r="N196" s="37" t="s">
        <v>340</v>
      </c>
    </row>
    <row r="197" spans="1:14" x14ac:dyDescent="0.4">
      <c r="A197" s="4">
        <v>196</v>
      </c>
      <c r="B197" s="6" t="s">
        <v>3</v>
      </c>
      <c r="C197" s="5" t="s">
        <v>14</v>
      </c>
      <c r="D197" s="5" t="s">
        <v>16</v>
      </c>
      <c r="E197" s="4" t="s">
        <v>15</v>
      </c>
      <c r="F197" s="4" t="str">
        <f t="shared" ca="1" si="7"/>
        <v>国民健康保険財政調整基金積立金</v>
      </c>
      <c r="G197" s="3" t="str">
        <f t="shared" ca="1" si="6"/>
        <v>国民健康保険財政調整基金積立金</v>
      </c>
      <c r="H197" s="34" t="s">
        <v>1589</v>
      </c>
      <c r="I197" s="35">
        <v>269056</v>
      </c>
      <c r="J197" s="36" t="s">
        <v>1804</v>
      </c>
      <c r="K197" s="36" t="s">
        <v>1804</v>
      </c>
      <c r="L197" s="36" t="s">
        <v>1805</v>
      </c>
      <c r="M197" s="36" t="s">
        <v>1805</v>
      </c>
      <c r="N197" s="37" t="s">
        <v>340</v>
      </c>
    </row>
    <row r="198" spans="1:14" x14ac:dyDescent="0.4">
      <c r="A198" s="4">
        <v>197</v>
      </c>
      <c r="B198" s="6" t="s">
        <v>3</v>
      </c>
      <c r="C198" s="5" t="s">
        <v>14</v>
      </c>
      <c r="D198" s="5" t="s">
        <v>13</v>
      </c>
      <c r="E198" s="4" t="s">
        <v>12</v>
      </c>
      <c r="F198" s="4" t="str">
        <f t="shared" ca="1" si="7"/>
        <v>国民年金事務</v>
      </c>
      <c r="G198" s="3" t="str">
        <f t="shared" ca="1" si="6"/>
        <v>国民年金事務</v>
      </c>
      <c r="H198" s="34" t="s">
        <v>1589</v>
      </c>
      <c r="I198" s="35">
        <v>14854</v>
      </c>
      <c r="J198" s="36" t="s">
        <v>1804</v>
      </c>
      <c r="K198" s="36" t="s">
        <v>1804</v>
      </c>
      <c r="L198" s="36" t="s">
        <v>1805</v>
      </c>
      <c r="M198" s="36" t="s">
        <v>1805</v>
      </c>
      <c r="N198" s="37" t="s">
        <v>232</v>
      </c>
    </row>
    <row r="199" spans="1:14" x14ac:dyDescent="0.4">
      <c r="A199" s="4">
        <v>198</v>
      </c>
      <c r="B199" s="6" t="s">
        <v>3</v>
      </c>
      <c r="C199" s="5" t="s">
        <v>2</v>
      </c>
      <c r="D199" s="5" t="s">
        <v>1</v>
      </c>
      <c r="E199" s="4" t="s">
        <v>11</v>
      </c>
      <c r="F199" s="4" t="str">
        <f t="shared" ca="1" si="7"/>
        <v>市民相談</v>
      </c>
      <c r="G199" s="3" t="str">
        <f t="shared" ca="1" si="6"/>
        <v>市民相談</v>
      </c>
      <c r="H199" s="34" t="s">
        <v>1746</v>
      </c>
      <c r="I199" s="35">
        <v>4315</v>
      </c>
      <c r="J199" s="36" t="s">
        <v>1804</v>
      </c>
      <c r="K199" s="36" t="s">
        <v>1804</v>
      </c>
      <c r="L199" s="36" t="s">
        <v>1804</v>
      </c>
      <c r="M199" s="36" t="s">
        <v>1805</v>
      </c>
      <c r="N199" s="37" t="s">
        <v>232</v>
      </c>
    </row>
    <row r="200" spans="1:14" x14ac:dyDescent="0.4">
      <c r="A200" s="4">
        <v>199</v>
      </c>
      <c r="B200" s="6" t="s">
        <v>3</v>
      </c>
      <c r="C200" s="5" t="s">
        <v>2</v>
      </c>
      <c r="D200" s="5" t="s">
        <v>1</v>
      </c>
      <c r="E200" s="4" t="s">
        <v>10</v>
      </c>
      <c r="F200" s="4" t="str">
        <f t="shared" ca="1" si="7"/>
        <v>民生・児童委員業務</v>
      </c>
      <c r="G200" s="3" t="str">
        <f t="shared" ca="1" si="6"/>
        <v>民生・児童委員業務</v>
      </c>
      <c r="H200" s="34" t="s">
        <v>1343</v>
      </c>
      <c r="I200" s="35">
        <v>22289</v>
      </c>
      <c r="J200" s="36" t="s">
        <v>1804</v>
      </c>
      <c r="K200" s="36" t="s">
        <v>1804</v>
      </c>
      <c r="L200" s="36" t="s">
        <v>1805</v>
      </c>
      <c r="M200" s="36" t="s">
        <v>1805</v>
      </c>
      <c r="N200" s="37" t="s">
        <v>340</v>
      </c>
    </row>
    <row r="201" spans="1:14" x14ac:dyDescent="0.4">
      <c r="A201" s="4">
        <v>200</v>
      </c>
      <c r="B201" s="6" t="s">
        <v>3</v>
      </c>
      <c r="C201" s="5" t="s">
        <v>2</v>
      </c>
      <c r="D201" s="5" t="s">
        <v>1</v>
      </c>
      <c r="E201" s="4" t="s">
        <v>9</v>
      </c>
      <c r="F201" s="4" t="str">
        <f t="shared" ca="1" si="7"/>
        <v>更生保護</v>
      </c>
      <c r="G201" s="3" t="str">
        <f t="shared" ca="1" si="6"/>
        <v>更生保護</v>
      </c>
      <c r="H201" s="34" t="s">
        <v>1343</v>
      </c>
      <c r="I201" s="35">
        <v>1593</v>
      </c>
      <c r="J201" s="36" t="s">
        <v>1804</v>
      </c>
      <c r="K201" s="36" t="s">
        <v>1804</v>
      </c>
      <c r="L201" s="36" t="s">
        <v>1805</v>
      </c>
      <c r="M201" s="36" t="s">
        <v>1804</v>
      </c>
      <c r="N201" s="37" t="s">
        <v>232</v>
      </c>
    </row>
    <row r="202" spans="1:14" x14ac:dyDescent="0.4">
      <c r="A202" s="4">
        <v>201</v>
      </c>
      <c r="B202" s="6" t="s">
        <v>3</v>
      </c>
      <c r="C202" s="5" t="s">
        <v>2</v>
      </c>
      <c r="D202" s="5" t="s">
        <v>1</v>
      </c>
      <c r="E202" s="4" t="s">
        <v>8</v>
      </c>
      <c r="F202" s="4" t="str">
        <f t="shared" ca="1" si="7"/>
        <v>社会福祉協議会補助</v>
      </c>
      <c r="G202" s="3" t="str">
        <f t="shared" ca="1" si="6"/>
        <v>社会福祉協議会補助</v>
      </c>
      <c r="H202" s="34" t="s">
        <v>1343</v>
      </c>
      <c r="I202" s="35">
        <v>114013</v>
      </c>
      <c r="J202" s="36" t="s">
        <v>1804</v>
      </c>
      <c r="K202" s="36" t="s">
        <v>1805</v>
      </c>
      <c r="L202" s="36" t="s">
        <v>1805</v>
      </c>
      <c r="M202" s="36" t="s">
        <v>1805</v>
      </c>
      <c r="N202" s="37" t="s">
        <v>366</v>
      </c>
    </row>
    <row r="203" spans="1:14" x14ac:dyDescent="0.4">
      <c r="A203" s="4">
        <v>202</v>
      </c>
      <c r="B203" s="6" t="s">
        <v>3</v>
      </c>
      <c r="C203" s="5" t="s">
        <v>2</v>
      </c>
      <c r="D203" s="5" t="s">
        <v>1</v>
      </c>
      <c r="E203" s="4" t="s">
        <v>7</v>
      </c>
      <c r="F203" s="4" t="str">
        <f t="shared" ca="1" si="7"/>
        <v>福祉フェスティバル補助</v>
      </c>
      <c r="G203" s="3" t="str">
        <f t="shared" ca="1" si="6"/>
        <v>福祉フェスティバル補助</v>
      </c>
      <c r="H203" s="34" t="s">
        <v>1343</v>
      </c>
      <c r="I203" s="35">
        <v>2730</v>
      </c>
      <c r="J203" s="36" t="s">
        <v>1804</v>
      </c>
      <c r="K203" s="36" t="s">
        <v>1804</v>
      </c>
      <c r="L203" s="36" t="s">
        <v>1804</v>
      </c>
      <c r="M203" s="36" t="s">
        <v>1805</v>
      </c>
      <c r="N203" s="37" t="s">
        <v>232</v>
      </c>
    </row>
    <row r="204" spans="1:14" x14ac:dyDescent="0.4">
      <c r="A204" s="4">
        <v>203</v>
      </c>
      <c r="B204" s="6" t="s">
        <v>3</v>
      </c>
      <c r="C204" s="5" t="s">
        <v>2</v>
      </c>
      <c r="D204" s="5" t="s">
        <v>1</v>
      </c>
      <c r="E204" s="4" t="s">
        <v>6</v>
      </c>
      <c r="F204" s="4" t="str">
        <f t="shared" ca="1" si="7"/>
        <v>地域支え合いボランティア補助</v>
      </c>
      <c r="G204" s="3" t="str">
        <f t="shared" ca="1" si="6"/>
        <v>地域支え合いボランティア補助</v>
      </c>
      <c r="H204" s="34" t="s">
        <v>1343</v>
      </c>
      <c r="I204" s="35">
        <v>55</v>
      </c>
      <c r="J204" s="36" t="s">
        <v>1804</v>
      </c>
      <c r="K204" s="36" t="s">
        <v>1804</v>
      </c>
      <c r="L204" s="36" t="s">
        <v>1805</v>
      </c>
      <c r="M204" s="36" t="s">
        <v>1805</v>
      </c>
      <c r="N204" s="37" t="s">
        <v>340</v>
      </c>
    </row>
    <row r="205" spans="1:14" x14ac:dyDescent="0.4">
      <c r="A205" s="4">
        <v>204</v>
      </c>
      <c r="B205" s="6" t="s">
        <v>3</v>
      </c>
      <c r="C205" s="5" t="s">
        <v>2</v>
      </c>
      <c r="D205" s="5" t="s">
        <v>1</v>
      </c>
      <c r="E205" s="4" t="s">
        <v>5</v>
      </c>
      <c r="F205" s="4" t="str">
        <f t="shared" ca="1" si="7"/>
        <v>地域福祉計画</v>
      </c>
      <c r="G205" s="3" t="str">
        <f t="shared" ca="1" si="6"/>
        <v>地域福祉計画</v>
      </c>
      <c r="H205" s="34" t="s">
        <v>1343</v>
      </c>
      <c r="I205" s="35">
        <v>296</v>
      </c>
      <c r="J205" s="36" t="s">
        <v>1804</v>
      </c>
      <c r="K205" s="36" t="s">
        <v>1804</v>
      </c>
      <c r="L205" s="36" t="s">
        <v>1805</v>
      </c>
      <c r="M205" s="36" t="s">
        <v>1804</v>
      </c>
      <c r="N205" s="37" t="s">
        <v>340</v>
      </c>
    </row>
    <row r="206" spans="1:14" x14ac:dyDescent="0.4">
      <c r="A206" s="4">
        <v>205</v>
      </c>
      <c r="B206" s="6" t="s">
        <v>3</v>
      </c>
      <c r="C206" s="5" t="s">
        <v>2</v>
      </c>
      <c r="D206" s="5" t="s">
        <v>1</v>
      </c>
      <c r="E206" s="4" t="s">
        <v>4</v>
      </c>
      <c r="F206" s="4" t="str">
        <f t="shared" ca="1" si="7"/>
        <v>生活支援体制整備</v>
      </c>
      <c r="G206" s="3" t="str">
        <f t="shared" ca="1" si="6"/>
        <v>生活支援体制整備</v>
      </c>
      <c r="H206" s="34" t="s">
        <v>1343</v>
      </c>
      <c r="I206" s="35">
        <v>23390</v>
      </c>
      <c r="J206" s="36" t="s">
        <v>1804</v>
      </c>
      <c r="K206" s="36" t="s">
        <v>1804</v>
      </c>
      <c r="L206" s="36" t="s">
        <v>1804</v>
      </c>
      <c r="M206" s="36" t="s">
        <v>1804</v>
      </c>
      <c r="N206" s="39" t="s">
        <v>366</v>
      </c>
    </row>
    <row r="207" spans="1:14" x14ac:dyDescent="0.4">
      <c r="A207" s="4">
        <v>206</v>
      </c>
      <c r="B207" s="6" t="s">
        <v>3</v>
      </c>
      <c r="C207" s="5" t="s">
        <v>2</v>
      </c>
      <c r="D207" s="5" t="s">
        <v>1</v>
      </c>
      <c r="E207" s="4" t="s">
        <v>0</v>
      </c>
      <c r="F207" s="4" t="str">
        <f t="shared" ca="1" si="7"/>
        <v>福祉相談</v>
      </c>
      <c r="G207" s="3" t="str">
        <f t="shared" ca="1" si="6"/>
        <v>福祉相談</v>
      </c>
      <c r="H207" s="34" t="s">
        <v>1343</v>
      </c>
      <c r="I207" s="35">
        <v>4957</v>
      </c>
      <c r="J207" s="36" t="s">
        <v>1804</v>
      </c>
      <c r="K207" s="36" t="s">
        <v>1805</v>
      </c>
      <c r="L207" s="36" t="s">
        <v>1804</v>
      </c>
      <c r="M207" s="36" t="s">
        <v>1805</v>
      </c>
      <c r="N207" s="43" t="s">
        <v>232</v>
      </c>
    </row>
  </sheetData>
  <protectedRanges>
    <protectedRange sqref="H3:H145" name="範囲1"/>
    <protectedRange sqref="K3 K162 K202 K207 K8 L5 K43 K104 K106:K108 K110 K129 K179 K181 K183 K188 K192 K33:K36 K56 N67:N71 K73 K97:K100 K14:L14 L16 K27:L27 L31 K37:L37 L41:L43 K57:L57 L59:L60 J72:L72 L99:L101 L103:L108 L115 L131 K135:L140 L156 L193:L194 L199 L203 L206:L207 L47:L48 L50 N50 L52:L53 N52:N53 N57:N65 N74:N75 N78:N99 N102 N104 N107:N108 N111:N118 N120:N122 N124 N127:N128 N130:N131 N134:N145 M10:M16 N7:N48 M37:M46 M147:M148 M155:M156 M162:M164 M168 M201 M205:M206 M132:N133 M129:N129 M125:N126 M123:N123 M119:N119 M109:N110 M105:N106 M103:N103 M100:N101 M76:N77 M72:N73 L66:N66 M54:N56 L51:N51 L49:N49 M3:N6" name="範囲1_1"/>
  </protectedRanges>
  <autoFilter ref="B1:N207"/>
  <phoneticPr fontId="23"/>
  <conditionalFormatting sqref="J1:M122">
    <cfRule type="containsText" dxfId="7" priority="8" operator="containsText" text="Ｃ">
      <formula>NOT(ISERROR(SEARCH("Ｃ",J1)))</formula>
    </cfRule>
  </conditionalFormatting>
  <conditionalFormatting sqref="J123:M207">
    <cfRule type="containsText" dxfId="6" priority="7" operator="containsText" text="Ｃ">
      <formula>NOT(ISERROR(SEARCH("Ｃ",J123)))</formula>
    </cfRule>
  </conditionalFormatting>
  <conditionalFormatting sqref="N1:N1048576">
    <cfRule type="cellIs" dxfId="5" priority="1" operator="equal">
      <formula>"Ⅵ：事業終了"</formula>
    </cfRule>
    <cfRule type="cellIs" dxfId="4" priority="2" operator="equal">
      <formula>"Ⅵ：事業終了"</formula>
    </cfRule>
    <cfRule type="cellIs" dxfId="3" priority="3" operator="equal">
      <formula>"Ⅳ：事業規模縮小"</formula>
    </cfRule>
    <cfRule type="cellIs" dxfId="2" priority="4" operator="equal">
      <formula>"Ⅲ：現状のまま継続"</formula>
    </cfRule>
    <cfRule type="cellIs" dxfId="1" priority="5" operator="equal">
      <formula>"Ⅱ：改善しながら継続"</formula>
    </cfRule>
    <cfRule type="cellIs" dxfId="0" priority="6" operator="equal">
      <formula>"Ⅰ：事業規模拡大"</formula>
    </cfRule>
  </conditionalFormatting>
  <pageMargins left="0.70866141732283472" right="0.70866141732283472" top="0.74803149606299213" bottom="0.74803149606299213" header="0.31496062992125984" footer="0.31496062992125984"/>
  <pageSetup paperSize="9" scale="13" orientation="landscape" r:id="rId1"/>
  <headerFooter differentFirst="1">
    <oddFooter>&amp;R&amp;F&amp;A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76" t="s">
        <v>307</v>
      </c>
      <c r="Q4" s="477"/>
      <c r="R4" s="477"/>
      <c r="S4" s="477"/>
      <c r="T4" s="118" t="str">
        <f>LEFT(E83,1)</f>
        <v>Ｂ</v>
      </c>
      <c r="U4" s="478" t="s">
        <v>306</v>
      </c>
      <c r="V4" s="478"/>
      <c r="W4" s="478"/>
      <c r="X4" s="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480" t="s">
        <v>305</v>
      </c>
      <c r="Q6" s="481"/>
      <c r="R6" s="481"/>
      <c r="S6" s="481"/>
      <c r="T6" s="118" t="str">
        <f>LEFT(E85,1)</f>
        <v>Ｂ</v>
      </c>
      <c r="U6" s="478" t="s">
        <v>303</v>
      </c>
      <c r="V6" s="478"/>
      <c r="W6" s="478"/>
      <c r="X6" s="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92" t="s">
        <v>285</v>
      </c>
      <c r="B7" s="493"/>
      <c r="C7" s="493"/>
      <c r="D7" s="493"/>
      <c r="E7" s="494" t="str">
        <f t="shared" si="0"/>
        <v>里親制度支援</v>
      </c>
      <c r="F7" s="495"/>
      <c r="G7" s="495"/>
      <c r="H7" s="495"/>
      <c r="I7" s="495"/>
      <c r="J7" s="495"/>
      <c r="K7" s="495"/>
      <c r="L7" s="495"/>
      <c r="M7" s="495"/>
      <c r="N7" s="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68" t="s">
        <v>283</v>
      </c>
      <c r="B8" s="469"/>
      <c r="C8" s="469"/>
      <c r="D8" s="469"/>
      <c r="E8" s="470" t="str">
        <f t="shared" si="0"/>
        <v>こども支援課</v>
      </c>
      <c r="F8" s="471"/>
      <c r="G8" s="471"/>
      <c r="H8" s="471"/>
      <c r="I8" s="471"/>
      <c r="J8" s="471"/>
      <c r="K8" s="471"/>
      <c r="L8" s="471"/>
      <c r="M8" s="471"/>
      <c r="N8" s="472"/>
      <c r="P8" s="440" t="s">
        <v>302</v>
      </c>
      <c r="Q8" s="441"/>
      <c r="R8" s="441"/>
      <c r="S8" s="441"/>
      <c r="T8" s="120" t="str">
        <f>LEFT(E87,1)</f>
        <v>Ａ</v>
      </c>
      <c r="U8" s="438" t="s">
        <v>301</v>
      </c>
      <c r="V8" s="438"/>
      <c r="W8" s="438"/>
      <c r="X8" s="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65" t="s">
        <v>334</v>
      </c>
      <c r="B9" s="466"/>
      <c r="C9" s="466"/>
      <c r="D9" s="467"/>
      <c r="E9" s="473" t="str">
        <f t="shared" si="0"/>
        <v>保護者がいない又は保護者の下で養育できない児童を保護者に代わり里親の家庭的な環境の中で心身ともに健やかに養育する里親制度を支援するもの。福祉事務所及び所沢児童相談所が協力して、里親に対する児童の養育方法の技術向上や養育家庭における諸問題の解決を図るための研修を実施するとともに、所沢里親会の活動経費の一部を負担する。</v>
      </c>
      <c r="F9" s="474"/>
      <c r="G9" s="474"/>
      <c r="H9" s="474"/>
      <c r="I9" s="474"/>
      <c r="J9" s="474"/>
      <c r="K9" s="474"/>
      <c r="L9" s="474"/>
      <c r="M9" s="474"/>
      <c r="N9" s="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36" t="s">
        <v>300</v>
      </c>
      <c r="Q10" s="437"/>
      <c r="R10" s="437"/>
      <c r="S10" s="437"/>
      <c r="T10" s="118" t="str">
        <f>LEFT(E89,1)</f>
        <v>Ｂ</v>
      </c>
      <c r="U10" s="438" t="s">
        <v>298</v>
      </c>
      <c r="V10" s="438"/>
      <c r="W10" s="438"/>
      <c r="X10" s="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新座地区里親会の活動を支援。関係機関が行うイベントの周知。里親制度の周知のためにパネル展示等を実施。</v>
      </c>
      <c r="U12" s="490"/>
      <c r="V12" s="490"/>
      <c r="W12" s="490"/>
      <c r="X12" s="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68" t="s">
        <v>332</v>
      </c>
      <c r="B14" s="469"/>
      <c r="C14" s="469"/>
      <c r="D14" s="469"/>
      <c r="E14" s="482" t="str">
        <f>E51</f>
        <v>□市が直接実施  □一部委託  □全部委託・指定管理  ■その他</v>
      </c>
      <c r="F14" s="483"/>
      <c r="G14" s="483"/>
      <c r="H14" s="483"/>
      <c r="I14" s="483"/>
      <c r="J14" s="483"/>
      <c r="K14" s="483"/>
      <c r="L14" s="483"/>
      <c r="M14" s="483"/>
      <c r="N14" s="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68" t="s">
        <v>331</v>
      </c>
      <c r="B15" s="469"/>
      <c r="C15" s="469"/>
      <c r="D15" s="469"/>
      <c r="E15" s="482" t="str">
        <f>E52</f>
        <v>■国・県の制度　 □国・県の制度＋市独自の制度　 □市独自の制度</v>
      </c>
      <c r="F15" s="483"/>
      <c r="G15" s="483"/>
      <c r="H15" s="483"/>
      <c r="I15" s="483"/>
      <c r="J15" s="483"/>
      <c r="K15" s="483"/>
      <c r="L15" s="483"/>
      <c r="M15" s="483"/>
      <c r="N15" s="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85" t="s">
        <v>330</v>
      </c>
      <c r="B16" s="486"/>
      <c r="C16" s="486"/>
      <c r="D16" s="486"/>
      <c r="E16" s="487" t="str">
        <f>E53</f>
        <v>児童福祉法２７条第１項第３号</v>
      </c>
      <c r="F16" s="488"/>
      <c r="G16" s="488"/>
      <c r="H16" s="488"/>
      <c r="I16" s="488"/>
      <c r="J16" s="488"/>
      <c r="K16" s="488"/>
      <c r="L16" s="488"/>
      <c r="M16" s="488"/>
      <c r="N16" s="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0.66666666666666663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　里親登録数及び受託里子人数＞
登録里親　２１人　受託里親　８人　未受託里親　１３人　委託里子　８人
＜令和５年　補助金等＞
社会福祉協議会補助金　２０，０００円
所沢里親会助成金　　　１０，０００円</v>
      </c>
      <c r="F26" s="53"/>
      <c r="G26" s="53"/>
      <c r="H26" s="53"/>
      <c r="I26" s="53"/>
      <c r="J26" s="53"/>
      <c r="K26" s="53"/>
      <c r="L26" s="53"/>
      <c r="M26" s="53"/>
      <c r="N26" s="54"/>
      <c r="O26" s="21"/>
      <c r="P26" s="440" t="s">
        <v>292</v>
      </c>
      <c r="Q26" s="441"/>
      <c r="R26" s="441"/>
      <c r="S26" s="497"/>
      <c r="T26" s="121" t="str">
        <f>E105</f>
        <v>こども支援課が関係機関、新座地区里親会との連携・協力を図っていく。里親制度の啓発活動の強化を図っていく。</v>
      </c>
      <c r="U26" s="490"/>
      <c r="V26" s="490"/>
      <c r="W26" s="490"/>
      <c r="X26" s="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登録里親</v>
      </c>
      <c r="C33" s="49"/>
      <c r="D33" s="23" t="str">
        <f t="shared" ref="D33:E36" si="1">D70</f>
        <v>人</v>
      </c>
      <c r="E33" s="46">
        <f t="shared" si="1"/>
        <v>21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受託里親</v>
      </c>
      <c r="C34" s="49"/>
      <c r="D34" s="23" t="str">
        <f t="shared" si="1"/>
        <v>人</v>
      </c>
      <c r="E34" s="46">
        <f t="shared" si="1"/>
        <v>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未受託里親</v>
      </c>
      <c r="C35" s="49"/>
      <c r="D35" s="23" t="str">
        <f t="shared" si="1"/>
        <v>人</v>
      </c>
      <c r="E35" s="46">
        <f t="shared" si="1"/>
        <v>13</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受託里子</v>
      </c>
      <c r="C36" s="44"/>
      <c r="D36" s="22" t="str">
        <f t="shared" si="1"/>
        <v>人</v>
      </c>
      <c r="E36" s="45">
        <f t="shared" si="1"/>
        <v>8</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492" t="s">
        <v>285</v>
      </c>
      <c r="B44" s="493"/>
      <c r="C44" s="493"/>
      <c r="D44" s="493"/>
      <c r="E44" s="494" t="s">
        <v>402</v>
      </c>
      <c r="F44" s="495"/>
      <c r="G44" s="495"/>
      <c r="H44" s="495"/>
      <c r="I44" s="495"/>
      <c r="J44" s="495"/>
      <c r="K44" s="495"/>
      <c r="L44" s="495"/>
      <c r="M44" s="495"/>
      <c r="N44" s="496"/>
    </row>
    <row r="45" spans="1:35" ht="20.100000000000001" customHeight="1" x14ac:dyDescent="0.15">
      <c r="A45" s="468" t="s">
        <v>283</v>
      </c>
      <c r="B45" s="469"/>
      <c r="C45" s="469"/>
      <c r="D45" s="469"/>
      <c r="E45" s="470" t="s">
        <v>282</v>
      </c>
      <c r="F45" s="471"/>
      <c r="G45" s="471"/>
      <c r="H45" s="471"/>
      <c r="I45" s="471"/>
      <c r="J45" s="471"/>
      <c r="K45" s="471"/>
      <c r="L45" s="471"/>
      <c r="M45" s="471"/>
      <c r="N45" s="472"/>
    </row>
    <row r="46" spans="1:35" ht="20.100000000000001" customHeight="1" x14ac:dyDescent="0.15">
      <c r="A46" s="465" t="s">
        <v>334</v>
      </c>
      <c r="B46" s="466"/>
      <c r="C46" s="466"/>
      <c r="D46" s="467"/>
      <c r="E46" s="473" t="s">
        <v>401</v>
      </c>
      <c r="F46" s="474"/>
      <c r="G46" s="474"/>
      <c r="H46" s="474"/>
      <c r="I46" s="474"/>
      <c r="J46" s="474"/>
      <c r="K46" s="474"/>
      <c r="L46" s="474"/>
      <c r="M46" s="474"/>
      <c r="N46" s="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68" t="s">
        <v>332</v>
      </c>
      <c r="B51" s="469"/>
      <c r="C51" s="469"/>
      <c r="D51" s="469"/>
      <c r="E51" s="482" t="str">
        <f>AA52 &amp; "市が直接実施  " &amp; AB52  &amp; "一部委託  "  &amp; AC52 &amp; "全部委託・指定管理  " &amp; AD52 &amp; "その他"</f>
        <v>□市が直接実施  □一部委託  □全部委託・指定管理  ■その他</v>
      </c>
      <c r="F51" s="483"/>
      <c r="G51" s="483"/>
      <c r="H51" s="483"/>
      <c r="I51" s="483"/>
      <c r="J51" s="483"/>
      <c r="K51" s="483"/>
      <c r="L51" s="483"/>
      <c r="M51" s="483"/>
      <c r="N51" s="484"/>
    </row>
    <row r="52" spans="1:40" ht="20.100000000000001" customHeight="1" x14ac:dyDescent="0.15">
      <c r="A52" s="468" t="s">
        <v>331</v>
      </c>
      <c r="B52" s="469"/>
      <c r="C52" s="469"/>
      <c r="D52" s="469"/>
      <c r="E52" s="482" t="str">
        <f>AA53 &amp; "国・県の制度　 " &amp; AB53  &amp; "国・県の制度＋市独自の制度　 "  &amp; AC53  &amp; "市独自の制度"</f>
        <v>■国・県の制度　 □国・県の制度＋市独自の制度　 □市独自の制度</v>
      </c>
      <c r="F52" s="483"/>
      <c r="G52" s="483"/>
      <c r="H52" s="483"/>
      <c r="I52" s="483"/>
      <c r="J52" s="483"/>
      <c r="K52" s="483"/>
      <c r="L52" s="483"/>
      <c r="M52" s="483"/>
      <c r="N52" s="484"/>
      <c r="AA52" s="8" t="s">
        <v>274</v>
      </c>
      <c r="AB52" s="8" t="s">
        <v>274</v>
      </c>
      <c r="AC52" s="8" t="s">
        <v>274</v>
      </c>
      <c r="AD52" s="8" t="s">
        <v>275</v>
      </c>
    </row>
    <row r="53" spans="1:40" ht="20.100000000000001" customHeight="1" thickBot="1" x14ac:dyDescent="0.2">
      <c r="A53" s="485" t="s">
        <v>330</v>
      </c>
      <c r="B53" s="486"/>
      <c r="C53" s="486"/>
      <c r="D53" s="486"/>
      <c r="E53" s="487" t="s">
        <v>400</v>
      </c>
      <c r="F53" s="488"/>
      <c r="G53" s="488"/>
      <c r="H53" s="488"/>
      <c r="I53" s="488"/>
      <c r="J53" s="488"/>
      <c r="K53" s="488"/>
      <c r="L53" s="488"/>
      <c r="M53" s="488"/>
      <c r="N53" s="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30000</v>
      </c>
      <c r="F57" s="57"/>
      <c r="G57" s="57">
        <f>IFERROR(HLOOKUP($AF$38,$AA$56:$AI$57,2,FALSE)*1000,"")</f>
        <v>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30</v>
      </c>
      <c r="AE57" s="13">
        <v>30</v>
      </c>
      <c r="AF57" s="13">
        <v>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30000</v>
      </c>
      <c r="G58" s="19"/>
      <c r="H58" s="20">
        <f>IFERROR(G57-H59,"")</f>
        <v>30000</v>
      </c>
      <c r="I58" s="19"/>
      <c r="J58" s="20">
        <f>IFERROR(I57-J59,"")</f>
        <v>0</v>
      </c>
      <c r="K58" s="19"/>
      <c r="L58" s="20">
        <f>IFERROR(K57-L59,"")</f>
        <v>0</v>
      </c>
      <c r="M58" s="19"/>
      <c r="N58" s="18">
        <f>IFERROR(M57-N59,"")</f>
        <v>0</v>
      </c>
      <c r="AA58" s="13">
        <v>0</v>
      </c>
      <c r="AB58" s="13">
        <v>0</v>
      </c>
      <c r="AC58" s="13">
        <v>0</v>
      </c>
      <c r="AD58" s="13">
        <v>20000</v>
      </c>
      <c r="AE58" s="13">
        <v>20000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10000</v>
      </c>
      <c r="F61" s="57"/>
      <c r="G61" s="57">
        <f>IFERROR(G57-G60,"")</f>
        <v>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0.66666666666666663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399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398</v>
      </c>
      <c r="C70" s="49"/>
      <c r="D70" s="15" t="s">
        <v>252</v>
      </c>
      <c r="E70" s="180">
        <f>IFERROR(HLOOKUP($AE$38,$AA$76:$AI$80,2,FALSE),"")</f>
        <v>21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397</v>
      </c>
      <c r="C71" s="49"/>
      <c r="D71" s="15" t="s">
        <v>252</v>
      </c>
      <c r="E71" s="180">
        <f>IFERROR(HLOOKUP($AE$38,$AA$76:$AI$80,3,FALSE),"")</f>
        <v>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396</v>
      </c>
      <c r="C72" s="49"/>
      <c r="D72" s="15" t="s">
        <v>252</v>
      </c>
      <c r="E72" s="180">
        <f>IFERROR(HLOOKUP($AE$38,$AA$76:$AI$80,4,FALSE),"")</f>
        <v>13</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395</v>
      </c>
      <c r="C73" s="44"/>
      <c r="D73" s="14" t="s">
        <v>252</v>
      </c>
      <c r="E73" s="181">
        <f>IFERROR(HLOOKUP($AE$38,$AA$76:$AI$80,5,FALSE),"")</f>
        <v>8</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13</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8</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40" t="s">
        <v>305</v>
      </c>
      <c r="B85" s="441"/>
      <c r="C85" s="441"/>
      <c r="D85" s="4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40" t="s">
        <v>302</v>
      </c>
      <c r="B87" s="441"/>
      <c r="C87" s="441"/>
      <c r="D87" s="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36" t="s">
        <v>300</v>
      </c>
      <c r="B89" s="437"/>
      <c r="C89" s="437"/>
      <c r="D89" s="4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40" t="s">
        <v>297</v>
      </c>
      <c r="B91" s="441"/>
      <c r="C91" s="441"/>
      <c r="D91" s="498"/>
      <c r="E91" s="158" t="s">
        <v>394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40" t="s">
        <v>294</v>
      </c>
      <c r="B98" s="441"/>
      <c r="C98" s="441"/>
      <c r="D98" s="498"/>
      <c r="E98" s="503" t="s">
        <v>340</v>
      </c>
      <c r="F98" s="504"/>
      <c r="G98" s="500" t="s">
        <v>293</v>
      </c>
      <c r="H98" s="501"/>
      <c r="I98" s="501"/>
      <c r="J98" s="501"/>
      <c r="K98" s="501"/>
      <c r="L98" s="501"/>
      <c r="M98" s="501"/>
      <c r="N98" s="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40" t="s">
        <v>292</v>
      </c>
      <c r="B105" s="441"/>
      <c r="C105" s="441"/>
      <c r="D105" s="498"/>
      <c r="E105" s="499" t="s">
        <v>393</v>
      </c>
      <c r="F105" s="490"/>
      <c r="G105" s="490"/>
      <c r="H105" s="490"/>
      <c r="I105" s="490"/>
      <c r="J105" s="490"/>
      <c r="K105" s="490"/>
      <c r="L105" s="490"/>
      <c r="M105" s="490"/>
      <c r="N105" s="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6"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076" t="s">
        <v>307</v>
      </c>
      <c r="Q4" s="4077"/>
      <c r="R4" s="4077"/>
      <c r="S4" s="4077"/>
      <c r="T4" s="118" t="str">
        <f>LEFT(E83,1)</f>
        <v>Ｂ</v>
      </c>
      <c r="U4" s="4078" t="s">
        <v>306</v>
      </c>
      <c r="V4" s="4078"/>
      <c r="W4" s="4078"/>
      <c r="X4" s="4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080" t="s">
        <v>305</v>
      </c>
      <c r="Q6" s="4081"/>
      <c r="R6" s="4081"/>
      <c r="S6" s="4081"/>
      <c r="T6" s="118" t="str">
        <f>LEFT(E85,1)</f>
        <v>Ａ</v>
      </c>
      <c r="U6" s="4078" t="s">
        <v>303</v>
      </c>
      <c r="V6" s="4078"/>
      <c r="W6" s="4078"/>
      <c r="X6" s="4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092" t="s">
        <v>285</v>
      </c>
      <c r="B7" s="4093"/>
      <c r="C7" s="4093"/>
      <c r="D7" s="4093"/>
      <c r="E7" s="4094" t="str">
        <f t="shared" si="0"/>
        <v>地域介護予防活動支援</v>
      </c>
      <c r="F7" s="4095"/>
      <c r="G7" s="4095"/>
      <c r="H7" s="4095"/>
      <c r="I7" s="4095"/>
      <c r="J7" s="4095"/>
      <c r="K7" s="4095"/>
      <c r="L7" s="4095"/>
      <c r="M7" s="4095"/>
      <c r="N7" s="4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068" t="s">
        <v>283</v>
      </c>
      <c r="B8" s="4069"/>
      <c r="C8" s="4069"/>
      <c r="D8" s="4069"/>
      <c r="E8" s="4070" t="str">
        <f t="shared" si="0"/>
        <v>介護保険課</v>
      </c>
      <c r="F8" s="4071"/>
      <c r="G8" s="4071"/>
      <c r="H8" s="4071"/>
      <c r="I8" s="4071"/>
      <c r="J8" s="4071"/>
      <c r="K8" s="4071"/>
      <c r="L8" s="4071"/>
      <c r="M8" s="4071"/>
      <c r="N8" s="4072"/>
      <c r="P8" s="4040" t="s">
        <v>302</v>
      </c>
      <c r="Q8" s="4041"/>
      <c r="R8" s="4041"/>
      <c r="S8" s="4041"/>
      <c r="T8" s="120" t="str">
        <f>LEFT(E87,1)</f>
        <v>Ｂ</v>
      </c>
      <c r="U8" s="4038" t="s">
        <v>301</v>
      </c>
      <c r="V8" s="4038"/>
      <c r="W8" s="4038"/>
      <c r="X8" s="4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065" t="s">
        <v>334</v>
      </c>
      <c r="B9" s="4066"/>
      <c r="C9" s="4066"/>
      <c r="D9" s="4067"/>
      <c r="E9" s="4073" t="str">
        <f t="shared" si="0"/>
        <v>地域における介護予防活動を推進するため、次の事業を行う。
住民主体の通いの場の支援／ほっと茶や事業の実施／健康長寿ポイント事業の実施</v>
      </c>
      <c r="F9" s="4074"/>
      <c r="G9" s="4074"/>
      <c r="H9" s="4074"/>
      <c r="I9" s="4074"/>
      <c r="J9" s="4074"/>
      <c r="K9" s="4074"/>
      <c r="L9" s="4074"/>
      <c r="M9" s="4074"/>
      <c r="N9" s="4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036" t="s">
        <v>300</v>
      </c>
      <c r="Q10" s="4037"/>
      <c r="R10" s="4037"/>
      <c r="S10" s="4037"/>
      <c r="T10" s="118" t="str">
        <f>LEFT(E89,1)</f>
        <v>Ｂ</v>
      </c>
      <c r="U10" s="4038" t="s">
        <v>298</v>
      </c>
      <c r="V10" s="4038"/>
      <c r="W10" s="4038"/>
      <c r="X10" s="4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元気アップトレーニング等の定期的に活動するグループに対して、住民主体の継続的な活動を推進するため体力測定の支援を行い、地域活動組織の育成を図り、介護予防や健康への意識啓発及び社会参加促進を図った。ほっと茶やでは、地域の高齢者の介護予防及び健康増進を目的としたサロンを開催し、閉じこもり高齢者を支援した。健康長寿ポイント事業では、対象事業への参加や取組を行っているが、対象者に事業周知がされていない現状があるため、仕組みづくりを検討していく。</v>
      </c>
      <c r="U12" s="4090"/>
      <c r="V12" s="4090"/>
      <c r="W12" s="4090"/>
      <c r="X12" s="4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068" t="s">
        <v>332</v>
      </c>
      <c r="B14" s="4069"/>
      <c r="C14" s="4069"/>
      <c r="D14" s="4069"/>
      <c r="E14" s="4082" t="str">
        <f>E51</f>
        <v>■市が直接実施  ■一部委託  □全部委託・指定管理  □その他</v>
      </c>
      <c r="F14" s="4083"/>
      <c r="G14" s="4083"/>
      <c r="H14" s="4083"/>
      <c r="I14" s="4083"/>
      <c r="J14" s="4083"/>
      <c r="K14" s="4083"/>
      <c r="L14" s="4083"/>
      <c r="M14" s="4083"/>
      <c r="N14" s="4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068" t="s">
        <v>331</v>
      </c>
      <c r="B15" s="4069"/>
      <c r="C15" s="4069"/>
      <c r="D15" s="4069"/>
      <c r="E15" s="4082" t="str">
        <f>E52</f>
        <v>□国・県の制度　 ■国・県の制度＋市独自の制度　 □市独自の制度</v>
      </c>
      <c r="F15" s="4083"/>
      <c r="G15" s="4083"/>
      <c r="H15" s="4083"/>
      <c r="I15" s="4083"/>
      <c r="J15" s="4083"/>
      <c r="K15" s="4083"/>
      <c r="L15" s="4083"/>
      <c r="M15" s="4083"/>
      <c r="N15" s="4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085" t="s">
        <v>330</v>
      </c>
      <c r="B16" s="4086"/>
      <c r="C16" s="4086"/>
      <c r="D16" s="4086"/>
      <c r="E16" s="4087" t="str">
        <f>E53</f>
        <v>介護保険法第１１５条の４５</v>
      </c>
      <c r="F16" s="4088"/>
      <c r="G16" s="4088"/>
      <c r="H16" s="4088"/>
      <c r="I16" s="4088"/>
      <c r="J16" s="4088"/>
      <c r="K16" s="4088"/>
      <c r="L16" s="4088"/>
      <c r="M16" s="4088"/>
      <c r="N16" s="4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691000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691000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392614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298386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0.56818234442836468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元気アップトレーニング等の住民主体の継続的な活動を推進するため、定期的に活動するグループに対して、体力測定の支援を行った。ほっと茶やでは、地域の高齢者の介護予防及び健康増進を目的としたサロンを開催した。健康長寿ポイント事業では、対象事業への参加や取組、対象施設へのボランティア活動に対してポイントを付与し、指定のポイントを集めた方に記念品を贈呈した。</v>
      </c>
      <c r="F26" s="53"/>
      <c r="G26" s="53"/>
      <c r="H26" s="53"/>
      <c r="I26" s="53"/>
      <c r="J26" s="53"/>
      <c r="K26" s="53"/>
      <c r="L26" s="53"/>
      <c r="M26" s="53"/>
      <c r="N26" s="54"/>
      <c r="O26" s="21"/>
      <c r="P26" s="4040" t="s">
        <v>292</v>
      </c>
      <c r="Q26" s="4041"/>
      <c r="R26" s="4041"/>
      <c r="S26" s="4097"/>
      <c r="T26" s="121" t="str">
        <f>E105</f>
        <v>地域の高齢者の介護予防及び健康増進を目的としたサロン的な場としてほっと茶やを実施しているが、閉じこもり高齢者等が気軽に通うことができる場のよりよい提供方法について、今後も検討を行う必要がある。
また、健康長寿ポイント事業については、元気な高齢者だけでなく、要支援高齢者等が参加することで地域に出るきっかけとなるよう、より気軽に参加してもらうための工夫を行っていく。</v>
      </c>
      <c r="U26" s="4090"/>
      <c r="V26" s="4090"/>
      <c r="W26" s="4090"/>
      <c r="X26" s="4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ほっと茶や参加者数（延べ人数）</v>
      </c>
      <c r="C33" s="49"/>
      <c r="D33" s="23" t="str">
        <f t="shared" ref="D33:E36" si="1">D70</f>
        <v>人</v>
      </c>
      <c r="E33" s="46">
        <f t="shared" si="1"/>
        <v>312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健康長寿ポイント事業参加者数</v>
      </c>
      <c r="C34" s="49"/>
      <c r="D34" s="23" t="str">
        <f t="shared" si="1"/>
        <v>人</v>
      </c>
      <c r="E34" s="46">
        <f t="shared" si="1"/>
        <v>255</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092" t="s">
        <v>285</v>
      </c>
      <c r="B44" s="4093"/>
      <c r="C44" s="4093"/>
      <c r="D44" s="4093"/>
      <c r="E44" s="4094" t="s">
        <v>1050</v>
      </c>
      <c r="F44" s="4095"/>
      <c r="G44" s="4095"/>
      <c r="H44" s="4095"/>
      <c r="I44" s="4095"/>
      <c r="J44" s="4095"/>
      <c r="K44" s="4095"/>
      <c r="L44" s="4095"/>
      <c r="M44" s="4095"/>
      <c r="N44" s="4096"/>
    </row>
    <row r="45" spans="1:35" ht="20.100000000000001" customHeight="1" x14ac:dyDescent="0.15">
      <c r="A45" s="4068" t="s">
        <v>283</v>
      </c>
      <c r="B45" s="4069"/>
      <c r="C45" s="4069"/>
      <c r="D45" s="4069"/>
      <c r="E45" s="4070" t="s">
        <v>822</v>
      </c>
      <c r="F45" s="4071"/>
      <c r="G45" s="4071"/>
      <c r="H45" s="4071"/>
      <c r="I45" s="4071"/>
      <c r="J45" s="4071"/>
      <c r="K45" s="4071"/>
      <c r="L45" s="4071"/>
      <c r="M45" s="4071"/>
      <c r="N45" s="4072"/>
    </row>
    <row r="46" spans="1:35" ht="20.100000000000001" customHeight="1" x14ac:dyDescent="0.15">
      <c r="A46" s="4065" t="s">
        <v>334</v>
      </c>
      <c r="B46" s="4066"/>
      <c r="C46" s="4066"/>
      <c r="D46" s="4067"/>
      <c r="E46" s="4073" t="s">
        <v>1049</v>
      </c>
      <c r="F46" s="4074"/>
      <c r="G46" s="4074"/>
      <c r="H46" s="4074"/>
      <c r="I46" s="4074"/>
      <c r="J46" s="4074"/>
      <c r="K46" s="4074"/>
      <c r="L46" s="4074"/>
      <c r="M46" s="4074"/>
      <c r="N46" s="4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068" t="s">
        <v>332</v>
      </c>
      <c r="B51" s="4069"/>
      <c r="C51" s="4069"/>
      <c r="D51" s="4069"/>
      <c r="E51" s="4082" t="str">
        <f>AA52 &amp; "市が直接実施  " &amp; AB52  &amp; "一部委託  "  &amp; AC52 &amp; "全部委託・指定管理  " &amp; AD52 &amp; "その他"</f>
        <v>■市が直接実施  ■一部委託  □全部委託・指定管理  □その他</v>
      </c>
      <c r="F51" s="4083"/>
      <c r="G51" s="4083"/>
      <c r="H51" s="4083"/>
      <c r="I51" s="4083"/>
      <c r="J51" s="4083"/>
      <c r="K51" s="4083"/>
      <c r="L51" s="4083"/>
      <c r="M51" s="4083"/>
      <c r="N51" s="4084"/>
    </row>
    <row r="52" spans="1:40" ht="20.100000000000001" customHeight="1" x14ac:dyDescent="0.15">
      <c r="A52" s="4068" t="s">
        <v>331</v>
      </c>
      <c r="B52" s="4069"/>
      <c r="C52" s="4069"/>
      <c r="D52" s="4069"/>
      <c r="E52" s="4082" t="str">
        <f>AA53 &amp; "国・県の制度　 " &amp; AB53  &amp; "国・県の制度＋市独自の制度　 "  &amp; AC53  &amp; "市独自の制度"</f>
        <v>□国・県の制度　 ■国・県の制度＋市独自の制度　 □市独自の制度</v>
      </c>
      <c r="F52" s="4083"/>
      <c r="G52" s="4083"/>
      <c r="H52" s="4083"/>
      <c r="I52" s="4083"/>
      <c r="J52" s="4083"/>
      <c r="K52" s="4083"/>
      <c r="L52" s="4083"/>
      <c r="M52" s="4083"/>
      <c r="N52" s="4084"/>
      <c r="AA52" s="8" t="s">
        <v>275</v>
      </c>
      <c r="AB52" s="8" t="s">
        <v>275</v>
      </c>
      <c r="AC52" s="8" t="s">
        <v>274</v>
      </c>
      <c r="AD52" s="8" t="s">
        <v>274</v>
      </c>
    </row>
    <row r="53" spans="1:40" ht="20.100000000000001" customHeight="1" thickBot="1" x14ac:dyDescent="0.2">
      <c r="A53" s="4085" t="s">
        <v>330</v>
      </c>
      <c r="B53" s="4086"/>
      <c r="C53" s="4086"/>
      <c r="D53" s="4086"/>
      <c r="E53" s="4087" t="s">
        <v>820</v>
      </c>
      <c r="F53" s="4088"/>
      <c r="G53" s="4088"/>
      <c r="H53" s="4088"/>
      <c r="I53" s="4088"/>
      <c r="J53" s="4088"/>
      <c r="K53" s="4088"/>
      <c r="L53" s="4088"/>
      <c r="M53" s="4088"/>
      <c r="N53" s="40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691000</v>
      </c>
      <c r="F57" s="57"/>
      <c r="G57" s="57">
        <f>IFERROR(HLOOKUP($AF$38,$AA$56:$AI$57,2,FALSE)*1000,"")</f>
        <v>1265000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2543</v>
      </c>
      <c r="AE57" s="13">
        <v>691</v>
      </c>
      <c r="AF57" s="13">
        <v>1265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312000</v>
      </c>
      <c r="I58" s="19"/>
      <c r="J58" s="20">
        <f>IFERROR(I57-J59,"")</f>
        <v>0</v>
      </c>
      <c r="K58" s="19"/>
      <c r="L58" s="20">
        <f>IFERROR(K57-L59,"")</f>
        <v>0</v>
      </c>
      <c r="M58" s="19"/>
      <c r="N58" s="18">
        <f>IFERROR(M57-N59,"")</f>
        <v>0</v>
      </c>
      <c r="AA58" s="13">
        <v>0</v>
      </c>
      <c r="AB58" s="13">
        <v>0</v>
      </c>
      <c r="AC58" s="13">
        <v>0</v>
      </c>
      <c r="AD58" s="13">
        <v>835640</v>
      </c>
      <c r="AE58" s="13">
        <v>392614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691000</v>
      </c>
      <c r="G59" s="19"/>
      <c r="H59" s="20">
        <f>IFERROR(HLOOKUP($AF$38,$AA$60:$AI$61,2,FALSE)*1000,"")</f>
        <v>953000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392614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298386</v>
      </c>
      <c r="F61" s="57"/>
      <c r="G61" s="57">
        <f>IFERROR(G57-G60,"")</f>
        <v>1265000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1926</v>
      </c>
      <c r="AE61" s="12">
        <f t="shared" si="2"/>
        <v>943</v>
      </c>
      <c r="AF61" s="12">
        <f t="shared" si="2"/>
        <v>953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0.56818234442836468</v>
      </c>
      <c r="F62" s="47"/>
      <c r="G62" s="47">
        <f>IFERROR(G$60/G$57,"")</f>
        <v>0</v>
      </c>
      <c r="H62" s="47"/>
      <c r="I62" s="47" t="str">
        <f>IFERROR(I$60/I$57,"")</f>
        <v/>
      </c>
      <c r="J62" s="47"/>
      <c r="K62" s="47" t="str">
        <f>IFERROR(K$60/K$57,"")</f>
        <v/>
      </c>
      <c r="L62" s="47"/>
      <c r="M62" s="47" t="str">
        <f>IFERROR(M$60/M$57,"")</f>
        <v/>
      </c>
      <c r="N62" s="50"/>
      <c r="AA62" s="11">
        <v>0</v>
      </c>
      <c r="AB62" s="11">
        <v>0</v>
      </c>
      <c r="AC62" s="11">
        <v>0</v>
      </c>
      <c r="AD62" s="11">
        <v>603</v>
      </c>
      <c r="AE62" s="11">
        <v>286</v>
      </c>
      <c r="AF62" s="11">
        <v>295</v>
      </c>
      <c r="AG62" s="11">
        <v>0</v>
      </c>
      <c r="AH62" s="11">
        <v>0</v>
      </c>
      <c r="AI62" s="11">
        <v>0</v>
      </c>
      <c r="AJ62" s="8" t="s">
        <v>251</v>
      </c>
      <c r="AL62" s="8" t="s">
        <v>251</v>
      </c>
      <c r="AN62" s="8" t="s">
        <v>251</v>
      </c>
    </row>
    <row r="63" spans="1:40" ht="20.100000000000001" customHeight="1" x14ac:dyDescent="0.15">
      <c r="A63" s="51" t="s">
        <v>321</v>
      </c>
      <c r="B63" s="52"/>
      <c r="C63" s="52"/>
      <c r="D63" s="52"/>
      <c r="E63" s="53" t="s">
        <v>1048</v>
      </c>
      <c r="F63" s="53"/>
      <c r="G63" s="53"/>
      <c r="H63" s="53"/>
      <c r="I63" s="53"/>
      <c r="J63" s="53"/>
      <c r="K63" s="53"/>
      <c r="L63" s="53"/>
      <c r="M63" s="53"/>
      <c r="N63" s="54"/>
      <c r="AA63" s="11">
        <v>0</v>
      </c>
      <c r="AB63" s="11">
        <v>0</v>
      </c>
      <c r="AC63" s="11">
        <v>0</v>
      </c>
      <c r="AD63" s="11">
        <v>318</v>
      </c>
      <c r="AE63" s="11">
        <v>158</v>
      </c>
      <c r="AF63" s="11">
        <v>158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1047</v>
      </c>
      <c r="C70" s="49"/>
      <c r="D70" s="15" t="s">
        <v>252</v>
      </c>
      <c r="E70" s="180">
        <f>IFERROR(HLOOKUP($AE$38,$AA$76:$AI$80,2,FALSE),"")</f>
        <v>312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318</v>
      </c>
      <c r="AE70" s="11">
        <v>158</v>
      </c>
      <c r="AF70" s="11">
        <v>158</v>
      </c>
      <c r="AG70" s="11">
        <v>0</v>
      </c>
      <c r="AH70" s="11">
        <v>0</v>
      </c>
      <c r="AI70" s="11">
        <v>0</v>
      </c>
      <c r="AJ70" s="8" t="s">
        <v>251</v>
      </c>
      <c r="AL70" s="8" t="s">
        <v>251</v>
      </c>
      <c r="AN70" s="8" t="s">
        <v>251</v>
      </c>
    </row>
    <row r="71" spans="1:40" ht="20.100000000000001" customHeight="1" x14ac:dyDescent="0.15">
      <c r="A71" s="56"/>
      <c r="B71" s="49" t="s">
        <v>1046</v>
      </c>
      <c r="C71" s="49"/>
      <c r="D71" s="15" t="s">
        <v>252</v>
      </c>
      <c r="E71" s="180">
        <f>IFERROR(HLOOKUP($AE$38,$AA$76:$AI$80,3,FALSE),"")</f>
        <v>255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687</v>
      </c>
      <c r="AE74" s="10">
        <v>341</v>
      </c>
      <c r="AF74" s="10">
        <v>342</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312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255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040" t="s">
        <v>305</v>
      </c>
      <c r="B85" s="4041"/>
      <c r="C85" s="4041"/>
      <c r="D85" s="404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040" t="s">
        <v>302</v>
      </c>
      <c r="B87" s="4041"/>
      <c r="C87" s="4041"/>
      <c r="D87" s="40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036" t="s">
        <v>300</v>
      </c>
      <c r="B89" s="4037"/>
      <c r="C89" s="4037"/>
      <c r="D89" s="40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040" t="s">
        <v>297</v>
      </c>
      <c r="B91" s="4041"/>
      <c r="C91" s="4041"/>
      <c r="D91" s="4098"/>
      <c r="E91" s="158" t="s">
        <v>1045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040" t="s">
        <v>294</v>
      </c>
      <c r="B98" s="4041"/>
      <c r="C98" s="4041"/>
      <c r="D98" s="4098"/>
      <c r="E98" s="4103" t="s">
        <v>232</v>
      </c>
      <c r="F98" s="4104"/>
      <c r="G98" s="4100" t="s">
        <v>293</v>
      </c>
      <c r="H98" s="4101"/>
      <c r="I98" s="4101"/>
      <c r="J98" s="4101"/>
      <c r="K98" s="4101"/>
      <c r="L98" s="4101"/>
      <c r="M98" s="4101"/>
      <c r="N98" s="4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040" t="s">
        <v>292</v>
      </c>
      <c r="B105" s="4041"/>
      <c r="C105" s="4041"/>
      <c r="D105" s="4098"/>
      <c r="E105" s="4099" t="s">
        <v>1044</v>
      </c>
      <c r="F105" s="4090"/>
      <c r="G105" s="4090"/>
      <c r="H105" s="4090"/>
      <c r="I105" s="4090"/>
      <c r="J105" s="4090"/>
      <c r="K105" s="4090"/>
      <c r="L105" s="4090"/>
      <c r="M105" s="4090"/>
      <c r="N105" s="4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3"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116" t="s">
        <v>307</v>
      </c>
      <c r="Q4" s="4117"/>
      <c r="R4" s="4117"/>
      <c r="S4" s="4117"/>
      <c r="T4" s="118" t="str">
        <f>LEFT(E83,1)</f>
        <v>Ｂ</v>
      </c>
      <c r="U4" s="4118" t="s">
        <v>306</v>
      </c>
      <c r="V4" s="4118"/>
      <c r="W4" s="4118"/>
      <c r="X4" s="4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120" t="s">
        <v>305</v>
      </c>
      <c r="Q6" s="4121"/>
      <c r="R6" s="4121"/>
      <c r="S6" s="4121"/>
      <c r="T6" s="118" t="str">
        <f>LEFT(E85,1)</f>
        <v>Ｂ</v>
      </c>
      <c r="U6" s="4118" t="s">
        <v>303</v>
      </c>
      <c r="V6" s="4118"/>
      <c r="W6" s="4118"/>
      <c r="X6" s="4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132" t="s">
        <v>285</v>
      </c>
      <c r="B7" s="4133"/>
      <c r="C7" s="4133"/>
      <c r="D7" s="4133"/>
      <c r="E7" s="4134" t="str">
        <f t="shared" si="0"/>
        <v>地域リハビリテーション活動支援</v>
      </c>
      <c r="F7" s="4135"/>
      <c r="G7" s="4135"/>
      <c r="H7" s="4135"/>
      <c r="I7" s="4135"/>
      <c r="J7" s="4135"/>
      <c r="K7" s="4135"/>
      <c r="L7" s="4135"/>
      <c r="M7" s="4135"/>
      <c r="N7" s="4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108" t="s">
        <v>283</v>
      </c>
      <c r="B8" s="4109"/>
      <c r="C8" s="4109"/>
      <c r="D8" s="4109"/>
      <c r="E8" s="4110" t="str">
        <f t="shared" si="0"/>
        <v>介護保険課</v>
      </c>
      <c r="F8" s="4111"/>
      <c r="G8" s="4111"/>
      <c r="H8" s="4111"/>
      <c r="I8" s="4111"/>
      <c r="J8" s="4111"/>
      <c r="K8" s="4111"/>
      <c r="L8" s="4111"/>
      <c r="M8" s="4111"/>
      <c r="N8" s="4112"/>
      <c r="P8" s="4080" t="s">
        <v>302</v>
      </c>
      <c r="Q8" s="4081"/>
      <c r="R8" s="4081"/>
      <c r="S8" s="4081"/>
      <c r="T8" s="120" t="str">
        <f>LEFT(E87,1)</f>
        <v>Ｂ</v>
      </c>
      <c r="U8" s="4078" t="s">
        <v>301</v>
      </c>
      <c r="V8" s="4078"/>
      <c r="W8" s="4078"/>
      <c r="X8" s="4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105" t="s">
        <v>334</v>
      </c>
      <c r="B9" s="4106"/>
      <c r="C9" s="4106"/>
      <c r="D9" s="4107"/>
      <c r="E9" s="4113" t="str">
        <f t="shared" si="0"/>
        <v>地域における介護予防の取組を強化するため、住民運営の通いの場等にリハビリテーション専門職を派遣する。
また、リハビリテーション専門職を含めた多職種協働の下、高齢者の個別課題の解決を図り、自立支援に資するケアマネジメントの質の向上を目指すための地域ケア会議を開催する。</v>
      </c>
      <c r="F9" s="4114"/>
      <c r="G9" s="4114"/>
      <c r="H9" s="4114"/>
      <c r="I9" s="4114"/>
      <c r="J9" s="4114"/>
      <c r="K9" s="4114"/>
      <c r="L9" s="4114"/>
      <c r="M9" s="4114"/>
      <c r="N9" s="4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076" t="s">
        <v>300</v>
      </c>
      <c r="Q10" s="4077"/>
      <c r="R10" s="4077"/>
      <c r="S10" s="4077"/>
      <c r="T10" s="118" t="str">
        <f>LEFT(E89,1)</f>
        <v>Ｂ</v>
      </c>
      <c r="U10" s="4078" t="s">
        <v>298</v>
      </c>
      <c r="V10" s="4078"/>
      <c r="W10" s="4078"/>
      <c r="X10" s="4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住民運営の通いの場等へ、市内介護老人保健施設の社会貢献事業として無償で専門職派遣を行い、住民への介護予防に関する技術的助言を行っているが、事業の周知がされていないため、仕組みづくりを検討し介護予防の取組みを強化していく。</v>
      </c>
      <c r="U12" s="4130"/>
      <c r="V12" s="4130"/>
      <c r="W12" s="4130"/>
      <c r="X12" s="4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108" t="s">
        <v>332</v>
      </c>
      <c r="B14" s="4109"/>
      <c r="C14" s="4109"/>
      <c r="D14" s="4109"/>
      <c r="E14" s="4122" t="str">
        <f>E51</f>
        <v>■市が直接実施  □一部委託  □全部委託・指定管理  □その他</v>
      </c>
      <c r="F14" s="4123"/>
      <c r="G14" s="4123"/>
      <c r="H14" s="4123"/>
      <c r="I14" s="4123"/>
      <c r="J14" s="4123"/>
      <c r="K14" s="4123"/>
      <c r="L14" s="4123"/>
      <c r="M14" s="4123"/>
      <c r="N14" s="4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108" t="s">
        <v>331</v>
      </c>
      <c r="B15" s="4109"/>
      <c r="C15" s="4109"/>
      <c r="D15" s="4109"/>
      <c r="E15" s="4122" t="str">
        <f>E52</f>
        <v>■国・県の制度　 □国・県の制度＋市独自の制度　 □市独自の制度</v>
      </c>
      <c r="F15" s="4123"/>
      <c r="G15" s="4123"/>
      <c r="H15" s="4123"/>
      <c r="I15" s="4123"/>
      <c r="J15" s="4123"/>
      <c r="K15" s="4123"/>
      <c r="L15" s="4123"/>
      <c r="M15" s="4123"/>
      <c r="N15" s="4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125" t="s">
        <v>330</v>
      </c>
      <c r="B16" s="4126"/>
      <c r="C16" s="4126"/>
      <c r="D16" s="4126"/>
      <c r="E16" s="4127" t="str">
        <f>E53</f>
        <v>地域支援事業実施要綱</v>
      </c>
      <c r="F16" s="4128"/>
      <c r="G16" s="4128"/>
      <c r="H16" s="4128"/>
      <c r="I16" s="4128"/>
      <c r="J16" s="4128"/>
      <c r="K16" s="4128"/>
      <c r="L16" s="4128"/>
      <c r="M16" s="4128"/>
      <c r="N16" s="4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310000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310000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250000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0.80645161290322576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地域での介護予防活動の参考にしてもらうため、介護予防ボランティアであるにいざの元気推進員向け説明会に理学療法士を派遣し、講演を実施した。
各地域包括支援センター等より提供された個別ケースに対し、リハビリテーション専門職等がアドバイスをし、サービス検討の一助としていただくため、自立支援型地域ケア会議を開催した。【地域ケア推進事業参照】</v>
      </c>
      <c r="F26" s="53"/>
      <c r="G26" s="53"/>
      <c r="H26" s="53"/>
      <c r="I26" s="53"/>
      <c r="J26" s="53"/>
      <c r="K26" s="53"/>
      <c r="L26" s="53"/>
      <c r="M26" s="53"/>
      <c r="N26" s="54"/>
      <c r="O26" s="21"/>
      <c r="P26" s="4080" t="s">
        <v>292</v>
      </c>
      <c r="Q26" s="4081"/>
      <c r="R26" s="4081"/>
      <c r="S26" s="4137"/>
      <c r="T26" s="121" t="str">
        <f>E105</f>
        <v>コロナ禍で中止していた新規元気アップトレーニンググループへの専門職派遣も再開させ、より地域での活動を支援していく。
また、出前講座等を活用し、専門職による介護予防に関する知識の普及啓発に力を入れる。</v>
      </c>
      <c r="U26" s="4130"/>
      <c r="V26" s="4130"/>
      <c r="W26" s="4130"/>
      <c r="X26" s="4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通いの場への専門職派遣</v>
      </c>
      <c r="C33" s="49"/>
      <c r="D33" s="23" t="str">
        <f t="shared" ref="D33:E36" si="1">D70</f>
        <v>回</v>
      </c>
      <c r="E33" s="46">
        <f t="shared" si="1"/>
        <v>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132" t="s">
        <v>285</v>
      </c>
      <c r="B44" s="4133"/>
      <c r="C44" s="4133"/>
      <c r="D44" s="4133"/>
      <c r="E44" s="4134" t="s">
        <v>1057</v>
      </c>
      <c r="F44" s="4135"/>
      <c r="G44" s="4135"/>
      <c r="H44" s="4135"/>
      <c r="I44" s="4135"/>
      <c r="J44" s="4135"/>
      <c r="K44" s="4135"/>
      <c r="L44" s="4135"/>
      <c r="M44" s="4135"/>
      <c r="N44" s="4136"/>
    </row>
    <row r="45" spans="1:35" ht="20.100000000000001" customHeight="1" x14ac:dyDescent="0.15">
      <c r="A45" s="4108" t="s">
        <v>283</v>
      </c>
      <c r="B45" s="4109"/>
      <c r="C45" s="4109"/>
      <c r="D45" s="4109"/>
      <c r="E45" s="4110" t="s">
        <v>822</v>
      </c>
      <c r="F45" s="4111"/>
      <c r="G45" s="4111"/>
      <c r="H45" s="4111"/>
      <c r="I45" s="4111"/>
      <c r="J45" s="4111"/>
      <c r="K45" s="4111"/>
      <c r="L45" s="4111"/>
      <c r="M45" s="4111"/>
      <c r="N45" s="4112"/>
    </row>
    <row r="46" spans="1:35" ht="20.100000000000001" customHeight="1" x14ac:dyDescent="0.15">
      <c r="A46" s="4105" t="s">
        <v>334</v>
      </c>
      <c r="B46" s="4106"/>
      <c r="C46" s="4106"/>
      <c r="D46" s="4107"/>
      <c r="E46" s="4113" t="s">
        <v>1056</v>
      </c>
      <c r="F46" s="4114"/>
      <c r="G46" s="4114"/>
      <c r="H46" s="4114"/>
      <c r="I46" s="4114"/>
      <c r="J46" s="4114"/>
      <c r="K46" s="4114"/>
      <c r="L46" s="4114"/>
      <c r="M46" s="4114"/>
      <c r="N46" s="4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108" t="s">
        <v>332</v>
      </c>
      <c r="B51" s="4109"/>
      <c r="C51" s="4109"/>
      <c r="D51" s="4109"/>
      <c r="E51" s="4122" t="str">
        <f>AA52 &amp; "市が直接実施  " &amp; AB52  &amp; "一部委託  "  &amp; AC52 &amp; "全部委託・指定管理  " &amp; AD52 &amp; "その他"</f>
        <v>■市が直接実施  □一部委託  □全部委託・指定管理  □その他</v>
      </c>
      <c r="F51" s="4123"/>
      <c r="G51" s="4123"/>
      <c r="H51" s="4123"/>
      <c r="I51" s="4123"/>
      <c r="J51" s="4123"/>
      <c r="K51" s="4123"/>
      <c r="L51" s="4123"/>
      <c r="M51" s="4123"/>
      <c r="N51" s="4124"/>
    </row>
    <row r="52" spans="1:40" ht="20.100000000000001" customHeight="1" x14ac:dyDescent="0.15">
      <c r="A52" s="4108" t="s">
        <v>331</v>
      </c>
      <c r="B52" s="4109"/>
      <c r="C52" s="4109"/>
      <c r="D52" s="4109"/>
      <c r="E52" s="4122" t="str">
        <f>AA53 &amp; "国・県の制度　 " &amp; AB53  &amp; "国・県の制度＋市独自の制度　 "  &amp; AC53  &amp; "市独自の制度"</f>
        <v>■国・県の制度　 □国・県の制度＋市独自の制度　 □市独自の制度</v>
      </c>
      <c r="F52" s="4123"/>
      <c r="G52" s="4123"/>
      <c r="H52" s="4123"/>
      <c r="I52" s="4123"/>
      <c r="J52" s="4123"/>
      <c r="K52" s="4123"/>
      <c r="L52" s="4123"/>
      <c r="M52" s="4123"/>
      <c r="N52" s="4124"/>
      <c r="AA52" s="8" t="s">
        <v>275</v>
      </c>
      <c r="AB52" s="8" t="s">
        <v>274</v>
      </c>
      <c r="AC52" s="8" t="s">
        <v>274</v>
      </c>
      <c r="AD52" s="8" t="s">
        <v>274</v>
      </c>
    </row>
    <row r="53" spans="1:40" ht="20.100000000000001" customHeight="1" thickBot="1" x14ac:dyDescent="0.2">
      <c r="A53" s="4125" t="s">
        <v>330</v>
      </c>
      <c r="B53" s="4126"/>
      <c r="C53" s="4126"/>
      <c r="D53" s="4126"/>
      <c r="E53" s="4127" t="s">
        <v>1055</v>
      </c>
      <c r="F53" s="4128"/>
      <c r="G53" s="4128"/>
      <c r="H53" s="4128"/>
      <c r="I53" s="4128"/>
      <c r="J53" s="4128"/>
      <c r="K53" s="4128"/>
      <c r="L53" s="4128"/>
      <c r="M53" s="4128"/>
      <c r="N53" s="4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310000</v>
      </c>
      <c r="F57" s="57"/>
      <c r="G57" s="57">
        <f>IFERROR(HLOOKUP($AF$38,$AA$56:$AI$57,2,FALSE)*1000,"")</f>
        <v>800000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1000</v>
      </c>
      <c r="AE57" s="13">
        <v>310</v>
      </c>
      <c r="AF57" s="13">
        <v>800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197000</v>
      </c>
      <c r="I58" s="19"/>
      <c r="J58" s="20">
        <f>IFERROR(I57-J59,"")</f>
        <v>0</v>
      </c>
      <c r="K58" s="19"/>
      <c r="L58" s="20">
        <f>IFERROR(K57-L59,"")</f>
        <v>0</v>
      </c>
      <c r="M58" s="19"/>
      <c r="N58" s="18">
        <f>IFERROR(M57-N59,"")</f>
        <v>0</v>
      </c>
      <c r="AA58" s="13">
        <v>0</v>
      </c>
      <c r="AB58" s="13">
        <v>0</v>
      </c>
      <c r="AC58" s="13">
        <v>0</v>
      </c>
      <c r="AD58" s="13">
        <v>150000</v>
      </c>
      <c r="AE58" s="13">
        <v>250000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310000</v>
      </c>
      <c r="G59" s="19"/>
      <c r="H59" s="20">
        <f>IFERROR(HLOOKUP($AF$38,$AA$60:$AI$61,2,FALSE)*1000,"")</f>
        <v>603000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250000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60000</v>
      </c>
      <c r="F61" s="57"/>
      <c r="G61" s="57">
        <f>IFERROR(G57-G60,"")</f>
        <v>800000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758</v>
      </c>
      <c r="AE61" s="12">
        <f t="shared" si="2"/>
        <v>658</v>
      </c>
      <c r="AF61" s="12">
        <f t="shared" si="2"/>
        <v>603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0.80645161290322576</v>
      </c>
      <c r="F62" s="47"/>
      <c r="G62" s="47">
        <f>IFERROR(G$60/G$57,"")</f>
        <v>0</v>
      </c>
      <c r="H62" s="47"/>
      <c r="I62" s="47" t="str">
        <f>IFERROR(I$60/I$57,"")</f>
        <v/>
      </c>
      <c r="J62" s="47"/>
      <c r="K62" s="47" t="str">
        <f>IFERROR(K$60/K$57,"")</f>
        <v/>
      </c>
      <c r="L62" s="47"/>
      <c r="M62" s="47" t="str">
        <f>IFERROR(M$60/M$57,"")</f>
        <v/>
      </c>
      <c r="N62" s="50"/>
      <c r="AA62" s="11">
        <v>0</v>
      </c>
      <c r="AB62" s="11">
        <v>0</v>
      </c>
      <c r="AC62" s="11">
        <v>0</v>
      </c>
      <c r="AD62" s="11">
        <v>237</v>
      </c>
      <c r="AE62" s="11">
        <v>199</v>
      </c>
      <c r="AF62" s="11">
        <v>186</v>
      </c>
      <c r="AG62" s="11">
        <v>0</v>
      </c>
      <c r="AH62" s="11">
        <v>0</v>
      </c>
      <c r="AI62" s="11">
        <v>0</v>
      </c>
      <c r="AJ62" s="8" t="s">
        <v>251</v>
      </c>
      <c r="AL62" s="8" t="s">
        <v>251</v>
      </c>
      <c r="AN62" s="8" t="s">
        <v>251</v>
      </c>
    </row>
    <row r="63" spans="1:40" ht="20.100000000000001" customHeight="1" x14ac:dyDescent="0.15">
      <c r="A63" s="51" t="s">
        <v>321</v>
      </c>
      <c r="B63" s="52"/>
      <c r="C63" s="52"/>
      <c r="D63" s="52"/>
      <c r="E63" s="53" t="s">
        <v>1054</v>
      </c>
      <c r="F63" s="53"/>
      <c r="G63" s="53"/>
      <c r="H63" s="53"/>
      <c r="I63" s="53"/>
      <c r="J63" s="53"/>
      <c r="K63" s="53"/>
      <c r="L63" s="53"/>
      <c r="M63" s="53"/>
      <c r="N63" s="54"/>
      <c r="AA63" s="11">
        <v>0</v>
      </c>
      <c r="AB63" s="11">
        <v>0</v>
      </c>
      <c r="AC63" s="11">
        <v>0</v>
      </c>
      <c r="AD63" s="11">
        <v>125</v>
      </c>
      <c r="AE63" s="11">
        <v>110</v>
      </c>
      <c r="AF63" s="11">
        <v>100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1053</v>
      </c>
      <c r="C70" s="49"/>
      <c r="D70" s="15" t="s">
        <v>350</v>
      </c>
      <c r="E70" s="180">
        <f>IFERROR(HLOOKUP($AE$38,$AA$76:$AI$80,2,FALSE),"")</f>
        <v>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125</v>
      </c>
      <c r="AE70" s="11">
        <v>110</v>
      </c>
      <c r="AF70" s="11">
        <v>100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271</v>
      </c>
      <c r="AE74" s="10">
        <v>239</v>
      </c>
      <c r="AF74" s="10">
        <v>217</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080" t="s">
        <v>305</v>
      </c>
      <c r="B85" s="4081"/>
      <c r="C85" s="4081"/>
      <c r="D85" s="4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080" t="s">
        <v>302</v>
      </c>
      <c r="B87" s="4081"/>
      <c r="C87" s="4081"/>
      <c r="D87" s="40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076" t="s">
        <v>300</v>
      </c>
      <c r="B89" s="4077"/>
      <c r="C89" s="4077"/>
      <c r="D89" s="40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080" t="s">
        <v>297</v>
      </c>
      <c r="B91" s="4081"/>
      <c r="C91" s="4081"/>
      <c r="D91" s="4138"/>
      <c r="E91" s="158" t="s">
        <v>1052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080" t="s">
        <v>294</v>
      </c>
      <c r="B98" s="4081"/>
      <c r="C98" s="4081"/>
      <c r="D98" s="4138"/>
      <c r="E98" s="4143" t="s">
        <v>232</v>
      </c>
      <c r="F98" s="4144"/>
      <c r="G98" s="4140" t="s">
        <v>293</v>
      </c>
      <c r="H98" s="4141"/>
      <c r="I98" s="4141"/>
      <c r="J98" s="4141"/>
      <c r="K98" s="4141"/>
      <c r="L98" s="4141"/>
      <c r="M98" s="4141"/>
      <c r="N98" s="4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080" t="s">
        <v>292</v>
      </c>
      <c r="B105" s="4081"/>
      <c r="C105" s="4081"/>
      <c r="D105" s="4138"/>
      <c r="E105" s="4139" t="s">
        <v>1051</v>
      </c>
      <c r="F105" s="4130"/>
      <c r="G105" s="4130"/>
      <c r="H105" s="4130"/>
      <c r="I105" s="4130"/>
      <c r="J105" s="4130"/>
      <c r="K105" s="4130"/>
      <c r="L105" s="4130"/>
      <c r="M105" s="4130"/>
      <c r="N105" s="4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156" t="s">
        <v>307</v>
      </c>
      <c r="Q4" s="4157"/>
      <c r="R4" s="4157"/>
      <c r="S4" s="4157"/>
      <c r="T4" s="118" t="str">
        <f>LEFT(E83,1)</f>
        <v>Ｂ</v>
      </c>
      <c r="U4" s="4158" t="s">
        <v>306</v>
      </c>
      <c r="V4" s="4158"/>
      <c r="W4" s="4158"/>
      <c r="X4" s="4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160" t="s">
        <v>305</v>
      </c>
      <c r="Q6" s="4161"/>
      <c r="R6" s="4161"/>
      <c r="S6" s="4161"/>
      <c r="T6" s="118" t="str">
        <f>LEFT(E85,1)</f>
        <v>Ｂ</v>
      </c>
      <c r="U6" s="4158" t="s">
        <v>303</v>
      </c>
      <c r="V6" s="4158"/>
      <c r="W6" s="4158"/>
      <c r="X6" s="4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172" t="s">
        <v>285</v>
      </c>
      <c r="B7" s="4173"/>
      <c r="C7" s="4173"/>
      <c r="D7" s="4173"/>
      <c r="E7" s="4174" t="str">
        <f t="shared" si="0"/>
        <v>地域包括支援センター事業</v>
      </c>
      <c r="F7" s="4175"/>
      <c r="G7" s="4175"/>
      <c r="H7" s="4175"/>
      <c r="I7" s="4175"/>
      <c r="J7" s="4175"/>
      <c r="K7" s="4175"/>
      <c r="L7" s="4175"/>
      <c r="M7" s="4175"/>
      <c r="N7" s="4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148" t="s">
        <v>283</v>
      </c>
      <c r="B8" s="4149"/>
      <c r="C8" s="4149"/>
      <c r="D8" s="4149"/>
      <c r="E8" s="4150" t="str">
        <f t="shared" si="0"/>
        <v>介護保険課</v>
      </c>
      <c r="F8" s="4151"/>
      <c r="G8" s="4151"/>
      <c r="H8" s="4151"/>
      <c r="I8" s="4151"/>
      <c r="J8" s="4151"/>
      <c r="K8" s="4151"/>
      <c r="L8" s="4151"/>
      <c r="M8" s="4151"/>
      <c r="N8" s="4152"/>
      <c r="P8" s="4120" t="s">
        <v>302</v>
      </c>
      <c r="Q8" s="4121"/>
      <c r="R8" s="4121"/>
      <c r="S8" s="4121"/>
      <c r="T8" s="120" t="str">
        <f>LEFT(E87,1)</f>
        <v>Ａ</v>
      </c>
      <c r="U8" s="4118" t="s">
        <v>301</v>
      </c>
      <c r="V8" s="4118"/>
      <c r="W8" s="4118"/>
      <c r="X8" s="4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145" t="s">
        <v>334</v>
      </c>
      <c r="B9" s="4146"/>
      <c r="C9" s="4146"/>
      <c r="D9" s="4147"/>
      <c r="E9" s="4153" t="str">
        <f t="shared" si="0"/>
        <v>高齢者が住み慣れた地域で暮らし続けることができるよう、地域包括支援センター（高齢者相談センター）が次の事業を行う。
１　総合相談支援
２　権利擁護
３　包括的・継続的ケアマネジメント支援</v>
      </c>
      <c r="F9" s="4154"/>
      <c r="G9" s="4154"/>
      <c r="H9" s="4154"/>
      <c r="I9" s="4154"/>
      <c r="J9" s="4154"/>
      <c r="K9" s="4154"/>
      <c r="L9" s="4154"/>
      <c r="M9" s="4154"/>
      <c r="N9" s="4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116" t="s">
        <v>300</v>
      </c>
      <c r="Q10" s="4117"/>
      <c r="R10" s="4117"/>
      <c r="S10" s="4117"/>
      <c r="T10" s="118" t="str">
        <f>LEFT(E89,1)</f>
        <v>Ａ</v>
      </c>
      <c r="U10" s="4118" t="s">
        <v>298</v>
      </c>
      <c r="V10" s="4118"/>
      <c r="W10" s="4118"/>
      <c r="X10" s="4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地域包括ケアシステムを推進する中核機関として、ワンストップサービス窓口、権利擁護、地域のネットワーク構築などの機能を果たすことができている。</v>
      </c>
      <c r="U12" s="4170"/>
      <c r="V12" s="4170"/>
      <c r="W12" s="4170"/>
      <c r="X12" s="4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148" t="s">
        <v>332</v>
      </c>
      <c r="B14" s="4149"/>
      <c r="C14" s="4149"/>
      <c r="D14" s="4149"/>
      <c r="E14" s="4162" t="str">
        <f>E51</f>
        <v>□市が直接実施  □一部委託  ■全部委託・指定管理  □その他</v>
      </c>
      <c r="F14" s="4163"/>
      <c r="G14" s="4163"/>
      <c r="H14" s="4163"/>
      <c r="I14" s="4163"/>
      <c r="J14" s="4163"/>
      <c r="K14" s="4163"/>
      <c r="L14" s="4163"/>
      <c r="M14" s="4163"/>
      <c r="N14" s="4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148" t="s">
        <v>331</v>
      </c>
      <c r="B15" s="4149"/>
      <c r="C15" s="4149"/>
      <c r="D15" s="4149"/>
      <c r="E15" s="4162" t="str">
        <f>E52</f>
        <v>■国・県の制度　 □国・県の制度＋市独自の制度　 □市独自の制度</v>
      </c>
      <c r="F15" s="4163"/>
      <c r="G15" s="4163"/>
      <c r="H15" s="4163"/>
      <c r="I15" s="4163"/>
      <c r="J15" s="4163"/>
      <c r="K15" s="4163"/>
      <c r="L15" s="4163"/>
      <c r="M15" s="4163"/>
      <c r="N15" s="4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165" t="s">
        <v>330</v>
      </c>
      <c r="B16" s="4166"/>
      <c r="C16" s="4166"/>
      <c r="D16" s="4166"/>
      <c r="E16" s="4167" t="str">
        <f>E53</f>
        <v>介護保険法</v>
      </c>
      <c r="F16" s="4168"/>
      <c r="G16" s="4168"/>
      <c r="H16" s="4168"/>
      <c r="I16" s="4168"/>
      <c r="J16" s="4168"/>
      <c r="K16" s="4168"/>
      <c r="L16" s="4168"/>
      <c r="M16" s="4168"/>
      <c r="N16" s="4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247495000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63051000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184444000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227689224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19805776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0.91997504596052448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総合相談：本人、家族、近隣住民、地域のネットワーク等を通じた様々な相談を全て受け止め、適切な機関・制度、サービスにつなぎ、継続的にフォローした。
権利擁護：虐待、悪質な消費者被害の防止や財産管理・日常生活上の契約に係る支援など、高齢者の権利を守る取組をした。
包括的・継続的ケアマネジメント支援：ケアマネジャーや様々な関係機関と連携・協力し、地域の体制づくりを行った。</v>
      </c>
      <c r="F26" s="53"/>
      <c r="G26" s="53"/>
      <c r="H26" s="53"/>
      <c r="I26" s="53"/>
      <c r="J26" s="53"/>
      <c r="K26" s="53"/>
      <c r="L26" s="53"/>
      <c r="M26" s="53"/>
      <c r="N26" s="54"/>
      <c r="O26" s="21"/>
      <c r="P26" s="4120" t="s">
        <v>292</v>
      </c>
      <c r="Q26" s="4121"/>
      <c r="R26" s="4121"/>
      <c r="S26" s="4177"/>
      <c r="T26" s="121" t="str">
        <f>E105</f>
        <v>地域包括支援センターの周知により一層力を入れ、各事業を継続していく。</v>
      </c>
      <c r="U26" s="4170"/>
      <c r="V26" s="4170"/>
      <c r="W26" s="4170"/>
      <c r="X26" s="4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総合相談件数</v>
      </c>
      <c r="C33" s="49"/>
      <c r="D33" s="23" t="str">
        <f t="shared" ref="D33:E36" si="1">D70</f>
        <v>件</v>
      </c>
      <c r="E33" s="150">
        <f t="shared" si="1"/>
        <v>15154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172" t="s">
        <v>285</v>
      </c>
      <c r="B44" s="4173"/>
      <c r="C44" s="4173"/>
      <c r="D44" s="4173"/>
      <c r="E44" s="4174" t="s">
        <v>1063</v>
      </c>
      <c r="F44" s="4175"/>
      <c r="G44" s="4175"/>
      <c r="H44" s="4175"/>
      <c r="I44" s="4175"/>
      <c r="J44" s="4175"/>
      <c r="K44" s="4175"/>
      <c r="L44" s="4175"/>
      <c r="M44" s="4175"/>
      <c r="N44" s="4176"/>
    </row>
    <row r="45" spans="1:35" ht="20.100000000000001" customHeight="1" x14ac:dyDescent="0.15">
      <c r="A45" s="4148" t="s">
        <v>283</v>
      </c>
      <c r="B45" s="4149"/>
      <c r="C45" s="4149"/>
      <c r="D45" s="4149"/>
      <c r="E45" s="4150" t="s">
        <v>822</v>
      </c>
      <c r="F45" s="4151"/>
      <c r="G45" s="4151"/>
      <c r="H45" s="4151"/>
      <c r="I45" s="4151"/>
      <c r="J45" s="4151"/>
      <c r="K45" s="4151"/>
      <c r="L45" s="4151"/>
      <c r="M45" s="4151"/>
      <c r="N45" s="4152"/>
    </row>
    <row r="46" spans="1:35" ht="20.100000000000001" customHeight="1" x14ac:dyDescent="0.15">
      <c r="A46" s="4145" t="s">
        <v>334</v>
      </c>
      <c r="B46" s="4146"/>
      <c r="C46" s="4146"/>
      <c r="D46" s="4147"/>
      <c r="E46" s="4153" t="s">
        <v>1062</v>
      </c>
      <c r="F46" s="4154"/>
      <c r="G46" s="4154"/>
      <c r="H46" s="4154"/>
      <c r="I46" s="4154"/>
      <c r="J46" s="4154"/>
      <c r="K46" s="4154"/>
      <c r="L46" s="4154"/>
      <c r="M46" s="4154"/>
      <c r="N46" s="4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148" t="s">
        <v>332</v>
      </c>
      <c r="B51" s="4149"/>
      <c r="C51" s="4149"/>
      <c r="D51" s="4149"/>
      <c r="E51" s="4162" t="str">
        <f>AA52 &amp; "市が直接実施  " &amp; AB52  &amp; "一部委託  "  &amp; AC52 &amp; "全部委託・指定管理  " &amp; AD52 &amp; "その他"</f>
        <v>□市が直接実施  □一部委託  ■全部委託・指定管理  □その他</v>
      </c>
      <c r="F51" s="4163"/>
      <c r="G51" s="4163"/>
      <c r="H51" s="4163"/>
      <c r="I51" s="4163"/>
      <c r="J51" s="4163"/>
      <c r="K51" s="4163"/>
      <c r="L51" s="4163"/>
      <c r="M51" s="4163"/>
      <c r="N51" s="4164"/>
    </row>
    <row r="52" spans="1:40" ht="20.100000000000001" customHeight="1" x14ac:dyDescent="0.15">
      <c r="A52" s="4148" t="s">
        <v>331</v>
      </c>
      <c r="B52" s="4149"/>
      <c r="C52" s="4149"/>
      <c r="D52" s="4149"/>
      <c r="E52" s="4162" t="str">
        <f>AA53 &amp; "国・県の制度　 " &amp; AB53  &amp; "国・県の制度＋市独自の制度　 "  &amp; AC53  &amp; "市独自の制度"</f>
        <v>■国・県の制度　 □国・県の制度＋市独自の制度　 □市独自の制度</v>
      </c>
      <c r="F52" s="4163"/>
      <c r="G52" s="4163"/>
      <c r="H52" s="4163"/>
      <c r="I52" s="4163"/>
      <c r="J52" s="4163"/>
      <c r="K52" s="4163"/>
      <c r="L52" s="4163"/>
      <c r="M52" s="4163"/>
      <c r="N52" s="4164"/>
      <c r="AA52" s="8" t="s">
        <v>274</v>
      </c>
      <c r="AB52" s="8" t="s">
        <v>274</v>
      </c>
      <c r="AC52" s="8" t="s">
        <v>275</v>
      </c>
      <c r="AD52" s="8" t="s">
        <v>274</v>
      </c>
    </row>
    <row r="53" spans="1:40" ht="20.100000000000001" customHeight="1" thickBot="1" x14ac:dyDescent="0.2">
      <c r="A53" s="4165" t="s">
        <v>330</v>
      </c>
      <c r="B53" s="4166"/>
      <c r="C53" s="4166"/>
      <c r="D53" s="4166"/>
      <c r="E53" s="4167" t="s">
        <v>851</v>
      </c>
      <c r="F53" s="4168"/>
      <c r="G53" s="4168"/>
      <c r="H53" s="4168"/>
      <c r="I53" s="4168"/>
      <c r="J53" s="4168"/>
      <c r="K53" s="4168"/>
      <c r="L53" s="4168"/>
      <c r="M53" s="4168"/>
      <c r="N53" s="41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247495000</v>
      </c>
      <c r="F57" s="57"/>
      <c r="G57" s="57">
        <f>IFERROR(HLOOKUP($AF$38,$AA$56:$AI$57,2,FALSE)*1000,"")</f>
        <v>236562000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220391</v>
      </c>
      <c r="AE57" s="13">
        <v>247495</v>
      </c>
      <c r="AF57" s="13">
        <v>236562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63051000</v>
      </c>
      <c r="G58" s="19"/>
      <c r="H58" s="20">
        <f>IFERROR(G57-H59,"")</f>
        <v>54408000</v>
      </c>
      <c r="I58" s="19"/>
      <c r="J58" s="20">
        <f>IFERROR(I57-J59,"")</f>
        <v>0</v>
      </c>
      <c r="K58" s="19"/>
      <c r="L58" s="20">
        <f>IFERROR(K57-L59,"")</f>
        <v>0</v>
      </c>
      <c r="M58" s="19"/>
      <c r="N58" s="18">
        <f>IFERROR(M57-N59,"")</f>
        <v>0</v>
      </c>
      <c r="AA58" s="13">
        <v>0</v>
      </c>
      <c r="AB58" s="13">
        <v>0</v>
      </c>
      <c r="AC58" s="13">
        <v>0</v>
      </c>
      <c r="AD58" s="13">
        <v>122495000</v>
      </c>
      <c r="AE58" s="13">
        <v>227689224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184444000</v>
      </c>
      <c r="G59" s="19"/>
      <c r="H59" s="20">
        <f>IFERROR(HLOOKUP($AF$38,$AA$60:$AI$61,2,FALSE)*1000,"")</f>
        <v>182154000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227689224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19805776</v>
      </c>
      <c r="F61" s="57"/>
      <c r="G61" s="57">
        <f>IFERROR(G57-G60,"")</f>
        <v>236562000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169379</v>
      </c>
      <c r="AE61" s="12">
        <f t="shared" si="2"/>
        <v>184444</v>
      </c>
      <c r="AF61" s="12">
        <f t="shared" si="2"/>
        <v>182154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0.91997504596052448</v>
      </c>
      <c r="F62" s="47"/>
      <c r="G62" s="47">
        <f>IFERROR(G$60/G$57,"")</f>
        <v>0</v>
      </c>
      <c r="H62" s="47"/>
      <c r="I62" s="47" t="str">
        <f>IFERROR(I$60/I$57,"")</f>
        <v/>
      </c>
      <c r="J62" s="47"/>
      <c r="K62" s="47" t="str">
        <f>IFERROR(K$60/K$57,"")</f>
        <v/>
      </c>
      <c r="L62" s="47"/>
      <c r="M62" s="47" t="str">
        <f>IFERROR(M$60/M$57,"")</f>
        <v/>
      </c>
      <c r="N62" s="50"/>
      <c r="AA62" s="11">
        <v>0</v>
      </c>
      <c r="AB62" s="11">
        <v>0</v>
      </c>
      <c r="AC62" s="11">
        <v>0</v>
      </c>
      <c r="AD62" s="11">
        <v>84688</v>
      </c>
      <c r="AE62" s="11">
        <v>90698</v>
      </c>
      <c r="AF62" s="11">
        <v>91077</v>
      </c>
      <c r="AG62" s="11">
        <v>0</v>
      </c>
      <c r="AH62" s="11">
        <v>0</v>
      </c>
      <c r="AI62" s="11">
        <v>0</v>
      </c>
      <c r="AJ62" s="8" t="s">
        <v>251</v>
      </c>
      <c r="AL62" s="8" t="s">
        <v>251</v>
      </c>
      <c r="AN62" s="8" t="s">
        <v>251</v>
      </c>
    </row>
    <row r="63" spans="1:40" ht="20.100000000000001" customHeight="1" x14ac:dyDescent="0.15">
      <c r="A63" s="51" t="s">
        <v>321</v>
      </c>
      <c r="B63" s="52"/>
      <c r="C63" s="52"/>
      <c r="D63" s="52"/>
      <c r="E63" s="53" t="s">
        <v>1061</v>
      </c>
      <c r="F63" s="53"/>
      <c r="G63" s="53"/>
      <c r="H63" s="53"/>
      <c r="I63" s="53"/>
      <c r="J63" s="53"/>
      <c r="K63" s="53"/>
      <c r="L63" s="53"/>
      <c r="M63" s="53"/>
      <c r="N63" s="54"/>
      <c r="AA63" s="11">
        <v>0</v>
      </c>
      <c r="AB63" s="11">
        <v>0</v>
      </c>
      <c r="AC63" s="11">
        <v>0</v>
      </c>
      <c r="AD63" s="11">
        <v>42345</v>
      </c>
      <c r="AE63" s="11">
        <v>45350</v>
      </c>
      <c r="AF63" s="11">
        <v>45538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6</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1060</v>
      </c>
      <c r="C70" s="49"/>
      <c r="D70" s="15" t="s">
        <v>358</v>
      </c>
      <c r="E70" s="180">
        <f>IFERROR(HLOOKUP($AE$38,$AA$76:$AI$80,2,FALSE),"")</f>
        <v>15154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42346</v>
      </c>
      <c r="AE70" s="11">
        <v>44417</v>
      </c>
      <c r="AF70" s="11">
        <v>45539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3973</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15154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120" t="s">
        <v>305</v>
      </c>
      <c r="B85" s="4121"/>
      <c r="C85" s="4121"/>
      <c r="D85" s="4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120" t="s">
        <v>302</v>
      </c>
      <c r="B87" s="4121"/>
      <c r="C87" s="4121"/>
      <c r="D87" s="4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116" t="s">
        <v>300</v>
      </c>
      <c r="B89" s="4117"/>
      <c r="C89" s="4117"/>
      <c r="D89" s="4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120" t="s">
        <v>297</v>
      </c>
      <c r="B91" s="4121"/>
      <c r="C91" s="4121"/>
      <c r="D91" s="4178"/>
      <c r="E91" s="158" t="s">
        <v>1059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120" t="s">
        <v>294</v>
      </c>
      <c r="B98" s="4121"/>
      <c r="C98" s="4121"/>
      <c r="D98" s="4178"/>
      <c r="E98" s="4183" t="s">
        <v>340</v>
      </c>
      <c r="F98" s="4184"/>
      <c r="G98" s="4180" t="s">
        <v>293</v>
      </c>
      <c r="H98" s="4181"/>
      <c r="I98" s="4181"/>
      <c r="J98" s="4181"/>
      <c r="K98" s="4181"/>
      <c r="L98" s="4181"/>
      <c r="M98" s="4181"/>
      <c r="N98" s="4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120" t="s">
        <v>292</v>
      </c>
      <c r="B105" s="4121"/>
      <c r="C105" s="4121"/>
      <c r="D105" s="4178"/>
      <c r="E105" s="4179" t="s">
        <v>1058</v>
      </c>
      <c r="F105" s="4170"/>
      <c r="G105" s="4170"/>
      <c r="H105" s="4170"/>
      <c r="I105" s="4170"/>
      <c r="J105" s="4170"/>
      <c r="K105" s="4170"/>
      <c r="L105" s="4170"/>
      <c r="M105" s="4170"/>
      <c r="N105" s="4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196" t="s">
        <v>307</v>
      </c>
      <c r="Q4" s="4197"/>
      <c r="R4" s="4197"/>
      <c r="S4" s="4197"/>
      <c r="T4" s="118" t="str">
        <f>LEFT(E83,1)</f>
        <v>Ｂ</v>
      </c>
      <c r="U4" s="4198" t="s">
        <v>306</v>
      </c>
      <c r="V4" s="4198"/>
      <c r="W4" s="4198"/>
      <c r="X4" s="4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200" t="s">
        <v>305</v>
      </c>
      <c r="Q6" s="4201"/>
      <c r="R6" s="4201"/>
      <c r="S6" s="4201"/>
      <c r="T6" s="118" t="str">
        <f>LEFT(E85,1)</f>
        <v>Ｂ</v>
      </c>
      <c r="U6" s="4198" t="s">
        <v>303</v>
      </c>
      <c r="V6" s="4198"/>
      <c r="W6" s="4198"/>
      <c r="X6" s="4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212" t="s">
        <v>285</v>
      </c>
      <c r="B7" s="4213"/>
      <c r="C7" s="4213"/>
      <c r="D7" s="4213"/>
      <c r="E7" s="4214" t="str">
        <f t="shared" si="0"/>
        <v>地域ケア会議推進</v>
      </c>
      <c r="F7" s="4215"/>
      <c r="G7" s="4215"/>
      <c r="H7" s="4215"/>
      <c r="I7" s="4215"/>
      <c r="J7" s="4215"/>
      <c r="K7" s="4215"/>
      <c r="L7" s="4215"/>
      <c r="M7" s="4215"/>
      <c r="N7" s="4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188" t="s">
        <v>283</v>
      </c>
      <c r="B8" s="4189"/>
      <c r="C8" s="4189"/>
      <c r="D8" s="4189"/>
      <c r="E8" s="4190" t="str">
        <f t="shared" si="0"/>
        <v>介護保険課</v>
      </c>
      <c r="F8" s="4191"/>
      <c r="G8" s="4191"/>
      <c r="H8" s="4191"/>
      <c r="I8" s="4191"/>
      <c r="J8" s="4191"/>
      <c r="K8" s="4191"/>
      <c r="L8" s="4191"/>
      <c r="M8" s="4191"/>
      <c r="N8" s="4192"/>
      <c r="P8" s="4160" t="s">
        <v>302</v>
      </c>
      <c r="Q8" s="4161"/>
      <c r="R8" s="4161"/>
      <c r="S8" s="4161"/>
      <c r="T8" s="120" t="str">
        <f>LEFT(E87,1)</f>
        <v>Ｂ</v>
      </c>
      <c r="U8" s="4158" t="s">
        <v>301</v>
      </c>
      <c r="V8" s="4158"/>
      <c r="W8" s="4158"/>
      <c r="X8" s="4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185" t="s">
        <v>334</v>
      </c>
      <c r="B9" s="4186"/>
      <c r="C9" s="4186"/>
      <c r="D9" s="4187"/>
      <c r="E9" s="4193" t="str">
        <f t="shared" si="0"/>
        <v>多職種の協働の下、高齢者の個別課題の解決を図るとともに、自立支援に資するケアマネジメントの実践力を高めるための地域ケア会議を開催する。</v>
      </c>
      <c r="F9" s="4194"/>
      <c r="G9" s="4194"/>
      <c r="H9" s="4194"/>
      <c r="I9" s="4194"/>
      <c r="J9" s="4194"/>
      <c r="K9" s="4194"/>
      <c r="L9" s="4194"/>
      <c r="M9" s="4194"/>
      <c r="N9" s="4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156" t="s">
        <v>300</v>
      </c>
      <c r="Q10" s="4157"/>
      <c r="R10" s="4157"/>
      <c r="S10" s="4157"/>
      <c r="T10" s="118" t="str">
        <f>LEFT(E89,1)</f>
        <v>Ｂ</v>
      </c>
      <c r="U10" s="4158" t="s">
        <v>298</v>
      </c>
      <c r="V10" s="4158"/>
      <c r="W10" s="4158"/>
      <c r="X10" s="4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居宅介護事業所の介護支援専門員への支援を強化するために、ケースの検討を開始した。
検討件数を増やし、より多くの介護支援専門員への支援ができるようにするために、引き続き市内８カ所の地域包括支援センターと協働しながら実施方法を検討する。</v>
      </c>
      <c r="U12" s="4210"/>
      <c r="V12" s="4210"/>
      <c r="W12" s="4210"/>
      <c r="X12" s="4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188" t="s">
        <v>332</v>
      </c>
      <c r="B14" s="4189"/>
      <c r="C14" s="4189"/>
      <c r="D14" s="4189"/>
      <c r="E14" s="4202" t="str">
        <f>E51</f>
        <v>■市が直接実施  ■一部委託  □全部委託・指定管理  □その他</v>
      </c>
      <c r="F14" s="4203"/>
      <c r="G14" s="4203"/>
      <c r="H14" s="4203"/>
      <c r="I14" s="4203"/>
      <c r="J14" s="4203"/>
      <c r="K14" s="4203"/>
      <c r="L14" s="4203"/>
      <c r="M14" s="4203"/>
      <c r="N14" s="4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188" t="s">
        <v>331</v>
      </c>
      <c r="B15" s="4189"/>
      <c r="C15" s="4189"/>
      <c r="D15" s="4189"/>
      <c r="E15" s="4202" t="str">
        <f>E52</f>
        <v>■国・県の制度　 □国・県の制度＋市独自の制度　 □市独自の制度</v>
      </c>
      <c r="F15" s="4203"/>
      <c r="G15" s="4203"/>
      <c r="H15" s="4203"/>
      <c r="I15" s="4203"/>
      <c r="J15" s="4203"/>
      <c r="K15" s="4203"/>
      <c r="L15" s="4203"/>
      <c r="M15" s="4203"/>
      <c r="N15" s="4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205" t="s">
        <v>330</v>
      </c>
      <c r="B16" s="4206"/>
      <c r="C16" s="4206"/>
      <c r="D16" s="4206"/>
      <c r="E16" s="4207" t="str">
        <f>E53</f>
        <v>介護保険法第 115 条の 48 、地域支援事業実施要綱</v>
      </c>
      <c r="F16" s="4208"/>
      <c r="G16" s="4208"/>
      <c r="H16" s="4208"/>
      <c r="I16" s="4208"/>
      <c r="J16" s="4208"/>
      <c r="K16" s="4208"/>
      <c r="L16" s="4208"/>
      <c r="M16" s="4208"/>
      <c r="N16" s="4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2309000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532000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1777000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2124710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184290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0.92018622780424431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各地域包括支援センター等より提供された個別ケースに対し、専門職がアドバイスをし、サービス検討の一助としていただくため、自立支援型地域ケア会議を開催した。
司会：各地域包括支援センター
アドバイザー：理学療法士、作業療法士、管理栄養士、薬剤師、歯科衛生士
※理学療法士、作業療法士の謝礼は地域リハビリテーション活動支援より支出。</v>
      </c>
      <c r="F26" s="53"/>
      <c r="G26" s="53"/>
      <c r="H26" s="53"/>
      <c r="I26" s="53"/>
      <c r="J26" s="53"/>
      <c r="K26" s="53"/>
      <c r="L26" s="53"/>
      <c r="M26" s="53"/>
      <c r="N26" s="54"/>
      <c r="O26" s="21"/>
      <c r="P26" s="4160" t="s">
        <v>292</v>
      </c>
      <c r="Q26" s="4161"/>
      <c r="R26" s="4161"/>
      <c r="S26" s="4217"/>
      <c r="T26" s="121" t="str">
        <f>E105</f>
        <v>より有用な会議となるように、実施方法の検討を続ける。</v>
      </c>
      <c r="U26" s="4210"/>
      <c r="V26" s="4210"/>
      <c r="W26" s="4210"/>
      <c r="X26" s="4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開催回数</v>
      </c>
      <c r="C33" s="49"/>
      <c r="D33" s="23" t="str">
        <f t="shared" ref="D33:E36" si="1">D70</f>
        <v>回</v>
      </c>
      <c r="E33" s="46">
        <f t="shared" si="1"/>
        <v>12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212" t="s">
        <v>285</v>
      </c>
      <c r="B44" s="4213"/>
      <c r="C44" s="4213"/>
      <c r="D44" s="4213"/>
      <c r="E44" s="4214" t="s">
        <v>1069</v>
      </c>
      <c r="F44" s="4215"/>
      <c r="G44" s="4215"/>
      <c r="H44" s="4215"/>
      <c r="I44" s="4215"/>
      <c r="J44" s="4215"/>
      <c r="K44" s="4215"/>
      <c r="L44" s="4215"/>
      <c r="M44" s="4215"/>
      <c r="N44" s="4216"/>
    </row>
    <row r="45" spans="1:35" ht="20.100000000000001" customHeight="1" x14ac:dyDescent="0.15">
      <c r="A45" s="4188" t="s">
        <v>283</v>
      </c>
      <c r="B45" s="4189"/>
      <c r="C45" s="4189"/>
      <c r="D45" s="4189"/>
      <c r="E45" s="4190" t="s">
        <v>822</v>
      </c>
      <c r="F45" s="4191"/>
      <c r="G45" s="4191"/>
      <c r="H45" s="4191"/>
      <c r="I45" s="4191"/>
      <c r="J45" s="4191"/>
      <c r="K45" s="4191"/>
      <c r="L45" s="4191"/>
      <c r="M45" s="4191"/>
      <c r="N45" s="4192"/>
    </row>
    <row r="46" spans="1:35" ht="20.100000000000001" customHeight="1" x14ac:dyDescent="0.15">
      <c r="A46" s="4185" t="s">
        <v>334</v>
      </c>
      <c r="B46" s="4186"/>
      <c r="C46" s="4186"/>
      <c r="D46" s="4187"/>
      <c r="E46" s="4193" t="s">
        <v>1068</v>
      </c>
      <c r="F46" s="4194"/>
      <c r="G46" s="4194"/>
      <c r="H46" s="4194"/>
      <c r="I46" s="4194"/>
      <c r="J46" s="4194"/>
      <c r="K46" s="4194"/>
      <c r="L46" s="4194"/>
      <c r="M46" s="4194"/>
      <c r="N46" s="4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188" t="s">
        <v>332</v>
      </c>
      <c r="B51" s="4189"/>
      <c r="C51" s="4189"/>
      <c r="D51" s="4189"/>
      <c r="E51" s="4202" t="str">
        <f>AA52 &amp; "市が直接実施  " &amp; AB52  &amp; "一部委託  "  &amp; AC52 &amp; "全部委託・指定管理  " &amp; AD52 &amp; "その他"</f>
        <v>■市が直接実施  ■一部委託  □全部委託・指定管理  □その他</v>
      </c>
      <c r="F51" s="4203"/>
      <c r="G51" s="4203"/>
      <c r="H51" s="4203"/>
      <c r="I51" s="4203"/>
      <c r="J51" s="4203"/>
      <c r="K51" s="4203"/>
      <c r="L51" s="4203"/>
      <c r="M51" s="4203"/>
      <c r="N51" s="4204"/>
    </row>
    <row r="52" spans="1:40" ht="20.100000000000001" customHeight="1" x14ac:dyDescent="0.15">
      <c r="A52" s="4188" t="s">
        <v>331</v>
      </c>
      <c r="B52" s="4189"/>
      <c r="C52" s="4189"/>
      <c r="D52" s="4189"/>
      <c r="E52" s="4202" t="str">
        <f>AA53 &amp; "国・県の制度　 " &amp; AB53  &amp; "国・県の制度＋市独自の制度　 "  &amp; AC53  &amp; "市独自の制度"</f>
        <v>■国・県の制度　 □国・県の制度＋市独自の制度　 □市独自の制度</v>
      </c>
      <c r="F52" s="4203"/>
      <c r="G52" s="4203"/>
      <c r="H52" s="4203"/>
      <c r="I52" s="4203"/>
      <c r="J52" s="4203"/>
      <c r="K52" s="4203"/>
      <c r="L52" s="4203"/>
      <c r="M52" s="4203"/>
      <c r="N52" s="4204"/>
      <c r="AA52" s="8" t="s">
        <v>275</v>
      </c>
      <c r="AB52" s="8" t="s">
        <v>275</v>
      </c>
      <c r="AC52" s="8" t="s">
        <v>274</v>
      </c>
      <c r="AD52" s="8" t="s">
        <v>274</v>
      </c>
    </row>
    <row r="53" spans="1:40" ht="20.100000000000001" customHeight="1" thickBot="1" x14ac:dyDescent="0.2">
      <c r="A53" s="4205" t="s">
        <v>330</v>
      </c>
      <c r="B53" s="4206"/>
      <c r="C53" s="4206"/>
      <c r="D53" s="4206"/>
      <c r="E53" s="4207" t="s">
        <v>1067</v>
      </c>
      <c r="F53" s="4208"/>
      <c r="G53" s="4208"/>
      <c r="H53" s="4208"/>
      <c r="I53" s="4208"/>
      <c r="J53" s="4208"/>
      <c r="K53" s="4208"/>
      <c r="L53" s="4208"/>
      <c r="M53" s="4208"/>
      <c r="N53" s="42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2309000</v>
      </c>
      <c r="F57" s="57"/>
      <c r="G57" s="57">
        <f>IFERROR(HLOOKUP($AF$38,$AA$56:$AI$57,2,FALSE)*1000,"")</f>
        <v>2309000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2069</v>
      </c>
      <c r="AE57" s="13">
        <v>2309</v>
      </c>
      <c r="AF57" s="13">
        <v>2309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532000</v>
      </c>
      <c r="G58" s="19"/>
      <c r="H58" s="20">
        <f>IFERROR(G57-H59,"")</f>
        <v>532000</v>
      </c>
      <c r="I58" s="19"/>
      <c r="J58" s="20">
        <f>IFERROR(I57-J59,"")</f>
        <v>0</v>
      </c>
      <c r="K58" s="19"/>
      <c r="L58" s="20">
        <f>IFERROR(K57-L59,"")</f>
        <v>0</v>
      </c>
      <c r="M58" s="19"/>
      <c r="N58" s="18">
        <f>IFERROR(M57-N59,"")</f>
        <v>0</v>
      </c>
      <c r="AA58" s="13">
        <v>0</v>
      </c>
      <c r="AB58" s="13">
        <v>0</v>
      </c>
      <c r="AC58" s="13">
        <v>0</v>
      </c>
      <c r="AD58" s="13">
        <v>1210000</v>
      </c>
      <c r="AE58" s="13">
        <v>2124710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1777000</v>
      </c>
      <c r="G59" s="19"/>
      <c r="H59" s="20">
        <f>IFERROR(HLOOKUP($AF$38,$AA$60:$AI$61,2,FALSE)*1000,"")</f>
        <v>1777000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2124710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184290</v>
      </c>
      <c r="F61" s="57"/>
      <c r="G61" s="57">
        <f>IFERROR(G57-G60,"")</f>
        <v>2309000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1593</v>
      </c>
      <c r="AE61" s="12">
        <f t="shared" si="2"/>
        <v>1777</v>
      </c>
      <c r="AF61" s="12">
        <f t="shared" si="2"/>
        <v>1777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0.92018622780424431</v>
      </c>
      <c r="F62" s="47"/>
      <c r="G62" s="47">
        <f>IFERROR(G$60/G$57,"")</f>
        <v>0</v>
      </c>
      <c r="H62" s="47"/>
      <c r="I62" s="47" t="str">
        <f>IFERROR(I$60/I$57,"")</f>
        <v/>
      </c>
      <c r="J62" s="47"/>
      <c r="K62" s="47" t="str">
        <f>IFERROR(K$60/K$57,"")</f>
        <v/>
      </c>
      <c r="L62" s="47"/>
      <c r="M62" s="47" t="str">
        <f>IFERROR(M$60/M$57,"")</f>
        <v/>
      </c>
      <c r="N62" s="50"/>
      <c r="AA62" s="11">
        <v>0</v>
      </c>
      <c r="AB62" s="11">
        <v>0</v>
      </c>
      <c r="AC62" s="11">
        <v>0</v>
      </c>
      <c r="AD62" s="11">
        <v>797</v>
      </c>
      <c r="AE62" s="11">
        <v>889</v>
      </c>
      <c r="AF62" s="11">
        <v>889</v>
      </c>
      <c r="AG62" s="11">
        <v>0</v>
      </c>
      <c r="AH62" s="11">
        <v>0</v>
      </c>
      <c r="AI62" s="11">
        <v>0</v>
      </c>
      <c r="AJ62" s="8" t="s">
        <v>251</v>
      </c>
      <c r="AL62" s="8" t="s">
        <v>251</v>
      </c>
      <c r="AN62" s="8" t="s">
        <v>251</v>
      </c>
    </row>
    <row r="63" spans="1:40" ht="20.100000000000001" customHeight="1" x14ac:dyDescent="0.15">
      <c r="A63" s="51" t="s">
        <v>321</v>
      </c>
      <c r="B63" s="52"/>
      <c r="C63" s="52"/>
      <c r="D63" s="52"/>
      <c r="E63" s="53" t="s">
        <v>1066</v>
      </c>
      <c r="F63" s="53"/>
      <c r="G63" s="53"/>
      <c r="H63" s="53"/>
      <c r="I63" s="53"/>
      <c r="J63" s="53"/>
      <c r="K63" s="53"/>
      <c r="L63" s="53"/>
      <c r="M63" s="53"/>
      <c r="N63" s="54"/>
      <c r="AA63" s="11">
        <v>0</v>
      </c>
      <c r="AB63" s="11">
        <v>0</v>
      </c>
      <c r="AC63" s="11">
        <v>0</v>
      </c>
      <c r="AD63" s="11">
        <v>398</v>
      </c>
      <c r="AE63" s="11">
        <v>444</v>
      </c>
      <c r="AF63" s="11">
        <v>444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743</v>
      </c>
      <c r="C70" s="49"/>
      <c r="D70" s="15" t="s">
        <v>350</v>
      </c>
      <c r="E70" s="180">
        <f>IFERROR(HLOOKUP($AE$38,$AA$76:$AI$80,2,FALSE),"")</f>
        <v>12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398</v>
      </c>
      <c r="AE70" s="11">
        <v>444</v>
      </c>
      <c r="AF70" s="11">
        <v>444</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160" t="s">
        <v>305</v>
      </c>
      <c r="B85" s="4161"/>
      <c r="C85" s="4161"/>
      <c r="D85" s="4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160" t="s">
        <v>302</v>
      </c>
      <c r="B87" s="4161"/>
      <c r="C87" s="4161"/>
      <c r="D87" s="41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156" t="s">
        <v>300</v>
      </c>
      <c r="B89" s="4157"/>
      <c r="C89" s="4157"/>
      <c r="D89" s="41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160" t="s">
        <v>297</v>
      </c>
      <c r="B91" s="4161"/>
      <c r="C91" s="4161"/>
      <c r="D91" s="4218"/>
      <c r="E91" s="158" t="s">
        <v>1065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160" t="s">
        <v>294</v>
      </c>
      <c r="B98" s="4161"/>
      <c r="C98" s="4161"/>
      <c r="D98" s="4218"/>
      <c r="E98" s="4223" t="s">
        <v>232</v>
      </c>
      <c r="F98" s="4224"/>
      <c r="G98" s="4220" t="s">
        <v>293</v>
      </c>
      <c r="H98" s="4221"/>
      <c r="I98" s="4221"/>
      <c r="J98" s="4221"/>
      <c r="K98" s="4221"/>
      <c r="L98" s="4221"/>
      <c r="M98" s="4221"/>
      <c r="N98" s="4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160" t="s">
        <v>292</v>
      </c>
      <c r="B105" s="4161"/>
      <c r="C105" s="4161"/>
      <c r="D105" s="4218"/>
      <c r="E105" s="4219" t="s">
        <v>1064</v>
      </c>
      <c r="F105" s="4210"/>
      <c r="G105" s="4210"/>
      <c r="H105" s="4210"/>
      <c r="I105" s="4210"/>
      <c r="J105" s="4210"/>
      <c r="K105" s="4210"/>
      <c r="L105" s="4210"/>
      <c r="M105" s="4210"/>
      <c r="N105" s="4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236" t="s">
        <v>307</v>
      </c>
      <c r="Q4" s="4237"/>
      <c r="R4" s="4237"/>
      <c r="S4" s="4237"/>
      <c r="T4" s="118" t="str">
        <f>LEFT(E83,1)</f>
        <v>Ｂ</v>
      </c>
      <c r="U4" s="4238" t="s">
        <v>306</v>
      </c>
      <c r="V4" s="4238"/>
      <c r="W4" s="4238"/>
      <c r="X4" s="4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240" t="s">
        <v>305</v>
      </c>
      <c r="Q6" s="4241"/>
      <c r="R6" s="4241"/>
      <c r="S6" s="4241"/>
      <c r="T6" s="118" t="str">
        <f>LEFT(E85,1)</f>
        <v>Ａ</v>
      </c>
      <c r="U6" s="4238" t="s">
        <v>303</v>
      </c>
      <c r="V6" s="4238"/>
      <c r="W6" s="4238"/>
      <c r="X6" s="4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252" t="s">
        <v>285</v>
      </c>
      <c r="B7" s="4253"/>
      <c r="C7" s="4253"/>
      <c r="D7" s="4253"/>
      <c r="E7" s="4254" t="str">
        <f t="shared" si="0"/>
        <v>在宅医療・介護連携推進</v>
      </c>
      <c r="F7" s="4255"/>
      <c r="G7" s="4255"/>
      <c r="H7" s="4255"/>
      <c r="I7" s="4255"/>
      <c r="J7" s="4255"/>
      <c r="K7" s="4255"/>
      <c r="L7" s="4255"/>
      <c r="M7" s="4255"/>
      <c r="N7" s="4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228" t="s">
        <v>283</v>
      </c>
      <c r="B8" s="4229"/>
      <c r="C8" s="4229"/>
      <c r="D8" s="4229"/>
      <c r="E8" s="4230" t="str">
        <f t="shared" si="0"/>
        <v>介護保険課</v>
      </c>
      <c r="F8" s="4231"/>
      <c r="G8" s="4231"/>
      <c r="H8" s="4231"/>
      <c r="I8" s="4231"/>
      <c r="J8" s="4231"/>
      <c r="K8" s="4231"/>
      <c r="L8" s="4231"/>
      <c r="M8" s="4231"/>
      <c r="N8" s="4232"/>
      <c r="P8" s="4200" t="s">
        <v>302</v>
      </c>
      <c r="Q8" s="4201"/>
      <c r="R8" s="4201"/>
      <c r="S8" s="4201"/>
      <c r="T8" s="120" t="str">
        <f>LEFT(E87,1)</f>
        <v>Ｂ</v>
      </c>
      <c r="U8" s="4198" t="s">
        <v>301</v>
      </c>
      <c r="V8" s="4198"/>
      <c r="W8" s="4198"/>
      <c r="X8" s="4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225" t="s">
        <v>334</v>
      </c>
      <c r="B9" s="4226"/>
      <c r="C9" s="4226"/>
      <c r="D9" s="4227"/>
      <c r="E9" s="4233" t="str">
        <f t="shared" si="0"/>
        <v>医療と介護の両方を必要とする状態の高齢者が、住みなれた地域で自分らしい暮らしを人生の最後まで続けることができるよう、地域における在宅医療・介護サービス事業所との連携・協力体制の整備を図る。
また、在宅医療と介護サービスを一体的に提供するため、医療機関と介護サービス事業者などの関係者を対象とした研修会等を開催する。</v>
      </c>
      <c r="F9" s="4234"/>
      <c r="G9" s="4234"/>
      <c r="H9" s="4234"/>
      <c r="I9" s="4234"/>
      <c r="J9" s="4234"/>
      <c r="K9" s="4234"/>
      <c r="L9" s="4234"/>
      <c r="M9" s="4234"/>
      <c r="N9" s="4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196" t="s">
        <v>300</v>
      </c>
      <c r="Q10" s="4197"/>
      <c r="R10" s="4197"/>
      <c r="S10" s="4197"/>
      <c r="T10" s="118" t="str">
        <f>LEFT(E89,1)</f>
        <v>Ａ</v>
      </c>
      <c r="U10" s="4198" t="s">
        <v>298</v>
      </c>
      <c r="V10" s="4198"/>
      <c r="W10" s="4198"/>
      <c r="X10" s="4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在宅医療・介護連携推進事業は、本市の第９期新座市高齢者福祉計画・新座市介護保険事業計画における重点施策として位置付けられており、今後より一層の高齢化が見込まれる中で市内医療機関・介護事業所及び朝霞地区４市などとの間で意見交換や連携した取組を行い、医療と介護連携推進のための仕組みづくりを構築できた。
また、同時に市民への人生会議（ACP)の普及啓発にも注力し、講座受講者数も増加していることから、市民の関心を高めることにつながった。
朝霞地区４市共通の課題に対しては、朝霞地区４市合同で取組を実施するなど業務の効率化にも努め、医療機関及び介護事業所で低コストで実施可能なＩＣＴによる情報連携の仕組みの構築を行ったものの、より一層の普及に向けて検討・実施していく必要がある。</v>
      </c>
      <c r="U12" s="4250"/>
      <c r="V12" s="4250"/>
      <c r="W12" s="4250"/>
      <c r="X12" s="4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228" t="s">
        <v>332</v>
      </c>
      <c r="B14" s="4229"/>
      <c r="C14" s="4229"/>
      <c r="D14" s="4229"/>
      <c r="E14" s="4242" t="str">
        <f>E51</f>
        <v>■市が直接実施  ■一部委託  □全部委託・指定管理  □その他</v>
      </c>
      <c r="F14" s="4243"/>
      <c r="G14" s="4243"/>
      <c r="H14" s="4243"/>
      <c r="I14" s="4243"/>
      <c r="J14" s="4243"/>
      <c r="K14" s="4243"/>
      <c r="L14" s="4243"/>
      <c r="M14" s="4243"/>
      <c r="N14" s="4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228" t="s">
        <v>331</v>
      </c>
      <c r="B15" s="4229"/>
      <c r="C15" s="4229"/>
      <c r="D15" s="4229"/>
      <c r="E15" s="4242" t="str">
        <f>E52</f>
        <v>■国・県の制度　 □国・県の制度＋市独自の制度　 □市独自の制度</v>
      </c>
      <c r="F15" s="4243"/>
      <c r="G15" s="4243"/>
      <c r="H15" s="4243"/>
      <c r="I15" s="4243"/>
      <c r="J15" s="4243"/>
      <c r="K15" s="4243"/>
      <c r="L15" s="4243"/>
      <c r="M15" s="4243"/>
      <c r="N15" s="4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245" t="s">
        <v>330</v>
      </c>
      <c r="B16" s="4246"/>
      <c r="C16" s="4246"/>
      <c r="D16" s="4246"/>
      <c r="E16" s="4247" t="str">
        <f>E53</f>
        <v>介護保険法第１１５条の４５</v>
      </c>
      <c r="F16" s="4248"/>
      <c r="G16" s="4248"/>
      <c r="H16" s="4248"/>
      <c r="I16" s="4248"/>
      <c r="J16" s="4248"/>
      <c r="K16" s="4248"/>
      <c r="L16" s="4248"/>
      <c r="M16" s="4248"/>
      <c r="N16" s="4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6808000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1565000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5243000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6377783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430217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0.93680713866039955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朝霞地区４市が在宅医療・介護連携拠点として、広域的に在宅医療介護連携推進事業を推進するために朝霞地区医師会地域包括ケア支援室に業務委託をした。
情報の共有を図るため、MCS(メディカルケアステーション)の研修や説明会を行い、普及を図るため市内全地域包括支援センターにタブレットを貸与した。
また、人生会議（ACP）の普及啓発のため、地域住民への講座や医療・介護従事者向け研修を行った。さらにエンディングノートやチラシを作成し、市民等に配布した。</v>
      </c>
      <c r="F26" s="53"/>
      <c r="G26" s="53"/>
      <c r="H26" s="53"/>
      <c r="I26" s="53"/>
      <c r="J26" s="53"/>
      <c r="K26" s="53"/>
      <c r="L26" s="53"/>
      <c r="M26" s="53"/>
      <c r="N26" s="54"/>
      <c r="O26" s="21"/>
      <c r="P26" s="4200" t="s">
        <v>292</v>
      </c>
      <c r="Q26" s="4201"/>
      <c r="R26" s="4201"/>
      <c r="S26" s="4257"/>
      <c r="T26" s="121" t="str">
        <f>E105</f>
        <v>地域課題を改善するための施策を検討しながら、今後も定期的にアンケートや意見交換会、担当者会議などで課題の抽出を行い、医療機関や介護事業所、朝霞地区４市等と連携・協力を図り、地域のあるべき姿を共有し、あるべき姿と現状の乖離を埋めていけるよう、より一層の医療及び介護の連携の推進を図るための取組を実施していく。</v>
      </c>
      <c r="U26" s="4250"/>
      <c r="V26" s="4250"/>
      <c r="W26" s="4250"/>
      <c r="X26" s="4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ＭＣＳ登録事業所数</v>
      </c>
      <c r="C33" s="49"/>
      <c r="D33" s="23" t="str">
        <f t="shared" ref="D33:E36" si="1">D70</f>
        <v>か所</v>
      </c>
      <c r="E33" s="46">
        <f t="shared" si="1"/>
        <v>47</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地域包括ケア支援室問合せ・相談件数</v>
      </c>
      <c r="C34" s="49"/>
      <c r="D34" s="23" t="str">
        <f t="shared" si="1"/>
        <v>件</v>
      </c>
      <c r="E34" s="46">
        <f t="shared" si="1"/>
        <v>61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地域住民・関係者向けの講座参加者数</v>
      </c>
      <c r="C35" s="49"/>
      <c r="D35" s="23" t="str">
        <f t="shared" si="1"/>
        <v>名</v>
      </c>
      <c r="E35" s="46">
        <f t="shared" si="1"/>
        <v>369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エンディングノート配布数</v>
      </c>
      <c r="C36" s="44"/>
      <c r="D36" s="22" t="str">
        <f t="shared" si="1"/>
        <v>冊</v>
      </c>
      <c r="E36" s="45">
        <f t="shared" si="1"/>
        <v>910</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252" t="s">
        <v>285</v>
      </c>
      <c r="B44" s="4253"/>
      <c r="C44" s="4253"/>
      <c r="D44" s="4253"/>
      <c r="E44" s="4254" t="s">
        <v>1081</v>
      </c>
      <c r="F44" s="4255"/>
      <c r="G44" s="4255"/>
      <c r="H44" s="4255"/>
      <c r="I44" s="4255"/>
      <c r="J44" s="4255"/>
      <c r="K44" s="4255"/>
      <c r="L44" s="4255"/>
      <c r="M44" s="4255"/>
      <c r="N44" s="4256"/>
    </row>
    <row r="45" spans="1:35" ht="20.100000000000001" customHeight="1" x14ac:dyDescent="0.15">
      <c r="A45" s="4228" t="s">
        <v>283</v>
      </c>
      <c r="B45" s="4229"/>
      <c r="C45" s="4229"/>
      <c r="D45" s="4229"/>
      <c r="E45" s="4230" t="s">
        <v>822</v>
      </c>
      <c r="F45" s="4231"/>
      <c r="G45" s="4231"/>
      <c r="H45" s="4231"/>
      <c r="I45" s="4231"/>
      <c r="J45" s="4231"/>
      <c r="K45" s="4231"/>
      <c r="L45" s="4231"/>
      <c r="M45" s="4231"/>
      <c r="N45" s="4232"/>
    </row>
    <row r="46" spans="1:35" ht="20.100000000000001" customHeight="1" x14ac:dyDescent="0.15">
      <c r="A46" s="4225" t="s">
        <v>334</v>
      </c>
      <c r="B46" s="4226"/>
      <c r="C46" s="4226"/>
      <c r="D46" s="4227"/>
      <c r="E46" s="4233" t="s">
        <v>1080</v>
      </c>
      <c r="F46" s="4234"/>
      <c r="G46" s="4234"/>
      <c r="H46" s="4234"/>
      <c r="I46" s="4234"/>
      <c r="J46" s="4234"/>
      <c r="K46" s="4234"/>
      <c r="L46" s="4234"/>
      <c r="M46" s="4234"/>
      <c r="N46" s="4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228" t="s">
        <v>332</v>
      </c>
      <c r="B51" s="4229"/>
      <c r="C51" s="4229"/>
      <c r="D51" s="4229"/>
      <c r="E51" s="4242" t="str">
        <f>AA52 &amp; "市が直接実施  " &amp; AB52  &amp; "一部委託  "  &amp; AC52 &amp; "全部委託・指定管理  " &amp; AD52 &amp; "その他"</f>
        <v>■市が直接実施  ■一部委託  □全部委託・指定管理  □その他</v>
      </c>
      <c r="F51" s="4243"/>
      <c r="G51" s="4243"/>
      <c r="H51" s="4243"/>
      <c r="I51" s="4243"/>
      <c r="J51" s="4243"/>
      <c r="K51" s="4243"/>
      <c r="L51" s="4243"/>
      <c r="M51" s="4243"/>
      <c r="N51" s="4244"/>
    </row>
    <row r="52" spans="1:40" ht="20.100000000000001" customHeight="1" x14ac:dyDescent="0.15">
      <c r="A52" s="4228" t="s">
        <v>331</v>
      </c>
      <c r="B52" s="4229"/>
      <c r="C52" s="4229"/>
      <c r="D52" s="4229"/>
      <c r="E52" s="4242" t="str">
        <f>AA53 &amp; "国・県の制度　 " &amp; AB53  &amp; "国・県の制度＋市独自の制度　 "  &amp; AC53  &amp; "市独自の制度"</f>
        <v>■国・県の制度　 □国・県の制度＋市独自の制度　 □市独自の制度</v>
      </c>
      <c r="F52" s="4243"/>
      <c r="G52" s="4243"/>
      <c r="H52" s="4243"/>
      <c r="I52" s="4243"/>
      <c r="J52" s="4243"/>
      <c r="K52" s="4243"/>
      <c r="L52" s="4243"/>
      <c r="M52" s="4243"/>
      <c r="N52" s="4244"/>
      <c r="AA52" s="8" t="s">
        <v>275</v>
      </c>
      <c r="AB52" s="8" t="s">
        <v>275</v>
      </c>
      <c r="AC52" s="8" t="s">
        <v>274</v>
      </c>
      <c r="AD52" s="8" t="s">
        <v>274</v>
      </c>
    </row>
    <row r="53" spans="1:40" ht="20.100000000000001" customHeight="1" thickBot="1" x14ac:dyDescent="0.2">
      <c r="A53" s="4245" t="s">
        <v>330</v>
      </c>
      <c r="B53" s="4246"/>
      <c r="C53" s="4246"/>
      <c r="D53" s="4246"/>
      <c r="E53" s="4247" t="s">
        <v>820</v>
      </c>
      <c r="F53" s="4248"/>
      <c r="G53" s="4248"/>
      <c r="H53" s="4248"/>
      <c r="I53" s="4248"/>
      <c r="J53" s="4248"/>
      <c r="K53" s="4248"/>
      <c r="L53" s="4248"/>
      <c r="M53" s="4248"/>
      <c r="N53" s="42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6808000</v>
      </c>
      <c r="F57" s="57"/>
      <c r="G57" s="57">
        <f>IFERROR(HLOOKUP($AF$38,$AA$56:$AI$57,2,FALSE)*1000,"")</f>
        <v>7086000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6379</v>
      </c>
      <c r="AE57" s="13">
        <v>6808</v>
      </c>
      <c r="AF57" s="13">
        <v>7086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1565000</v>
      </c>
      <c r="G58" s="19"/>
      <c r="H58" s="20">
        <f>IFERROR(G57-H59,"")</f>
        <v>1630000</v>
      </c>
      <c r="I58" s="19"/>
      <c r="J58" s="20">
        <f>IFERROR(I57-J59,"")</f>
        <v>0</v>
      </c>
      <c r="K58" s="19"/>
      <c r="L58" s="20">
        <f>IFERROR(K57-L59,"")</f>
        <v>0</v>
      </c>
      <c r="M58" s="19"/>
      <c r="N58" s="18">
        <f>IFERROR(M57-N59,"")</f>
        <v>0</v>
      </c>
      <c r="AA58" s="13">
        <v>0</v>
      </c>
      <c r="AB58" s="13">
        <v>0</v>
      </c>
      <c r="AC58" s="13">
        <v>0</v>
      </c>
      <c r="AD58" s="13">
        <v>5423353</v>
      </c>
      <c r="AE58" s="13">
        <v>6377783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5243000</v>
      </c>
      <c r="G59" s="19"/>
      <c r="H59" s="20">
        <f>IFERROR(HLOOKUP($AF$38,$AA$60:$AI$61,2,FALSE)*1000,"")</f>
        <v>5456000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6377783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430217</v>
      </c>
      <c r="F61" s="57"/>
      <c r="G61" s="57">
        <f>IFERROR(G57-G60,"")</f>
        <v>7086000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4912</v>
      </c>
      <c r="AE61" s="12">
        <f t="shared" si="2"/>
        <v>5243</v>
      </c>
      <c r="AF61" s="12">
        <f t="shared" si="2"/>
        <v>5456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0.93680713866039955</v>
      </c>
      <c r="F62" s="47"/>
      <c r="G62" s="47">
        <f>IFERROR(G$60/G$57,"")</f>
        <v>0</v>
      </c>
      <c r="H62" s="47"/>
      <c r="I62" s="47" t="str">
        <f>IFERROR(I$60/I$57,"")</f>
        <v/>
      </c>
      <c r="J62" s="47"/>
      <c r="K62" s="47" t="str">
        <f>IFERROR(K$60/K$57,"")</f>
        <v/>
      </c>
      <c r="L62" s="47"/>
      <c r="M62" s="47" t="str">
        <f>IFERROR(M$60/M$57,"")</f>
        <v/>
      </c>
      <c r="N62" s="50"/>
      <c r="AA62" s="11">
        <v>0</v>
      </c>
      <c r="AB62" s="11">
        <v>0</v>
      </c>
      <c r="AC62" s="11">
        <v>0</v>
      </c>
      <c r="AD62" s="11">
        <v>2456</v>
      </c>
      <c r="AE62" s="11">
        <v>2621</v>
      </c>
      <c r="AF62" s="11">
        <v>2728</v>
      </c>
      <c r="AG62" s="11">
        <v>0</v>
      </c>
      <c r="AH62" s="11">
        <v>0</v>
      </c>
      <c r="AI62" s="11">
        <v>0</v>
      </c>
      <c r="AJ62" s="8" t="s">
        <v>251</v>
      </c>
      <c r="AL62" s="8" t="s">
        <v>251</v>
      </c>
      <c r="AN62" s="8" t="s">
        <v>251</v>
      </c>
    </row>
    <row r="63" spans="1:40" ht="20.100000000000001" customHeight="1" x14ac:dyDescent="0.15">
      <c r="A63" s="51" t="s">
        <v>321</v>
      </c>
      <c r="B63" s="52"/>
      <c r="C63" s="52"/>
      <c r="D63" s="52"/>
      <c r="E63" s="53" t="s">
        <v>1079</v>
      </c>
      <c r="F63" s="53"/>
      <c r="G63" s="53"/>
      <c r="H63" s="53"/>
      <c r="I63" s="53"/>
      <c r="J63" s="53"/>
      <c r="K63" s="53"/>
      <c r="L63" s="53"/>
      <c r="M63" s="53"/>
      <c r="N63" s="54"/>
      <c r="AA63" s="11">
        <v>0</v>
      </c>
      <c r="AB63" s="11">
        <v>0</v>
      </c>
      <c r="AC63" s="11">
        <v>0</v>
      </c>
      <c r="AD63" s="11">
        <v>1228</v>
      </c>
      <c r="AE63" s="11">
        <v>1311</v>
      </c>
      <c r="AF63" s="11">
        <v>1364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1078</v>
      </c>
      <c r="C70" s="49"/>
      <c r="D70" s="15" t="s">
        <v>1077</v>
      </c>
      <c r="E70" s="180">
        <f>IFERROR(HLOOKUP($AE$38,$AA$76:$AI$80,2,FALSE),"")</f>
        <v>47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1228</v>
      </c>
      <c r="AE70" s="11">
        <v>1311</v>
      </c>
      <c r="AF70" s="11">
        <v>1364</v>
      </c>
      <c r="AG70" s="11">
        <v>0</v>
      </c>
      <c r="AH70" s="11">
        <v>0</v>
      </c>
      <c r="AI70" s="11">
        <v>0</v>
      </c>
      <c r="AJ70" s="8" t="s">
        <v>251</v>
      </c>
      <c r="AL70" s="8" t="s">
        <v>251</v>
      </c>
      <c r="AN70" s="8" t="s">
        <v>251</v>
      </c>
    </row>
    <row r="71" spans="1:40" ht="20.100000000000001" customHeight="1" x14ac:dyDescent="0.15">
      <c r="A71" s="56"/>
      <c r="B71" s="49" t="s">
        <v>1076</v>
      </c>
      <c r="C71" s="49"/>
      <c r="D71" s="15" t="s">
        <v>358</v>
      </c>
      <c r="E71" s="180">
        <f>IFERROR(HLOOKUP($AE$38,$AA$76:$AI$80,3,FALSE),"")</f>
        <v>61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1075</v>
      </c>
      <c r="C72" s="49"/>
      <c r="D72" s="15" t="s">
        <v>1074</v>
      </c>
      <c r="E72" s="180">
        <f>IFERROR(HLOOKUP($AE$38,$AA$76:$AI$80,4,FALSE),"")</f>
        <v>369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1073</v>
      </c>
      <c r="C73" s="44"/>
      <c r="D73" s="14" t="s">
        <v>1072</v>
      </c>
      <c r="E73" s="181">
        <f>IFERROR(HLOOKUP($AE$38,$AA$76:$AI$80,5,FALSE),"")</f>
        <v>910</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369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910</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200" t="s">
        <v>305</v>
      </c>
      <c r="B85" s="4201"/>
      <c r="C85" s="4201"/>
      <c r="D85" s="42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200" t="s">
        <v>302</v>
      </c>
      <c r="B87" s="4201"/>
      <c r="C87" s="4201"/>
      <c r="D87" s="42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196" t="s">
        <v>300</v>
      </c>
      <c r="B89" s="4197"/>
      <c r="C89" s="4197"/>
      <c r="D89" s="4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200" t="s">
        <v>297</v>
      </c>
      <c r="B91" s="4201"/>
      <c r="C91" s="4201"/>
      <c r="D91" s="4258"/>
      <c r="E91" s="158" t="s">
        <v>1071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200" t="s">
        <v>294</v>
      </c>
      <c r="B98" s="4201"/>
      <c r="C98" s="4201"/>
      <c r="D98" s="4258"/>
      <c r="E98" s="4263" t="s">
        <v>232</v>
      </c>
      <c r="F98" s="4264"/>
      <c r="G98" s="4260" t="s">
        <v>293</v>
      </c>
      <c r="H98" s="4261"/>
      <c r="I98" s="4261"/>
      <c r="J98" s="4261"/>
      <c r="K98" s="4261"/>
      <c r="L98" s="4261"/>
      <c r="M98" s="4261"/>
      <c r="N98" s="4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200" t="s">
        <v>292</v>
      </c>
      <c r="B105" s="4201"/>
      <c r="C105" s="4201"/>
      <c r="D105" s="4258"/>
      <c r="E105" s="4259" t="s">
        <v>1070</v>
      </c>
      <c r="F105" s="4250"/>
      <c r="G105" s="4250"/>
      <c r="H105" s="4250"/>
      <c r="I105" s="4250"/>
      <c r="J105" s="4250"/>
      <c r="K105" s="4250"/>
      <c r="L105" s="4250"/>
      <c r="M105" s="4250"/>
      <c r="N105" s="4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276" t="s">
        <v>307</v>
      </c>
      <c r="Q4" s="4277"/>
      <c r="R4" s="4277"/>
      <c r="S4" s="4277"/>
      <c r="T4" s="118" t="str">
        <f>LEFT(E83,1)</f>
        <v>Ｂ</v>
      </c>
      <c r="U4" s="4278" t="s">
        <v>306</v>
      </c>
      <c r="V4" s="4278"/>
      <c r="W4" s="4278"/>
      <c r="X4" s="4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280" t="s">
        <v>305</v>
      </c>
      <c r="Q6" s="4281"/>
      <c r="R6" s="4281"/>
      <c r="S6" s="4281"/>
      <c r="T6" s="118" t="str">
        <f>LEFT(E85,1)</f>
        <v>Ｂ</v>
      </c>
      <c r="U6" s="4278" t="s">
        <v>303</v>
      </c>
      <c r="V6" s="4278"/>
      <c r="W6" s="4278"/>
      <c r="X6" s="4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292" t="s">
        <v>285</v>
      </c>
      <c r="B7" s="4293"/>
      <c r="C7" s="4293"/>
      <c r="D7" s="4293"/>
      <c r="E7" s="4294" t="str">
        <f t="shared" si="0"/>
        <v>生活支援体制整備</v>
      </c>
      <c r="F7" s="4295"/>
      <c r="G7" s="4295"/>
      <c r="H7" s="4295"/>
      <c r="I7" s="4295"/>
      <c r="J7" s="4295"/>
      <c r="K7" s="4295"/>
      <c r="L7" s="4295"/>
      <c r="M7" s="4295"/>
      <c r="N7" s="4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268" t="s">
        <v>283</v>
      </c>
      <c r="B8" s="4269"/>
      <c r="C8" s="4269"/>
      <c r="D8" s="4269"/>
      <c r="E8" s="4270" t="str">
        <f t="shared" si="0"/>
        <v>介護保険課</v>
      </c>
      <c r="F8" s="4271"/>
      <c r="G8" s="4271"/>
      <c r="H8" s="4271"/>
      <c r="I8" s="4271"/>
      <c r="J8" s="4271"/>
      <c r="K8" s="4271"/>
      <c r="L8" s="4271"/>
      <c r="M8" s="4271"/>
      <c r="N8" s="4272"/>
      <c r="P8" s="4240" t="s">
        <v>302</v>
      </c>
      <c r="Q8" s="4241"/>
      <c r="R8" s="4241"/>
      <c r="S8" s="4241"/>
      <c r="T8" s="120" t="str">
        <f>LEFT(E87,1)</f>
        <v>Ｂ</v>
      </c>
      <c r="U8" s="4238" t="s">
        <v>301</v>
      </c>
      <c r="V8" s="4238"/>
      <c r="W8" s="4238"/>
      <c r="X8" s="4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265" t="s">
        <v>334</v>
      </c>
      <c r="B9" s="4266"/>
      <c r="C9" s="4266"/>
      <c r="D9" s="4267"/>
      <c r="E9" s="4273" t="str">
        <f t="shared" si="0"/>
        <v>介護保険法第１１５条の４５第２項第５号に規定する事業を推進するとともに、地域における支え合いの生活支援体制づくりを推進することを目的に、住民主体の支え合いの生活支援体制に対して助成を行うため、一般会計へ繰出しする。</v>
      </c>
      <c r="F9" s="4274"/>
      <c r="G9" s="4274"/>
      <c r="H9" s="4274"/>
      <c r="I9" s="4274"/>
      <c r="J9" s="4274"/>
      <c r="K9" s="4274"/>
      <c r="L9" s="4274"/>
      <c r="M9" s="4274"/>
      <c r="N9" s="4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236" t="s">
        <v>300</v>
      </c>
      <c r="Q10" s="4237"/>
      <c r="R10" s="4237"/>
      <c r="S10" s="4237"/>
      <c r="T10" s="118" t="str">
        <f>LEFT(E89,1)</f>
        <v>Ｂ</v>
      </c>
      <c r="U10" s="4238" t="s">
        <v>298</v>
      </c>
      <c r="V10" s="4238"/>
      <c r="W10" s="4238"/>
      <c r="X10" s="4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第１層及び第２層協議体の開催や本事業に関わる取組を行う地域団体等とのネットワークづくりを通じて、地域の支え合いの仕組みづくりに寄与することができた。
今後は、本事業と同様に地域福祉圏域で活動している「地域福祉推進協議会」との関係性の整理が求められているため、地域福祉推進協議会との連携の強化や組織体制の見直しを検討していく必要がある。引き続き、本事業への助成を行う。</v>
      </c>
      <c r="U12" s="4290"/>
      <c r="V12" s="4290"/>
      <c r="W12" s="4290"/>
      <c r="X12" s="4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268" t="s">
        <v>332</v>
      </c>
      <c r="B14" s="4269"/>
      <c r="C14" s="4269"/>
      <c r="D14" s="4269"/>
      <c r="E14" s="4282" t="str">
        <f>E51</f>
        <v>■市が直接実施  □一部委託  □全部委託・指定管理  □その他</v>
      </c>
      <c r="F14" s="4283"/>
      <c r="G14" s="4283"/>
      <c r="H14" s="4283"/>
      <c r="I14" s="4283"/>
      <c r="J14" s="4283"/>
      <c r="K14" s="4283"/>
      <c r="L14" s="4283"/>
      <c r="M14" s="4283"/>
      <c r="N14" s="4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268" t="s">
        <v>331</v>
      </c>
      <c r="B15" s="4269"/>
      <c r="C15" s="4269"/>
      <c r="D15" s="4269"/>
      <c r="E15" s="4282" t="str">
        <f>E52</f>
        <v>■国・県の制度　 □国・県の制度＋市独自の制度　 □市独自の制度</v>
      </c>
      <c r="F15" s="4283"/>
      <c r="G15" s="4283"/>
      <c r="H15" s="4283"/>
      <c r="I15" s="4283"/>
      <c r="J15" s="4283"/>
      <c r="K15" s="4283"/>
      <c r="L15" s="4283"/>
      <c r="M15" s="4283"/>
      <c r="N15" s="4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285" t="s">
        <v>330</v>
      </c>
      <c r="B16" s="4286"/>
      <c r="C16" s="4286"/>
      <c r="D16" s="4286"/>
      <c r="E16" s="4287" t="str">
        <f>E53</f>
        <v>介護保険法第１１５条の４５第２項第５号</v>
      </c>
      <c r="F16" s="4288"/>
      <c r="G16" s="4288"/>
      <c r="H16" s="4288"/>
      <c r="I16" s="4288"/>
      <c r="J16" s="4288"/>
      <c r="K16" s="4288"/>
      <c r="L16" s="4288"/>
      <c r="M16" s="4288"/>
      <c r="N16" s="4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27082000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7854000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19228000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27081498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502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0.99998146370282848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地域における高齢者、障がい者、子どもといった様々な課題を分野ごとではなく包括的に、地域において支え合い、助け合いながら解決していく仕組みづくりを行った。
事業の実施に当たっては、第１層（市全域）及び第２層（６圏域）に生活支援コーディネーターを配置するとともに、地域住民による協議体を開催し、地域の支え合いづくりについて協議を行い、事業を推進した。当該事業への助成を行うため、一般会計への繰出しを実施した。</v>
      </c>
      <c r="F26" s="53"/>
      <c r="G26" s="53"/>
      <c r="H26" s="53"/>
      <c r="I26" s="53"/>
      <c r="J26" s="53"/>
      <c r="K26" s="53"/>
      <c r="L26" s="53"/>
      <c r="M26" s="53"/>
      <c r="N26" s="54"/>
      <c r="O26" s="21"/>
      <c r="P26" s="4240" t="s">
        <v>292</v>
      </c>
      <c r="Q26" s="4241"/>
      <c r="R26" s="4241"/>
      <c r="S26" s="4297"/>
      <c r="T26" s="121" t="str">
        <f>E105</f>
        <v>令和６年度から生活支援コーディネーターを増員の上、新座市社会福祉協議会へ本事業を委託し、推進する。
また、地域福祉推進協議会と協議体の連携強化や、組織体制の見直しを検討していく必要がある。引き続き、本事業への助成を行う。</v>
      </c>
      <c r="U26" s="4290"/>
      <c r="V26" s="4290"/>
      <c r="W26" s="4290"/>
      <c r="X26" s="4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第１層協議体の開催（市全域）</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第２層協議体の開催（６圏域）</v>
      </c>
      <c r="C34" s="49"/>
      <c r="D34" s="23" t="str">
        <f t="shared" si="1"/>
        <v>回</v>
      </c>
      <c r="E34" s="46">
        <f t="shared" si="1"/>
        <v>61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生活支援コーディネーターの配置人数</v>
      </c>
      <c r="C35" s="49"/>
      <c r="D35" s="23" t="str">
        <f t="shared" si="1"/>
        <v>人</v>
      </c>
      <c r="E35" s="46">
        <f t="shared" si="1"/>
        <v>7</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292" t="s">
        <v>285</v>
      </c>
      <c r="B44" s="4293"/>
      <c r="C44" s="4293"/>
      <c r="D44" s="4293"/>
      <c r="E44" s="4294" t="s">
        <v>1090</v>
      </c>
      <c r="F44" s="4295"/>
      <c r="G44" s="4295"/>
      <c r="H44" s="4295"/>
      <c r="I44" s="4295"/>
      <c r="J44" s="4295"/>
      <c r="K44" s="4295"/>
      <c r="L44" s="4295"/>
      <c r="M44" s="4295"/>
      <c r="N44" s="4296"/>
    </row>
    <row r="45" spans="1:35" ht="20.100000000000001" customHeight="1" x14ac:dyDescent="0.15">
      <c r="A45" s="4268" t="s">
        <v>283</v>
      </c>
      <c r="B45" s="4269"/>
      <c r="C45" s="4269"/>
      <c r="D45" s="4269"/>
      <c r="E45" s="4270" t="s">
        <v>822</v>
      </c>
      <c r="F45" s="4271"/>
      <c r="G45" s="4271"/>
      <c r="H45" s="4271"/>
      <c r="I45" s="4271"/>
      <c r="J45" s="4271"/>
      <c r="K45" s="4271"/>
      <c r="L45" s="4271"/>
      <c r="M45" s="4271"/>
      <c r="N45" s="4272"/>
    </row>
    <row r="46" spans="1:35" ht="20.100000000000001" customHeight="1" x14ac:dyDescent="0.15">
      <c r="A46" s="4265" t="s">
        <v>334</v>
      </c>
      <c r="B46" s="4266"/>
      <c r="C46" s="4266"/>
      <c r="D46" s="4267"/>
      <c r="E46" s="4273" t="s">
        <v>1089</v>
      </c>
      <c r="F46" s="4274"/>
      <c r="G46" s="4274"/>
      <c r="H46" s="4274"/>
      <c r="I46" s="4274"/>
      <c r="J46" s="4274"/>
      <c r="K46" s="4274"/>
      <c r="L46" s="4274"/>
      <c r="M46" s="4274"/>
      <c r="N46" s="4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268" t="s">
        <v>332</v>
      </c>
      <c r="B51" s="4269"/>
      <c r="C51" s="4269"/>
      <c r="D51" s="4269"/>
      <c r="E51" s="4282" t="str">
        <f>AA52 &amp; "市が直接実施  " &amp; AB52  &amp; "一部委託  "  &amp; AC52 &amp; "全部委託・指定管理  " &amp; AD52 &amp; "その他"</f>
        <v>■市が直接実施  □一部委託  □全部委託・指定管理  □その他</v>
      </c>
      <c r="F51" s="4283"/>
      <c r="G51" s="4283"/>
      <c r="H51" s="4283"/>
      <c r="I51" s="4283"/>
      <c r="J51" s="4283"/>
      <c r="K51" s="4283"/>
      <c r="L51" s="4283"/>
      <c r="M51" s="4283"/>
      <c r="N51" s="4284"/>
    </row>
    <row r="52" spans="1:40" ht="20.100000000000001" customHeight="1" x14ac:dyDescent="0.15">
      <c r="A52" s="4268" t="s">
        <v>331</v>
      </c>
      <c r="B52" s="4269"/>
      <c r="C52" s="4269"/>
      <c r="D52" s="4269"/>
      <c r="E52" s="4282" t="str">
        <f>AA53 &amp; "国・県の制度　 " &amp; AB53  &amp; "国・県の制度＋市独自の制度　 "  &amp; AC53  &amp; "市独自の制度"</f>
        <v>■国・県の制度　 □国・県の制度＋市独自の制度　 □市独自の制度</v>
      </c>
      <c r="F52" s="4283"/>
      <c r="G52" s="4283"/>
      <c r="H52" s="4283"/>
      <c r="I52" s="4283"/>
      <c r="J52" s="4283"/>
      <c r="K52" s="4283"/>
      <c r="L52" s="4283"/>
      <c r="M52" s="4283"/>
      <c r="N52" s="4284"/>
      <c r="AA52" s="8" t="s">
        <v>275</v>
      </c>
      <c r="AB52" s="8" t="s">
        <v>274</v>
      </c>
      <c r="AC52" s="8" t="s">
        <v>274</v>
      </c>
      <c r="AD52" s="8" t="s">
        <v>274</v>
      </c>
    </row>
    <row r="53" spans="1:40" ht="20.100000000000001" customHeight="1" thickBot="1" x14ac:dyDescent="0.2">
      <c r="A53" s="4285" t="s">
        <v>330</v>
      </c>
      <c r="B53" s="4286"/>
      <c r="C53" s="4286"/>
      <c r="D53" s="4286"/>
      <c r="E53" s="4287" t="s">
        <v>1088</v>
      </c>
      <c r="F53" s="4288"/>
      <c r="G53" s="4288"/>
      <c r="H53" s="4288"/>
      <c r="I53" s="4288"/>
      <c r="J53" s="4288"/>
      <c r="K53" s="4288"/>
      <c r="L53" s="4288"/>
      <c r="M53" s="4288"/>
      <c r="N53" s="42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27082000</v>
      </c>
      <c r="F57" s="57"/>
      <c r="G57" s="57">
        <f>IFERROR(HLOOKUP($AF$38,$AA$56:$AI$57,2,FALSE)*1000,"")</f>
        <v>32000000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24769</v>
      </c>
      <c r="AE57" s="13">
        <v>27082</v>
      </c>
      <c r="AF57" s="13">
        <v>32000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7854000</v>
      </c>
      <c r="G58" s="19"/>
      <c r="H58" s="20">
        <f>IFERROR(G57-H59,"")</f>
        <v>7360000</v>
      </c>
      <c r="I58" s="19"/>
      <c r="J58" s="20">
        <f>IFERROR(I57-J59,"")</f>
        <v>0</v>
      </c>
      <c r="K58" s="19"/>
      <c r="L58" s="20">
        <f>IFERROR(K57-L59,"")</f>
        <v>0</v>
      </c>
      <c r="M58" s="19"/>
      <c r="N58" s="18">
        <f>IFERROR(M57-N59,"")</f>
        <v>0</v>
      </c>
      <c r="AA58" s="13">
        <v>0</v>
      </c>
      <c r="AB58" s="13">
        <v>0</v>
      </c>
      <c r="AC58" s="13">
        <v>0</v>
      </c>
      <c r="AD58" s="13">
        <v>24769000</v>
      </c>
      <c r="AE58" s="13">
        <v>27081498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19228000</v>
      </c>
      <c r="G59" s="19"/>
      <c r="H59" s="20">
        <f>IFERROR(HLOOKUP($AF$38,$AA$60:$AI$61,2,FALSE)*1000,"")</f>
        <v>24640000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27081498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502</v>
      </c>
      <c r="F61" s="57"/>
      <c r="G61" s="57">
        <f>IFERROR(G57-G60,"")</f>
        <v>32000000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19072</v>
      </c>
      <c r="AE61" s="12">
        <f t="shared" si="2"/>
        <v>19228</v>
      </c>
      <c r="AF61" s="12">
        <f t="shared" si="2"/>
        <v>24640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0.99998146370282848</v>
      </c>
      <c r="F62" s="47"/>
      <c r="G62" s="47">
        <f>IFERROR(G$60/G$57,"")</f>
        <v>0</v>
      </c>
      <c r="H62" s="47"/>
      <c r="I62" s="47" t="str">
        <f>IFERROR(I$60/I$57,"")</f>
        <v/>
      </c>
      <c r="J62" s="47"/>
      <c r="K62" s="47" t="str">
        <f>IFERROR(K$60/K$57,"")</f>
        <v/>
      </c>
      <c r="L62" s="47"/>
      <c r="M62" s="47" t="str">
        <f>IFERROR(M$60/M$57,"")</f>
        <v/>
      </c>
      <c r="N62" s="50"/>
      <c r="AA62" s="11">
        <v>0</v>
      </c>
      <c r="AB62" s="11">
        <v>0</v>
      </c>
      <c r="AC62" s="11">
        <v>0</v>
      </c>
      <c r="AD62" s="11">
        <v>9536</v>
      </c>
      <c r="AE62" s="11">
        <v>9614</v>
      </c>
      <c r="AF62" s="11">
        <v>12320</v>
      </c>
      <c r="AG62" s="11">
        <v>0</v>
      </c>
      <c r="AH62" s="11">
        <v>0</v>
      </c>
      <c r="AI62" s="11">
        <v>0</v>
      </c>
      <c r="AJ62" s="8" t="s">
        <v>251</v>
      </c>
      <c r="AL62" s="8" t="s">
        <v>251</v>
      </c>
      <c r="AN62" s="8" t="s">
        <v>251</v>
      </c>
    </row>
    <row r="63" spans="1:40" ht="20.100000000000001" customHeight="1" x14ac:dyDescent="0.15">
      <c r="A63" s="51" t="s">
        <v>321</v>
      </c>
      <c r="B63" s="52"/>
      <c r="C63" s="52"/>
      <c r="D63" s="52"/>
      <c r="E63" s="53" t="s">
        <v>1087</v>
      </c>
      <c r="F63" s="53"/>
      <c r="G63" s="53"/>
      <c r="H63" s="53"/>
      <c r="I63" s="53"/>
      <c r="J63" s="53"/>
      <c r="K63" s="53"/>
      <c r="L63" s="53"/>
      <c r="M63" s="53"/>
      <c r="N63" s="54"/>
      <c r="AA63" s="11">
        <v>0</v>
      </c>
      <c r="AB63" s="11">
        <v>0</v>
      </c>
      <c r="AC63" s="11">
        <v>0</v>
      </c>
      <c r="AD63" s="11">
        <v>4768</v>
      </c>
      <c r="AE63" s="11">
        <v>4807</v>
      </c>
      <c r="AF63" s="11">
        <v>6160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1086</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4768</v>
      </c>
      <c r="AE70" s="11">
        <v>4807</v>
      </c>
      <c r="AF70" s="11">
        <v>6160</v>
      </c>
      <c r="AG70" s="11">
        <v>0</v>
      </c>
      <c r="AH70" s="11">
        <v>0</v>
      </c>
      <c r="AI70" s="11">
        <v>0</v>
      </c>
      <c r="AJ70" s="8" t="s">
        <v>251</v>
      </c>
      <c r="AL70" s="8" t="s">
        <v>251</v>
      </c>
      <c r="AN70" s="8" t="s">
        <v>251</v>
      </c>
    </row>
    <row r="71" spans="1:40" ht="20.100000000000001" customHeight="1" x14ac:dyDescent="0.15">
      <c r="A71" s="56"/>
      <c r="B71" s="49" t="s">
        <v>1085</v>
      </c>
      <c r="C71" s="49"/>
      <c r="D71" s="15" t="s">
        <v>350</v>
      </c>
      <c r="E71" s="180">
        <f>IFERROR(HLOOKUP($AE$38,$AA$76:$AI$80,3,FALSE),"")</f>
        <v>61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1084</v>
      </c>
      <c r="C72" s="49"/>
      <c r="D72" s="15" t="s">
        <v>252</v>
      </c>
      <c r="E72" s="180">
        <f>IFERROR(HLOOKUP($AE$38,$AA$76:$AI$80,4,FALSE),"")</f>
        <v>7</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7</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240" t="s">
        <v>305</v>
      </c>
      <c r="B85" s="4241"/>
      <c r="C85" s="4241"/>
      <c r="D85" s="4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240" t="s">
        <v>302</v>
      </c>
      <c r="B87" s="4241"/>
      <c r="C87" s="4241"/>
      <c r="D87" s="42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236" t="s">
        <v>300</v>
      </c>
      <c r="B89" s="4237"/>
      <c r="C89" s="4237"/>
      <c r="D89" s="42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240" t="s">
        <v>297</v>
      </c>
      <c r="B91" s="4241"/>
      <c r="C91" s="4241"/>
      <c r="D91" s="4298"/>
      <c r="E91" s="158" t="s">
        <v>1083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240" t="s">
        <v>294</v>
      </c>
      <c r="B98" s="4241"/>
      <c r="C98" s="4241"/>
      <c r="D98" s="4298"/>
      <c r="E98" s="4303" t="s">
        <v>366</v>
      </c>
      <c r="F98" s="4304"/>
      <c r="G98" s="4300" t="s">
        <v>293</v>
      </c>
      <c r="H98" s="4301"/>
      <c r="I98" s="4301"/>
      <c r="J98" s="4301"/>
      <c r="K98" s="4301"/>
      <c r="L98" s="4301"/>
      <c r="M98" s="4301"/>
      <c r="N98" s="4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240" t="s">
        <v>292</v>
      </c>
      <c r="B105" s="4241"/>
      <c r="C105" s="4241"/>
      <c r="D105" s="4298"/>
      <c r="E105" s="4299" t="s">
        <v>1082</v>
      </c>
      <c r="F105" s="4290"/>
      <c r="G105" s="4290"/>
      <c r="H105" s="4290"/>
      <c r="I105" s="4290"/>
      <c r="J105" s="4290"/>
      <c r="K105" s="4290"/>
      <c r="L105" s="4290"/>
      <c r="M105" s="4290"/>
      <c r="N105" s="4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316" t="s">
        <v>307</v>
      </c>
      <c r="Q4" s="4317"/>
      <c r="R4" s="4317"/>
      <c r="S4" s="4317"/>
      <c r="T4" s="118" t="str">
        <f>LEFT(E83,1)</f>
        <v>Ｂ</v>
      </c>
      <c r="U4" s="4318" t="s">
        <v>306</v>
      </c>
      <c r="V4" s="4318"/>
      <c r="W4" s="4318"/>
      <c r="X4" s="4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320" t="s">
        <v>305</v>
      </c>
      <c r="Q6" s="4321"/>
      <c r="R6" s="4321"/>
      <c r="S6" s="4321"/>
      <c r="T6" s="118" t="str">
        <f>LEFT(E85,1)</f>
        <v>Ａ</v>
      </c>
      <c r="U6" s="4318" t="s">
        <v>303</v>
      </c>
      <c r="V6" s="4318"/>
      <c r="W6" s="4318"/>
      <c r="X6" s="4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332" t="s">
        <v>285</v>
      </c>
      <c r="B7" s="4333"/>
      <c r="C7" s="4333"/>
      <c r="D7" s="4333"/>
      <c r="E7" s="4334" t="str">
        <f t="shared" si="0"/>
        <v>認知症初期集中支援推進</v>
      </c>
      <c r="F7" s="4335"/>
      <c r="G7" s="4335"/>
      <c r="H7" s="4335"/>
      <c r="I7" s="4335"/>
      <c r="J7" s="4335"/>
      <c r="K7" s="4335"/>
      <c r="L7" s="4335"/>
      <c r="M7" s="4335"/>
      <c r="N7" s="4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308" t="s">
        <v>283</v>
      </c>
      <c r="B8" s="4309"/>
      <c r="C8" s="4309"/>
      <c r="D8" s="4309"/>
      <c r="E8" s="4310" t="str">
        <f t="shared" si="0"/>
        <v>介護保険課</v>
      </c>
      <c r="F8" s="4311"/>
      <c r="G8" s="4311"/>
      <c r="H8" s="4311"/>
      <c r="I8" s="4311"/>
      <c r="J8" s="4311"/>
      <c r="K8" s="4311"/>
      <c r="L8" s="4311"/>
      <c r="M8" s="4311"/>
      <c r="N8" s="4312"/>
      <c r="P8" s="4280" t="s">
        <v>302</v>
      </c>
      <c r="Q8" s="4281"/>
      <c r="R8" s="4281"/>
      <c r="S8" s="4281"/>
      <c r="T8" s="120" t="str">
        <f>LEFT(E87,1)</f>
        <v>Ｂ</v>
      </c>
      <c r="U8" s="4278" t="s">
        <v>301</v>
      </c>
      <c r="V8" s="4278"/>
      <c r="W8" s="4278"/>
      <c r="X8" s="4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305" t="s">
        <v>334</v>
      </c>
      <c r="B9" s="4306"/>
      <c r="C9" s="4306"/>
      <c r="D9" s="4307"/>
      <c r="E9" s="4313" t="str">
        <f t="shared" si="0"/>
        <v>認知症の人やその家族に早期に支援できるよう、早期診断・早期対応に向けた支援体制を構築することを目的に、次の取組を行う。
１　認知症施策検討委員会の設置
２　認知症初期集中支援チームの設置</v>
      </c>
      <c r="F9" s="4314"/>
      <c r="G9" s="4314"/>
      <c r="H9" s="4314"/>
      <c r="I9" s="4314"/>
      <c r="J9" s="4314"/>
      <c r="K9" s="4314"/>
      <c r="L9" s="4314"/>
      <c r="M9" s="4314"/>
      <c r="N9" s="4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276" t="s">
        <v>300</v>
      </c>
      <c r="Q10" s="4277"/>
      <c r="R10" s="4277"/>
      <c r="S10" s="4277"/>
      <c r="T10" s="118" t="str">
        <f>LEFT(E89,1)</f>
        <v>Ｂ</v>
      </c>
      <c r="U10" s="4278" t="s">
        <v>298</v>
      </c>
      <c r="V10" s="4278"/>
      <c r="W10" s="4278"/>
      <c r="X10" s="4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認知症初期集中支援事業は国の地域支援事業実施要綱に基づき実施しているが、要綱と支援実態に乖離があり、コストに見合った効果的な運用ができていない状況である。
認知症の方の増加に伴い、対応を求められるケースが増えることから、必要性が高いと判断した。</v>
      </c>
      <c r="U12" s="4330"/>
      <c r="V12" s="4330"/>
      <c r="W12" s="4330"/>
      <c r="X12" s="4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308" t="s">
        <v>332</v>
      </c>
      <c r="B14" s="4309"/>
      <c r="C14" s="4309"/>
      <c r="D14" s="4309"/>
      <c r="E14" s="4322" t="str">
        <f>E51</f>
        <v>■市が直接実施  □一部委託  □全部委託・指定管理  □その他</v>
      </c>
      <c r="F14" s="4323"/>
      <c r="G14" s="4323"/>
      <c r="H14" s="4323"/>
      <c r="I14" s="4323"/>
      <c r="J14" s="4323"/>
      <c r="K14" s="4323"/>
      <c r="L14" s="4323"/>
      <c r="M14" s="4323"/>
      <c r="N14" s="4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308" t="s">
        <v>331</v>
      </c>
      <c r="B15" s="4309"/>
      <c r="C15" s="4309"/>
      <c r="D15" s="4309"/>
      <c r="E15" s="4322" t="str">
        <f>E52</f>
        <v>□国・県の制度　 ■国・県の制度＋市独自の制度　 □市独自の制度</v>
      </c>
      <c r="F15" s="4323"/>
      <c r="G15" s="4323"/>
      <c r="H15" s="4323"/>
      <c r="I15" s="4323"/>
      <c r="J15" s="4323"/>
      <c r="K15" s="4323"/>
      <c r="L15" s="4323"/>
      <c r="M15" s="4323"/>
      <c r="N15" s="4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325" t="s">
        <v>330</v>
      </c>
      <c r="B16" s="4326"/>
      <c r="C16" s="4326"/>
      <c r="D16" s="4326"/>
      <c r="E16" s="4327" t="str">
        <f>E53</f>
        <v>地域支援事業実施要綱、新座市認知症施策検討委員会開催要項　等</v>
      </c>
      <c r="F16" s="4328"/>
      <c r="G16" s="4328"/>
      <c r="H16" s="4328"/>
      <c r="I16" s="4328"/>
      <c r="J16" s="4328"/>
      <c r="K16" s="4328"/>
      <c r="L16" s="4328"/>
      <c r="M16" s="4328"/>
      <c r="N16" s="4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561000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129000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432000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118500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442500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0.21122994652406418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認知症になっても本人の意思が尊重され、できる限り住み慣れた地域で暮らし続けられる体制の実現のため、地域課題の抽出等を行う認知症施策検討委員会を実施した。
また、早期診断・早期対応に向けた支援体制構築のため、認知症の人やその家族に早期に関わる「認知症初期集中支援チーム」を設置して、支援を行った。</v>
      </c>
      <c r="F26" s="53"/>
      <c r="G26" s="53"/>
      <c r="H26" s="53"/>
      <c r="I26" s="53"/>
      <c r="J26" s="53"/>
      <c r="K26" s="53"/>
      <c r="L26" s="53"/>
      <c r="M26" s="53"/>
      <c r="N26" s="54"/>
      <c r="O26" s="21"/>
      <c r="P26" s="4280" t="s">
        <v>292</v>
      </c>
      <c r="Q26" s="4281"/>
      <c r="R26" s="4281"/>
      <c r="S26" s="4337"/>
      <c r="T26" s="121" t="str">
        <f>E105</f>
        <v>令和６年度から支援チームのメンバー変更及び追加があったため、事業についてチーム員全員で認識を統一する機会を設ける。またチームとして明確な目標（件数）を定め、支援の精度を高めていく。</v>
      </c>
      <c r="U26" s="4330"/>
      <c r="V26" s="4330"/>
      <c r="W26" s="4330"/>
      <c r="X26" s="4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認知症施策検討委員会開催回数</v>
      </c>
      <c r="C33" s="49"/>
      <c r="D33" s="23" t="str">
        <f t="shared" ref="D33:E36" si="1">D70</f>
        <v>回</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認知症初期集中支援事業支援件数</v>
      </c>
      <c r="C34" s="49"/>
      <c r="D34" s="23" t="str">
        <f t="shared" si="1"/>
        <v>件</v>
      </c>
      <c r="E34" s="46">
        <f t="shared" si="1"/>
        <v>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332" t="s">
        <v>285</v>
      </c>
      <c r="B44" s="4333"/>
      <c r="C44" s="4333"/>
      <c r="D44" s="4333"/>
      <c r="E44" s="4334" t="s">
        <v>1098</v>
      </c>
      <c r="F44" s="4335"/>
      <c r="G44" s="4335"/>
      <c r="H44" s="4335"/>
      <c r="I44" s="4335"/>
      <c r="J44" s="4335"/>
      <c r="K44" s="4335"/>
      <c r="L44" s="4335"/>
      <c r="M44" s="4335"/>
      <c r="N44" s="4336"/>
    </row>
    <row r="45" spans="1:35" ht="20.100000000000001" customHeight="1" x14ac:dyDescent="0.15">
      <c r="A45" s="4308" t="s">
        <v>283</v>
      </c>
      <c r="B45" s="4309"/>
      <c r="C45" s="4309"/>
      <c r="D45" s="4309"/>
      <c r="E45" s="4310" t="s">
        <v>822</v>
      </c>
      <c r="F45" s="4311"/>
      <c r="G45" s="4311"/>
      <c r="H45" s="4311"/>
      <c r="I45" s="4311"/>
      <c r="J45" s="4311"/>
      <c r="K45" s="4311"/>
      <c r="L45" s="4311"/>
      <c r="M45" s="4311"/>
      <c r="N45" s="4312"/>
    </row>
    <row r="46" spans="1:35" ht="20.100000000000001" customHeight="1" x14ac:dyDescent="0.15">
      <c r="A46" s="4305" t="s">
        <v>334</v>
      </c>
      <c r="B46" s="4306"/>
      <c r="C46" s="4306"/>
      <c r="D46" s="4307"/>
      <c r="E46" s="4313" t="s">
        <v>1097</v>
      </c>
      <c r="F46" s="4314"/>
      <c r="G46" s="4314"/>
      <c r="H46" s="4314"/>
      <c r="I46" s="4314"/>
      <c r="J46" s="4314"/>
      <c r="K46" s="4314"/>
      <c r="L46" s="4314"/>
      <c r="M46" s="4314"/>
      <c r="N46" s="4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308" t="s">
        <v>332</v>
      </c>
      <c r="B51" s="4309"/>
      <c r="C51" s="4309"/>
      <c r="D51" s="4309"/>
      <c r="E51" s="4322" t="str">
        <f>AA52 &amp; "市が直接実施  " &amp; AB52  &amp; "一部委託  "  &amp; AC52 &amp; "全部委託・指定管理  " &amp; AD52 &amp; "その他"</f>
        <v>■市が直接実施  □一部委託  □全部委託・指定管理  □その他</v>
      </c>
      <c r="F51" s="4323"/>
      <c r="G51" s="4323"/>
      <c r="H51" s="4323"/>
      <c r="I51" s="4323"/>
      <c r="J51" s="4323"/>
      <c r="K51" s="4323"/>
      <c r="L51" s="4323"/>
      <c r="M51" s="4323"/>
      <c r="N51" s="4324"/>
    </row>
    <row r="52" spans="1:40" ht="20.100000000000001" customHeight="1" x14ac:dyDescent="0.15">
      <c r="A52" s="4308" t="s">
        <v>331</v>
      </c>
      <c r="B52" s="4309"/>
      <c r="C52" s="4309"/>
      <c r="D52" s="4309"/>
      <c r="E52" s="4322" t="str">
        <f>AA53 &amp; "国・県の制度　 " &amp; AB53  &amp; "国・県の制度＋市独自の制度　 "  &amp; AC53  &amp; "市独自の制度"</f>
        <v>□国・県の制度　 ■国・県の制度＋市独自の制度　 □市独自の制度</v>
      </c>
      <c r="F52" s="4323"/>
      <c r="G52" s="4323"/>
      <c r="H52" s="4323"/>
      <c r="I52" s="4323"/>
      <c r="J52" s="4323"/>
      <c r="K52" s="4323"/>
      <c r="L52" s="4323"/>
      <c r="M52" s="4323"/>
      <c r="N52" s="4324"/>
      <c r="AA52" s="8" t="s">
        <v>275</v>
      </c>
      <c r="AB52" s="8" t="s">
        <v>274</v>
      </c>
      <c r="AC52" s="8" t="s">
        <v>274</v>
      </c>
      <c r="AD52" s="8" t="s">
        <v>274</v>
      </c>
    </row>
    <row r="53" spans="1:40" ht="20.100000000000001" customHeight="1" thickBot="1" x14ac:dyDescent="0.2">
      <c r="A53" s="4325" t="s">
        <v>330</v>
      </c>
      <c r="B53" s="4326"/>
      <c r="C53" s="4326"/>
      <c r="D53" s="4326"/>
      <c r="E53" s="4327" t="s">
        <v>1096</v>
      </c>
      <c r="F53" s="4328"/>
      <c r="G53" s="4328"/>
      <c r="H53" s="4328"/>
      <c r="I53" s="4328"/>
      <c r="J53" s="4328"/>
      <c r="K53" s="4328"/>
      <c r="L53" s="4328"/>
      <c r="M53" s="4328"/>
      <c r="N53" s="43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561000</v>
      </c>
      <c r="F57" s="57"/>
      <c r="G57" s="57">
        <f>IFERROR(HLOOKUP($AF$38,$AA$56:$AI$57,2,FALSE)*1000,"")</f>
        <v>772000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649</v>
      </c>
      <c r="AE57" s="13">
        <v>561</v>
      </c>
      <c r="AF57" s="13">
        <v>772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129000</v>
      </c>
      <c r="G58" s="19"/>
      <c r="H58" s="20">
        <f>IFERROR(G57-H59,"")</f>
        <v>177000</v>
      </c>
      <c r="I58" s="19"/>
      <c r="J58" s="20">
        <f>IFERROR(I57-J59,"")</f>
        <v>0</v>
      </c>
      <c r="K58" s="19"/>
      <c r="L58" s="20">
        <f>IFERROR(K57-L59,"")</f>
        <v>0</v>
      </c>
      <c r="M58" s="19"/>
      <c r="N58" s="18">
        <f>IFERROR(M57-N59,"")</f>
        <v>0</v>
      </c>
      <c r="AA58" s="13">
        <v>0</v>
      </c>
      <c r="AB58" s="13">
        <v>0</v>
      </c>
      <c r="AC58" s="13">
        <v>0</v>
      </c>
      <c r="AD58" s="13">
        <v>87000</v>
      </c>
      <c r="AE58" s="13">
        <v>118500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432000</v>
      </c>
      <c r="G59" s="19"/>
      <c r="H59" s="20">
        <f>IFERROR(HLOOKUP($AF$38,$AA$60:$AI$61,2,FALSE)*1000,"")</f>
        <v>595000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118500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442500</v>
      </c>
      <c r="F61" s="57"/>
      <c r="G61" s="57">
        <f>IFERROR(G57-G60,"")</f>
        <v>772000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500</v>
      </c>
      <c r="AE61" s="12">
        <f t="shared" si="2"/>
        <v>432</v>
      </c>
      <c r="AF61" s="12">
        <f t="shared" si="2"/>
        <v>595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0.21122994652406418</v>
      </c>
      <c r="F62" s="47"/>
      <c r="G62" s="47">
        <f>IFERROR(G$60/G$57,"")</f>
        <v>0</v>
      </c>
      <c r="H62" s="47"/>
      <c r="I62" s="47" t="str">
        <f>IFERROR(I$60/I$57,"")</f>
        <v/>
      </c>
      <c r="J62" s="47"/>
      <c r="K62" s="47" t="str">
        <f>IFERROR(K$60/K$57,"")</f>
        <v/>
      </c>
      <c r="L62" s="47"/>
      <c r="M62" s="47" t="str">
        <f>IFERROR(M$60/M$57,"")</f>
        <v/>
      </c>
      <c r="N62" s="50"/>
      <c r="AA62" s="11">
        <v>0</v>
      </c>
      <c r="AB62" s="11">
        <v>0</v>
      </c>
      <c r="AC62" s="11">
        <v>0</v>
      </c>
      <c r="AD62" s="11">
        <v>250</v>
      </c>
      <c r="AE62" s="11">
        <v>216</v>
      </c>
      <c r="AF62" s="11">
        <v>297</v>
      </c>
      <c r="AG62" s="11">
        <v>0</v>
      </c>
      <c r="AH62" s="11">
        <v>0</v>
      </c>
      <c r="AI62" s="11">
        <v>0</v>
      </c>
      <c r="AJ62" s="8" t="s">
        <v>251</v>
      </c>
      <c r="AL62" s="8" t="s">
        <v>251</v>
      </c>
      <c r="AN62" s="8" t="s">
        <v>251</v>
      </c>
    </row>
    <row r="63" spans="1:40" ht="20.100000000000001" customHeight="1" x14ac:dyDescent="0.15">
      <c r="A63" s="51" t="s">
        <v>321</v>
      </c>
      <c r="B63" s="52"/>
      <c r="C63" s="52"/>
      <c r="D63" s="52"/>
      <c r="E63" s="53" t="s">
        <v>1095</v>
      </c>
      <c r="F63" s="53"/>
      <c r="G63" s="53"/>
      <c r="H63" s="53"/>
      <c r="I63" s="53"/>
      <c r="J63" s="53"/>
      <c r="K63" s="53"/>
      <c r="L63" s="53"/>
      <c r="M63" s="53"/>
      <c r="N63" s="54"/>
      <c r="AA63" s="11">
        <v>0</v>
      </c>
      <c r="AB63" s="11">
        <v>0</v>
      </c>
      <c r="AC63" s="11">
        <v>0</v>
      </c>
      <c r="AD63" s="11">
        <v>125</v>
      </c>
      <c r="AE63" s="11">
        <v>108</v>
      </c>
      <c r="AF63" s="11">
        <v>149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1094</v>
      </c>
      <c r="C70" s="49"/>
      <c r="D70" s="15" t="s">
        <v>350</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125</v>
      </c>
      <c r="AE70" s="11">
        <v>108</v>
      </c>
      <c r="AF70" s="11">
        <v>149</v>
      </c>
      <c r="AG70" s="11">
        <v>0</v>
      </c>
      <c r="AH70" s="11">
        <v>0</v>
      </c>
      <c r="AI70" s="11">
        <v>0</v>
      </c>
      <c r="AJ70" s="8" t="s">
        <v>251</v>
      </c>
      <c r="AL70" s="8" t="s">
        <v>251</v>
      </c>
      <c r="AN70" s="8" t="s">
        <v>251</v>
      </c>
    </row>
    <row r="71" spans="1:40" ht="20.100000000000001" customHeight="1" x14ac:dyDescent="0.15">
      <c r="A71" s="56"/>
      <c r="B71" s="49" t="s">
        <v>1093</v>
      </c>
      <c r="C71" s="49"/>
      <c r="D71" s="15" t="s">
        <v>358</v>
      </c>
      <c r="E71" s="180">
        <f>IFERROR(HLOOKUP($AE$38,$AA$76:$AI$80,3,FALSE),"")</f>
        <v>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280" t="s">
        <v>305</v>
      </c>
      <c r="B85" s="4281"/>
      <c r="C85" s="4281"/>
      <c r="D85" s="428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280" t="s">
        <v>302</v>
      </c>
      <c r="B87" s="4281"/>
      <c r="C87" s="4281"/>
      <c r="D87" s="42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276" t="s">
        <v>300</v>
      </c>
      <c r="B89" s="4277"/>
      <c r="C89" s="4277"/>
      <c r="D89" s="42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280" t="s">
        <v>297</v>
      </c>
      <c r="B91" s="4281"/>
      <c r="C91" s="4281"/>
      <c r="D91" s="4338"/>
      <c r="E91" s="158" t="s">
        <v>1092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280" t="s">
        <v>294</v>
      </c>
      <c r="B98" s="4281"/>
      <c r="C98" s="4281"/>
      <c r="D98" s="4338"/>
      <c r="E98" s="4343" t="s">
        <v>232</v>
      </c>
      <c r="F98" s="4344"/>
      <c r="G98" s="4340" t="s">
        <v>293</v>
      </c>
      <c r="H98" s="4341"/>
      <c r="I98" s="4341"/>
      <c r="J98" s="4341"/>
      <c r="K98" s="4341"/>
      <c r="L98" s="4341"/>
      <c r="M98" s="4341"/>
      <c r="N98" s="4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280" t="s">
        <v>292</v>
      </c>
      <c r="B105" s="4281"/>
      <c r="C105" s="4281"/>
      <c r="D105" s="4338"/>
      <c r="E105" s="4339" t="s">
        <v>1091</v>
      </c>
      <c r="F105" s="4330"/>
      <c r="G105" s="4330"/>
      <c r="H105" s="4330"/>
      <c r="I105" s="4330"/>
      <c r="J105" s="4330"/>
      <c r="K105" s="4330"/>
      <c r="L105" s="4330"/>
      <c r="M105" s="4330"/>
      <c r="N105" s="4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356" t="s">
        <v>307</v>
      </c>
      <c r="Q4" s="4357"/>
      <c r="R4" s="4357"/>
      <c r="S4" s="4357"/>
      <c r="T4" s="118" t="str">
        <f>LEFT(E83,1)</f>
        <v>Ｂ</v>
      </c>
      <c r="U4" s="4358" t="s">
        <v>306</v>
      </c>
      <c r="V4" s="4358"/>
      <c r="W4" s="4358"/>
      <c r="X4" s="4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360" t="s">
        <v>305</v>
      </c>
      <c r="Q6" s="4361"/>
      <c r="R6" s="4361"/>
      <c r="S6" s="4361"/>
      <c r="T6" s="118" t="str">
        <f>LEFT(E85,1)</f>
        <v>Ａ</v>
      </c>
      <c r="U6" s="4358" t="s">
        <v>303</v>
      </c>
      <c r="V6" s="4358"/>
      <c r="W6" s="4358"/>
      <c r="X6" s="4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372" t="s">
        <v>285</v>
      </c>
      <c r="B7" s="4373"/>
      <c r="C7" s="4373"/>
      <c r="D7" s="4373"/>
      <c r="E7" s="4374" t="str">
        <f t="shared" si="0"/>
        <v>認知症地域支援・ケア向上</v>
      </c>
      <c r="F7" s="4375"/>
      <c r="G7" s="4375"/>
      <c r="H7" s="4375"/>
      <c r="I7" s="4375"/>
      <c r="J7" s="4375"/>
      <c r="K7" s="4375"/>
      <c r="L7" s="4375"/>
      <c r="M7" s="4375"/>
      <c r="N7" s="4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348" t="s">
        <v>283</v>
      </c>
      <c r="B8" s="4349"/>
      <c r="C8" s="4349"/>
      <c r="D8" s="4349"/>
      <c r="E8" s="4350" t="str">
        <f t="shared" si="0"/>
        <v>介護保険課</v>
      </c>
      <c r="F8" s="4351"/>
      <c r="G8" s="4351"/>
      <c r="H8" s="4351"/>
      <c r="I8" s="4351"/>
      <c r="J8" s="4351"/>
      <c r="K8" s="4351"/>
      <c r="L8" s="4351"/>
      <c r="M8" s="4351"/>
      <c r="N8" s="4352"/>
      <c r="P8" s="4320" t="s">
        <v>302</v>
      </c>
      <c r="Q8" s="4321"/>
      <c r="R8" s="4321"/>
      <c r="S8" s="4321"/>
      <c r="T8" s="120" t="str">
        <f>LEFT(E87,1)</f>
        <v>Ｂ</v>
      </c>
      <c r="U8" s="4318" t="s">
        <v>301</v>
      </c>
      <c r="V8" s="4318"/>
      <c r="W8" s="4318"/>
      <c r="X8" s="4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345" t="s">
        <v>334</v>
      </c>
      <c r="B9" s="4346"/>
      <c r="C9" s="4346"/>
      <c r="D9" s="4347"/>
      <c r="E9" s="4353" t="str">
        <f t="shared" si="0"/>
        <v>認知症等の高齢者が、できる限り住み慣れた地域で暮らし続けることができるよう、次の事業を行う。
１　認知症地域支援推進員の設置
２　オレンジカフェ（認知症カフェ）の実施</v>
      </c>
      <c r="F9" s="4354"/>
      <c r="G9" s="4354"/>
      <c r="H9" s="4354"/>
      <c r="I9" s="4354"/>
      <c r="J9" s="4354"/>
      <c r="K9" s="4354"/>
      <c r="L9" s="4354"/>
      <c r="M9" s="4354"/>
      <c r="N9" s="4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316" t="s">
        <v>300</v>
      </c>
      <c r="Q10" s="4317"/>
      <c r="R10" s="4317"/>
      <c r="S10" s="4317"/>
      <c r="T10" s="118" t="str">
        <f>LEFT(E89,1)</f>
        <v>Ａ</v>
      </c>
      <c r="U10" s="4318" t="s">
        <v>298</v>
      </c>
      <c r="V10" s="4318"/>
      <c r="W10" s="4318"/>
      <c r="X10" s="4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長らく市内３カ所で実施していたオレンジカフェが、令和５年度は新たに２カ所でカフェを開始したため、計５カ所となった。
また、実施主体により内容の精度に差があることから資質向上のため、オレンジカフェが目指すべき方向性を共有する場を設けた。今後も資質向上のための取組を行っていく。
認知症の方の増加に伴い、交流できる場の需要が増えると判断したため、必要性が高いと判断した。</v>
      </c>
      <c r="U12" s="4370"/>
      <c r="V12" s="4370"/>
      <c r="W12" s="4370"/>
      <c r="X12" s="4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348" t="s">
        <v>332</v>
      </c>
      <c r="B14" s="4349"/>
      <c r="C14" s="4349"/>
      <c r="D14" s="4349"/>
      <c r="E14" s="4362" t="str">
        <f>E51</f>
        <v>□市が直接実施  □一部委託  ■全部委託・指定管理  □その他</v>
      </c>
      <c r="F14" s="4363"/>
      <c r="G14" s="4363"/>
      <c r="H14" s="4363"/>
      <c r="I14" s="4363"/>
      <c r="J14" s="4363"/>
      <c r="K14" s="4363"/>
      <c r="L14" s="4363"/>
      <c r="M14" s="4363"/>
      <c r="N14" s="4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348" t="s">
        <v>331</v>
      </c>
      <c r="B15" s="4349"/>
      <c r="C15" s="4349"/>
      <c r="D15" s="4349"/>
      <c r="E15" s="4362" t="str">
        <f>E52</f>
        <v>□国・県の制度　 ■国・県の制度＋市独自の制度　 □市独自の制度</v>
      </c>
      <c r="F15" s="4363"/>
      <c r="G15" s="4363"/>
      <c r="H15" s="4363"/>
      <c r="I15" s="4363"/>
      <c r="J15" s="4363"/>
      <c r="K15" s="4363"/>
      <c r="L15" s="4363"/>
      <c r="M15" s="4363"/>
      <c r="N15" s="4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365" t="s">
        <v>330</v>
      </c>
      <c r="B16" s="4366"/>
      <c r="C16" s="4366"/>
      <c r="D16" s="4366"/>
      <c r="E16" s="4367" t="str">
        <f>E53</f>
        <v>地域支援事業実施要綱、新座市認知症地域支援・ケア向上事業実施要綱　等</v>
      </c>
      <c r="F16" s="4368"/>
      <c r="G16" s="4368"/>
      <c r="H16" s="4368"/>
      <c r="I16" s="4368"/>
      <c r="J16" s="4368"/>
      <c r="K16" s="4368"/>
      <c r="L16" s="4368"/>
      <c r="M16" s="4368"/>
      <c r="N16" s="4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2860000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657000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2203000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2640000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220000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0.92307692307692313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医療と介護の連携を強化し、認知症施策の推進役及び認知症の人やその家族を支援する相談業務等を担う認知症地域支援推進員を設置した。
また、認知症の人とその家族を支援するために、オレンジカフェ（認知症カフェ）を開催し、気軽に立ち寄れる地域の場を提供した。</v>
      </c>
      <c r="F26" s="53"/>
      <c r="G26" s="53"/>
      <c r="H26" s="53"/>
      <c r="I26" s="53"/>
      <c r="J26" s="53"/>
      <c r="K26" s="53"/>
      <c r="L26" s="53"/>
      <c r="M26" s="53"/>
      <c r="N26" s="54"/>
      <c r="O26" s="21"/>
      <c r="P26" s="4320" t="s">
        <v>292</v>
      </c>
      <c r="Q26" s="4321"/>
      <c r="R26" s="4321"/>
      <c r="S26" s="4377"/>
      <c r="T26" s="121" t="str">
        <f>E105</f>
        <v>オレンジカフェは８圏域すべてにおいてカフェの実施を目標としており、令和６年度は新たに２か所カフェが開設され、計７か所となる。
また、カフェの数を増やすだけでなく、それぞれのカフェの実施内容の精度も上げていく必要があるため、認知症地域支援推進員の協力も得ながら情報共有、ブラッシュアップの機会を増やしていく。</v>
      </c>
      <c r="U26" s="4370"/>
      <c r="V26" s="4370"/>
      <c r="W26" s="4370"/>
      <c r="X26" s="4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認知症地域支援推進員人数</v>
      </c>
      <c r="C33" s="49"/>
      <c r="D33" s="23" t="str">
        <f t="shared" ref="D33:E36" si="1">D70</f>
        <v>人</v>
      </c>
      <c r="E33" s="46">
        <f t="shared" si="1"/>
        <v>10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オレンジカフェ（認知症カフェ）実施場所</v>
      </c>
      <c r="C34" s="49"/>
      <c r="D34" s="23" t="str">
        <f t="shared" si="1"/>
        <v>か所</v>
      </c>
      <c r="E34" s="46">
        <f t="shared" si="1"/>
        <v>5</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372" t="s">
        <v>285</v>
      </c>
      <c r="B44" s="4373"/>
      <c r="C44" s="4373"/>
      <c r="D44" s="4373"/>
      <c r="E44" s="4374" t="s">
        <v>1106</v>
      </c>
      <c r="F44" s="4375"/>
      <c r="G44" s="4375"/>
      <c r="H44" s="4375"/>
      <c r="I44" s="4375"/>
      <c r="J44" s="4375"/>
      <c r="K44" s="4375"/>
      <c r="L44" s="4375"/>
      <c r="M44" s="4375"/>
      <c r="N44" s="4376"/>
    </row>
    <row r="45" spans="1:35" ht="20.100000000000001" customHeight="1" x14ac:dyDescent="0.15">
      <c r="A45" s="4348" t="s">
        <v>283</v>
      </c>
      <c r="B45" s="4349"/>
      <c r="C45" s="4349"/>
      <c r="D45" s="4349"/>
      <c r="E45" s="4350" t="s">
        <v>822</v>
      </c>
      <c r="F45" s="4351"/>
      <c r="G45" s="4351"/>
      <c r="H45" s="4351"/>
      <c r="I45" s="4351"/>
      <c r="J45" s="4351"/>
      <c r="K45" s="4351"/>
      <c r="L45" s="4351"/>
      <c r="M45" s="4351"/>
      <c r="N45" s="4352"/>
    </row>
    <row r="46" spans="1:35" ht="20.100000000000001" customHeight="1" x14ac:dyDescent="0.15">
      <c r="A46" s="4345" t="s">
        <v>334</v>
      </c>
      <c r="B46" s="4346"/>
      <c r="C46" s="4346"/>
      <c r="D46" s="4347"/>
      <c r="E46" s="4353" t="s">
        <v>1105</v>
      </c>
      <c r="F46" s="4354"/>
      <c r="G46" s="4354"/>
      <c r="H46" s="4354"/>
      <c r="I46" s="4354"/>
      <c r="J46" s="4354"/>
      <c r="K46" s="4354"/>
      <c r="L46" s="4354"/>
      <c r="M46" s="4354"/>
      <c r="N46" s="4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348" t="s">
        <v>332</v>
      </c>
      <c r="B51" s="4349"/>
      <c r="C51" s="4349"/>
      <c r="D51" s="4349"/>
      <c r="E51" s="4362" t="str">
        <f>AA52 &amp; "市が直接実施  " &amp; AB52  &amp; "一部委託  "  &amp; AC52 &amp; "全部委託・指定管理  " &amp; AD52 &amp; "その他"</f>
        <v>□市が直接実施  □一部委託  ■全部委託・指定管理  □その他</v>
      </c>
      <c r="F51" s="4363"/>
      <c r="G51" s="4363"/>
      <c r="H51" s="4363"/>
      <c r="I51" s="4363"/>
      <c r="J51" s="4363"/>
      <c r="K51" s="4363"/>
      <c r="L51" s="4363"/>
      <c r="M51" s="4363"/>
      <c r="N51" s="4364"/>
    </row>
    <row r="52" spans="1:40" ht="20.100000000000001" customHeight="1" x14ac:dyDescent="0.15">
      <c r="A52" s="4348" t="s">
        <v>331</v>
      </c>
      <c r="B52" s="4349"/>
      <c r="C52" s="4349"/>
      <c r="D52" s="4349"/>
      <c r="E52" s="4362" t="str">
        <f>AA53 &amp; "国・県の制度　 " &amp; AB53  &amp; "国・県の制度＋市独自の制度　 "  &amp; AC53  &amp; "市独自の制度"</f>
        <v>□国・県の制度　 ■国・県の制度＋市独自の制度　 □市独自の制度</v>
      </c>
      <c r="F52" s="4363"/>
      <c r="G52" s="4363"/>
      <c r="H52" s="4363"/>
      <c r="I52" s="4363"/>
      <c r="J52" s="4363"/>
      <c r="K52" s="4363"/>
      <c r="L52" s="4363"/>
      <c r="M52" s="4363"/>
      <c r="N52" s="4364"/>
      <c r="AA52" s="8" t="s">
        <v>274</v>
      </c>
      <c r="AB52" s="8" t="s">
        <v>274</v>
      </c>
      <c r="AC52" s="8" t="s">
        <v>275</v>
      </c>
      <c r="AD52" s="8" t="s">
        <v>274</v>
      </c>
    </row>
    <row r="53" spans="1:40" ht="20.100000000000001" customHeight="1" thickBot="1" x14ac:dyDescent="0.2">
      <c r="A53" s="4365" t="s">
        <v>330</v>
      </c>
      <c r="B53" s="4366"/>
      <c r="C53" s="4366"/>
      <c r="D53" s="4366"/>
      <c r="E53" s="4367" t="s">
        <v>1104</v>
      </c>
      <c r="F53" s="4368"/>
      <c r="G53" s="4368"/>
      <c r="H53" s="4368"/>
      <c r="I53" s="4368"/>
      <c r="J53" s="4368"/>
      <c r="K53" s="4368"/>
      <c r="L53" s="4368"/>
      <c r="M53" s="4368"/>
      <c r="N53" s="43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2860000</v>
      </c>
      <c r="F57" s="57"/>
      <c r="G57" s="57">
        <f>IFERROR(HLOOKUP($AF$38,$AA$56:$AI$57,2,FALSE)*1000,"")</f>
        <v>3200000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2380</v>
      </c>
      <c r="AE57" s="13">
        <v>2860</v>
      </c>
      <c r="AF57" s="13">
        <v>3200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657000</v>
      </c>
      <c r="G58" s="19"/>
      <c r="H58" s="20">
        <f>IFERROR(G57-H59,"")</f>
        <v>736000</v>
      </c>
      <c r="I58" s="19"/>
      <c r="J58" s="20">
        <f>IFERROR(I57-J59,"")</f>
        <v>0</v>
      </c>
      <c r="K58" s="19"/>
      <c r="L58" s="20">
        <f>IFERROR(K57-L59,"")</f>
        <v>0</v>
      </c>
      <c r="M58" s="19"/>
      <c r="N58" s="18">
        <f>IFERROR(M57-N59,"")</f>
        <v>0</v>
      </c>
      <c r="AA58" s="13">
        <v>0</v>
      </c>
      <c r="AB58" s="13">
        <v>0</v>
      </c>
      <c r="AC58" s="13">
        <v>0</v>
      </c>
      <c r="AD58" s="13">
        <v>980000</v>
      </c>
      <c r="AE58" s="13">
        <v>2640000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2203000</v>
      </c>
      <c r="G59" s="19"/>
      <c r="H59" s="20">
        <f>IFERROR(HLOOKUP($AF$38,$AA$60:$AI$61,2,FALSE)*1000,"")</f>
        <v>2464000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2640000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220000</v>
      </c>
      <c r="F61" s="57"/>
      <c r="G61" s="57">
        <f>IFERROR(G57-G60,"")</f>
        <v>3200000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1848</v>
      </c>
      <c r="AE61" s="12">
        <f t="shared" si="2"/>
        <v>2203</v>
      </c>
      <c r="AF61" s="12">
        <f t="shared" si="2"/>
        <v>2464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0.92307692307692313</v>
      </c>
      <c r="F62" s="47"/>
      <c r="G62" s="47">
        <f>IFERROR(G$60/G$57,"")</f>
        <v>0</v>
      </c>
      <c r="H62" s="47"/>
      <c r="I62" s="47" t="str">
        <f>IFERROR(I$60/I$57,"")</f>
        <v/>
      </c>
      <c r="J62" s="47"/>
      <c r="K62" s="47" t="str">
        <f>IFERROR(K$60/K$57,"")</f>
        <v/>
      </c>
      <c r="L62" s="47"/>
      <c r="M62" s="47" t="str">
        <f>IFERROR(M$60/M$57,"")</f>
        <v/>
      </c>
      <c r="N62" s="50"/>
      <c r="AA62" s="11">
        <v>0</v>
      </c>
      <c r="AB62" s="11">
        <v>0</v>
      </c>
      <c r="AC62" s="11">
        <v>0</v>
      </c>
      <c r="AD62" s="11">
        <v>924</v>
      </c>
      <c r="AE62" s="11">
        <v>1101</v>
      </c>
      <c r="AF62" s="11">
        <v>1232</v>
      </c>
      <c r="AG62" s="11">
        <v>0</v>
      </c>
      <c r="AH62" s="11">
        <v>0</v>
      </c>
      <c r="AI62" s="11">
        <v>0</v>
      </c>
      <c r="AJ62" s="8" t="s">
        <v>251</v>
      </c>
      <c r="AL62" s="8" t="s">
        <v>251</v>
      </c>
      <c r="AN62" s="8" t="s">
        <v>251</v>
      </c>
    </row>
    <row r="63" spans="1:40" ht="20.100000000000001" customHeight="1" x14ac:dyDescent="0.15">
      <c r="A63" s="51" t="s">
        <v>321</v>
      </c>
      <c r="B63" s="52"/>
      <c r="C63" s="52"/>
      <c r="D63" s="52"/>
      <c r="E63" s="53" t="s">
        <v>1103</v>
      </c>
      <c r="F63" s="53"/>
      <c r="G63" s="53"/>
      <c r="H63" s="53"/>
      <c r="I63" s="53"/>
      <c r="J63" s="53"/>
      <c r="K63" s="53"/>
      <c r="L63" s="53"/>
      <c r="M63" s="53"/>
      <c r="N63" s="54"/>
      <c r="AA63" s="11">
        <v>0</v>
      </c>
      <c r="AB63" s="11">
        <v>0</v>
      </c>
      <c r="AC63" s="11">
        <v>0</v>
      </c>
      <c r="AD63" s="11">
        <v>462</v>
      </c>
      <c r="AE63" s="11">
        <v>551</v>
      </c>
      <c r="AF63" s="11">
        <v>616</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1102</v>
      </c>
      <c r="C70" s="49"/>
      <c r="D70" s="15" t="s">
        <v>252</v>
      </c>
      <c r="E70" s="180">
        <f>IFERROR(HLOOKUP($AE$38,$AA$76:$AI$80,2,FALSE),"")</f>
        <v>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462</v>
      </c>
      <c r="AE70" s="11">
        <v>551</v>
      </c>
      <c r="AF70" s="11">
        <v>616</v>
      </c>
      <c r="AG70" s="11">
        <v>0</v>
      </c>
      <c r="AH70" s="11">
        <v>0</v>
      </c>
      <c r="AI70" s="11">
        <v>0</v>
      </c>
      <c r="AJ70" s="8" t="s">
        <v>251</v>
      </c>
      <c r="AL70" s="8" t="s">
        <v>251</v>
      </c>
      <c r="AN70" s="8" t="s">
        <v>251</v>
      </c>
    </row>
    <row r="71" spans="1:40" ht="20.100000000000001" customHeight="1" x14ac:dyDescent="0.15">
      <c r="A71" s="56"/>
      <c r="B71" s="49" t="s">
        <v>1101</v>
      </c>
      <c r="C71" s="49"/>
      <c r="D71" s="15" t="s">
        <v>1077</v>
      </c>
      <c r="E71" s="180">
        <f>IFERROR(HLOOKUP($AE$38,$AA$76:$AI$80,3,FALSE),"")</f>
        <v>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320" t="s">
        <v>305</v>
      </c>
      <c r="B85" s="4321"/>
      <c r="C85" s="4321"/>
      <c r="D85" s="43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320" t="s">
        <v>302</v>
      </c>
      <c r="B87" s="4321"/>
      <c r="C87" s="4321"/>
      <c r="D87" s="43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316" t="s">
        <v>300</v>
      </c>
      <c r="B89" s="4317"/>
      <c r="C89" s="4317"/>
      <c r="D89" s="4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320" t="s">
        <v>297</v>
      </c>
      <c r="B91" s="4321"/>
      <c r="C91" s="4321"/>
      <c r="D91" s="4378"/>
      <c r="E91" s="158" t="s">
        <v>1100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320" t="s">
        <v>294</v>
      </c>
      <c r="B98" s="4321"/>
      <c r="C98" s="4321"/>
      <c r="D98" s="4378"/>
      <c r="E98" s="4383" t="s">
        <v>232</v>
      </c>
      <c r="F98" s="4384"/>
      <c r="G98" s="4380" t="s">
        <v>293</v>
      </c>
      <c r="H98" s="4381"/>
      <c r="I98" s="4381"/>
      <c r="J98" s="4381"/>
      <c r="K98" s="4381"/>
      <c r="L98" s="4381"/>
      <c r="M98" s="4381"/>
      <c r="N98" s="4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320" t="s">
        <v>292</v>
      </c>
      <c r="B105" s="4321"/>
      <c r="C105" s="4321"/>
      <c r="D105" s="4378"/>
      <c r="E105" s="4379" t="s">
        <v>1099</v>
      </c>
      <c r="F105" s="4370"/>
      <c r="G105" s="4370"/>
      <c r="H105" s="4370"/>
      <c r="I105" s="4370"/>
      <c r="J105" s="4370"/>
      <c r="K105" s="4370"/>
      <c r="L105" s="4370"/>
      <c r="M105" s="4370"/>
      <c r="N105" s="4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396" t="s">
        <v>307</v>
      </c>
      <c r="Q4" s="4397"/>
      <c r="R4" s="4397"/>
      <c r="S4" s="4397"/>
      <c r="T4" s="118" t="str">
        <f>LEFT(E83,1)</f>
        <v>Ｂ</v>
      </c>
      <c r="U4" s="4398" t="s">
        <v>306</v>
      </c>
      <c r="V4" s="4398"/>
      <c r="W4" s="4398"/>
      <c r="X4" s="4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400" t="s">
        <v>305</v>
      </c>
      <c r="Q6" s="4401"/>
      <c r="R6" s="4401"/>
      <c r="S6" s="4401"/>
      <c r="T6" s="118" t="str">
        <f>LEFT(E85,1)</f>
        <v>Ａ</v>
      </c>
      <c r="U6" s="4398" t="s">
        <v>303</v>
      </c>
      <c r="V6" s="4398"/>
      <c r="W6" s="4398"/>
      <c r="X6" s="4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412" t="s">
        <v>285</v>
      </c>
      <c r="B7" s="4413"/>
      <c r="C7" s="4413"/>
      <c r="D7" s="4413"/>
      <c r="E7" s="4414" t="str">
        <f t="shared" si="0"/>
        <v>家族介護支援</v>
      </c>
      <c r="F7" s="4415"/>
      <c r="G7" s="4415"/>
      <c r="H7" s="4415"/>
      <c r="I7" s="4415"/>
      <c r="J7" s="4415"/>
      <c r="K7" s="4415"/>
      <c r="L7" s="4415"/>
      <c r="M7" s="4415"/>
      <c r="N7" s="4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388" t="s">
        <v>283</v>
      </c>
      <c r="B8" s="4389"/>
      <c r="C8" s="4389"/>
      <c r="D8" s="4389"/>
      <c r="E8" s="4390" t="str">
        <f t="shared" si="0"/>
        <v>介護保険課</v>
      </c>
      <c r="F8" s="4391"/>
      <c r="G8" s="4391"/>
      <c r="H8" s="4391"/>
      <c r="I8" s="4391"/>
      <c r="J8" s="4391"/>
      <c r="K8" s="4391"/>
      <c r="L8" s="4391"/>
      <c r="M8" s="4391"/>
      <c r="N8" s="4392"/>
      <c r="P8" s="4360" t="s">
        <v>302</v>
      </c>
      <c r="Q8" s="4361"/>
      <c r="R8" s="4361"/>
      <c r="S8" s="4361"/>
      <c r="T8" s="120" t="str">
        <f>LEFT(E87,1)</f>
        <v>Ｂ</v>
      </c>
      <c r="U8" s="4358" t="s">
        <v>301</v>
      </c>
      <c r="V8" s="4358"/>
      <c r="W8" s="4358"/>
      <c r="X8" s="4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385" t="s">
        <v>334</v>
      </c>
      <c r="B9" s="4386"/>
      <c r="C9" s="4386"/>
      <c r="D9" s="4387"/>
      <c r="E9" s="4393" t="str">
        <f t="shared" si="0"/>
        <v>認知症等の高齢者の在宅介護等を支援するため、次の事業を行う。
位置探索機の貸出し／家族介護教室事業の実施／認知症サポーター養成講座の開催／認知症サポーターフォローアップ講座の開催／認知症高齢者見守り模擬訓練の実施／高齢者見守りステッカーの配布</v>
      </c>
      <c r="F9" s="4394"/>
      <c r="G9" s="4394"/>
      <c r="H9" s="4394"/>
      <c r="I9" s="4394"/>
      <c r="J9" s="4394"/>
      <c r="K9" s="4394"/>
      <c r="L9" s="4394"/>
      <c r="M9" s="4394"/>
      <c r="N9" s="4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356" t="s">
        <v>300</v>
      </c>
      <c r="Q10" s="4357"/>
      <c r="R10" s="4357"/>
      <c r="S10" s="4357"/>
      <c r="T10" s="118" t="str">
        <f>LEFT(E89,1)</f>
        <v>Ａ</v>
      </c>
      <c r="U10" s="4358" t="s">
        <v>298</v>
      </c>
      <c r="V10" s="4358"/>
      <c r="W10" s="4358"/>
      <c r="X10" s="4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感染症対策のため、休止や事業形態を変更して実施していた家族介護教室を従来の形式で再開したが、参加者のアンケート等からニーズの高さが伺えた。
また、認知症サポーター養成講座や認知症高齢者見守り模擬訓練は事業を開始してから年数が経過しているため、効果的な実施方法を検討する必要がある。</v>
      </c>
      <c r="U12" s="4410"/>
      <c r="V12" s="4410"/>
      <c r="W12" s="4410"/>
      <c r="X12" s="4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388" t="s">
        <v>332</v>
      </c>
      <c r="B14" s="4389"/>
      <c r="C14" s="4389"/>
      <c r="D14" s="4389"/>
      <c r="E14" s="4402" t="str">
        <f>E51</f>
        <v>■市が直接実施  ■一部委託  □全部委託・指定管理  □その他</v>
      </c>
      <c r="F14" s="4403"/>
      <c r="G14" s="4403"/>
      <c r="H14" s="4403"/>
      <c r="I14" s="4403"/>
      <c r="J14" s="4403"/>
      <c r="K14" s="4403"/>
      <c r="L14" s="4403"/>
      <c r="M14" s="4403"/>
      <c r="N14" s="4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388" t="s">
        <v>331</v>
      </c>
      <c r="B15" s="4389"/>
      <c r="C15" s="4389"/>
      <c r="D15" s="4389"/>
      <c r="E15" s="4402" t="str">
        <f>E52</f>
        <v>□国・県の制度　 ■国・県の制度＋市独自の制度　 □市独自の制度</v>
      </c>
      <c r="F15" s="4403"/>
      <c r="G15" s="4403"/>
      <c r="H15" s="4403"/>
      <c r="I15" s="4403"/>
      <c r="J15" s="4403"/>
      <c r="K15" s="4403"/>
      <c r="L15" s="4403"/>
      <c r="M15" s="4403"/>
      <c r="N15" s="4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405" t="s">
        <v>330</v>
      </c>
      <c r="B16" s="4406"/>
      <c r="C16" s="4406"/>
      <c r="D16" s="4406"/>
      <c r="E16" s="4407" t="str">
        <f>E53</f>
        <v>地域支援事業実施要綱、新座市ひとり歩き高齢者等家族支援サービス事業実施要綱　等</v>
      </c>
      <c r="F16" s="4408"/>
      <c r="G16" s="4408"/>
      <c r="H16" s="4408"/>
      <c r="I16" s="4408"/>
      <c r="J16" s="4408"/>
      <c r="K16" s="4408"/>
      <c r="L16" s="4408"/>
      <c r="M16" s="4408"/>
      <c r="N16" s="4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2520000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2520000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1834802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685198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0.72809603174603177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認知症の人を介護する家族を支援するために、位置探索機の貸出しや高齢者見守りステッカーの配布、家族介護教室を実施した。また、認知症の人を見守り、地域で支え合う共生社会の実現のため、認知症サポーター養成講座や認知症サポーターフォローアップ講座、認知症高齢者見守り模擬訓練を実施した。</v>
      </c>
      <c r="F26" s="53"/>
      <c r="G26" s="53"/>
      <c r="H26" s="53"/>
      <c r="I26" s="53"/>
      <c r="J26" s="53"/>
      <c r="K26" s="53"/>
      <c r="L26" s="53"/>
      <c r="M26" s="53"/>
      <c r="N26" s="54"/>
      <c r="O26" s="21"/>
      <c r="P26" s="4360" t="s">
        <v>292</v>
      </c>
      <c r="Q26" s="4361"/>
      <c r="R26" s="4361"/>
      <c r="S26" s="4417"/>
      <c r="T26" s="121" t="str">
        <f>E105</f>
        <v>要介護者の増加と共に介護を行う家族も増加しているため、家族介護教室の実施回数を増やしていき、いずれは介護者サロンのようなピアサポートの場を設けていく。
また、認知症サポーター養成講座や認知症高齢者見守り模擬訓練は町内会や市内小中学校と連携を図り、参加人数の増加を目指す。</v>
      </c>
      <c r="U26" s="4410"/>
      <c r="V26" s="4410"/>
      <c r="W26" s="4410"/>
      <c r="X26" s="4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位置探索機の利用者総数</v>
      </c>
      <c r="C33" s="49"/>
      <c r="D33" s="23" t="str">
        <f t="shared" ref="D33:E36" si="1">D70</f>
        <v>人</v>
      </c>
      <c r="E33" s="46">
        <f t="shared" si="1"/>
        <v>24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高齢者見守りステッカーの利用者総数</v>
      </c>
      <c r="C34" s="49"/>
      <c r="D34" s="23" t="str">
        <f t="shared" si="1"/>
        <v>人</v>
      </c>
      <c r="E34" s="46">
        <f t="shared" si="1"/>
        <v>197</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認知症サポーター養成人数</v>
      </c>
      <c r="C35" s="49"/>
      <c r="D35" s="23" t="str">
        <f t="shared" si="1"/>
        <v>人</v>
      </c>
      <c r="E35" s="46">
        <f t="shared" si="1"/>
        <v>913</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認知症高齢者見守り模擬訓練実施回数</v>
      </c>
      <c r="C36" s="44"/>
      <c r="D36" s="22" t="str">
        <f t="shared" si="1"/>
        <v>回</v>
      </c>
      <c r="E36" s="45">
        <f t="shared" si="1"/>
        <v>8</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412" t="s">
        <v>285</v>
      </c>
      <c r="B44" s="4413"/>
      <c r="C44" s="4413"/>
      <c r="D44" s="4413"/>
      <c r="E44" s="4414" t="s">
        <v>1116</v>
      </c>
      <c r="F44" s="4415"/>
      <c r="G44" s="4415"/>
      <c r="H44" s="4415"/>
      <c r="I44" s="4415"/>
      <c r="J44" s="4415"/>
      <c r="K44" s="4415"/>
      <c r="L44" s="4415"/>
      <c r="M44" s="4415"/>
      <c r="N44" s="4416"/>
    </row>
    <row r="45" spans="1:35" ht="20.100000000000001" customHeight="1" x14ac:dyDescent="0.15">
      <c r="A45" s="4388" t="s">
        <v>283</v>
      </c>
      <c r="B45" s="4389"/>
      <c r="C45" s="4389"/>
      <c r="D45" s="4389"/>
      <c r="E45" s="4390" t="s">
        <v>822</v>
      </c>
      <c r="F45" s="4391"/>
      <c r="G45" s="4391"/>
      <c r="H45" s="4391"/>
      <c r="I45" s="4391"/>
      <c r="J45" s="4391"/>
      <c r="K45" s="4391"/>
      <c r="L45" s="4391"/>
      <c r="M45" s="4391"/>
      <c r="N45" s="4392"/>
    </row>
    <row r="46" spans="1:35" ht="20.100000000000001" customHeight="1" x14ac:dyDescent="0.15">
      <c r="A46" s="4385" t="s">
        <v>334</v>
      </c>
      <c r="B46" s="4386"/>
      <c r="C46" s="4386"/>
      <c r="D46" s="4387"/>
      <c r="E46" s="4393" t="s">
        <v>1115</v>
      </c>
      <c r="F46" s="4394"/>
      <c r="G46" s="4394"/>
      <c r="H46" s="4394"/>
      <c r="I46" s="4394"/>
      <c r="J46" s="4394"/>
      <c r="K46" s="4394"/>
      <c r="L46" s="4394"/>
      <c r="M46" s="4394"/>
      <c r="N46" s="4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388" t="s">
        <v>332</v>
      </c>
      <c r="B51" s="4389"/>
      <c r="C51" s="4389"/>
      <c r="D51" s="4389"/>
      <c r="E51" s="4402" t="str">
        <f>AA52 &amp; "市が直接実施  " &amp; AB52  &amp; "一部委託  "  &amp; AC52 &amp; "全部委託・指定管理  " &amp; AD52 &amp; "その他"</f>
        <v>■市が直接実施  ■一部委託  □全部委託・指定管理  □その他</v>
      </c>
      <c r="F51" s="4403"/>
      <c r="G51" s="4403"/>
      <c r="H51" s="4403"/>
      <c r="I51" s="4403"/>
      <c r="J51" s="4403"/>
      <c r="K51" s="4403"/>
      <c r="L51" s="4403"/>
      <c r="M51" s="4403"/>
      <c r="N51" s="4404"/>
    </row>
    <row r="52" spans="1:40" ht="20.100000000000001" customHeight="1" x14ac:dyDescent="0.15">
      <c r="A52" s="4388" t="s">
        <v>331</v>
      </c>
      <c r="B52" s="4389"/>
      <c r="C52" s="4389"/>
      <c r="D52" s="4389"/>
      <c r="E52" s="4402" t="str">
        <f>AA53 &amp; "国・県の制度　 " &amp; AB53  &amp; "国・県の制度＋市独自の制度　 "  &amp; AC53  &amp; "市独自の制度"</f>
        <v>□国・県の制度　 ■国・県の制度＋市独自の制度　 □市独自の制度</v>
      </c>
      <c r="F52" s="4403"/>
      <c r="G52" s="4403"/>
      <c r="H52" s="4403"/>
      <c r="I52" s="4403"/>
      <c r="J52" s="4403"/>
      <c r="K52" s="4403"/>
      <c r="L52" s="4403"/>
      <c r="M52" s="4403"/>
      <c r="N52" s="4404"/>
      <c r="AA52" s="8" t="s">
        <v>275</v>
      </c>
      <c r="AB52" s="8" t="s">
        <v>275</v>
      </c>
      <c r="AC52" s="8" t="s">
        <v>274</v>
      </c>
      <c r="AD52" s="8" t="s">
        <v>274</v>
      </c>
    </row>
    <row r="53" spans="1:40" ht="20.100000000000001" customHeight="1" thickBot="1" x14ac:dyDescent="0.2">
      <c r="A53" s="4405" t="s">
        <v>330</v>
      </c>
      <c r="B53" s="4406"/>
      <c r="C53" s="4406"/>
      <c r="D53" s="4406"/>
      <c r="E53" s="4407" t="s">
        <v>1114</v>
      </c>
      <c r="F53" s="4408"/>
      <c r="G53" s="4408"/>
      <c r="H53" s="4408"/>
      <c r="I53" s="4408"/>
      <c r="J53" s="4408"/>
      <c r="K53" s="4408"/>
      <c r="L53" s="4408"/>
      <c r="M53" s="4408"/>
      <c r="N53" s="44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2520000</v>
      </c>
      <c r="F57" s="57"/>
      <c r="G57" s="57">
        <f>IFERROR(HLOOKUP($AF$38,$AA$56:$AI$57,2,FALSE)*1000,"")</f>
        <v>3375000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2489</v>
      </c>
      <c r="AE57" s="13">
        <v>2520</v>
      </c>
      <c r="AF57" s="13">
        <v>3375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776000</v>
      </c>
      <c r="I58" s="19"/>
      <c r="J58" s="20">
        <f>IFERROR(I57-J59,"")</f>
        <v>0</v>
      </c>
      <c r="K58" s="19"/>
      <c r="L58" s="20">
        <f>IFERROR(K57-L59,"")</f>
        <v>0</v>
      </c>
      <c r="M58" s="19"/>
      <c r="N58" s="18">
        <f>IFERROR(M57-N59,"")</f>
        <v>0</v>
      </c>
      <c r="AA58" s="13">
        <v>0</v>
      </c>
      <c r="AB58" s="13">
        <v>0</v>
      </c>
      <c r="AC58" s="13">
        <v>0</v>
      </c>
      <c r="AD58" s="13">
        <v>984769</v>
      </c>
      <c r="AE58" s="13">
        <v>1834802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2520000</v>
      </c>
      <c r="G59" s="19"/>
      <c r="H59" s="20">
        <f>IFERROR(HLOOKUP($AF$38,$AA$60:$AI$61,2,FALSE)*1000,"")</f>
        <v>2599000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1834802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685198</v>
      </c>
      <c r="F61" s="57"/>
      <c r="G61" s="57">
        <f>IFERROR(G57-G60,"")</f>
        <v>3375000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3688</v>
      </c>
      <c r="AE61" s="12">
        <f t="shared" si="2"/>
        <v>3773</v>
      </c>
      <c r="AF61" s="12">
        <f t="shared" si="2"/>
        <v>2599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0.72809603174603177</v>
      </c>
      <c r="F62" s="47"/>
      <c r="G62" s="47">
        <f>IFERROR(G$60/G$57,"")</f>
        <v>0</v>
      </c>
      <c r="H62" s="47"/>
      <c r="I62" s="47" t="str">
        <f>IFERROR(I$60/I$57,"")</f>
        <v/>
      </c>
      <c r="J62" s="47"/>
      <c r="K62" s="47" t="str">
        <f>IFERROR(K$60/K$57,"")</f>
        <v/>
      </c>
      <c r="L62" s="47"/>
      <c r="M62" s="47" t="str">
        <f>IFERROR(M$60/M$57,"")</f>
        <v/>
      </c>
      <c r="N62" s="50"/>
      <c r="AA62" s="11">
        <v>0</v>
      </c>
      <c r="AB62" s="11">
        <v>0</v>
      </c>
      <c r="AC62" s="11">
        <v>0</v>
      </c>
      <c r="AD62" s="11">
        <v>1844</v>
      </c>
      <c r="AE62" s="11">
        <v>1887</v>
      </c>
      <c r="AF62" s="11">
        <v>1299</v>
      </c>
      <c r="AG62" s="11">
        <v>0</v>
      </c>
      <c r="AH62" s="11">
        <v>0</v>
      </c>
      <c r="AI62" s="11">
        <v>0</v>
      </c>
      <c r="AJ62" s="8" t="s">
        <v>251</v>
      </c>
      <c r="AL62" s="8" t="s">
        <v>251</v>
      </c>
      <c r="AN62" s="8" t="s">
        <v>251</v>
      </c>
    </row>
    <row r="63" spans="1:40" ht="20.100000000000001" customHeight="1" x14ac:dyDescent="0.15">
      <c r="A63" s="51" t="s">
        <v>321</v>
      </c>
      <c r="B63" s="52"/>
      <c r="C63" s="52"/>
      <c r="D63" s="52"/>
      <c r="E63" s="53" t="s">
        <v>1113</v>
      </c>
      <c r="F63" s="53"/>
      <c r="G63" s="53"/>
      <c r="H63" s="53"/>
      <c r="I63" s="53"/>
      <c r="J63" s="53"/>
      <c r="K63" s="53"/>
      <c r="L63" s="53"/>
      <c r="M63" s="53"/>
      <c r="N63" s="54"/>
      <c r="AA63" s="11">
        <v>0</v>
      </c>
      <c r="AB63" s="11">
        <v>0</v>
      </c>
      <c r="AC63" s="11">
        <v>0</v>
      </c>
      <c r="AD63" s="11">
        <v>922</v>
      </c>
      <c r="AE63" s="11">
        <v>943</v>
      </c>
      <c r="AF63" s="11">
        <v>650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1112</v>
      </c>
      <c r="C70" s="49"/>
      <c r="D70" s="15" t="s">
        <v>252</v>
      </c>
      <c r="E70" s="180">
        <f>IFERROR(HLOOKUP($AE$38,$AA$76:$AI$80,2,FALSE),"")</f>
        <v>24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922</v>
      </c>
      <c r="AE70" s="11">
        <v>943</v>
      </c>
      <c r="AF70" s="11">
        <v>650</v>
      </c>
      <c r="AG70" s="11">
        <v>0</v>
      </c>
      <c r="AH70" s="11">
        <v>0</v>
      </c>
      <c r="AI70" s="11">
        <v>0</v>
      </c>
      <c r="AJ70" s="8" t="s">
        <v>251</v>
      </c>
      <c r="AL70" s="8" t="s">
        <v>251</v>
      </c>
      <c r="AN70" s="8" t="s">
        <v>251</v>
      </c>
    </row>
    <row r="71" spans="1:40" ht="20.100000000000001" customHeight="1" x14ac:dyDescent="0.15">
      <c r="A71" s="56"/>
      <c r="B71" s="49" t="s">
        <v>1111</v>
      </c>
      <c r="C71" s="49"/>
      <c r="D71" s="15" t="s">
        <v>252</v>
      </c>
      <c r="E71" s="180">
        <f>IFERROR(HLOOKUP($AE$38,$AA$76:$AI$80,3,FALSE),"")</f>
        <v>197</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1110</v>
      </c>
      <c r="C72" s="49"/>
      <c r="D72" s="15" t="s">
        <v>252</v>
      </c>
      <c r="E72" s="180">
        <f>IFERROR(HLOOKUP($AE$38,$AA$76:$AI$80,4,FALSE),"")</f>
        <v>913</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1109</v>
      </c>
      <c r="C73" s="44"/>
      <c r="D73" s="14" t="s">
        <v>350</v>
      </c>
      <c r="E73" s="181">
        <f>IFERROR(HLOOKUP($AE$38,$AA$76:$AI$80,5,FALSE),"")</f>
        <v>8</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197</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913</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8</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360" t="s">
        <v>305</v>
      </c>
      <c r="B85" s="4361"/>
      <c r="C85" s="4361"/>
      <c r="D85" s="43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360" t="s">
        <v>302</v>
      </c>
      <c r="B87" s="4361"/>
      <c r="C87" s="4361"/>
      <c r="D87" s="43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356" t="s">
        <v>300</v>
      </c>
      <c r="B89" s="4357"/>
      <c r="C89" s="4357"/>
      <c r="D89" s="4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360" t="s">
        <v>297</v>
      </c>
      <c r="B91" s="4361"/>
      <c r="C91" s="4361"/>
      <c r="D91" s="4418"/>
      <c r="E91" s="158" t="s">
        <v>1108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360" t="s">
        <v>294</v>
      </c>
      <c r="B98" s="4361"/>
      <c r="C98" s="4361"/>
      <c r="D98" s="4418"/>
      <c r="E98" s="4423" t="s">
        <v>232</v>
      </c>
      <c r="F98" s="4424"/>
      <c r="G98" s="4420" t="s">
        <v>293</v>
      </c>
      <c r="H98" s="4421"/>
      <c r="I98" s="4421"/>
      <c r="J98" s="4421"/>
      <c r="K98" s="4421"/>
      <c r="L98" s="4421"/>
      <c r="M98" s="4421"/>
      <c r="N98" s="4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360" t="s">
        <v>292</v>
      </c>
      <c r="B105" s="4361"/>
      <c r="C105" s="4361"/>
      <c r="D105" s="4418"/>
      <c r="E105" s="4419" t="s">
        <v>1107</v>
      </c>
      <c r="F105" s="4410"/>
      <c r="G105" s="4410"/>
      <c r="H105" s="4410"/>
      <c r="I105" s="4410"/>
      <c r="J105" s="4410"/>
      <c r="K105" s="4410"/>
      <c r="L105" s="4410"/>
      <c r="M105" s="4410"/>
      <c r="N105" s="4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436" t="s">
        <v>307</v>
      </c>
      <c r="Q4" s="4437"/>
      <c r="R4" s="4437"/>
      <c r="S4" s="4437"/>
      <c r="T4" s="118" t="str">
        <f>LEFT(E83,1)</f>
        <v>Ｂ</v>
      </c>
      <c r="U4" s="4438" t="s">
        <v>306</v>
      </c>
      <c r="V4" s="4438"/>
      <c r="W4" s="4438"/>
      <c r="X4" s="4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440" t="s">
        <v>305</v>
      </c>
      <c r="Q6" s="4441"/>
      <c r="R6" s="4441"/>
      <c r="S6" s="4441"/>
      <c r="T6" s="118" t="str">
        <f>LEFT(E85,1)</f>
        <v>Ｂ</v>
      </c>
      <c r="U6" s="4438" t="s">
        <v>303</v>
      </c>
      <c r="V6" s="4438"/>
      <c r="W6" s="4438"/>
      <c r="X6" s="4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452" t="s">
        <v>285</v>
      </c>
      <c r="B7" s="4453"/>
      <c r="C7" s="4453"/>
      <c r="D7" s="4453"/>
      <c r="E7" s="4454" t="str">
        <f t="shared" si="0"/>
        <v>住宅改修支援</v>
      </c>
      <c r="F7" s="4455"/>
      <c r="G7" s="4455"/>
      <c r="H7" s="4455"/>
      <c r="I7" s="4455"/>
      <c r="J7" s="4455"/>
      <c r="K7" s="4455"/>
      <c r="L7" s="4455"/>
      <c r="M7" s="4455"/>
      <c r="N7" s="4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428" t="s">
        <v>283</v>
      </c>
      <c r="B8" s="4429"/>
      <c r="C8" s="4429"/>
      <c r="D8" s="4429"/>
      <c r="E8" s="4430" t="str">
        <f t="shared" si="0"/>
        <v>介護保険課</v>
      </c>
      <c r="F8" s="4431"/>
      <c r="G8" s="4431"/>
      <c r="H8" s="4431"/>
      <c r="I8" s="4431"/>
      <c r="J8" s="4431"/>
      <c r="K8" s="4431"/>
      <c r="L8" s="4431"/>
      <c r="M8" s="4431"/>
      <c r="N8" s="4432"/>
      <c r="P8" s="4400" t="s">
        <v>302</v>
      </c>
      <c r="Q8" s="4401"/>
      <c r="R8" s="4401"/>
      <c r="S8" s="4401"/>
      <c r="T8" s="120" t="str">
        <f>LEFT(E87,1)</f>
        <v>Ａ</v>
      </c>
      <c r="U8" s="4398" t="s">
        <v>301</v>
      </c>
      <c r="V8" s="4398"/>
      <c r="W8" s="4398"/>
      <c r="X8" s="4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425" t="s">
        <v>334</v>
      </c>
      <c r="B9" s="4426"/>
      <c r="C9" s="4426"/>
      <c r="D9" s="4427"/>
      <c r="E9" s="4433" t="str">
        <f t="shared" si="0"/>
        <v>住宅改修の際に、ケアマネジャー等が、居宅介護支援を行っていない者の申請理由書を作成した場合、作成費用について助成を行う。</v>
      </c>
      <c r="F9" s="4434"/>
      <c r="G9" s="4434"/>
      <c r="H9" s="4434"/>
      <c r="I9" s="4434"/>
      <c r="J9" s="4434"/>
      <c r="K9" s="4434"/>
      <c r="L9" s="4434"/>
      <c r="M9" s="4434"/>
      <c r="N9" s="4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396" t="s">
        <v>300</v>
      </c>
      <c r="Q10" s="4397"/>
      <c r="R10" s="4397"/>
      <c r="S10" s="4397"/>
      <c r="T10" s="118" t="str">
        <f>LEFT(E89,1)</f>
        <v>Ｂ</v>
      </c>
      <c r="U10" s="4398" t="s">
        <v>298</v>
      </c>
      <c r="V10" s="4398"/>
      <c r="W10" s="4398"/>
      <c r="X10" s="4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住宅改修の申請理由書の作成費用について助成を行うことで、住宅改修が必要な者への利用促進につながった。</v>
      </c>
      <c r="U12" s="4450"/>
      <c r="V12" s="4450"/>
      <c r="W12" s="4450"/>
      <c r="X12" s="4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428" t="s">
        <v>332</v>
      </c>
      <c r="B14" s="4429"/>
      <c r="C14" s="4429"/>
      <c r="D14" s="4429"/>
      <c r="E14" s="4442" t="str">
        <f>E51</f>
        <v>■市が直接実施  □一部委託  □全部委託・指定管理  □その他</v>
      </c>
      <c r="F14" s="4443"/>
      <c r="G14" s="4443"/>
      <c r="H14" s="4443"/>
      <c r="I14" s="4443"/>
      <c r="J14" s="4443"/>
      <c r="K14" s="4443"/>
      <c r="L14" s="4443"/>
      <c r="M14" s="4443"/>
      <c r="N14" s="4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428" t="s">
        <v>331</v>
      </c>
      <c r="B15" s="4429"/>
      <c r="C15" s="4429"/>
      <c r="D15" s="4429"/>
      <c r="E15" s="4442" t="str">
        <f>E52</f>
        <v>□国・県の制度　 □国・県の制度＋市独自の制度　 ■市独自の制度</v>
      </c>
      <c r="F15" s="4443"/>
      <c r="G15" s="4443"/>
      <c r="H15" s="4443"/>
      <c r="I15" s="4443"/>
      <c r="J15" s="4443"/>
      <c r="K15" s="4443"/>
      <c r="L15" s="4443"/>
      <c r="M15" s="4443"/>
      <c r="N15" s="4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445" t="s">
        <v>330</v>
      </c>
      <c r="B16" s="4446"/>
      <c r="C16" s="4446"/>
      <c r="D16" s="4446"/>
      <c r="E16" s="4447" t="str">
        <f>E53</f>
        <v>新座市住宅改修支援事業に係る手数料支払事務取扱要綱</v>
      </c>
      <c r="F16" s="4448"/>
      <c r="G16" s="4448"/>
      <c r="H16" s="4448"/>
      <c r="I16" s="4448"/>
      <c r="J16" s="4448"/>
      <c r="K16" s="4448"/>
      <c r="L16" s="4448"/>
      <c r="M16" s="4448"/>
      <c r="N16" s="4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6400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24600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0.20645161290322581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住宅改修の際に、ケアマネジャー等が、居宅介護支援を行っていない者の申請理由書を作成した場合、作成費用について助成を行った。</v>
      </c>
      <c r="F26" s="53"/>
      <c r="G26" s="53"/>
      <c r="H26" s="53"/>
      <c r="I26" s="53"/>
      <c r="J26" s="53"/>
      <c r="K26" s="53"/>
      <c r="L26" s="53"/>
      <c r="M26" s="53"/>
      <c r="N26" s="54"/>
      <c r="O26" s="21"/>
      <c r="P26" s="4400" t="s">
        <v>292</v>
      </c>
      <c r="Q26" s="4401"/>
      <c r="R26" s="4401"/>
      <c r="S26" s="4457"/>
      <c r="T26" s="121" t="str">
        <f>E105</f>
        <v>住宅改修の利用促進に寄与する事業であるため、引き続き事業を継続する。</v>
      </c>
      <c r="U26" s="4450"/>
      <c r="V26" s="4450"/>
      <c r="W26" s="4450"/>
      <c r="X26" s="4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助成件数</v>
      </c>
      <c r="C33" s="49"/>
      <c r="D33" s="23" t="str">
        <f t="shared" ref="D33:E36" si="1">D70</f>
        <v>件</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452" t="s">
        <v>285</v>
      </c>
      <c r="B44" s="4453"/>
      <c r="C44" s="4453"/>
      <c r="D44" s="4453"/>
      <c r="E44" s="4454" t="s">
        <v>1122</v>
      </c>
      <c r="F44" s="4455"/>
      <c r="G44" s="4455"/>
      <c r="H44" s="4455"/>
      <c r="I44" s="4455"/>
      <c r="J44" s="4455"/>
      <c r="K44" s="4455"/>
      <c r="L44" s="4455"/>
      <c r="M44" s="4455"/>
      <c r="N44" s="4456"/>
    </row>
    <row r="45" spans="1:35" ht="20.100000000000001" customHeight="1" x14ac:dyDescent="0.15">
      <c r="A45" s="4428" t="s">
        <v>283</v>
      </c>
      <c r="B45" s="4429"/>
      <c r="C45" s="4429"/>
      <c r="D45" s="4429"/>
      <c r="E45" s="4430" t="s">
        <v>822</v>
      </c>
      <c r="F45" s="4431"/>
      <c r="G45" s="4431"/>
      <c r="H45" s="4431"/>
      <c r="I45" s="4431"/>
      <c r="J45" s="4431"/>
      <c r="K45" s="4431"/>
      <c r="L45" s="4431"/>
      <c r="M45" s="4431"/>
      <c r="N45" s="4432"/>
    </row>
    <row r="46" spans="1:35" ht="20.100000000000001" customHeight="1" x14ac:dyDescent="0.15">
      <c r="A46" s="4425" t="s">
        <v>334</v>
      </c>
      <c r="B46" s="4426"/>
      <c r="C46" s="4426"/>
      <c r="D46" s="4427"/>
      <c r="E46" s="4433" t="s">
        <v>1121</v>
      </c>
      <c r="F46" s="4434"/>
      <c r="G46" s="4434"/>
      <c r="H46" s="4434"/>
      <c r="I46" s="4434"/>
      <c r="J46" s="4434"/>
      <c r="K46" s="4434"/>
      <c r="L46" s="4434"/>
      <c r="M46" s="4434"/>
      <c r="N46" s="4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428" t="s">
        <v>332</v>
      </c>
      <c r="B51" s="4429"/>
      <c r="C51" s="4429"/>
      <c r="D51" s="4429"/>
      <c r="E51" s="4442" t="str">
        <f>AA52 &amp; "市が直接実施  " &amp; AB52  &amp; "一部委託  "  &amp; AC52 &amp; "全部委託・指定管理  " &amp; AD52 &amp; "その他"</f>
        <v>■市が直接実施  □一部委託  □全部委託・指定管理  □その他</v>
      </c>
      <c r="F51" s="4443"/>
      <c r="G51" s="4443"/>
      <c r="H51" s="4443"/>
      <c r="I51" s="4443"/>
      <c r="J51" s="4443"/>
      <c r="K51" s="4443"/>
      <c r="L51" s="4443"/>
      <c r="M51" s="4443"/>
      <c r="N51" s="4444"/>
    </row>
    <row r="52" spans="1:40" ht="20.100000000000001" customHeight="1" x14ac:dyDescent="0.15">
      <c r="A52" s="4428" t="s">
        <v>331</v>
      </c>
      <c r="B52" s="4429"/>
      <c r="C52" s="4429"/>
      <c r="D52" s="4429"/>
      <c r="E52" s="4442" t="str">
        <f>AA53 &amp; "国・県の制度　 " &amp; AB53  &amp; "国・県の制度＋市独自の制度　 "  &amp; AC53  &amp; "市独自の制度"</f>
        <v>□国・県の制度　 □国・県の制度＋市独自の制度　 ■市独自の制度</v>
      </c>
      <c r="F52" s="4443"/>
      <c r="G52" s="4443"/>
      <c r="H52" s="4443"/>
      <c r="I52" s="4443"/>
      <c r="J52" s="4443"/>
      <c r="K52" s="4443"/>
      <c r="L52" s="4443"/>
      <c r="M52" s="4443"/>
      <c r="N52" s="4444"/>
      <c r="AA52" s="8" t="s">
        <v>275</v>
      </c>
      <c r="AB52" s="8" t="s">
        <v>274</v>
      </c>
      <c r="AC52" s="8" t="s">
        <v>274</v>
      </c>
      <c r="AD52" s="8" t="s">
        <v>274</v>
      </c>
    </row>
    <row r="53" spans="1:40" ht="20.100000000000001" customHeight="1" thickBot="1" x14ac:dyDescent="0.2">
      <c r="A53" s="4445" t="s">
        <v>330</v>
      </c>
      <c r="B53" s="4446"/>
      <c r="C53" s="4446"/>
      <c r="D53" s="4446"/>
      <c r="E53" s="4447" t="s">
        <v>1120</v>
      </c>
      <c r="F53" s="4448"/>
      <c r="G53" s="4448"/>
      <c r="H53" s="4448"/>
      <c r="I53" s="4448"/>
      <c r="J53" s="4448"/>
      <c r="K53" s="4448"/>
      <c r="L53" s="4448"/>
      <c r="M53" s="4448"/>
      <c r="N53" s="44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31000</v>
      </c>
      <c r="F57" s="57"/>
      <c r="G57" s="57">
        <f>IFERROR(HLOOKUP($AF$38,$AA$56:$AI$57,2,FALSE)*1000,"")</f>
        <v>55000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53</v>
      </c>
      <c r="AE57" s="13">
        <v>31</v>
      </c>
      <c r="AF57" s="13">
        <v>55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7000</v>
      </c>
      <c r="G58" s="19"/>
      <c r="H58" s="20">
        <f>IFERROR(G57-H59,"")</f>
        <v>12000</v>
      </c>
      <c r="I58" s="19"/>
      <c r="J58" s="20">
        <f>IFERROR(I57-J59,"")</f>
        <v>0</v>
      </c>
      <c r="K58" s="19"/>
      <c r="L58" s="20">
        <f>IFERROR(K57-L59,"")</f>
        <v>0</v>
      </c>
      <c r="M58" s="19"/>
      <c r="N58" s="18">
        <f>IFERROR(M57-N59,"")</f>
        <v>0</v>
      </c>
      <c r="AA58" s="13">
        <v>0</v>
      </c>
      <c r="AB58" s="13">
        <v>0</v>
      </c>
      <c r="AC58" s="13">
        <v>0</v>
      </c>
      <c r="AD58" s="13">
        <v>19600</v>
      </c>
      <c r="AE58" s="13">
        <v>6400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24000</v>
      </c>
      <c r="G59" s="19"/>
      <c r="H59" s="20">
        <f>IFERROR(HLOOKUP($AF$38,$AA$60:$AI$61,2,FALSE)*1000,"")</f>
        <v>43000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6400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24600</v>
      </c>
      <c r="F61" s="57"/>
      <c r="G61" s="57">
        <f>IFERROR(G57-G60,"")</f>
        <v>55000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40</v>
      </c>
      <c r="AE61" s="12">
        <f t="shared" si="2"/>
        <v>24</v>
      </c>
      <c r="AF61" s="12">
        <f t="shared" si="2"/>
        <v>43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0.20645161290322581</v>
      </c>
      <c r="F62" s="47"/>
      <c r="G62" s="47">
        <f>IFERROR(G$60/G$57,"")</f>
        <v>0</v>
      </c>
      <c r="H62" s="47"/>
      <c r="I62" s="47" t="str">
        <f>IFERROR(I$60/I$57,"")</f>
        <v/>
      </c>
      <c r="J62" s="47"/>
      <c r="K62" s="47" t="str">
        <f>IFERROR(K$60/K$57,"")</f>
        <v/>
      </c>
      <c r="L62" s="47"/>
      <c r="M62" s="47" t="str">
        <f>IFERROR(M$60/M$57,"")</f>
        <v/>
      </c>
      <c r="N62" s="50"/>
      <c r="AA62" s="11">
        <v>0</v>
      </c>
      <c r="AB62" s="11">
        <v>0</v>
      </c>
      <c r="AC62" s="11">
        <v>0</v>
      </c>
      <c r="AD62" s="11">
        <v>20</v>
      </c>
      <c r="AE62" s="11">
        <v>12</v>
      </c>
      <c r="AF62" s="11">
        <v>21</v>
      </c>
      <c r="AG62" s="11">
        <v>0</v>
      </c>
      <c r="AH62" s="11">
        <v>0</v>
      </c>
      <c r="AI62" s="11">
        <v>0</v>
      </c>
      <c r="AJ62" s="8" t="s">
        <v>251</v>
      </c>
      <c r="AL62" s="8" t="s">
        <v>251</v>
      </c>
      <c r="AN62" s="8" t="s">
        <v>251</v>
      </c>
    </row>
    <row r="63" spans="1:40" ht="20.100000000000001" customHeight="1" x14ac:dyDescent="0.15">
      <c r="A63" s="51" t="s">
        <v>321</v>
      </c>
      <c r="B63" s="52"/>
      <c r="C63" s="52"/>
      <c r="D63" s="52"/>
      <c r="E63" s="53" t="s">
        <v>1119</v>
      </c>
      <c r="F63" s="53"/>
      <c r="G63" s="53"/>
      <c r="H63" s="53"/>
      <c r="I63" s="53"/>
      <c r="J63" s="53"/>
      <c r="K63" s="53"/>
      <c r="L63" s="53"/>
      <c r="M63" s="53"/>
      <c r="N63" s="54"/>
      <c r="AA63" s="11">
        <v>0</v>
      </c>
      <c r="AB63" s="11">
        <v>0</v>
      </c>
      <c r="AC63" s="11">
        <v>0</v>
      </c>
      <c r="AD63" s="11">
        <v>10</v>
      </c>
      <c r="AE63" s="11">
        <v>6</v>
      </c>
      <c r="AF63" s="11">
        <v>11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873</v>
      </c>
      <c r="C70" s="49"/>
      <c r="D70" s="15" t="s">
        <v>358</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10</v>
      </c>
      <c r="AE70" s="11">
        <v>6</v>
      </c>
      <c r="AF70" s="11">
        <v>11</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400" t="s">
        <v>305</v>
      </c>
      <c r="B85" s="4401"/>
      <c r="C85" s="4401"/>
      <c r="D85" s="4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400" t="s">
        <v>302</v>
      </c>
      <c r="B87" s="4401"/>
      <c r="C87" s="4401"/>
      <c r="D87" s="4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396" t="s">
        <v>300</v>
      </c>
      <c r="B89" s="4397"/>
      <c r="C89" s="4397"/>
      <c r="D89" s="43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400" t="s">
        <v>297</v>
      </c>
      <c r="B91" s="4401"/>
      <c r="C91" s="4401"/>
      <c r="D91" s="4458"/>
      <c r="E91" s="158" t="s">
        <v>1118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400" t="s">
        <v>294</v>
      </c>
      <c r="B98" s="4401"/>
      <c r="C98" s="4401"/>
      <c r="D98" s="4458"/>
      <c r="E98" s="4463" t="s">
        <v>340</v>
      </c>
      <c r="F98" s="4464"/>
      <c r="G98" s="4460" t="s">
        <v>293</v>
      </c>
      <c r="H98" s="4461"/>
      <c r="I98" s="4461"/>
      <c r="J98" s="4461"/>
      <c r="K98" s="4461"/>
      <c r="L98" s="4461"/>
      <c r="M98" s="4461"/>
      <c r="N98" s="4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400" t="s">
        <v>292</v>
      </c>
      <c r="B105" s="4401"/>
      <c r="C105" s="4401"/>
      <c r="D105" s="4458"/>
      <c r="E105" s="4459" t="s">
        <v>1117</v>
      </c>
      <c r="F105" s="4450"/>
      <c r="G105" s="4450"/>
      <c r="H105" s="4450"/>
      <c r="I105" s="4450"/>
      <c r="J105" s="4450"/>
      <c r="K105" s="4450"/>
      <c r="L105" s="4450"/>
      <c r="M105" s="4450"/>
      <c r="N105" s="4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16" t="s">
        <v>307</v>
      </c>
      <c r="Q4" s="517"/>
      <c r="R4" s="517"/>
      <c r="S4" s="517"/>
      <c r="T4" s="118" t="str">
        <f>LEFT(E83,1)</f>
        <v>Ｂ</v>
      </c>
      <c r="U4" s="518" t="s">
        <v>306</v>
      </c>
      <c r="V4" s="518"/>
      <c r="W4" s="518"/>
      <c r="X4" s="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520" t="s">
        <v>305</v>
      </c>
      <c r="Q6" s="521"/>
      <c r="R6" s="521"/>
      <c r="S6" s="521"/>
      <c r="T6" s="118" t="str">
        <f>LEFT(E85,1)</f>
        <v>Ｂ</v>
      </c>
      <c r="U6" s="518" t="s">
        <v>303</v>
      </c>
      <c r="V6" s="518"/>
      <c r="W6" s="518"/>
      <c r="X6" s="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32" t="s">
        <v>285</v>
      </c>
      <c r="B7" s="533"/>
      <c r="C7" s="533"/>
      <c r="D7" s="533"/>
      <c r="E7" s="534" t="str">
        <f t="shared" si="0"/>
        <v>養育支援訪問</v>
      </c>
      <c r="F7" s="535"/>
      <c r="G7" s="535"/>
      <c r="H7" s="535"/>
      <c r="I7" s="535"/>
      <c r="J7" s="535"/>
      <c r="K7" s="535"/>
      <c r="L7" s="535"/>
      <c r="M7" s="535"/>
      <c r="N7" s="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08" t="s">
        <v>283</v>
      </c>
      <c r="B8" s="509"/>
      <c r="C8" s="509"/>
      <c r="D8" s="509"/>
      <c r="E8" s="510" t="str">
        <f t="shared" si="0"/>
        <v>こども支援課</v>
      </c>
      <c r="F8" s="511"/>
      <c r="G8" s="511"/>
      <c r="H8" s="511"/>
      <c r="I8" s="511"/>
      <c r="J8" s="511"/>
      <c r="K8" s="511"/>
      <c r="L8" s="511"/>
      <c r="M8" s="511"/>
      <c r="N8" s="512"/>
      <c r="P8" s="480" t="s">
        <v>302</v>
      </c>
      <c r="Q8" s="481"/>
      <c r="R8" s="481"/>
      <c r="S8" s="481"/>
      <c r="T8" s="120" t="str">
        <f>LEFT(E87,1)</f>
        <v>Ａ</v>
      </c>
      <c r="U8" s="478" t="s">
        <v>301</v>
      </c>
      <c r="V8" s="478"/>
      <c r="W8" s="478"/>
      <c r="X8" s="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05" t="s">
        <v>334</v>
      </c>
      <c r="B9" s="506"/>
      <c r="C9" s="506"/>
      <c r="D9" s="507"/>
      <c r="E9" s="513" t="str">
        <f t="shared" si="0"/>
        <v>子育てに対して不安や孤立感を抱える家庭を始め、様々な原因で養育支援が必要な家庭に対して、保健師等による具体的な養育に関する指導助言等又は子育て経験者等による育児や家事の援助をその居宅において実施し、個々の家庭の抱える養育上の諸問題の解決、軽減を図る。</v>
      </c>
      <c r="F9" s="514"/>
      <c r="G9" s="514"/>
      <c r="H9" s="514"/>
      <c r="I9" s="514"/>
      <c r="J9" s="514"/>
      <c r="K9" s="514"/>
      <c r="L9" s="514"/>
      <c r="M9" s="514"/>
      <c r="N9" s="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76" t="s">
        <v>300</v>
      </c>
      <c r="Q10" s="477"/>
      <c r="R10" s="477"/>
      <c r="S10" s="477"/>
      <c r="T10" s="118" t="str">
        <f>LEFT(E89,1)</f>
        <v>Ｂ</v>
      </c>
      <c r="U10" s="478" t="s">
        <v>298</v>
      </c>
      <c r="V10" s="478"/>
      <c r="W10" s="478"/>
      <c r="X10" s="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座市養育支援訪問事業は、様々な原因で養育支援が必要な家庭に対し、支援者による具体的な養育に関する指導助言、育児や家事の援助をその居宅において実施し、個々の家庭の抱える養育上の諸問題の解決、軽減を図ることを目的とした事業です。
当事業を効果的に実施するため、基礎的講義や事例検討等の毎年の研修を通して、支援者の技術向上を図るものです。</v>
      </c>
      <c r="U12" s="530"/>
      <c r="V12" s="530"/>
      <c r="W12" s="530"/>
      <c r="X12" s="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08" t="s">
        <v>332</v>
      </c>
      <c r="B14" s="509"/>
      <c r="C14" s="509"/>
      <c r="D14" s="509"/>
      <c r="E14" s="522" t="str">
        <f>E51</f>
        <v>■市が直接実施  □一部委託  □全部委託・指定管理  □その他</v>
      </c>
      <c r="F14" s="523"/>
      <c r="G14" s="523"/>
      <c r="H14" s="523"/>
      <c r="I14" s="523"/>
      <c r="J14" s="523"/>
      <c r="K14" s="523"/>
      <c r="L14" s="523"/>
      <c r="M14" s="523"/>
      <c r="N14" s="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08" t="s">
        <v>331</v>
      </c>
      <c r="B15" s="509"/>
      <c r="C15" s="509"/>
      <c r="D15" s="509"/>
      <c r="E15" s="522" t="str">
        <f>E52</f>
        <v>■国・県の制度　 □国・県の制度＋市独自の制度　 □市独自の制度</v>
      </c>
      <c r="F15" s="523"/>
      <c r="G15" s="523"/>
      <c r="H15" s="523"/>
      <c r="I15" s="523"/>
      <c r="J15" s="523"/>
      <c r="K15" s="523"/>
      <c r="L15" s="523"/>
      <c r="M15" s="523"/>
      <c r="N15" s="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25" t="s">
        <v>330</v>
      </c>
      <c r="B16" s="526"/>
      <c r="C16" s="526"/>
      <c r="D16" s="526"/>
      <c r="E16" s="527" t="str">
        <f>E53</f>
        <v>児童福祉法第６条の３第５項</v>
      </c>
      <c r="F16" s="528"/>
      <c r="G16" s="528"/>
      <c r="H16" s="528"/>
      <c r="I16" s="528"/>
      <c r="J16" s="528"/>
      <c r="K16" s="528"/>
      <c r="L16" s="528"/>
      <c r="M16" s="528"/>
      <c r="N16" s="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209000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192000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8.1339712918660281E-2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度新座市養育支援訪問事業支援者研修会を令和５年１２月５日に実施。研修内容は支援者のメンタルヘルス。自己分析の資料から自分の傾向や考え方の癖を知ることやどのようにストレスに向き合っていたらよいかなど支援支援者の技術向上につながった。</v>
      </c>
      <c r="F26" s="53"/>
      <c r="G26" s="53"/>
      <c r="H26" s="53"/>
      <c r="I26" s="53"/>
      <c r="J26" s="53"/>
      <c r="K26" s="53"/>
      <c r="L26" s="53"/>
      <c r="M26" s="53"/>
      <c r="N26" s="54"/>
      <c r="O26" s="21"/>
      <c r="P26" s="480" t="s">
        <v>292</v>
      </c>
      <c r="Q26" s="481"/>
      <c r="R26" s="481"/>
      <c r="S26" s="537"/>
      <c r="T26" s="121" t="str">
        <f>E105</f>
        <v>引き続き、児童の養育に対し支援が必要となる家庭に対し、支援者による相談、指導を行っていく。また、本年も養育支援訪問事業研修会を実施し、支援者のスキルの向上を進めていく。</v>
      </c>
      <c r="U26" s="530"/>
      <c r="V26" s="530"/>
      <c r="W26" s="530"/>
      <c r="X26" s="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養育支援訪問実施件数</v>
      </c>
      <c r="C33" s="49"/>
      <c r="D33" s="23" t="str">
        <f t="shared" ref="D33:E36" si="1">D70</f>
        <v>件</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532" t="s">
        <v>285</v>
      </c>
      <c r="B44" s="533"/>
      <c r="C44" s="533"/>
      <c r="D44" s="533"/>
      <c r="E44" s="534" t="s">
        <v>409</v>
      </c>
      <c r="F44" s="535"/>
      <c r="G44" s="535"/>
      <c r="H44" s="535"/>
      <c r="I44" s="535"/>
      <c r="J44" s="535"/>
      <c r="K44" s="535"/>
      <c r="L44" s="535"/>
      <c r="M44" s="535"/>
      <c r="N44" s="536"/>
    </row>
    <row r="45" spans="1:35" ht="20.100000000000001" customHeight="1" x14ac:dyDescent="0.15">
      <c r="A45" s="508" t="s">
        <v>283</v>
      </c>
      <c r="B45" s="509"/>
      <c r="C45" s="509"/>
      <c r="D45" s="509"/>
      <c r="E45" s="510" t="s">
        <v>282</v>
      </c>
      <c r="F45" s="511"/>
      <c r="G45" s="511"/>
      <c r="H45" s="511"/>
      <c r="I45" s="511"/>
      <c r="J45" s="511"/>
      <c r="K45" s="511"/>
      <c r="L45" s="511"/>
      <c r="M45" s="511"/>
      <c r="N45" s="512"/>
    </row>
    <row r="46" spans="1:35" ht="20.100000000000001" customHeight="1" x14ac:dyDescent="0.15">
      <c r="A46" s="505" t="s">
        <v>334</v>
      </c>
      <c r="B46" s="506"/>
      <c r="C46" s="506"/>
      <c r="D46" s="507"/>
      <c r="E46" s="513" t="s">
        <v>408</v>
      </c>
      <c r="F46" s="514"/>
      <c r="G46" s="514"/>
      <c r="H46" s="514"/>
      <c r="I46" s="514"/>
      <c r="J46" s="514"/>
      <c r="K46" s="514"/>
      <c r="L46" s="514"/>
      <c r="M46" s="514"/>
      <c r="N46" s="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08" t="s">
        <v>332</v>
      </c>
      <c r="B51" s="509"/>
      <c r="C51" s="509"/>
      <c r="D51" s="509"/>
      <c r="E51" s="522" t="str">
        <f>AA52 &amp; "市が直接実施  " &amp; AB52  &amp; "一部委託  "  &amp; AC52 &amp; "全部委託・指定管理  " &amp; AD52 &amp; "その他"</f>
        <v>■市が直接実施  □一部委託  □全部委託・指定管理  □その他</v>
      </c>
      <c r="F51" s="523"/>
      <c r="G51" s="523"/>
      <c r="H51" s="523"/>
      <c r="I51" s="523"/>
      <c r="J51" s="523"/>
      <c r="K51" s="523"/>
      <c r="L51" s="523"/>
      <c r="M51" s="523"/>
      <c r="N51" s="524"/>
    </row>
    <row r="52" spans="1:40" ht="20.100000000000001" customHeight="1" x14ac:dyDescent="0.15">
      <c r="A52" s="508" t="s">
        <v>331</v>
      </c>
      <c r="B52" s="509"/>
      <c r="C52" s="509"/>
      <c r="D52" s="509"/>
      <c r="E52" s="522" t="str">
        <f>AA53 &amp; "国・県の制度　 " &amp; AB53  &amp; "国・県の制度＋市独自の制度　 "  &amp; AC53  &amp; "市独自の制度"</f>
        <v>■国・県の制度　 □国・県の制度＋市独自の制度　 □市独自の制度</v>
      </c>
      <c r="F52" s="523"/>
      <c r="G52" s="523"/>
      <c r="H52" s="523"/>
      <c r="I52" s="523"/>
      <c r="J52" s="523"/>
      <c r="K52" s="523"/>
      <c r="L52" s="523"/>
      <c r="M52" s="523"/>
      <c r="N52" s="524"/>
      <c r="AA52" s="8" t="s">
        <v>275</v>
      </c>
      <c r="AB52" s="8" t="s">
        <v>274</v>
      </c>
      <c r="AC52" s="8" t="s">
        <v>274</v>
      </c>
      <c r="AD52" s="8" t="s">
        <v>274</v>
      </c>
    </row>
    <row r="53" spans="1:40" ht="20.100000000000001" customHeight="1" thickBot="1" x14ac:dyDescent="0.2">
      <c r="A53" s="525" t="s">
        <v>330</v>
      </c>
      <c r="B53" s="526"/>
      <c r="C53" s="526"/>
      <c r="D53" s="526"/>
      <c r="E53" s="527" t="s">
        <v>407</v>
      </c>
      <c r="F53" s="528"/>
      <c r="G53" s="528"/>
      <c r="H53" s="528"/>
      <c r="I53" s="528"/>
      <c r="J53" s="528"/>
      <c r="K53" s="528"/>
      <c r="L53" s="528"/>
      <c r="M53" s="528"/>
      <c r="N53" s="5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209000</v>
      </c>
      <c r="F57" s="57"/>
      <c r="G57" s="57">
        <f>IFERROR(HLOOKUP($AF$38,$AA$56:$AI$57,2,FALSE)*1000,"")</f>
        <v>211000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214</v>
      </c>
      <c r="AE57" s="13">
        <v>209</v>
      </c>
      <c r="AF57" s="13">
        <v>211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71000</v>
      </c>
      <c r="G58" s="19"/>
      <c r="H58" s="20">
        <f>IFERROR(G57-H59,"")</f>
        <v>71000</v>
      </c>
      <c r="I58" s="19"/>
      <c r="J58" s="20">
        <f>IFERROR(I57-J59,"")</f>
        <v>0</v>
      </c>
      <c r="K58" s="19"/>
      <c r="L58" s="20">
        <f>IFERROR(K57-L59,"")</f>
        <v>0</v>
      </c>
      <c r="M58" s="19"/>
      <c r="N58" s="18">
        <f>IFERROR(M57-N59,"")</f>
        <v>0</v>
      </c>
      <c r="AA58" s="13">
        <v>0</v>
      </c>
      <c r="AB58" s="13">
        <v>0</v>
      </c>
      <c r="AC58" s="13">
        <v>0</v>
      </c>
      <c r="AD58" s="13">
        <v>0</v>
      </c>
      <c r="AE58" s="13">
        <v>17000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138000</v>
      </c>
      <c r="G59" s="19"/>
      <c r="H59" s="20">
        <f>IFERROR(HLOOKUP($AF$38,$AA$60:$AI$61,2,FALSE)*1000,"")</f>
        <v>140000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192000</v>
      </c>
      <c r="F61" s="57"/>
      <c r="G61" s="57">
        <f>IFERROR(G57-G60,"")</f>
        <v>211000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142</v>
      </c>
      <c r="AE61" s="12">
        <f t="shared" si="2"/>
        <v>138</v>
      </c>
      <c r="AF61" s="12">
        <f t="shared" si="2"/>
        <v>140</v>
      </c>
      <c r="AG61" s="12">
        <f t="shared" si="2"/>
        <v>0</v>
      </c>
      <c r="AH61" s="12">
        <f t="shared" si="2"/>
        <v>0</v>
      </c>
      <c r="AI61" s="12">
        <f t="shared" si="2"/>
        <v>0</v>
      </c>
      <c r="AL61" s="8" t="s">
        <v>251</v>
      </c>
    </row>
    <row r="62" spans="1:40" ht="20.100000000000001" customHeight="1" x14ac:dyDescent="0.15">
      <c r="A62" s="56"/>
      <c r="B62" s="48" t="s">
        <v>322</v>
      </c>
      <c r="C62" s="48"/>
      <c r="D62" s="48"/>
      <c r="E62" s="47">
        <f>IFERROR(E$60/E$57,"")</f>
        <v>8.1339712918660281E-2</v>
      </c>
      <c r="F62" s="47"/>
      <c r="G62" s="47">
        <f>IFERROR(G$60/G$57,"")</f>
        <v>0</v>
      </c>
      <c r="H62" s="47"/>
      <c r="I62" s="47" t="str">
        <f>IFERROR(I$60/I$57,"")</f>
        <v/>
      </c>
      <c r="J62" s="47"/>
      <c r="K62" s="47" t="str">
        <f>IFERROR(K$60/K$57,"")</f>
        <v/>
      </c>
      <c r="L62" s="47"/>
      <c r="M62" s="47" t="str">
        <f>IFERROR(M$60/M$57,"")</f>
        <v/>
      </c>
      <c r="N62" s="50"/>
      <c r="AA62" s="11">
        <v>0</v>
      </c>
      <c r="AB62" s="11">
        <v>0</v>
      </c>
      <c r="AC62" s="11">
        <v>0</v>
      </c>
      <c r="AD62" s="11">
        <v>71</v>
      </c>
      <c r="AE62" s="11">
        <v>69</v>
      </c>
      <c r="AF62" s="11">
        <v>70</v>
      </c>
      <c r="AG62" s="11">
        <v>0</v>
      </c>
      <c r="AH62" s="11">
        <v>0</v>
      </c>
      <c r="AI62" s="11">
        <v>0</v>
      </c>
      <c r="AJ62" s="8" t="s">
        <v>251</v>
      </c>
      <c r="AL62" s="8" t="s">
        <v>251</v>
      </c>
      <c r="AN62" s="8" t="s">
        <v>251</v>
      </c>
    </row>
    <row r="63" spans="1:40" ht="20.100000000000001" customHeight="1" x14ac:dyDescent="0.15">
      <c r="A63" s="51" t="s">
        <v>321</v>
      </c>
      <c r="B63" s="52"/>
      <c r="C63" s="52"/>
      <c r="D63" s="52"/>
      <c r="E63" s="53" t="s">
        <v>406</v>
      </c>
      <c r="F63" s="53"/>
      <c r="G63" s="53"/>
      <c r="H63" s="53"/>
      <c r="I63" s="53"/>
      <c r="J63" s="53"/>
      <c r="K63" s="53"/>
      <c r="L63" s="53"/>
      <c r="M63" s="53"/>
      <c r="N63" s="54"/>
      <c r="AA63" s="11">
        <v>0</v>
      </c>
      <c r="AB63" s="11">
        <v>0</v>
      </c>
      <c r="AC63" s="11">
        <v>0</v>
      </c>
      <c r="AD63" s="11">
        <v>71</v>
      </c>
      <c r="AE63" s="11">
        <v>69</v>
      </c>
      <c r="AF63" s="11">
        <v>70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405</v>
      </c>
      <c r="C70" s="49"/>
      <c r="D70" s="15" t="s">
        <v>358</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80" t="s">
        <v>305</v>
      </c>
      <c r="B85" s="481"/>
      <c r="C85" s="481"/>
      <c r="D85" s="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80" t="s">
        <v>302</v>
      </c>
      <c r="B87" s="481"/>
      <c r="C87" s="481"/>
      <c r="D87" s="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76" t="s">
        <v>300</v>
      </c>
      <c r="B89" s="477"/>
      <c r="C89" s="477"/>
      <c r="D89" s="4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80" t="s">
        <v>297</v>
      </c>
      <c r="B91" s="481"/>
      <c r="C91" s="481"/>
      <c r="D91" s="538"/>
      <c r="E91" s="158" t="s">
        <v>404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80" t="s">
        <v>294</v>
      </c>
      <c r="B98" s="481"/>
      <c r="C98" s="481"/>
      <c r="D98" s="538"/>
      <c r="E98" s="543" t="s">
        <v>340</v>
      </c>
      <c r="F98" s="544"/>
      <c r="G98" s="540" t="s">
        <v>293</v>
      </c>
      <c r="H98" s="541"/>
      <c r="I98" s="541"/>
      <c r="J98" s="541"/>
      <c r="K98" s="541"/>
      <c r="L98" s="541"/>
      <c r="M98" s="541"/>
      <c r="N98" s="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80" t="s">
        <v>292</v>
      </c>
      <c r="B105" s="481"/>
      <c r="C105" s="481"/>
      <c r="D105" s="538"/>
      <c r="E105" s="539" t="s">
        <v>403</v>
      </c>
      <c r="F105" s="530"/>
      <c r="G105" s="530"/>
      <c r="H105" s="530"/>
      <c r="I105" s="530"/>
      <c r="J105" s="530"/>
      <c r="K105" s="530"/>
      <c r="L105" s="530"/>
      <c r="M105" s="530"/>
      <c r="N105" s="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L1" zoomScale="120" zoomScaleNormal="90" zoomScaleSheetLayoutView="120" workbookViewId="0">
      <selection activeCell="Y1" sqref="Y1"/>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476" t="s">
        <v>307</v>
      </c>
      <c r="Q4" s="4477"/>
      <c r="R4" s="4477"/>
      <c r="S4" s="4477"/>
      <c r="T4" s="118" t="str">
        <f>LEFT(E83,1)</f>
        <v>Ｂ</v>
      </c>
      <c r="U4" s="4478" t="s">
        <v>306</v>
      </c>
      <c r="V4" s="4478"/>
      <c r="W4" s="4478"/>
      <c r="X4" s="4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480" t="s">
        <v>305</v>
      </c>
      <c r="Q6" s="4481"/>
      <c r="R6" s="4481"/>
      <c r="S6" s="4481"/>
      <c r="T6" s="118" t="str">
        <f>LEFT(E85,1)</f>
        <v>Ｃ</v>
      </c>
      <c r="U6" s="4478" t="s">
        <v>303</v>
      </c>
      <c r="V6" s="4478"/>
      <c r="W6" s="4478"/>
      <c r="X6" s="4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492" t="s">
        <v>285</v>
      </c>
      <c r="B7" s="4493"/>
      <c r="C7" s="4493"/>
      <c r="D7" s="4493"/>
      <c r="E7" s="4494" t="str">
        <f t="shared" si="0"/>
        <v>介護給付等費用適正化</v>
      </c>
      <c r="F7" s="4495"/>
      <c r="G7" s="4495"/>
      <c r="H7" s="4495"/>
      <c r="I7" s="4495"/>
      <c r="J7" s="4495"/>
      <c r="K7" s="4495"/>
      <c r="L7" s="4495"/>
      <c r="M7" s="4495"/>
      <c r="N7" s="4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468" t="s">
        <v>283</v>
      </c>
      <c r="B8" s="4469"/>
      <c r="C8" s="4469"/>
      <c r="D8" s="4469"/>
      <c r="E8" s="4470" t="str">
        <f t="shared" si="0"/>
        <v>介護保険課</v>
      </c>
      <c r="F8" s="4471"/>
      <c r="G8" s="4471"/>
      <c r="H8" s="4471"/>
      <c r="I8" s="4471"/>
      <c r="J8" s="4471"/>
      <c r="K8" s="4471"/>
      <c r="L8" s="4471"/>
      <c r="M8" s="4471"/>
      <c r="N8" s="4472"/>
      <c r="P8" s="4440" t="s">
        <v>302</v>
      </c>
      <c r="Q8" s="4441"/>
      <c r="R8" s="4441"/>
      <c r="S8" s="4441"/>
      <c r="T8" s="120" t="str">
        <f>LEFT(E87,1)</f>
        <v>Ａ</v>
      </c>
      <c r="U8" s="4438" t="s">
        <v>301</v>
      </c>
      <c r="V8" s="4438"/>
      <c r="W8" s="4438"/>
      <c r="X8" s="4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465" t="s">
        <v>334</v>
      </c>
      <c r="B9" s="4466"/>
      <c r="C9" s="4466"/>
      <c r="D9" s="4467"/>
      <c r="E9" s="4473" t="str">
        <f t="shared" si="0"/>
        <v>適切な介護給付を行うため、また、被保険者やその家族の意識を啓発するため、介護給付費通知を発送する。</v>
      </c>
      <c r="F9" s="4474"/>
      <c r="G9" s="4474"/>
      <c r="H9" s="4474"/>
      <c r="I9" s="4474"/>
      <c r="J9" s="4474"/>
      <c r="K9" s="4474"/>
      <c r="L9" s="4474"/>
      <c r="M9" s="4474"/>
      <c r="N9" s="4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436" t="s">
        <v>300</v>
      </c>
      <c r="Q10" s="4437"/>
      <c r="R10" s="4437"/>
      <c r="S10" s="4437"/>
      <c r="T10" s="118" t="str">
        <f>LEFT(E89,1)</f>
        <v>Ｃ</v>
      </c>
      <c r="U10" s="4438" t="s">
        <v>298</v>
      </c>
      <c r="V10" s="4438"/>
      <c r="W10" s="4438"/>
      <c r="X10" s="4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利用した介護サービスを被保険者に確認してもらうことで、サービス利用の適正化につなげることを目的としていたが、具体的な効果は認められなかった。</v>
      </c>
      <c r="U12" s="4490"/>
      <c r="V12" s="4490"/>
      <c r="W12" s="4490"/>
      <c r="X12" s="4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468" t="s">
        <v>332</v>
      </c>
      <c r="B14" s="4469"/>
      <c r="C14" s="4469"/>
      <c r="D14" s="4469"/>
      <c r="E14" s="4482" t="str">
        <f>E51</f>
        <v>■市が直接実施  ■一部委託  □全部委託・指定管理  □その他</v>
      </c>
      <c r="F14" s="4483"/>
      <c r="G14" s="4483"/>
      <c r="H14" s="4483"/>
      <c r="I14" s="4483"/>
      <c r="J14" s="4483"/>
      <c r="K14" s="4483"/>
      <c r="L14" s="4483"/>
      <c r="M14" s="4483"/>
      <c r="N14" s="4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468" t="s">
        <v>331</v>
      </c>
      <c r="B15" s="4469"/>
      <c r="C15" s="4469"/>
      <c r="D15" s="4469"/>
      <c r="E15" s="4482" t="str">
        <f>E52</f>
        <v>■国・県の制度　 □国・県の制度＋市独自の制度　 □市独自の制度</v>
      </c>
      <c r="F15" s="4483"/>
      <c r="G15" s="4483"/>
      <c r="H15" s="4483"/>
      <c r="I15" s="4483"/>
      <c r="J15" s="4483"/>
      <c r="K15" s="4483"/>
      <c r="L15" s="4483"/>
      <c r="M15" s="4483"/>
      <c r="N15" s="4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485" t="s">
        <v>330</v>
      </c>
      <c r="B16" s="4486"/>
      <c r="C16" s="4486"/>
      <c r="D16" s="4486"/>
      <c r="E16" s="4487" t="str">
        <f>E53</f>
        <v>介護保険法施行規則</v>
      </c>
      <c r="F16" s="4488"/>
      <c r="G16" s="4488"/>
      <c r="H16" s="4488"/>
      <c r="I16" s="4488"/>
      <c r="J16" s="4488"/>
      <c r="K16" s="4488"/>
      <c r="L16" s="4488"/>
      <c r="M16" s="4488"/>
      <c r="N16" s="4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Ⅴ</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379000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378471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529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0.99860422163588392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介護給付適正化主要５事業の一つとして位置付けられていたことから、年に１度、利用した介護サービスの種類や利用者負担額等を記載した通知を送付した。
通知文書の作成を国保連合会に委託し、被保険者への発送を市で行った。</v>
      </c>
      <c r="F26" s="53"/>
      <c r="G26" s="53"/>
      <c r="H26" s="53"/>
      <c r="I26" s="53"/>
      <c r="J26" s="53"/>
      <c r="K26" s="53"/>
      <c r="L26" s="53"/>
      <c r="M26" s="53"/>
      <c r="N26" s="54"/>
      <c r="O26" s="21"/>
      <c r="P26" s="4440" t="s">
        <v>292</v>
      </c>
      <c r="Q26" s="4441"/>
      <c r="R26" s="4441"/>
      <c r="S26" s="4497"/>
      <c r="T26" s="121" t="str">
        <f>E105</f>
        <v>令和６年度から、厚生労働省が定める介護給付適正化主要５事業について見直しが行われ、費用対効果を見込みづらいとして、介護給付費通知に係る事業が廃止されることとされたため、廃止する。</v>
      </c>
      <c r="U26" s="4490"/>
      <c r="V26" s="4490"/>
      <c r="W26" s="4490"/>
      <c r="X26" s="4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通知件数</v>
      </c>
      <c r="C33" s="49"/>
      <c r="D33" s="23" t="str">
        <f t="shared" ref="D33:E36" si="1">D70</f>
        <v>件</v>
      </c>
      <c r="E33" s="150">
        <f t="shared" si="1"/>
        <v>5806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492" t="s">
        <v>285</v>
      </c>
      <c r="B44" s="4493"/>
      <c r="C44" s="4493"/>
      <c r="D44" s="4493"/>
      <c r="E44" s="4494" t="s">
        <v>1131</v>
      </c>
      <c r="F44" s="4495"/>
      <c r="G44" s="4495"/>
      <c r="H44" s="4495"/>
      <c r="I44" s="4495"/>
      <c r="J44" s="4495"/>
      <c r="K44" s="4495"/>
      <c r="L44" s="4495"/>
      <c r="M44" s="4495"/>
      <c r="N44" s="4496"/>
    </row>
    <row r="45" spans="1:35" ht="20.100000000000001" customHeight="1" x14ac:dyDescent="0.15">
      <c r="A45" s="4468" t="s">
        <v>283</v>
      </c>
      <c r="B45" s="4469"/>
      <c r="C45" s="4469"/>
      <c r="D45" s="4469"/>
      <c r="E45" s="4470" t="s">
        <v>822</v>
      </c>
      <c r="F45" s="4471"/>
      <c r="G45" s="4471"/>
      <c r="H45" s="4471"/>
      <c r="I45" s="4471"/>
      <c r="J45" s="4471"/>
      <c r="K45" s="4471"/>
      <c r="L45" s="4471"/>
      <c r="M45" s="4471"/>
      <c r="N45" s="4472"/>
    </row>
    <row r="46" spans="1:35" ht="20.100000000000001" customHeight="1" x14ac:dyDescent="0.15">
      <c r="A46" s="4465" t="s">
        <v>334</v>
      </c>
      <c r="B46" s="4466"/>
      <c r="C46" s="4466"/>
      <c r="D46" s="4467"/>
      <c r="E46" s="4473" t="s">
        <v>1130</v>
      </c>
      <c r="F46" s="4474"/>
      <c r="G46" s="4474"/>
      <c r="H46" s="4474"/>
      <c r="I46" s="4474"/>
      <c r="J46" s="4474"/>
      <c r="K46" s="4474"/>
      <c r="L46" s="4474"/>
      <c r="M46" s="4474"/>
      <c r="N46" s="4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468" t="s">
        <v>332</v>
      </c>
      <c r="B51" s="4469"/>
      <c r="C51" s="4469"/>
      <c r="D51" s="4469"/>
      <c r="E51" s="4482" t="str">
        <f>AA52 &amp; "市が直接実施  " &amp; AB52  &amp; "一部委託  "  &amp; AC52 &amp; "全部委託・指定管理  " &amp; AD52 &amp; "その他"</f>
        <v>■市が直接実施  ■一部委託  □全部委託・指定管理  □その他</v>
      </c>
      <c r="F51" s="4483"/>
      <c r="G51" s="4483"/>
      <c r="H51" s="4483"/>
      <c r="I51" s="4483"/>
      <c r="J51" s="4483"/>
      <c r="K51" s="4483"/>
      <c r="L51" s="4483"/>
      <c r="M51" s="4483"/>
      <c r="N51" s="4484"/>
    </row>
    <row r="52" spans="1:40" ht="20.100000000000001" customHeight="1" x14ac:dyDescent="0.15">
      <c r="A52" s="4468" t="s">
        <v>331</v>
      </c>
      <c r="B52" s="4469"/>
      <c r="C52" s="4469"/>
      <c r="D52" s="4469"/>
      <c r="E52" s="4482" t="str">
        <f>AA53 &amp; "国・県の制度　 " &amp; AB53  &amp; "国・県の制度＋市独自の制度　 "  &amp; AC53  &amp; "市独自の制度"</f>
        <v>■国・県の制度　 □国・県の制度＋市独自の制度　 □市独自の制度</v>
      </c>
      <c r="F52" s="4483"/>
      <c r="G52" s="4483"/>
      <c r="H52" s="4483"/>
      <c r="I52" s="4483"/>
      <c r="J52" s="4483"/>
      <c r="K52" s="4483"/>
      <c r="L52" s="4483"/>
      <c r="M52" s="4483"/>
      <c r="N52" s="4484"/>
      <c r="AA52" s="8" t="s">
        <v>275</v>
      </c>
      <c r="AB52" s="8" t="s">
        <v>275</v>
      </c>
      <c r="AC52" s="8" t="s">
        <v>274</v>
      </c>
      <c r="AD52" s="8" t="s">
        <v>274</v>
      </c>
    </row>
    <row r="53" spans="1:40" ht="20.100000000000001" customHeight="1" thickBot="1" x14ac:dyDescent="0.2">
      <c r="A53" s="4485" t="s">
        <v>330</v>
      </c>
      <c r="B53" s="4486"/>
      <c r="C53" s="4486"/>
      <c r="D53" s="4486"/>
      <c r="E53" s="4487" t="s">
        <v>883</v>
      </c>
      <c r="F53" s="4488"/>
      <c r="G53" s="4488"/>
      <c r="H53" s="4488"/>
      <c r="I53" s="4488"/>
      <c r="J53" s="4488"/>
      <c r="K53" s="4488"/>
      <c r="L53" s="4488"/>
      <c r="M53" s="4488"/>
      <c r="N53" s="4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379000</v>
      </c>
      <c r="F57" s="57"/>
      <c r="G57" s="57">
        <f>IFERROR(HLOOKUP($AF$38,$AA$56:$AI$57,2,FALSE)*1000,"")</f>
        <v>374000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343</v>
      </c>
      <c r="AE57" s="13">
        <v>379</v>
      </c>
      <c r="AF57" s="13">
        <v>374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103000</v>
      </c>
      <c r="G58" s="19"/>
      <c r="H58" s="20">
        <f>IFERROR(G57-H59,"")</f>
        <v>86000</v>
      </c>
      <c r="I58" s="19"/>
      <c r="J58" s="20">
        <f>IFERROR(I57-J59,"")</f>
        <v>0</v>
      </c>
      <c r="K58" s="19"/>
      <c r="L58" s="20">
        <f>IFERROR(K57-L59,"")</f>
        <v>0</v>
      </c>
      <c r="M58" s="19"/>
      <c r="N58" s="18">
        <f>IFERROR(M57-N59,"")</f>
        <v>0</v>
      </c>
      <c r="AA58" s="13">
        <v>0</v>
      </c>
      <c r="AB58" s="13">
        <v>0</v>
      </c>
      <c r="AC58" s="13">
        <v>0</v>
      </c>
      <c r="AD58" s="13">
        <v>342071</v>
      </c>
      <c r="AE58" s="13">
        <v>378471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276000</v>
      </c>
      <c r="G59" s="19"/>
      <c r="H59" s="20">
        <f>IFERROR(HLOOKUP($AF$38,$AA$60:$AI$61,2,FALSE)*1000,"")</f>
        <v>288000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378471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529</v>
      </c>
      <c r="F61" s="57"/>
      <c r="G61" s="57">
        <f>IFERROR(G57-G60,"")</f>
        <v>374000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248</v>
      </c>
      <c r="AE61" s="12">
        <f t="shared" si="2"/>
        <v>276</v>
      </c>
      <c r="AF61" s="12">
        <f t="shared" si="2"/>
        <v>288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0.99860422163588392</v>
      </c>
      <c r="F62" s="47"/>
      <c r="G62" s="47">
        <f>IFERROR(G$60/G$57,"")</f>
        <v>0</v>
      </c>
      <c r="H62" s="47"/>
      <c r="I62" s="47" t="str">
        <f>IFERROR(I$60/I$57,"")</f>
        <v/>
      </c>
      <c r="J62" s="47"/>
      <c r="K62" s="47" t="str">
        <f>IFERROR(K$60/K$57,"")</f>
        <v/>
      </c>
      <c r="L62" s="47"/>
      <c r="M62" s="47" t="str">
        <f>IFERROR(M$60/M$57,"")</f>
        <v/>
      </c>
      <c r="N62" s="50"/>
      <c r="AA62" s="11">
        <v>0</v>
      </c>
      <c r="AB62" s="11">
        <v>0</v>
      </c>
      <c r="AC62" s="11">
        <v>0</v>
      </c>
      <c r="AD62" s="11">
        <v>124</v>
      </c>
      <c r="AE62" s="11">
        <v>138</v>
      </c>
      <c r="AF62" s="11">
        <v>144</v>
      </c>
      <c r="AG62" s="11">
        <v>0</v>
      </c>
      <c r="AH62" s="11">
        <v>0</v>
      </c>
      <c r="AI62" s="11">
        <v>0</v>
      </c>
      <c r="AJ62" s="8" t="s">
        <v>251</v>
      </c>
      <c r="AL62" s="8" t="s">
        <v>251</v>
      </c>
      <c r="AN62" s="8" t="s">
        <v>251</v>
      </c>
    </row>
    <row r="63" spans="1:40" ht="20.100000000000001" customHeight="1" x14ac:dyDescent="0.15">
      <c r="A63" s="51" t="s">
        <v>321</v>
      </c>
      <c r="B63" s="52"/>
      <c r="C63" s="52"/>
      <c r="D63" s="52"/>
      <c r="E63" s="53" t="s">
        <v>1129</v>
      </c>
      <c r="F63" s="53"/>
      <c r="G63" s="53"/>
      <c r="H63" s="53"/>
      <c r="I63" s="53"/>
      <c r="J63" s="53"/>
      <c r="K63" s="53"/>
      <c r="L63" s="53"/>
      <c r="M63" s="53"/>
      <c r="N63" s="54"/>
      <c r="AA63" s="11">
        <v>0</v>
      </c>
      <c r="AB63" s="11">
        <v>0</v>
      </c>
      <c r="AC63" s="11">
        <v>0</v>
      </c>
      <c r="AD63" s="11">
        <v>62</v>
      </c>
      <c r="AE63" s="11">
        <v>69</v>
      </c>
      <c r="AF63" s="11">
        <v>72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1128</v>
      </c>
      <c r="C70" s="49"/>
      <c r="D70" s="15" t="s">
        <v>358</v>
      </c>
      <c r="E70" s="180">
        <f>IFERROR(HLOOKUP($AE$38,$AA$76:$AI$80,2,FALSE),"")</f>
        <v>5806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62</v>
      </c>
      <c r="AE70" s="11">
        <v>69</v>
      </c>
      <c r="AF70" s="11">
        <v>72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5806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440" t="s">
        <v>305</v>
      </c>
      <c r="B85" s="4441"/>
      <c r="C85" s="4441"/>
      <c r="D85" s="444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440" t="s">
        <v>302</v>
      </c>
      <c r="B87" s="4441"/>
      <c r="C87" s="4441"/>
      <c r="D87" s="4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436" t="s">
        <v>300</v>
      </c>
      <c r="B89" s="4437"/>
      <c r="C89" s="4437"/>
      <c r="D89" s="4437"/>
      <c r="E89" s="160" t="s">
        <v>1126</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440" t="s">
        <v>297</v>
      </c>
      <c r="B91" s="4441"/>
      <c r="C91" s="4441"/>
      <c r="D91" s="4498"/>
      <c r="E91" s="158" t="s">
        <v>1125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440" t="s">
        <v>294</v>
      </c>
      <c r="B98" s="4441"/>
      <c r="C98" s="4441"/>
      <c r="D98" s="4498"/>
      <c r="E98" s="4503" t="s">
        <v>1124</v>
      </c>
      <c r="F98" s="4504"/>
      <c r="G98" s="4500" t="s">
        <v>293</v>
      </c>
      <c r="H98" s="4501"/>
      <c r="I98" s="4501"/>
      <c r="J98" s="4501"/>
      <c r="K98" s="4501"/>
      <c r="L98" s="4501"/>
      <c r="M98" s="4501"/>
      <c r="N98" s="4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440" t="s">
        <v>292</v>
      </c>
      <c r="B105" s="4441"/>
      <c r="C105" s="4441"/>
      <c r="D105" s="4498"/>
      <c r="E105" s="4499" t="s">
        <v>1123</v>
      </c>
      <c r="F105" s="4490"/>
      <c r="G105" s="4490"/>
      <c r="H105" s="4490"/>
      <c r="I105" s="4490"/>
      <c r="J105" s="4490"/>
      <c r="K105" s="4490"/>
      <c r="L105" s="4490"/>
      <c r="M105" s="4490"/>
      <c r="N105" s="4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516" t="s">
        <v>307</v>
      </c>
      <c r="Q4" s="4517"/>
      <c r="R4" s="4517"/>
      <c r="S4" s="4517"/>
      <c r="T4" s="118" t="str">
        <f>LEFT(E83,1)</f>
        <v>Ｂ</v>
      </c>
      <c r="U4" s="4518" t="s">
        <v>306</v>
      </c>
      <c r="V4" s="4518"/>
      <c r="W4" s="4518"/>
      <c r="X4" s="4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520" t="s">
        <v>305</v>
      </c>
      <c r="Q6" s="4521"/>
      <c r="R6" s="4521"/>
      <c r="S6" s="4521"/>
      <c r="T6" s="118" t="str">
        <f>LEFT(E85,1)</f>
        <v>Ｂ</v>
      </c>
      <c r="U6" s="4518" t="s">
        <v>303</v>
      </c>
      <c r="V6" s="4518"/>
      <c r="W6" s="4518"/>
      <c r="X6" s="4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532" t="s">
        <v>285</v>
      </c>
      <c r="B7" s="4533"/>
      <c r="C7" s="4533"/>
      <c r="D7" s="4533"/>
      <c r="E7" s="4534" t="str">
        <f t="shared" si="0"/>
        <v>一般会計繰出金（介護保険課）</v>
      </c>
      <c r="F7" s="4535"/>
      <c r="G7" s="4535"/>
      <c r="H7" s="4535"/>
      <c r="I7" s="4535"/>
      <c r="J7" s="4535"/>
      <c r="K7" s="4535"/>
      <c r="L7" s="4535"/>
      <c r="M7" s="4535"/>
      <c r="N7" s="4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508" t="s">
        <v>283</v>
      </c>
      <c r="B8" s="4509"/>
      <c r="C8" s="4509"/>
      <c r="D8" s="4509"/>
      <c r="E8" s="4510" t="str">
        <f t="shared" si="0"/>
        <v>介護保険課</v>
      </c>
      <c r="F8" s="4511"/>
      <c r="G8" s="4511"/>
      <c r="H8" s="4511"/>
      <c r="I8" s="4511"/>
      <c r="J8" s="4511"/>
      <c r="K8" s="4511"/>
      <c r="L8" s="4511"/>
      <c r="M8" s="4511"/>
      <c r="N8" s="4512"/>
      <c r="P8" s="4480" t="s">
        <v>302</v>
      </c>
      <c r="Q8" s="4481"/>
      <c r="R8" s="4481"/>
      <c r="S8" s="4481"/>
      <c r="T8" s="120" t="str">
        <f>LEFT(E87,1)</f>
        <v>Ａ</v>
      </c>
      <c r="U8" s="4478" t="s">
        <v>301</v>
      </c>
      <c r="V8" s="4478"/>
      <c r="W8" s="4478"/>
      <c r="X8" s="4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505" t="s">
        <v>334</v>
      </c>
      <c r="B9" s="4506"/>
      <c r="C9" s="4506"/>
      <c r="D9" s="4507"/>
      <c r="E9" s="4513" t="str">
        <f t="shared" si="0"/>
        <v>一般会計にて、保険者機能強化推進交付金を利用して、介護予防促進事業及び介護事業者等適正化事業を実施するため予算を計上する。また、前年度介護給付費等に係る一般会計繰入金の精算を行い、発生した超過繰入額を返還する。</v>
      </c>
      <c r="F9" s="4514"/>
      <c r="G9" s="4514"/>
      <c r="H9" s="4514"/>
      <c r="I9" s="4514"/>
      <c r="J9" s="4514"/>
      <c r="K9" s="4514"/>
      <c r="L9" s="4514"/>
      <c r="M9" s="4514"/>
      <c r="N9" s="4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476" t="s">
        <v>300</v>
      </c>
      <c r="Q10" s="4477"/>
      <c r="R10" s="4477"/>
      <c r="S10" s="4477"/>
      <c r="T10" s="118" t="str">
        <f>LEFT(E89,1)</f>
        <v>Ａ</v>
      </c>
      <c r="U10" s="4478" t="s">
        <v>298</v>
      </c>
      <c r="V10" s="4478"/>
      <c r="W10" s="4478"/>
      <c r="X10" s="4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促進事業について＞介護予防教室や地域活動マップの配布により、介護予防に関する知識や社会参加の重要性等を普及することができた。介護予防教室については、ニーズに合わせ単発型と連続型で実施した。より多くの市民が参加できるよう、開催地区や時間の見直しを行うことが必要と思われた。また、地域活動マップを６５歳以上がいる世帯に郵送、地域活動の周知を行い、外出や社会参加のきっかけとすることができた。
＜介護事業者等適正化支援について＞コロナ禍の影響で令和元年度から延期となっていたが、調整により開始することができた。専門職が本人の状態を見ながら助言し、ケアマネジメントに活かすことができた。令和６年度に２回目の派遣を実施し、初回派遣後の状態の変化による事業評価を実施予定である。また、介護事業者へ必要な研修を実施した。</v>
      </c>
      <c r="U12" s="4530"/>
      <c r="V12" s="4530"/>
      <c r="W12" s="4530"/>
      <c r="X12" s="4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508" t="s">
        <v>332</v>
      </c>
      <c r="B14" s="4509"/>
      <c r="C14" s="4509"/>
      <c r="D14" s="4509"/>
      <c r="E14" s="4522" t="str">
        <f>E51</f>
        <v>■市が直接実施  □一部委託  □全部委託・指定管理  □その他</v>
      </c>
      <c r="F14" s="4523"/>
      <c r="G14" s="4523"/>
      <c r="H14" s="4523"/>
      <c r="I14" s="4523"/>
      <c r="J14" s="4523"/>
      <c r="K14" s="4523"/>
      <c r="L14" s="4523"/>
      <c r="M14" s="4523"/>
      <c r="N14" s="4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508" t="s">
        <v>331</v>
      </c>
      <c r="B15" s="4509"/>
      <c r="C15" s="4509"/>
      <c r="D15" s="4509"/>
      <c r="E15" s="4522" t="str">
        <f>E52</f>
        <v>□国・県の制度　 □国・県の制度＋市独自の制度　 ■市独自の制度</v>
      </c>
      <c r="F15" s="4523"/>
      <c r="G15" s="4523"/>
      <c r="H15" s="4523"/>
      <c r="I15" s="4523"/>
      <c r="J15" s="4523"/>
      <c r="K15" s="4523"/>
      <c r="L15" s="4523"/>
      <c r="M15" s="4523"/>
      <c r="N15" s="4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525" t="s">
        <v>330</v>
      </c>
      <c r="B16" s="4526"/>
      <c r="C16" s="4526"/>
      <c r="D16" s="4526"/>
      <c r="E16" s="4527" t="str">
        <f>E53</f>
        <v>なし</v>
      </c>
      <c r="F16" s="4528"/>
      <c r="G16" s="4528"/>
      <c r="H16" s="4528"/>
      <c r="I16" s="4528"/>
      <c r="J16" s="4528"/>
      <c r="K16" s="4528"/>
      <c r="L16" s="4528"/>
      <c r="M16" s="4528"/>
      <c r="N16" s="4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79140000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15671000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63469000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73947226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5192774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0.93438496335607779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会計にて、保険者機能強化推進交付金を利用して、介護予防促進事業及び介護事業者等適正化事業を実施するため、介護保険特別事業会計から繰出した。また、前年度介護給付費等に係る一般会計繰入金の精算を行い、発生した超過繰入額を返還した。</v>
      </c>
      <c r="F26" s="53"/>
      <c r="G26" s="53"/>
      <c r="H26" s="53"/>
      <c r="I26" s="53"/>
      <c r="J26" s="53"/>
      <c r="K26" s="53"/>
      <c r="L26" s="53"/>
      <c r="M26" s="53"/>
      <c r="N26" s="54"/>
      <c r="O26" s="21"/>
      <c r="P26" s="4480" t="s">
        <v>292</v>
      </c>
      <c r="Q26" s="4481"/>
      <c r="R26" s="4481"/>
      <c r="S26" s="4537"/>
      <c r="T26" s="121" t="str">
        <f>E105</f>
        <v>今後も交付金を活用した事業を継続していく。</v>
      </c>
      <c r="U26" s="4530"/>
      <c r="V26" s="4530"/>
      <c r="W26" s="4530"/>
      <c r="X26" s="4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繰出金の額</v>
      </c>
      <c r="C33" s="49"/>
      <c r="D33" s="23" t="str">
        <f t="shared" ref="D33:E36" si="1">D70</f>
        <v>円</v>
      </c>
      <c r="E33" s="150">
        <f t="shared" si="1"/>
        <v>73947226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532" t="s">
        <v>285</v>
      </c>
      <c r="B44" s="4533"/>
      <c r="C44" s="4533"/>
      <c r="D44" s="4533"/>
      <c r="E44" s="4534" t="s">
        <v>1136</v>
      </c>
      <c r="F44" s="4535"/>
      <c r="G44" s="4535"/>
      <c r="H44" s="4535"/>
      <c r="I44" s="4535"/>
      <c r="J44" s="4535"/>
      <c r="K44" s="4535"/>
      <c r="L44" s="4535"/>
      <c r="M44" s="4535"/>
      <c r="N44" s="4536"/>
    </row>
    <row r="45" spans="1:35" ht="20.100000000000001" customHeight="1" x14ac:dyDescent="0.15">
      <c r="A45" s="4508" t="s">
        <v>283</v>
      </c>
      <c r="B45" s="4509"/>
      <c r="C45" s="4509"/>
      <c r="D45" s="4509"/>
      <c r="E45" s="4510" t="s">
        <v>822</v>
      </c>
      <c r="F45" s="4511"/>
      <c r="G45" s="4511"/>
      <c r="H45" s="4511"/>
      <c r="I45" s="4511"/>
      <c r="J45" s="4511"/>
      <c r="K45" s="4511"/>
      <c r="L45" s="4511"/>
      <c r="M45" s="4511"/>
      <c r="N45" s="4512"/>
    </row>
    <row r="46" spans="1:35" ht="20.100000000000001" customHeight="1" x14ac:dyDescent="0.15">
      <c r="A46" s="4505" t="s">
        <v>334</v>
      </c>
      <c r="B46" s="4506"/>
      <c r="C46" s="4506"/>
      <c r="D46" s="4507"/>
      <c r="E46" s="4513" t="s">
        <v>1135</v>
      </c>
      <c r="F46" s="4514"/>
      <c r="G46" s="4514"/>
      <c r="H46" s="4514"/>
      <c r="I46" s="4514"/>
      <c r="J46" s="4514"/>
      <c r="K46" s="4514"/>
      <c r="L46" s="4514"/>
      <c r="M46" s="4514"/>
      <c r="N46" s="4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508" t="s">
        <v>332</v>
      </c>
      <c r="B51" s="4509"/>
      <c r="C51" s="4509"/>
      <c r="D51" s="4509"/>
      <c r="E51" s="4522" t="str">
        <f>AA52 &amp; "市が直接実施  " &amp; AB52  &amp; "一部委託  "  &amp; AC52 &amp; "全部委託・指定管理  " &amp; AD52 &amp; "その他"</f>
        <v>■市が直接実施  □一部委託  □全部委託・指定管理  □その他</v>
      </c>
      <c r="F51" s="4523"/>
      <c r="G51" s="4523"/>
      <c r="H51" s="4523"/>
      <c r="I51" s="4523"/>
      <c r="J51" s="4523"/>
      <c r="K51" s="4523"/>
      <c r="L51" s="4523"/>
      <c r="M51" s="4523"/>
      <c r="N51" s="4524"/>
    </row>
    <row r="52" spans="1:40" ht="20.100000000000001" customHeight="1" x14ac:dyDescent="0.15">
      <c r="A52" s="4508" t="s">
        <v>331</v>
      </c>
      <c r="B52" s="4509"/>
      <c r="C52" s="4509"/>
      <c r="D52" s="4509"/>
      <c r="E52" s="4522" t="str">
        <f>AA53 &amp; "国・県の制度　 " &amp; AB53  &amp; "国・県の制度＋市独自の制度　 "  &amp; AC53  &amp; "市独自の制度"</f>
        <v>□国・県の制度　 □国・県の制度＋市独自の制度　 ■市独自の制度</v>
      </c>
      <c r="F52" s="4523"/>
      <c r="G52" s="4523"/>
      <c r="H52" s="4523"/>
      <c r="I52" s="4523"/>
      <c r="J52" s="4523"/>
      <c r="K52" s="4523"/>
      <c r="L52" s="4523"/>
      <c r="M52" s="4523"/>
      <c r="N52" s="4524"/>
      <c r="AA52" s="8" t="s">
        <v>275</v>
      </c>
      <c r="AB52" s="8" t="s">
        <v>274</v>
      </c>
      <c r="AC52" s="8" t="s">
        <v>274</v>
      </c>
      <c r="AD52" s="8" t="s">
        <v>274</v>
      </c>
    </row>
    <row r="53" spans="1:40" ht="20.100000000000001" customHeight="1" thickBot="1" x14ac:dyDescent="0.2">
      <c r="A53" s="4525" t="s">
        <v>330</v>
      </c>
      <c r="B53" s="4526"/>
      <c r="C53" s="4526"/>
      <c r="D53" s="4526"/>
      <c r="E53" s="4527" t="s">
        <v>541</v>
      </c>
      <c r="F53" s="4528"/>
      <c r="G53" s="4528"/>
      <c r="H53" s="4528"/>
      <c r="I53" s="4528"/>
      <c r="J53" s="4528"/>
      <c r="K53" s="4528"/>
      <c r="L53" s="4528"/>
      <c r="M53" s="4528"/>
      <c r="N53" s="452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79140000</v>
      </c>
      <c r="F57" s="57"/>
      <c r="G57" s="57">
        <f>IFERROR(HLOOKUP($AF$38,$AA$56:$AI$57,2,FALSE)*1000,"")</f>
        <v>10918000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65299</v>
      </c>
      <c r="AE57" s="13">
        <v>79140</v>
      </c>
      <c r="AF57" s="13">
        <v>10918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15671000</v>
      </c>
      <c r="G58" s="19"/>
      <c r="H58" s="20">
        <f>IFERROR(G57-H59,"")</f>
        <v>0</v>
      </c>
      <c r="I58" s="19"/>
      <c r="J58" s="20">
        <f>IFERROR(I57-J59,"")</f>
        <v>0</v>
      </c>
      <c r="K58" s="19"/>
      <c r="L58" s="20">
        <f>IFERROR(K57-L59,"")</f>
        <v>0</v>
      </c>
      <c r="M58" s="19"/>
      <c r="N58" s="18">
        <f>IFERROR(M57-N59,"")</f>
        <v>0</v>
      </c>
      <c r="AA58" s="13">
        <v>0</v>
      </c>
      <c r="AB58" s="13">
        <v>0</v>
      </c>
      <c r="AC58" s="13">
        <v>0</v>
      </c>
      <c r="AD58" s="13">
        <v>20031000</v>
      </c>
      <c r="AE58" s="13">
        <v>73947226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63469000</v>
      </c>
      <c r="G59" s="19"/>
      <c r="H59" s="20">
        <f>IFERROR(HLOOKUP($AF$38,$AA$60:$AI$61,2,FALSE)*1000,"")</f>
        <v>10918000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73947226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5192774</v>
      </c>
      <c r="F61" s="57"/>
      <c r="G61" s="57">
        <f>IFERROR(G57-G60,"")</f>
        <v>10918000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47607</v>
      </c>
      <c r="AE61" s="12">
        <f t="shared" si="2"/>
        <v>63469</v>
      </c>
      <c r="AF61" s="12">
        <f t="shared" si="2"/>
        <v>10918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0.93438496335607779</v>
      </c>
      <c r="F62" s="47"/>
      <c r="G62" s="47">
        <f>IFERROR(G$60/G$57,"")</f>
        <v>0</v>
      </c>
      <c r="H62" s="47"/>
      <c r="I62" s="47" t="str">
        <f>IFERROR(I$60/I$57,"")</f>
        <v/>
      </c>
      <c r="J62" s="47"/>
      <c r="K62" s="47" t="str">
        <f>IFERROR(K$60/K$57,"")</f>
        <v/>
      </c>
      <c r="L62" s="47"/>
      <c r="M62" s="47" t="str">
        <f>IFERROR(M$60/M$57,"")</f>
        <v/>
      </c>
      <c r="N62" s="50"/>
      <c r="AA62" s="11">
        <v>0</v>
      </c>
      <c r="AB62" s="11">
        <v>0</v>
      </c>
      <c r="AC62" s="11">
        <v>0</v>
      </c>
      <c r="AD62" s="11">
        <v>20031</v>
      </c>
      <c r="AE62" s="11">
        <v>15673</v>
      </c>
      <c r="AF62" s="11">
        <v>10918</v>
      </c>
      <c r="AG62" s="11">
        <v>0</v>
      </c>
      <c r="AH62" s="11">
        <v>0</v>
      </c>
      <c r="AI62" s="11">
        <v>0</v>
      </c>
      <c r="AJ62" s="8" t="s">
        <v>251</v>
      </c>
      <c r="AL62" s="8" t="s">
        <v>251</v>
      </c>
      <c r="AN62" s="8" t="s">
        <v>251</v>
      </c>
    </row>
    <row r="63" spans="1:40" ht="20.100000000000001" customHeight="1" x14ac:dyDescent="0.15">
      <c r="A63" s="51" t="s">
        <v>321</v>
      </c>
      <c r="B63" s="52"/>
      <c r="C63" s="52"/>
      <c r="D63" s="52"/>
      <c r="E63" s="53" t="s">
        <v>1134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849</v>
      </c>
      <c r="C70" s="49"/>
      <c r="D70" s="15" t="s">
        <v>515</v>
      </c>
      <c r="E70" s="180">
        <f>IFERROR(HLOOKUP($AE$38,$AA$76:$AI$80,2,FALSE),"")</f>
        <v>73947226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1849</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25727</v>
      </c>
      <c r="AE72" s="11">
        <v>47796</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73947226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480" t="s">
        <v>305</v>
      </c>
      <c r="B85" s="4481"/>
      <c r="C85" s="4481"/>
      <c r="D85" s="4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480" t="s">
        <v>302</v>
      </c>
      <c r="B87" s="4481"/>
      <c r="C87" s="4481"/>
      <c r="D87" s="4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476" t="s">
        <v>300</v>
      </c>
      <c r="B89" s="4477"/>
      <c r="C89" s="4477"/>
      <c r="D89" s="4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480" t="s">
        <v>297</v>
      </c>
      <c r="B91" s="4481"/>
      <c r="C91" s="4481"/>
      <c r="D91" s="4538"/>
      <c r="E91" s="158" t="s">
        <v>1133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480" t="s">
        <v>294</v>
      </c>
      <c r="B98" s="4481"/>
      <c r="C98" s="4481"/>
      <c r="D98" s="4538"/>
      <c r="E98" s="4543" t="s">
        <v>340</v>
      </c>
      <c r="F98" s="4544"/>
      <c r="G98" s="4540" t="s">
        <v>293</v>
      </c>
      <c r="H98" s="4541"/>
      <c r="I98" s="4541"/>
      <c r="J98" s="4541"/>
      <c r="K98" s="4541"/>
      <c r="L98" s="4541"/>
      <c r="M98" s="4541"/>
      <c r="N98" s="4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480" t="s">
        <v>292</v>
      </c>
      <c r="B105" s="4481"/>
      <c r="C105" s="4481"/>
      <c r="D105" s="4538"/>
      <c r="E105" s="4539" t="s">
        <v>1132</v>
      </c>
      <c r="F105" s="4530"/>
      <c r="G105" s="4530"/>
      <c r="H105" s="4530"/>
      <c r="I105" s="4530"/>
      <c r="J105" s="4530"/>
      <c r="K105" s="4530"/>
      <c r="L105" s="4530"/>
      <c r="M105" s="4530"/>
      <c r="N105" s="4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556" t="s">
        <v>307</v>
      </c>
      <c r="Q4" s="4557"/>
      <c r="R4" s="4557"/>
      <c r="S4" s="4557"/>
      <c r="T4" s="118" t="str">
        <f>LEFT(E83,1)</f>
        <v>Ｂ</v>
      </c>
      <c r="U4" s="4558" t="s">
        <v>306</v>
      </c>
      <c r="V4" s="4558"/>
      <c r="W4" s="4558"/>
      <c r="X4" s="4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560" t="s">
        <v>305</v>
      </c>
      <c r="Q6" s="4561"/>
      <c r="R6" s="4561"/>
      <c r="S6" s="4561"/>
      <c r="T6" s="118" t="str">
        <f>LEFT(E85,1)</f>
        <v>Ｂ</v>
      </c>
      <c r="U6" s="4558" t="s">
        <v>303</v>
      </c>
      <c r="V6" s="4558"/>
      <c r="W6" s="4558"/>
      <c r="X6" s="4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572" t="s">
        <v>285</v>
      </c>
      <c r="B7" s="4573"/>
      <c r="C7" s="4573"/>
      <c r="D7" s="4573"/>
      <c r="E7" s="4574" t="str">
        <f t="shared" si="0"/>
        <v>後期高齢者医療広域連合納付金</v>
      </c>
      <c r="F7" s="4575"/>
      <c r="G7" s="4575"/>
      <c r="H7" s="4575"/>
      <c r="I7" s="4575"/>
      <c r="J7" s="4575"/>
      <c r="K7" s="4575"/>
      <c r="L7" s="4575"/>
      <c r="M7" s="4575"/>
      <c r="N7" s="4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548" t="s">
        <v>283</v>
      </c>
      <c r="B8" s="4549"/>
      <c r="C8" s="4549"/>
      <c r="D8" s="4549"/>
      <c r="E8" s="4550" t="str">
        <f t="shared" si="0"/>
        <v>長寿はつらつ課</v>
      </c>
      <c r="F8" s="4551"/>
      <c r="G8" s="4551"/>
      <c r="H8" s="4551"/>
      <c r="I8" s="4551"/>
      <c r="J8" s="4551"/>
      <c r="K8" s="4551"/>
      <c r="L8" s="4551"/>
      <c r="M8" s="4551"/>
      <c r="N8" s="4552"/>
      <c r="P8" s="4520" t="s">
        <v>302</v>
      </c>
      <c r="Q8" s="4521"/>
      <c r="R8" s="4521"/>
      <c r="S8" s="4521"/>
      <c r="T8" s="120" t="str">
        <f>LEFT(E87,1)</f>
        <v>Ａ</v>
      </c>
      <c r="U8" s="4518" t="s">
        <v>301</v>
      </c>
      <c r="V8" s="4518"/>
      <c r="W8" s="4518"/>
      <c r="X8" s="4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545" t="s">
        <v>334</v>
      </c>
      <c r="B9" s="4546"/>
      <c r="C9" s="4546"/>
      <c r="D9" s="4547"/>
      <c r="E9" s="4553" t="str">
        <f t="shared" si="0"/>
        <v>高齢者の医療の確保に関する法律に定められた埼玉県後期高齢者医療広域連合が行う後期高齢者医療に要する費用に充てるため、同広域連合に対し、納付する。</v>
      </c>
      <c r="F9" s="4554"/>
      <c r="G9" s="4554"/>
      <c r="H9" s="4554"/>
      <c r="I9" s="4554"/>
      <c r="J9" s="4554"/>
      <c r="K9" s="4554"/>
      <c r="L9" s="4554"/>
      <c r="M9" s="4554"/>
      <c r="N9" s="4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516" t="s">
        <v>300</v>
      </c>
      <c r="Q10" s="4517"/>
      <c r="R10" s="4517"/>
      <c r="S10" s="4517"/>
      <c r="T10" s="118" t="str">
        <f>LEFT(E89,1)</f>
        <v>Ａ</v>
      </c>
      <c r="U10" s="4518" t="s">
        <v>298</v>
      </c>
      <c r="V10" s="4518"/>
      <c r="W10" s="4518"/>
      <c r="X10" s="4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保険料（特別徴収･普通徴収）、保険基盤安定繰入金、延滞金について埼玉県後期高齢者医療広域連合へ納付した。</v>
      </c>
      <c r="U12" s="4570"/>
      <c r="V12" s="4570"/>
      <c r="W12" s="4570"/>
      <c r="X12" s="4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548" t="s">
        <v>332</v>
      </c>
      <c r="B14" s="4549"/>
      <c r="C14" s="4549"/>
      <c r="D14" s="4549"/>
      <c r="E14" s="4562" t="str">
        <f>E51</f>
        <v>□市が直接実施  □一部委託  □全部委託・指定管理  ■その他</v>
      </c>
      <c r="F14" s="4563"/>
      <c r="G14" s="4563"/>
      <c r="H14" s="4563"/>
      <c r="I14" s="4563"/>
      <c r="J14" s="4563"/>
      <c r="K14" s="4563"/>
      <c r="L14" s="4563"/>
      <c r="M14" s="4563"/>
      <c r="N14" s="4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548" t="s">
        <v>331</v>
      </c>
      <c r="B15" s="4549"/>
      <c r="C15" s="4549"/>
      <c r="D15" s="4549"/>
      <c r="E15" s="4562" t="str">
        <f>E52</f>
        <v>■国・県の制度　 □国・県の制度＋市独自の制度　 □市独自の制度</v>
      </c>
      <c r="F15" s="4563"/>
      <c r="G15" s="4563"/>
      <c r="H15" s="4563"/>
      <c r="I15" s="4563"/>
      <c r="J15" s="4563"/>
      <c r="K15" s="4563"/>
      <c r="L15" s="4563"/>
      <c r="M15" s="4563"/>
      <c r="N15" s="4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565" t="s">
        <v>330</v>
      </c>
      <c r="B16" s="4566"/>
      <c r="C16" s="4566"/>
      <c r="D16" s="4566"/>
      <c r="E16" s="4567" t="str">
        <f>E53</f>
        <v>高齢者の医療の確保に関する法律１０５条</v>
      </c>
      <c r="F16" s="4568"/>
      <c r="G16" s="4568"/>
      <c r="H16" s="4568"/>
      <c r="I16" s="4568"/>
      <c r="J16" s="4568"/>
      <c r="K16" s="4568"/>
      <c r="L16" s="4568"/>
      <c r="M16" s="4568"/>
      <c r="N16" s="4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2325692000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2325692000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2253351340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72340660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0.96889499555401148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市町村が徴収した保険料、保険基盤安定繰入金、延滞金を埼玉県後期高齢者医療広域連合へ納付するもの。</v>
      </c>
      <c r="F26" s="53"/>
      <c r="G26" s="53"/>
      <c r="H26" s="53"/>
      <c r="I26" s="53"/>
      <c r="J26" s="53"/>
      <c r="K26" s="53"/>
      <c r="L26" s="53"/>
      <c r="M26" s="53"/>
      <c r="N26" s="54"/>
      <c r="O26" s="21"/>
      <c r="P26" s="4520" t="s">
        <v>292</v>
      </c>
      <c r="Q26" s="4521"/>
      <c r="R26" s="4521"/>
      <c r="S26" s="4577"/>
      <c r="T26" s="121" t="str">
        <f>E105</f>
        <v>埼玉県後期高齢者医療広域連合からの通知による。</v>
      </c>
      <c r="U26" s="4570"/>
      <c r="V26" s="4570"/>
      <c r="W26" s="4570"/>
      <c r="X26" s="4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572" t="s">
        <v>285</v>
      </c>
      <c r="B44" s="4573"/>
      <c r="C44" s="4573"/>
      <c r="D44" s="4573"/>
      <c r="E44" s="4574" t="s">
        <v>1140</v>
      </c>
      <c r="F44" s="4575"/>
      <c r="G44" s="4575"/>
      <c r="H44" s="4575"/>
      <c r="I44" s="4575"/>
      <c r="J44" s="4575"/>
      <c r="K44" s="4575"/>
      <c r="L44" s="4575"/>
      <c r="M44" s="4575"/>
      <c r="N44" s="4576"/>
    </row>
    <row r="45" spans="1:35" ht="20.100000000000001" customHeight="1" x14ac:dyDescent="0.15">
      <c r="A45" s="4548" t="s">
        <v>283</v>
      </c>
      <c r="B45" s="4549"/>
      <c r="C45" s="4549"/>
      <c r="D45" s="4549"/>
      <c r="E45" s="4550" t="s">
        <v>628</v>
      </c>
      <c r="F45" s="4551"/>
      <c r="G45" s="4551"/>
      <c r="H45" s="4551"/>
      <c r="I45" s="4551"/>
      <c r="J45" s="4551"/>
      <c r="K45" s="4551"/>
      <c r="L45" s="4551"/>
      <c r="M45" s="4551"/>
      <c r="N45" s="4552"/>
    </row>
    <row r="46" spans="1:35" ht="20.100000000000001" customHeight="1" x14ac:dyDescent="0.15">
      <c r="A46" s="4545" t="s">
        <v>334</v>
      </c>
      <c r="B46" s="4546"/>
      <c r="C46" s="4546"/>
      <c r="D46" s="4547"/>
      <c r="E46" s="4553" t="s">
        <v>1139</v>
      </c>
      <c r="F46" s="4554"/>
      <c r="G46" s="4554"/>
      <c r="H46" s="4554"/>
      <c r="I46" s="4554"/>
      <c r="J46" s="4554"/>
      <c r="K46" s="4554"/>
      <c r="L46" s="4554"/>
      <c r="M46" s="4554"/>
      <c r="N46" s="4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548" t="s">
        <v>332</v>
      </c>
      <c r="B51" s="4549"/>
      <c r="C51" s="4549"/>
      <c r="D51" s="4549"/>
      <c r="E51" s="4562" t="str">
        <f>AA52 &amp; "市が直接実施  " &amp; AB52  &amp; "一部委託  "  &amp; AC52 &amp; "全部委託・指定管理  " &amp; AD52 &amp; "その他"</f>
        <v>□市が直接実施  □一部委託  □全部委託・指定管理  ■その他</v>
      </c>
      <c r="F51" s="4563"/>
      <c r="G51" s="4563"/>
      <c r="H51" s="4563"/>
      <c r="I51" s="4563"/>
      <c r="J51" s="4563"/>
      <c r="K51" s="4563"/>
      <c r="L51" s="4563"/>
      <c r="M51" s="4563"/>
      <c r="N51" s="4564"/>
    </row>
    <row r="52" spans="1:40" ht="20.100000000000001" customHeight="1" x14ac:dyDescent="0.15">
      <c r="A52" s="4548" t="s">
        <v>331</v>
      </c>
      <c r="B52" s="4549"/>
      <c r="C52" s="4549"/>
      <c r="D52" s="4549"/>
      <c r="E52" s="4562" t="str">
        <f>AA53 &amp; "国・県の制度　 " &amp; AB53  &amp; "国・県の制度＋市独自の制度　 "  &amp; AC53  &amp; "市独自の制度"</f>
        <v>■国・県の制度　 □国・県の制度＋市独自の制度　 □市独自の制度</v>
      </c>
      <c r="F52" s="4563"/>
      <c r="G52" s="4563"/>
      <c r="H52" s="4563"/>
      <c r="I52" s="4563"/>
      <c r="J52" s="4563"/>
      <c r="K52" s="4563"/>
      <c r="L52" s="4563"/>
      <c r="M52" s="4563"/>
      <c r="N52" s="4564"/>
      <c r="AA52" s="8" t="s">
        <v>274</v>
      </c>
      <c r="AB52" s="8" t="s">
        <v>274</v>
      </c>
      <c r="AC52" s="8" t="s">
        <v>274</v>
      </c>
      <c r="AD52" s="8" t="s">
        <v>275</v>
      </c>
    </row>
    <row r="53" spans="1:40" ht="20.100000000000001" customHeight="1" thickBot="1" x14ac:dyDescent="0.2">
      <c r="A53" s="4565" t="s">
        <v>330</v>
      </c>
      <c r="B53" s="4566"/>
      <c r="C53" s="4566"/>
      <c r="D53" s="4566"/>
      <c r="E53" s="4567" t="s">
        <v>791</v>
      </c>
      <c r="F53" s="4568"/>
      <c r="G53" s="4568"/>
      <c r="H53" s="4568"/>
      <c r="I53" s="4568"/>
      <c r="J53" s="4568"/>
      <c r="K53" s="4568"/>
      <c r="L53" s="4568"/>
      <c r="M53" s="4568"/>
      <c r="N53" s="4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2325692000</v>
      </c>
      <c r="F57" s="57"/>
      <c r="G57" s="57">
        <f>IFERROR(HLOOKUP($AF$38,$AA$56:$AI$57,2,FALSE)*1000,"")</f>
        <v>2619389000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2332173</v>
      </c>
      <c r="AE57" s="13">
        <v>2325692</v>
      </c>
      <c r="AF57" s="13">
        <v>2619389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1109332299</v>
      </c>
      <c r="AE58" s="13">
        <v>2253351340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2325692000</v>
      </c>
      <c r="G59" s="19"/>
      <c r="H59" s="20">
        <f>IFERROR(HLOOKUP($AF$38,$AA$60:$AI$61,2,FALSE)*1000,"")</f>
        <v>2619389000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2253351340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72340660</v>
      </c>
      <c r="F61" s="57"/>
      <c r="G61" s="57">
        <f>IFERROR(G57-G60,"")</f>
        <v>2619389000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2332173</v>
      </c>
      <c r="AE61" s="12">
        <f t="shared" si="2"/>
        <v>2325692</v>
      </c>
      <c r="AF61" s="12">
        <f t="shared" si="2"/>
        <v>2619389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0.96889499555401148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1138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391382</v>
      </c>
      <c r="AE70" s="11">
        <v>379087</v>
      </c>
      <c r="AF70" s="11">
        <v>435841</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1</v>
      </c>
      <c r="AE71" s="11">
        <v>1</v>
      </c>
      <c r="AF71" s="11">
        <v>1</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1</v>
      </c>
      <c r="AE72" s="11">
        <v>77588</v>
      </c>
      <c r="AF72" s="11">
        <v>1</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1940789</v>
      </c>
      <c r="AE74" s="10">
        <v>1869016</v>
      </c>
      <c r="AF74" s="10">
        <v>2183546</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520" t="s">
        <v>305</v>
      </c>
      <c r="B85" s="4521"/>
      <c r="C85" s="4521"/>
      <c r="D85" s="45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520" t="s">
        <v>302</v>
      </c>
      <c r="B87" s="4521"/>
      <c r="C87" s="4521"/>
      <c r="D87" s="4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516" t="s">
        <v>300</v>
      </c>
      <c r="B89" s="4517"/>
      <c r="C89" s="4517"/>
      <c r="D89" s="45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520" t="s">
        <v>297</v>
      </c>
      <c r="B91" s="4521"/>
      <c r="C91" s="4521"/>
      <c r="D91" s="4578"/>
      <c r="E91" s="158" t="s">
        <v>1137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520" t="s">
        <v>294</v>
      </c>
      <c r="B98" s="4521"/>
      <c r="C98" s="4521"/>
      <c r="D98" s="4578"/>
      <c r="E98" s="4583" t="s">
        <v>340</v>
      </c>
      <c r="F98" s="4584"/>
      <c r="G98" s="4580" t="s">
        <v>293</v>
      </c>
      <c r="H98" s="4581"/>
      <c r="I98" s="4581"/>
      <c r="J98" s="4581"/>
      <c r="K98" s="4581"/>
      <c r="L98" s="4581"/>
      <c r="M98" s="4581"/>
      <c r="N98" s="4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520" t="s">
        <v>292</v>
      </c>
      <c r="B105" s="4521"/>
      <c r="C105" s="4521"/>
      <c r="D105" s="4578"/>
      <c r="E105" s="4579" t="s">
        <v>775</v>
      </c>
      <c r="F105" s="4570"/>
      <c r="G105" s="4570"/>
      <c r="H105" s="4570"/>
      <c r="I105" s="4570"/>
      <c r="J105" s="4570"/>
      <c r="K105" s="4570"/>
      <c r="L105" s="4570"/>
      <c r="M105" s="4570"/>
      <c r="N105" s="4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596" t="s">
        <v>307</v>
      </c>
      <c r="Q4" s="4597"/>
      <c r="R4" s="4597"/>
      <c r="S4" s="4597"/>
      <c r="T4" s="118" t="str">
        <f>LEFT(E83,1)</f>
        <v>Ｂ</v>
      </c>
      <c r="U4" s="4598" t="s">
        <v>306</v>
      </c>
      <c r="V4" s="4598"/>
      <c r="W4" s="4598"/>
      <c r="X4" s="4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600" t="s">
        <v>305</v>
      </c>
      <c r="Q6" s="4601"/>
      <c r="R6" s="4601"/>
      <c r="S6" s="4601"/>
      <c r="T6" s="118" t="str">
        <f>LEFT(E85,1)</f>
        <v>Ｂ</v>
      </c>
      <c r="U6" s="4598" t="s">
        <v>303</v>
      </c>
      <c r="V6" s="4598"/>
      <c r="W6" s="4598"/>
      <c r="X6" s="4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612" t="s">
        <v>285</v>
      </c>
      <c r="B7" s="4613"/>
      <c r="C7" s="4613"/>
      <c r="D7" s="4613"/>
      <c r="E7" s="4614" t="str">
        <f t="shared" si="0"/>
        <v>一般事務（障がい者福祉課）</v>
      </c>
      <c r="F7" s="4615"/>
      <c r="G7" s="4615"/>
      <c r="H7" s="4615"/>
      <c r="I7" s="4615"/>
      <c r="J7" s="4615"/>
      <c r="K7" s="4615"/>
      <c r="L7" s="4615"/>
      <c r="M7" s="4615"/>
      <c r="N7" s="4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588" t="s">
        <v>283</v>
      </c>
      <c r="B8" s="4589"/>
      <c r="C8" s="4589"/>
      <c r="D8" s="4589"/>
      <c r="E8" s="4590" t="str">
        <f t="shared" si="0"/>
        <v>障がい者福祉課</v>
      </c>
      <c r="F8" s="4591"/>
      <c r="G8" s="4591"/>
      <c r="H8" s="4591"/>
      <c r="I8" s="4591"/>
      <c r="J8" s="4591"/>
      <c r="K8" s="4591"/>
      <c r="L8" s="4591"/>
      <c r="M8" s="4591"/>
      <c r="N8" s="4592"/>
      <c r="P8" s="4560" t="s">
        <v>302</v>
      </c>
      <c r="Q8" s="4561"/>
      <c r="R8" s="4561"/>
      <c r="S8" s="4561"/>
      <c r="T8" s="120" t="str">
        <f>LEFT(E87,1)</f>
        <v>Ａ</v>
      </c>
      <c r="U8" s="4558" t="s">
        <v>301</v>
      </c>
      <c r="V8" s="4558"/>
      <c r="W8" s="4558"/>
      <c r="X8" s="4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585" t="s">
        <v>334</v>
      </c>
      <c r="B9" s="4586"/>
      <c r="C9" s="4586"/>
      <c r="D9" s="4587"/>
      <c r="E9" s="4593" t="str">
        <f t="shared" si="0"/>
        <v>障がい者福祉事務に係る事務等
また、エネルギー・食料品価格等の物価高騰の影響を受けた障がい福祉サービス事業者に対し、物価高騰対策支援金を支給する。</v>
      </c>
      <c r="F9" s="4594"/>
      <c r="G9" s="4594"/>
      <c r="H9" s="4594"/>
      <c r="I9" s="4594"/>
      <c r="J9" s="4594"/>
      <c r="K9" s="4594"/>
      <c r="L9" s="4594"/>
      <c r="M9" s="4594"/>
      <c r="N9" s="4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556" t="s">
        <v>300</v>
      </c>
      <c r="Q10" s="4557"/>
      <c r="R10" s="4557"/>
      <c r="S10" s="4557"/>
      <c r="T10" s="118" t="str">
        <f>LEFT(E89,1)</f>
        <v>Ａ</v>
      </c>
      <c r="U10" s="4558" t="s">
        <v>298</v>
      </c>
      <c r="V10" s="4558"/>
      <c r="W10" s="4558"/>
      <c r="X10" s="4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新型コロナウイルス感染症の影響による物価高騰に直面する障がい福祉サービスを提供している事業者に対して支援を行うことができた。</v>
      </c>
      <c r="U12" s="4610"/>
      <c r="V12" s="4610"/>
      <c r="W12" s="4610"/>
      <c r="X12" s="4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588" t="s">
        <v>332</v>
      </c>
      <c r="B14" s="4589"/>
      <c r="C14" s="4589"/>
      <c r="D14" s="4589"/>
      <c r="E14" s="4602" t="str">
        <f>E51</f>
        <v>■市が直接実施  □一部委託  □全部委託・指定管理  □その他</v>
      </c>
      <c r="F14" s="4603"/>
      <c r="G14" s="4603"/>
      <c r="H14" s="4603"/>
      <c r="I14" s="4603"/>
      <c r="J14" s="4603"/>
      <c r="K14" s="4603"/>
      <c r="L14" s="4603"/>
      <c r="M14" s="4603"/>
      <c r="N14" s="4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588" t="s">
        <v>331</v>
      </c>
      <c r="B15" s="4589"/>
      <c r="C15" s="4589"/>
      <c r="D15" s="4589"/>
      <c r="E15" s="4602" t="str">
        <f>E52</f>
        <v>□国・県の制度　 □国・県の制度＋市独自の制度　 ■市独自の制度</v>
      </c>
      <c r="F15" s="4603"/>
      <c r="G15" s="4603"/>
      <c r="H15" s="4603"/>
      <c r="I15" s="4603"/>
      <c r="J15" s="4603"/>
      <c r="K15" s="4603"/>
      <c r="L15" s="4603"/>
      <c r="M15" s="4603"/>
      <c r="N15" s="4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605" t="s">
        <v>330</v>
      </c>
      <c r="B16" s="4606"/>
      <c r="C16" s="4606"/>
      <c r="D16" s="4606"/>
      <c r="E16" s="4607" t="str">
        <f>E53</f>
        <v>新座市障がい福祉サービス等事業所物価高騰対策支援金交付要綱</v>
      </c>
      <c r="F16" s="4608"/>
      <c r="G16" s="4608"/>
      <c r="H16" s="4608"/>
      <c r="I16" s="4608"/>
      <c r="J16" s="4608"/>
      <c r="K16" s="4608"/>
      <c r="L16" s="4608"/>
      <c r="M16" s="4608"/>
      <c r="N16" s="4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42184000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39393000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2791000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42001823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182177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0.99568137208420249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障がい者福祉事務に係る事務等
また、エネルギー・食料品価格等の物価高騰の影響を受けた障がい福祉サービス事業者に対し、物価高騰対策支援金として１事業所当たり１０万円を支給した。</v>
      </c>
      <c r="F26" s="53"/>
      <c r="G26" s="53"/>
      <c r="H26" s="53"/>
      <c r="I26" s="53"/>
      <c r="J26" s="53"/>
      <c r="K26" s="53"/>
      <c r="L26" s="53"/>
      <c r="M26" s="53"/>
      <c r="N26" s="54"/>
      <c r="O26" s="21"/>
      <c r="P26" s="4560" t="s">
        <v>292</v>
      </c>
      <c r="Q26" s="4561"/>
      <c r="R26" s="4561"/>
      <c r="S26" s="4617"/>
      <c r="T26" s="121" t="str">
        <f>E105</f>
        <v>新型コロナウイルス感染症対応地方創生臨時交付金を活用した令和５年度単年度事業である。</v>
      </c>
      <c r="U26" s="4610"/>
      <c r="V26" s="4610"/>
      <c r="W26" s="4610"/>
      <c r="X26" s="4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物価高騰対策支援金</v>
      </c>
      <c r="C33" s="49"/>
      <c r="D33" s="23" t="str">
        <f t="shared" ref="D33:E36" si="1">D70</f>
        <v>事業者</v>
      </c>
      <c r="E33" s="46">
        <f t="shared" si="1"/>
        <v>70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612" t="s">
        <v>285</v>
      </c>
      <c r="B44" s="4613"/>
      <c r="C44" s="4613"/>
      <c r="D44" s="4613"/>
      <c r="E44" s="4614" t="s">
        <v>1149</v>
      </c>
      <c r="F44" s="4615"/>
      <c r="G44" s="4615"/>
      <c r="H44" s="4615"/>
      <c r="I44" s="4615"/>
      <c r="J44" s="4615"/>
      <c r="K44" s="4615"/>
      <c r="L44" s="4615"/>
      <c r="M44" s="4615"/>
      <c r="N44" s="4616"/>
    </row>
    <row r="45" spans="1:35" ht="20.100000000000001" customHeight="1" x14ac:dyDescent="0.15">
      <c r="A45" s="4588" t="s">
        <v>283</v>
      </c>
      <c r="B45" s="4589"/>
      <c r="C45" s="4589"/>
      <c r="D45" s="4589"/>
      <c r="E45" s="4590" t="s">
        <v>1148</v>
      </c>
      <c r="F45" s="4591"/>
      <c r="G45" s="4591"/>
      <c r="H45" s="4591"/>
      <c r="I45" s="4591"/>
      <c r="J45" s="4591"/>
      <c r="K45" s="4591"/>
      <c r="L45" s="4591"/>
      <c r="M45" s="4591"/>
      <c r="N45" s="4592"/>
    </row>
    <row r="46" spans="1:35" ht="20.100000000000001" customHeight="1" x14ac:dyDescent="0.15">
      <c r="A46" s="4585" t="s">
        <v>334</v>
      </c>
      <c r="B46" s="4586"/>
      <c r="C46" s="4586"/>
      <c r="D46" s="4587"/>
      <c r="E46" s="4593" t="s">
        <v>1147</v>
      </c>
      <c r="F46" s="4594"/>
      <c r="G46" s="4594"/>
      <c r="H46" s="4594"/>
      <c r="I46" s="4594"/>
      <c r="J46" s="4594"/>
      <c r="K46" s="4594"/>
      <c r="L46" s="4594"/>
      <c r="M46" s="4594"/>
      <c r="N46" s="4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588" t="s">
        <v>332</v>
      </c>
      <c r="B51" s="4589"/>
      <c r="C51" s="4589"/>
      <c r="D51" s="4589"/>
      <c r="E51" s="4602" t="str">
        <f>AA52 &amp; "市が直接実施  " &amp; AB52  &amp; "一部委託  "  &amp; AC52 &amp; "全部委託・指定管理  " &amp; AD52 &amp; "その他"</f>
        <v>■市が直接実施  □一部委託  □全部委託・指定管理  □その他</v>
      </c>
      <c r="F51" s="4603"/>
      <c r="G51" s="4603"/>
      <c r="H51" s="4603"/>
      <c r="I51" s="4603"/>
      <c r="J51" s="4603"/>
      <c r="K51" s="4603"/>
      <c r="L51" s="4603"/>
      <c r="M51" s="4603"/>
      <c r="N51" s="4604"/>
    </row>
    <row r="52" spans="1:40" ht="20.100000000000001" customHeight="1" x14ac:dyDescent="0.15">
      <c r="A52" s="4588" t="s">
        <v>331</v>
      </c>
      <c r="B52" s="4589"/>
      <c r="C52" s="4589"/>
      <c r="D52" s="4589"/>
      <c r="E52" s="4602" t="str">
        <f>AA53 &amp; "国・県の制度　 " &amp; AB53  &amp; "国・県の制度＋市独自の制度　 "  &amp; AC53  &amp; "市独自の制度"</f>
        <v>□国・県の制度　 □国・県の制度＋市独自の制度　 ■市独自の制度</v>
      </c>
      <c r="F52" s="4603"/>
      <c r="G52" s="4603"/>
      <c r="H52" s="4603"/>
      <c r="I52" s="4603"/>
      <c r="J52" s="4603"/>
      <c r="K52" s="4603"/>
      <c r="L52" s="4603"/>
      <c r="M52" s="4603"/>
      <c r="N52" s="4604"/>
      <c r="AA52" s="8" t="s">
        <v>275</v>
      </c>
      <c r="AB52" s="8" t="s">
        <v>274</v>
      </c>
      <c r="AC52" s="8" t="s">
        <v>274</v>
      </c>
      <c r="AD52" s="8" t="s">
        <v>274</v>
      </c>
    </row>
    <row r="53" spans="1:40" ht="20.100000000000001" customHeight="1" thickBot="1" x14ac:dyDescent="0.2">
      <c r="A53" s="4605" t="s">
        <v>330</v>
      </c>
      <c r="B53" s="4606"/>
      <c r="C53" s="4606"/>
      <c r="D53" s="4606"/>
      <c r="E53" s="4607" t="s">
        <v>1146</v>
      </c>
      <c r="F53" s="4608"/>
      <c r="G53" s="4608"/>
      <c r="H53" s="4608"/>
      <c r="I53" s="4608"/>
      <c r="J53" s="4608"/>
      <c r="K53" s="4608"/>
      <c r="L53" s="4608"/>
      <c r="M53" s="4608"/>
      <c r="N53" s="46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42184000</v>
      </c>
      <c r="F57" s="57"/>
      <c r="G57" s="57">
        <f>IFERROR(HLOOKUP($AF$38,$AA$56:$AI$57,2,FALSE)*1000,"")</f>
        <v>35575000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39275</v>
      </c>
      <c r="AE57" s="13">
        <v>42184</v>
      </c>
      <c r="AF57" s="13">
        <v>35575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39393000</v>
      </c>
      <c r="G58" s="19"/>
      <c r="H58" s="20">
        <f>IFERROR(G57-H59,"")</f>
        <v>31975000</v>
      </c>
      <c r="I58" s="19"/>
      <c r="J58" s="20">
        <f>IFERROR(I57-J59,"")</f>
        <v>0</v>
      </c>
      <c r="K58" s="19"/>
      <c r="L58" s="20">
        <f>IFERROR(K57-L59,"")</f>
        <v>0</v>
      </c>
      <c r="M58" s="19"/>
      <c r="N58" s="18">
        <f>IFERROR(M57-N59,"")</f>
        <v>0</v>
      </c>
      <c r="AA58" s="13">
        <v>0</v>
      </c>
      <c r="AB58" s="13">
        <v>0</v>
      </c>
      <c r="AC58" s="13">
        <v>0</v>
      </c>
      <c r="AD58" s="13">
        <v>18105807</v>
      </c>
      <c r="AE58" s="13">
        <v>42001823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2791000</v>
      </c>
      <c r="G59" s="19"/>
      <c r="H59" s="20">
        <f>IFERROR(HLOOKUP($AF$38,$AA$60:$AI$61,2,FALSE)*1000,"")</f>
        <v>3600000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42001823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182177</v>
      </c>
      <c r="F61" s="57"/>
      <c r="G61" s="57">
        <f>IFERROR(G57-G60,"")</f>
        <v>35575000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2115</v>
      </c>
      <c r="AE61" s="12">
        <f t="shared" si="2"/>
        <v>2791</v>
      </c>
      <c r="AF61" s="12">
        <f t="shared" si="2"/>
        <v>3600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0.99568137208420249</v>
      </c>
      <c r="F62" s="47"/>
      <c r="G62" s="47">
        <f>IFERROR(G$60/G$57,"")</f>
        <v>0</v>
      </c>
      <c r="H62" s="47"/>
      <c r="I62" s="47" t="str">
        <f>IFERROR(I$60/I$57,"")</f>
        <v/>
      </c>
      <c r="J62" s="47"/>
      <c r="K62" s="47" t="str">
        <f>IFERROR(K$60/K$57,"")</f>
        <v/>
      </c>
      <c r="L62" s="47"/>
      <c r="M62" s="47" t="str">
        <f>IFERROR(M$60/M$57,"")</f>
        <v/>
      </c>
      <c r="N62" s="50"/>
      <c r="AA62" s="11">
        <v>0</v>
      </c>
      <c r="AB62" s="11">
        <v>0</v>
      </c>
      <c r="AC62" s="11">
        <v>0</v>
      </c>
      <c r="AD62" s="11">
        <v>2086</v>
      </c>
      <c r="AE62" s="11">
        <v>2763</v>
      </c>
      <c r="AF62" s="11">
        <v>3571</v>
      </c>
      <c r="AG62" s="11">
        <v>0</v>
      </c>
      <c r="AH62" s="11">
        <v>0</v>
      </c>
      <c r="AI62" s="11">
        <v>0</v>
      </c>
      <c r="AJ62" s="8" t="s">
        <v>251</v>
      </c>
      <c r="AL62" s="8" t="s">
        <v>251</v>
      </c>
      <c r="AN62" s="8" t="s">
        <v>251</v>
      </c>
    </row>
    <row r="63" spans="1:40" ht="20.100000000000001" customHeight="1" x14ac:dyDescent="0.15">
      <c r="A63" s="51" t="s">
        <v>321</v>
      </c>
      <c r="B63" s="52"/>
      <c r="C63" s="52"/>
      <c r="D63" s="52"/>
      <c r="E63" s="53" t="s">
        <v>1145</v>
      </c>
      <c r="F63" s="53"/>
      <c r="G63" s="53"/>
      <c r="H63" s="53"/>
      <c r="I63" s="53"/>
      <c r="J63" s="53"/>
      <c r="K63" s="53"/>
      <c r="L63" s="53"/>
      <c r="M63" s="53"/>
      <c r="N63" s="54"/>
      <c r="AA63" s="11">
        <v>0</v>
      </c>
      <c r="AB63" s="11">
        <v>0</v>
      </c>
      <c r="AC63" s="11">
        <v>0</v>
      </c>
      <c r="AD63" s="11">
        <v>29</v>
      </c>
      <c r="AE63" s="11">
        <v>28</v>
      </c>
      <c r="AF63" s="11">
        <v>29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1144</v>
      </c>
      <c r="C70" s="49"/>
      <c r="D70" s="15" t="s">
        <v>1143</v>
      </c>
      <c r="E70" s="180">
        <f>IFERROR(HLOOKUP($AE$38,$AA$76:$AI$80,2,FALSE),"")</f>
        <v>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560" t="s">
        <v>305</v>
      </c>
      <c r="B85" s="4561"/>
      <c r="C85" s="4561"/>
      <c r="D85" s="4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560" t="s">
        <v>302</v>
      </c>
      <c r="B87" s="4561"/>
      <c r="C87" s="4561"/>
      <c r="D87" s="4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556" t="s">
        <v>300</v>
      </c>
      <c r="B89" s="4557"/>
      <c r="C89" s="4557"/>
      <c r="D89" s="45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560" t="s">
        <v>297</v>
      </c>
      <c r="B91" s="4561"/>
      <c r="C91" s="4561"/>
      <c r="D91" s="4618"/>
      <c r="E91" s="158" t="s">
        <v>1142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560" t="s">
        <v>294</v>
      </c>
      <c r="B98" s="4561"/>
      <c r="C98" s="4561"/>
      <c r="D98" s="4618"/>
      <c r="E98" s="4623" t="s">
        <v>612</v>
      </c>
      <c r="F98" s="4624"/>
      <c r="G98" s="4620" t="s">
        <v>293</v>
      </c>
      <c r="H98" s="4621"/>
      <c r="I98" s="4621"/>
      <c r="J98" s="4621"/>
      <c r="K98" s="4621"/>
      <c r="L98" s="4621"/>
      <c r="M98" s="4621"/>
      <c r="N98" s="4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560" t="s">
        <v>292</v>
      </c>
      <c r="B105" s="4561"/>
      <c r="C105" s="4561"/>
      <c r="D105" s="4618"/>
      <c r="E105" s="4619" t="s">
        <v>1141</v>
      </c>
      <c r="F105" s="4610"/>
      <c r="G105" s="4610"/>
      <c r="H105" s="4610"/>
      <c r="I105" s="4610"/>
      <c r="J105" s="4610"/>
      <c r="K105" s="4610"/>
      <c r="L105" s="4610"/>
      <c r="M105" s="4610"/>
      <c r="N105" s="4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636" t="s">
        <v>307</v>
      </c>
      <c r="Q4" s="4637"/>
      <c r="R4" s="4637"/>
      <c r="S4" s="4637"/>
      <c r="T4" s="118" t="str">
        <f>LEFT(E83,1)</f>
        <v>Ｂ</v>
      </c>
      <c r="U4" s="4638" t="s">
        <v>306</v>
      </c>
      <c r="V4" s="4638"/>
      <c r="W4" s="4638"/>
      <c r="X4" s="4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640" t="s">
        <v>305</v>
      </c>
      <c r="Q6" s="4641"/>
      <c r="R6" s="4641"/>
      <c r="S6" s="4641"/>
      <c r="T6" s="118" t="str">
        <f>LEFT(E85,1)</f>
        <v>Ｂ</v>
      </c>
      <c r="U6" s="4638" t="s">
        <v>303</v>
      </c>
      <c r="V6" s="4638"/>
      <c r="W6" s="4638"/>
      <c r="X6" s="4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652" t="s">
        <v>285</v>
      </c>
      <c r="B7" s="4653"/>
      <c r="C7" s="4653"/>
      <c r="D7" s="4653"/>
      <c r="E7" s="4654" t="str">
        <f t="shared" si="0"/>
        <v>障がい者就労支援センター運営</v>
      </c>
      <c r="F7" s="4655"/>
      <c r="G7" s="4655"/>
      <c r="H7" s="4655"/>
      <c r="I7" s="4655"/>
      <c r="J7" s="4655"/>
      <c r="K7" s="4655"/>
      <c r="L7" s="4655"/>
      <c r="M7" s="4655"/>
      <c r="N7" s="4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628" t="s">
        <v>283</v>
      </c>
      <c r="B8" s="4629"/>
      <c r="C8" s="4629"/>
      <c r="D8" s="4629"/>
      <c r="E8" s="4630" t="str">
        <f t="shared" si="0"/>
        <v>障がい者福祉課</v>
      </c>
      <c r="F8" s="4631"/>
      <c r="G8" s="4631"/>
      <c r="H8" s="4631"/>
      <c r="I8" s="4631"/>
      <c r="J8" s="4631"/>
      <c r="K8" s="4631"/>
      <c r="L8" s="4631"/>
      <c r="M8" s="4631"/>
      <c r="N8" s="4632"/>
      <c r="P8" s="4600" t="s">
        <v>302</v>
      </c>
      <c r="Q8" s="4601"/>
      <c r="R8" s="4601"/>
      <c r="S8" s="4601"/>
      <c r="T8" s="120" t="str">
        <f>LEFT(E87,1)</f>
        <v>Ａ</v>
      </c>
      <c r="U8" s="4598" t="s">
        <v>301</v>
      </c>
      <c r="V8" s="4598"/>
      <c r="W8" s="4598"/>
      <c r="X8" s="4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625" t="s">
        <v>334</v>
      </c>
      <c r="B9" s="4626"/>
      <c r="C9" s="4626"/>
      <c r="D9" s="4627"/>
      <c r="E9" s="4633" t="str">
        <f t="shared" si="0"/>
        <v>障がい者の就労と社会参加を目的として、通所施設利用者を含め、就労意欲のある障がい者を対象に、特性や適性を把握し、雇用に向けた様々な支援を実施するとともに、就労後における職場での定着に向けた支援を行う。</v>
      </c>
      <c r="F9" s="4634"/>
      <c r="G9" s="4634"/>
      <c r="H9" s="4634"/>
      <c r="I9" s="4634"/>
      <c r="J9" s="4634"/>
      <c r="K9" s="4634"/>
      <c r="L9" s="4634"/>
      <c r="M9" s="4634"/>
      <c r="N9" s="4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596" t="s">
        <v>300</v>
      </c>
      <c r="Q10" s="4597"/>
      <c r="R10" s="4597"/>
      <c r="S10" s="4597"/>
      <c r="T10" s="118" t="str">
        <f>LEFT(E89,1)</f>
        <v>Ａ</v>
      </c>
      <c r="U10" s="4598" t="s">
        <v>298</v>
      </c>
      <c r="V10" s="4598"/>
      <c r="W10" s="4598"/>
      <c r="X10" s="4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障がい者就労支援センター運営委員会議は、外部の視点から意見又は助言を求めるために行っており、委員からの意見を今後の障がい者就労支援センター業務の充実のために活かしている。
障がい者職場実習については、登録者の特性や能力、職業適性を図り、今後の就労支援に資することができた。
職場訪問等に関しては、就労中の障がい者に対する巡回訪問等を行い、職場と登録者の意見を伺い、今後も定着できるように支援することができた。
センター通信発行については、障がい者就労支援センター事業の実施状況を知らせるために発行した。</v>
      </c>
      <c r="U12" s="4650"/>
      <c r="V12" s="4650"/>
      <c r="W12" s="4650"/>
      <c r="X12" s="4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628" t="s">
        <v>332</v>
      </c>
      <c r="B14" s="4629"/>
      <c r="C14" s="4629"/>
      <c r="D14" s="4629"/>
      <c r="E14" s="4642" t="str">
        <f>E51</f>
        <v>■市が直接実施  □一部委託  □全部委託・指定管理  □その他</v>
      </c>
      <c r="F14" s="4643"/>
      <c r="G14" s="4643"/>
      <c r="H14" s="4643"/>
      <c r="I14" s="4643"/>
      <c r="J14" s="4643"/>
      <c r="K14" s="4643"/>
      <c r="L14" s="4643"/>
      <c r="M14" s="4643"/>
      <c r="N14" s="4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628" t="s">
        <v>331</v>
      </c>
      <c r="B15" s="4629"/>
      <c r="C15" s="4629"/>
      <c r="D15" s="4629"/>
      <c r="E15" s="4642" t="str">
        <f>E52</f>
        <v>□国・県の制度　 □国・県の制度＋市独自の制度　 ■市独自の制度</v>
      </c>
      <c r="F15" s="4643"/>
      <c r="G15" s="4643"/>
      <c r="H15" s="4643"/>
      <c r="I15" s="4643"/>
      <c r="J15" s="4643"/>
      <c r="K15" s="4643"/>
      <c r="L15" s="4643"/>
      <c r="M15" s="4643"/>
      <c r="N15" s="4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645" t="s">
        <v>330</v>
      </c>
      <c r="B16" s="4646"/>
      <c r="C16" s="4646"/>
      <c r="D16" s="4646"/>
      <c r="E16" s="4647" t="str">
        <f>E53</f>
        <v>新座市障がい者就労支援センター設置規則</v>
      </c>
      <c r="F16" s="4648"/>
      <c r="G16" s="4648"/>
      <c r="H16" s="4648"/>
      <c r="I16" s="4648"/>
      <c r="J16" s="4648"/>
      <c r="K16" s="4648"/>
      <c r="L16" s="4648"/>
      <c r="M16" s="4648"/>
      <c r="N16" s="4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11072000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11072000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10750286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321714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0.97094346098265893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１　障がい者就労支援センター運営委員会議
　　令和５年７月１９日（水）に開催
２　障がい者職場実習
　　庁舎内・外実習、不要紙類回収作業実習、企業実習
３　職場訪問等（職場巡回・定着支援等）
４　センター通信発行　　</v>
      </c>
      <c r="F26" s="53"/>
      <c r="G26" s="53"/>
      <c r="H26" s="53"/>
      <c r="I26" s="53"/>
      <c r="J26" s="53"/>
      <c r="K26" s="53"/>
      <c r="L26" s="53"/>
      <c r="M26" s="53"/>
      <c r="N26" s="54"/>
      <c r="O26" s="21"/>
      <c r="P26" s="4600" t="s">
        <v>292</v>
      </c>
      <c r="Q26" s="4601"/>
      <c r="R26" s="4601"/>
      <c r="S26" s="4657"/>
      <c r="T26" s="121" t="str">
        <f>E105</f>
        <v>障がい者就労支援センター運営委員会議は、外部の視点から意見又は助言を求めるために行っており、委員からの意見を今後の障がい者就労支援センター業務の充実のために活かすようにする。
障がい者職場実習については、登録者の特性や能力、職業適性を図り、就労支援に資するため今後も実施してゆく。
職場訪問等に関しては、就労中の障がい者に対する巡回訪問等を行い、今後も職場に定着できるように支援する。
センター通信発行については、障がい者就労支援センター事業の実施状況を知らせるために、今後も発行する。</v>
      </c>
      <c r="U26" s="4650"/>
      <c r="V26" s="4650"/>
      <c r="W26" s="4650"/>
      <c r="X26" s="4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障害者就労支援センター運営委員会議</v>
      </c>
      <c r="C33" s="49"/>
      <c r="D33" s="23" t="str">
        <f t="shared" ref="D33:E36" si="1">D70</f>
        <v>人</v>
      </c>
      <c r="E33" s="46">
        <f t="shared" si="1"/>
        <v>13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障がい者職場実習</v>
      </c>
      <c r="C34" s="49"/>
      <c r="D34" s="23" t="str">
        <f t="shared" si="1"/>
        <v>人</v>
      </c>
      <c r="E34" s="46" t="str">
        <f t="shared" si="1"/>
        <v>延べ606</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職場訪問等</v>
      </c>
      <c r="C35" s="49"/>
      <c r="D35" s="23" t="str">
        <f t="shared" si="1"/>
        <v>回</v>
      </c>
      <c r="E35" s="46">
        <f t="shared" si="1"/>
        <v>242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センター通信発行</v>
      </c>
      <c r="C36" s="44"/>
      <c r="D36" s="22" t="str">
        <f t="shared" si="1"/>
        <v>回</v>
      </c>
      <c r="E36" s="45">
        <f t="shared" si="1"/>
        <v>3</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652" t="s">
        <v>285</v>
      </c>
      <c r="B44" s="4653"/>
      <c r="C44" s="4653"/>
      <c r="D44" s="4653"/>
      <c r="E44" s="4654" t="s">
        <v>1160</v>
      </c>
      <c r="F44" s="4655"/>
      <c r="G44" s="4655"/>
      <c r="H44" s="4655"/>
      <c r="I44" s="4655"/>
      <c r="J44" s="4655"/>
      <c r="K44" s="4655"/>
      <c r="L44" s="4655"/>
      <c r="M44" s="4655"/>
      <c r="N44" s="4656"/>
    </row>
    <row r="45" spans="1:35" ht="20.100000000000001" customHeight="1" x14ac:dyDescent="0.15">
      <c r="A45" s="4628" t="s">
        <v>283</v>
      </c>
      <c r="B45" s="4629"/>
      <c r="C45" s="4629"/>
      <c r="D45" s="4629"/>
      <c r="E45" s="4630" t="s">
        <v>1148</v>
      </c>
      <c r="F45" s="4631"/>
      <c r="G45" s="4631"/>
      <c r="H45" s="4631"/>
      <c r="I45" s="4631"/>
      <c r="J45" s="4631"/>
      <c r="K45" s="4631"/>
      <c r="L45" s="4631"/>
      <c r="M45" s="4631"/>
      <c r="N45" s="4632"/>
    </row>
    <row r="46" spans="1:35" ht="20.100000000000001" customHeight="1" x14ac:dyDescent="0.15">
      <c r="A46" s="4625" t="s">
        <v>334</v>
      </c>
      <c r="B46" s="4626"/>
      <c r="C46" s="4626"/>
      <c r="D46" s="4627"/>
      <c r="E46" s="4633" t="s">
        <v>1159</v>
      </c>
      <c r="F46" s="4634"/>
      <c r="G46" s="4634"/>
      <c r="H46" s="4634"/>
      <c r="I46" s="4634"/>
      <c r="J46" s="4634"/>
      <c r="K46" s="4634"/>
      <c r="L46" s="4634"/>
      <c r="M46" s="4634"/>
      <c r="N46" s="4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628" t="s">
        <v>332</v>
      </c>
      <c r="B51" s="4629"/>
      <c r="C51" s="4629"/>
      <c r="D51" s="4629"/>
      <c r="E51" s="4642" t="str">
        <f>AA52 &amp; "市が直接実施  " &amp; AB52  &amp; "一部委託  "  &amp; AC52 &amp; "全部委託・指定管理  " &amp; AD52 &amp; "その他"</f>
        <v>■市が直接実施  □一部委託  □全部委託・指定管理  □その他</v>
      </c>
      <c r="F51" s="4643"/>
      <c r="G51" s="4643"/>
      <c r="H51" s="4643"/>
      <c r="I51" s="4643"/>
      <c r="J51" s="4643"/>
      <c r="K51" s="4643"/>
      <c r="L51" s="4643"/>
      <c r="M51" s="4643"/>
      <c r="N51" s="4644"/>
    </row>
    <row r="52" spans="1:40" ht="20.100000000000001" customHeight="1" x14ac:dyDescent="0.15">
      <c r="A52" s="4628" t="s">
        <v>331</v>
      </c>
      <c r="B52" s="4629"/>
      <c r="C52" s="4629"/>
      <c r="D52" s="4629"/>
      <c r="E52" s="4642" t="str">
        <f>AA53 &amp; "国・県の制度　 " &amp; AB53  &amp; "国・県の制度＋市独自の制度　 "  &amp; AC53  &amp; "市独自の制度"</f>
        <v>□国・県の制度　 □国・県の制度＋市独自の制度　 ■市独自の制度</v>
      </c>
      <c r="F52" s="4643"/>
      <c r="G52" s="4643"/>
      <c r="H52" s="4643"/>
      <c r="I52" s="4643"/>
      <c r="J52" s="4643"/>
      <c r="K52" s="4643"/>
      <c r="L52" s="4643"/>
      <c r="M52" s="4643"/>
      <c r="N52" s="4644"/>
      <c r="AA52" s="8" t="s">
        <v>275</v>
      </c>
      <c r="AB52" s="8" t="s">
        <v>274</v>
      </c>
      <c r="AC52" s="8" t="s">
        <v>274</v>
      </c>
      <c r="AD52" s="8" t="s">
        <v>274</v>
      </c>
    </row>
    <row r="53" spans="1:40" ht="20.100000000000001" customHeight="1" thickBot="1" x14ac:dyDescent="0.2">
      <c r="A53" s="4645" t="s">
        <v>330</v>
      </c>
      <c r="B53" s="4646"/>
      <c r="C53" s="4646"/>
      <c r="D53" s="4646"/>
      <c r="E53" s="4647" t="s">
        <v>1158</v>
      </c>
      <c r="F53" s="4648"/>
      <c r="G53" s="4648"/>
      <c r="H53" s="4648"/>
      <c r="I53" s="4648"/>
      <c r="J53" s="4648"/>
      <c r="K53" s="4648"/>
      <c r="L53" s="4648"/>
      <c r="M53" s="4648"/>
      <c r="N53" s="46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11072000</v>
      </c>
      <c r="F57" s="57"/>
      <c r="G57" s="57">
        <f>IFERROR(HLOOKUP($AF$38,$AA$56:$AI$57,2,FALSE)*1000,"")</f>
        <v>12813000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10225</v>
      </c>
      <c r="AE57" s="13">
        <v>11072</v>
      </c>
      <c r="AF57" s="13">
        <v>12813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11072000</v>
      </c>
      <c r="G58" s="19"/>
      <c r="H58" s="20">
        <f>IFERROR(G57-H59,"")</f>
        <v>12813000</v>
      </c>
      <c r="I58" s="19"/>
      <c r="J58" s="20">
        <f>IFERROR(I57-J59,"")</f>
        <v>0</v>
      </c>
      <c r="K58" s="19"/>
      <c r="L58" s="20">
        <f>IFERROR(K57-L59,"")</f>
        <v>0</v>
      </c>
      <c r="M58" s="19"/>
      <c r="N58" s="18">
        <f>IFERROR(M57-N59,"")</f>
        <v>0</v>
      </c>
      <c r="AA58" s="13">
        <v>0</v>
      </c>
      <c r="AB58" s="13">
        <v>0</v>
      </c>
      <c r="AC58" s="13">
        <v>0</v>
      </c>
      <c r="AD58" s="13">
        <v>5623232</v>
      </c>
      <c r="AE58" s="13">
        <v>10750286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10750286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321714</v>
      </c>
      <c r="F61" s="57"/>
      <c r="G61" s="57">
        <f>IFERROR(G57-G60,"")</f>
        <v>12813000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0.97094346098265893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1157</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1156</v>
      </c>
      <c r="C70" s="49"/>
      <c r="D70" s="15" t="s">
        <v>252</v>
      </c>
      <c r="E70" s="180">
        <f>IFERROR(HLOOKUP($AE$38,$AA$76:$AI$80,2,FALSE),"")</f>
        <v>13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1155</v>
      </c>
      <c r="C71" s="49"/>
      <c r="D71" s="15" t="s">
        <v>252</v>
      </c>
      <c r="E71" s="180" t="str">
        <f>IFERROR(HLOOKUP($AE$38,$AA$76:$AI$80,3,FALSE),"")</f>
        <v>延べ606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1154</v>
      </c>
      <c r="C72" s="49"/>
      <c r="D72" s="15" t="s">
        <v>350</v>
      </c>
      <c r="E72" s="180">
        <f>IFERROR(HLOOKUP($AE$38,$AA$76:$AI$80,4,FALSE),"")</f>
        <v>242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1153</v>
      </c>
      <c r="C73" s="44"/>
      <c r="D73" s="14" t="s">
        <v>350</v>
      </c>
      <c r="E73" s="181">
        <f>IFERROR(HLOOKUP($AE$38,$AA$76:$AI$80,5,FALSE),"")</f>
        <v>3</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1152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242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3</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600" t="s">
        <v>305</v>
      </c>
      <c r="B85" s="4601"/>
      <c r="C85" s="4601"/>
      <c r="D85" s="4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600" t="s">
        <v>302</v>
      </c>
      <c r="B87" s="4601"/>
      <c r="C87" s="4601"/>
      <c r="D87" s="4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596" t="s">
        <v>300</v>
      </c>
      <c r="B89" s="4597"/>
      <c r="C89" s="4597"/>
      <c r="D89" s="45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600" t="s">
        <v>297</v>
      </c>
      <c r="B91" s="4601"/>
      <c r="C91" s="4601"/>
      <c r="D91" s="4658"/>
      <c r="E91" s="158" t="s">
        <v>1151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600" t="s">
        <v>294</v>
      </c>
      <c r="B98" s="4601"/>
      <c r="C98" s="4601"/>
      <c r="D98" s="4658"/>
      <c r="E98" s="4663" t="s">
        <v>340</v>
      </c>
      <c r="F98" s="4664"/>
      <c r="G98" s="4660" t="s">
        <v>293</v>
      </c>
      <c r="H98" s="4661"/>
      <c r="I98" s="4661"/>
      <c r="J98" s="4661"/>
      <c r="K98" s="4661"/>
      <c r="L98" s="4661"/>
      <c r="M98" s="4661"/>
      <c r="N98" s="4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600" t="s">
        <v>292</v>
      </c>
      <c r="B105" s="4601"/>
      <c r="C105" s="4601"/>
      <c r="D105" s="4658"/>
      <c r="E105" s="4659" t="s">
        <v>1150</v>
      </c>
      <c r="F105" s="4650"/>
      <c r="G105" s="4650"/>
      <c r="H105" s="4650"/>
      <c r="I105" s="4650"/>
      <c r="J105" s="4650"/>
      <c r="K105" s="4650"/>
      <c r="L105" s="4650"/>
      <c r="M105" s="4650"/>
      <c r="N105" s="4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676" t="s">
        <v>307</v>
      </c>
      <c r="Q4" s="4677"/>
      <c r="R4" s="4677"/>
      <c r="S4" s="4677"/>
      <c r="T4" s="118" t="str">
        <f>LEFT(E83,1)</f>
        <v>Ｂ</v>
      </c>
      <c r="U4" s="4678" t="s">
        <v>306</v>
      </c>
      <c r="V4" s="4678"/>
      <c r="W4" s="4678"/>
      <c r="X4" s="4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680" t="s">
        <v>305</v>
      </c>
      <c r="Q6" s="4681"/>
      <c r="R6" s="4681"/>
      <c r="S6" s="4681"/>
      <c r="T6" s="118" t="str">
        <f>LEFT(E85,1)</f>
        <v>Ｂ</v>
      </c>
      <c r="U6" s="4678" t="s">
        <v>303</v>
      </c>
      <c r="V6" s="4678"/>
      <c r="W6" s="4678"/>
      <c r="X6" s="4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692" t="s">
        <v>285</v>
      </c>
      <c r="B7" s="4693"/>
      <c r="C7" s="4693"/>
      <c r="D7" s="4693"/>
      <c r="E7" s="4694" t="str">
        <f t="shared" si="0"/>
        <v>医療費助成</v>
      </c>
      <c r="F7" s="4695"/>
      <c r="G7" s="4695"/>
      <c r="H7" s="4695"/>
      <c r="I7" s="4695"/>
      <c r="J7" s="4695"/>
      <c r="K7" s="4695"/>
      <c r="L7" s="4695"/>
      <c r="M7" s="4695"/>
      <c r="N7" s="4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668" t="s">
        <v>283</v>
      </c>
      <c r="B8" s="4669"/>
      <c r="C8" s="4669"/>
      <c r="D8" s="4669"/>
      <c r="E8" s="4670" t="str">
        <f t="shared" si="0"/>
        <v>障がい者福祉課</v>
      </c>
      <c r="F8" s="4671"/>
      <c r="G8" s="4671"/>
      <c r="H8" s="4671"/>
      <c r="I8" s="4671"/>
      <c r="J8" s="4671"/>
      <c r="K8" s="4671"/>
      <c r="L8" s="4671"/>
      <c r="M8" s="4671"/>
      <c r="N8" s="4672"/>
      <c r="P8" s="4640" t="s">
        <v>302</v>
      </c>
      <c r="Q8" s="4641"/>
      <c r="R8" s="4641"/>
      <c r="S8" s="4641"/>
      <c r="T8" s="120" t="str">
        <f>LEFT(E87,1)</f>
        <v>Ｂ</v>
      </c>
      <c r="U8" s="4638" t="s">
        <v>301</v>
      </c>
      <c r="V8" s="4638"/>
      <c r="W8" s="4638"/>
      <c r="X8" s="4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665" t="s">
        <v>334</v>
      </c>
      <c r="B9" s="4666"/>
      <c r="C9" s="4666"/>
      <c r="D9" s="4667"/>
      <c r="E9" s="4673" t="str">
        <f t="shared" si="0"/>
        <v>障がい者や家族の経済的負担を軽減するため、病院等で診療を受けた場合の各種医療保険制度による医療費自己負担額の全部または一部を公費負担する。
１　重度心身障がい者医療費助成
２　精神障がい者通院医療費助成</v>
      </c>
      <c r="F9" s="4674"/>
      <c r="G9" s="4674"/>
      <c r="H9" s="4674"/>
      <c r="I9" s="4674"/>
      <c r="J9" s="4674"/>
      <c r="K9" s="4674"/>
      <c r="L9" s="4674"/>
      <c r="M9" s="4674"/>
      <c r="N9" s="4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636" t="s">
        <v>300</v>
      </c>
      <c r="Q10" s="4637"/>
      <c r="R10" s="4637"/>
      <c r="S10" s="4637"/>
      <c r="T10" s="118" t="str">
        <f>LEFT(E89,1)</f>
        <v>Ａ</v>
      </c>
      <c r="U10" s="4638" t="s">
        <v>298</v>
      </c>
      <c r="V10" s="4638"/>
      <c r="W10" s="4638"/>
      <c r="X10" s="4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重度心身障がい者医療費助成については、平成２７年１月１日から手帳新規取得時の年齢による制限が設けられたことにより、近年受給者数、支給金額ともに減少傾向であったが、令和５年度については引き続き受給者数は減少しているものの、支給金額は前年度とほぼ横ばいであった。令和４年１０月から後期高齢者医療制度加入者以外の県内医療機関での現物給付を導入し、受給者の利便性が向上したことによる影響があると考えられる。精神医療費助成については、受給者数、支給金額ともに増加傾向であり、医療費助成全体として、需要の高い事業である。</v>
      </c>
      <c r="U12" s="4690"/>
      <c r="V12" s="4690"/>
      <c r="W12" s="4690"/>
      <c r="X12" s="4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668" t="s">
        <v>332</v>
      </c>
      <c r="B14" s="4669"/>
      <c r="C14" s="4669"/>
      <c r="D14" s="4669"/>
      <c r="E14" s="4682" t="str">
        <f>E51</f>
        <v>■市が直接実施  □一部委託  □全部委託・指定管理  □その他</v>
      </c>
      <c r="F14" s="4683"/>
      <c r="G14" s="4683"/>
      <c r="H14" s="4683"/>
      <c r="I14" s="4683"/>
      <c r="J14" s="4683"/>
      <c r="K14" s="4683"/>
      <c r="L14" s="4683"/>
      <c r="M14" s="4683"/>
      <c r="N14" s="4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668" t="s">
        <v>331</v>
      </c>
      <c r="B15" s="4669"/>
      <c r="C15" s="4669"/>
      <c r="D15" s="4669"/>
      <c r="E15" s="4682" t="str">
        <f>E52</f>
        <v>□国・県の制度　 ■国・県の制度＋市独自の制度　 □市独自の制度</v>
      </c>
      <c r="F15" s="4683"/>
      <c r="G15" s="4683"/>
      <c r="H15" s="4683"/>
      <c r="I15" s="4683"/>
      <c r="J15" s="4683"/>
      <c r="K15" s="4683"/>
      <c r="L15" s="4683"/>
      <c r="M15" s="4683"/>
      <c r="N15" s="4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685" t="s">
        <v>330</v>
      </c>
      <c r="B16" s="4686"/>
      <c r="C16" s="4686"/>
      <c r="D16" s="4686"/>
      <c r="E16" s="4687" t="str">
        <f>E53</f>
        <v>新座市重度心身がい者医療費支給に関する条例　等</v>
      </c>
      <c r="F16" s="4688"/>
      <c r="G16" s="4688"/>
      <c r="H16" s="4688"/>
      <c r="I16" s="4688"/>
      <c r="J16" s="4688"/>
      <c r="K16" s="4688"/>
      <c r="L16" s="4688"/>
      <c r="M16" s="4688"/>
      <c r="N16" s="4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297232000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168529000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128703000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280178963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17053037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0.94262718347957153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１重度心身障がい者に対して、医療費における各種健康保険の自己負担分を助成した。
また、重度心身障がい者医療費受給者の本人負担額について、医療機関等が本人に代わり市に代行申請した場合と窓口で領収しなかった場合に、手数料又は委託料を支払った。
２精神障がい者等に対して、精神通院医療費の自立支援医療適用後の自己負担額（１割）を助成した。</v>
      </c>
      <c r="F26" s="53"/>
      <c r="G26" s="53"/>
      <c r="H26" s="53"/>
      <c r="I26" s="53"/>
      <c r="J26" s="53"/>
      <c r="K26" s="53"/>
      <c r="L26" s="53"/>
      <c r="M26" s="53"/>
      <c r="N26" s="54"/>
      <c r="O26" s="21"/>
      <c r="P26" s="4640" t="s">
        <v>292</v>
      </c>
      <c r="Q26" s="4641"/>
      <c r="R26" s="4641"/>
      <c r="S26" s="4697"/>
      <c r="T26" s="121" t="str">
        <f>E105</f>
        <v>令和６年１０月から後期高齢者医療制度加入者の現物給付が導入されることにより、受給者にとって利便性向上が見込まれるとともに、事務負担の軽減が期待される。今後は制度の周知を図りつつ、埼玉県において重度心身障がい者医療費助成の対象範囲についての検討が行われていることからその動向を注視しつつ、制度の充実に向けて検討していく。</v>
      </c>
      <c r="U26" s="4690"/>
      <c r="V26" s="4690"/>
      <c r="W26" s="4690"/>
      <c r="X26" s="4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重度心身障がい者医療費助成支給件数</v>
      </c>
      <c r="C33" s="49"/>
      <c r="D33" s="23" t="str">
        <f t="shared" ref="D33:E36" si="1">D70</f>
        <v>件</v>
      </c>
      <c r="E33" s="150">
        <f t="shared" si="1"/>
        <v>62450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精神通院医療費助成支給件数</v>
      </c>
      <c r="C34" s="49"/>
      <c r="D34" s="23" t="str">
        <f t="shared" si="1"/>
        <v>件</v>
      </c>
      <c r="E34" s="150">
        <f t="shared" si="1"/>
        <v>22253</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重度心身障がい者医療費受給者数</v>
      </c>
      <c r="C35" s="49"/>
      <c r="D35" s="23" t="str">
        <f t="shared" si="1"/>
        <v>人</v>
      </c>
      <c r="E35" s="150">
        <f t="shared" si="1"/>
        <v>2438</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精神通院医療費助成受給者数</v>
      </c>
      <c r="C36" s="44"/>
      <c r="D36" s="22" t="str">
        <f t="shared" si="1"/>
        <v>人</v>
      </c>
      <c r="E36" s="344">
        <f t="shared" si="1"/>
        <v>1177</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692" t="s">
        <v>285</v>
      </c>
      <c r="B44" s="4693"/>
      <c r="C44" s="4693"/>
      <c r="D44" s="4693"/>
      <c r="E44" s="4694" t="s">
        <v>1170</v>
      </c>
      <c r="F44" s="4695"/>
      <c r="G44" s="4695"/>
      <c r="H44" s="4695"/>
      <c r="I44" s="4695"/>
      <c r="J44" s="4695"/>
      <c r="K44" s="4695"/>
      <c r="L44" s="4695"/>
      <c r="M44" s="4695"/>
      <c r="N44" s="4696"/>
    </row>
    <row r="45" spans="1:35" ht="20.100000000000001" customHeight="1" x14ac:dyDescent="0.15">
      <c r="A45" s="4668" t="s">
        <v>283</v>
      </c>
      <c r="B45" s="4669"/>
      <c r="C45" s="4669"/>
      <c r="D45" s="4669"/>
      <c r="E45" s="4670" t="s">
        <v>1148</v>
      </c>
      <c r="F45" s="4671"/>
      <c r="G45" s="4671"/>
      <c r="H45" s="4671"/>
      <c r="I45" s="4671"/>
      <c r="J45" s="4671"/>
      <c r="K45" s="4671"/>
      <c r="L45" s="4671"/>
      <c r="M45" s="4671"/>
      <c r="N45" s="4672"/>
    </row>
    <row r="46" spans="1:35" ht="20.100000000000001" customHeight="1" x14ac:dyDescent="0.15">
      <c r="A46" s="4665" t="s">
        <v>334</v>
      </c>
      <c r="B46" s="4666"/>
      <c r="C46" s="4666"/>
      <c r="D46" s="4667"/>
      <c r="E46" s="4673" t="s">
        <v>1169</v>
      </c>
      <c r="F46" s="4674"/>
      <c r="G46" s="4674"/>
      <c r="H46" s="4674"/>
      <c r="I46" s="4674"/>
      <c r="J46" s="4674"/>
      <c r="K46" s="4674"/>
      <c r="L46" s="4674"/>
      <c r="M46" s="4674"/>
      <c r="N46" s="4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668" t="s">
        <v>332</v>
      </c>
      <c r="B51" s="4669"/>
      <c r="C51" s="4669"/>
      <c r="D51" s="4669"/>
      <c r="E51" s="4682" t="str">
        <f>AA52 &amp; "市が直接実施  " &amp; AB52  &amp; "一部委託  "  &amp; AC52 &amp; "全部委託・指定管理  " &amp; AD52 &amp; "その他"</f>
        <v>■市が直接実施  □一部委託  □全部委託・指定管理  □その他</v>
      </c>
      <c r="F51" s="4683"/>
      <c r="G51" s="4683"/>
      <c r="H51" s="4683"/>
      <c r="I51" s="4683"/>
      <c r="J51" s="4683"/>
      <c r="K51" s="4683"/>
      <c r="L51" s="4683"/>
      <c r="M51" s="4683"/>
      <c r="N51" s="4684"/>
    </row>
    <row r="52" spans="1:40" ht="20.100000000000001" customHeight="1" x14ac:dyDescent="0.15">
      <c r="A52" s="4668" t="s">
        <v>331</v>
      </c>
      <c r="B52" s="4669"/>
      <c r="C52" s="4669"/>
      <c r="D52" s="4669"/>
      <c r="E52" s="4682" t="str">
        <f>AA53 &amp; "国・県の制度　 " &amp; AB53  &amp; "国・県の制度＋市独自の制度　 "  &amp; AC53  &amp; "市独自の制度"</f>
        <v>□国・県の制度　 ■国・県の制度＋市独自の制度　 □市独自の制度</v>
      </c>
      <c r="F52" s="4683"/>
      <c r="G52" s="4683"/>
      <c r="H52" s="4683"/>
      <c r="I52" s="4683"/>
      <c r="J52" s="4683"/>
      <c r="K52" s="4683"/>
      <c r="L52" s="4683"/>
      <c r="M52" s="4683"/>
      <c r="N52" s="4684"/>
      <c r="AA52" s="8" t="s">
        <v>275</v>
      </c>
      <c r="AB52" s="8" t="s">
        <v>274</v>
      </c>
      <c r="AC52" s="8" t="s">
        <v>274</v>
      </c>
      <c r="AD52" s="8" t="s">
        <v>274</v>
      </c>
    </row>
    <row r="53" spans="1:40" ht="20.100000000000001" customHeight="1" thickBot="1" x14ac:dyDescent="0.2">
      <c r="A53" s="4685" t="s">
        <v>330</v>
      </c>
      <c r="B53" s="4686"/>
      <c r="C53" s="4686"/>
      <c r="D53" s="4686"/>
      <c r="E53" s="4687" t="s">
        <v>1168</v>
      </c>
      <c r="F53" s="4688"/>
      <c r="G53" s="4688"/>
      <c r="H53" s="4688"/>
      <c r="I53" s="4688"/>
      <c r="J53" s="4688"/>
      <c r="K53" s="4688"/>
      <c r="L53" s="4688"/>
      <c r="M53" s="4688"/>
      <c r="N53" s="46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297232000</v>
      </c>
      <c r="F57" s="57"/>
      <c r="G57" s="57">
        <f>IFERROR(HLOOKUP($AF$38,$AA$56:$AI$57,2,FALSE)*1000,"")</f>
        <v>303401000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309154</v>
      </c>
      <c r="AE57" s="13">
        <v>297232</v>
      </c>
      <c r="AF57" s="13">
        <v>303401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168529000</v>
      </c>
      <c r="G58" s="19"/>
      <c r="H58" s="20">
        <f>IFERROR(G57-H59,"")</f>
        <v>173520000</v>
      </c>
      <c r="I58" s="19"/>
      <c r="J58" s="20">
        <f>IFERROR(I57-J59,"")</f>
        <v>0</v>
      </c>
      <c r="K58" s="19"/>
      <c r="L58" s="20">
        <f>IFERROR(K57-L59,"")</f>
        <v>0</v>
      </c>
      <c r="M58" s="19"/>
      <c r="N58" s="18">
        <f>IFERROR(M57-N59,"")</f>
        <v>0</v>
      </c>
      <c r="AA58" s="13">
        <v>0</v>
      </c>
      <c r="AB58" s="13">
        <v>0</v>
      </c>
      <c r="AC58" s="13">
        <v>0</v>
      </c>
      <c r="AD58" s="13">
        <v>184269617</v>
      </c>
      <c r="AE58" s="13">
        <v>280178963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128703000</v>
      </c>
      <c r="G59" s="19"/>
      <c r="H59" s="20">
        <f>IFERROR(HLOOKUP($AF$38,$AA$60:$AI$61,2,FALSE)*1000,"")</f>
        <v>129881000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280178963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17053037</v>
      </c>
      <c r="F61" s="57"/>
      <c r="G61" s="57">
        <f>IFERROR(G57-G60,"")</f>
        <v>303401000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134810</v>
      </c>
      <c r="AE61" s="12">
        <f t="shared" si="2"/>
        <v>128703</v>
      </c>
      <c r="AF61" s="12">
        <f t="shared" si="2"/>
        <v>129881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0.94262718347957153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1167</v>
      </c>
      <c r="F63" s="53"/>
      <c r="G63" s="53"/>
      <c r="H63" s="53"/>
      <c r="I63" s="53"/>
      <c r="J63" s="53"/>
      <c r="K63" s="53"/>
      <c r="L63" s="53"/>
      <c r="M63" s="53"/>
      <c r="N63" s="54"/>
      <c r="AA63" s="11">
        <v>0</v>
      </c>
      <c r="AB63" s="11">
        <v>0</v>
      </c>
      <c r="AC63" s="11">
        <v>0</v>
      </c>
      <c r="AD63" s="11">
        <v>134810</v>
      </c>
      <c r="AE63" s="11">
        <v>128703</v>
      </c>
      <c r="AF63" s="11">
        <v>129881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1166</v>
      </c>
      <c r="C70" s="49"/>
      <c r="D70" s="15" t="s">
        <v>358</v>
      </c>
      <c r="E70" s="180">
        <f>IFERROR(HLOOKUP($AE$38,$AA$76:$AI$80,2,FALSE),"")</f>
        <v>62450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1165</v>
      </c>
      <c r="C71" s="49"/>
      <c r="D71" s="15" t="s">
        <v>358</v>
      </c>
      <c r="E71" s="180">
        <f>IFERROR(HLOOKUP($AE$38,$AA$76:$AI$80,3,FALSE),"")</f>
        <v>22253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1164</v>
      </c>
      <c r="C72" s="49"/>
      <c r="D72" s="15" t="s">
        <v>252</v>
      </c>
      <c r="E72" s="180">
        <f>IFERROR(HLOOKUP($AE$38,$AA$76:$AI$80,4,FALSE),"")</f>
        <v>2438</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1163</v>
      </c>
      <c r="C73" s="44"/>
      <c r="D73" s="14" t="s">
        <v>252</v>
      </c>
      <c r="E73" s="181">
        <f>IFERROR(HLOOKUP($AE$38,$AA$76:$AI$80,5,FALSE),"")</f>
        <v>1177</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62450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22253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2438</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1177</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640" t="s">
        <v>305</v>
      </c>
      <c r="B85" s="4641"/>
      <c r="C85" s="4641"/>
      <c r="D85" s="4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640" t="s">
        <v>302</v>
      </c>
      <c r="B87" s="4641"/>
      <c r="C87" s="4641"/>
      <c r="D87" s="46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636" t="s">
        <v>300</v>
      </c>
      <c r="B89" s="4637"/>
      <c r="C89" s="4637"/>
      <c r="D89" s="4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640" t="s">
        <v>297</v>
      </c>
      <c r="B91" s="4641"/>
      <c r="C91" s="4641"/>
      <c r="D91" s="4698"/>
      <c r="E91" s="158" t="s">
        <v>1162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640" t="s">
        <v>294</v>
      </c>
      <c r="B98" s="4641"/>
      <c r="C98" s="4641"/>
      <c r="D98" s="4698"/>
      <c r="E98" s="4703" t="s">
        <v>232</v>
      </c>
      <c r="F98" s="4704"/>
      <c r="G98" s="4700" t="s">
        <v>293</v>
      </c>
      <c r="H98" s="4701"/>
      <c r="I98" s="4701"/>
      <c r="J98" s="4701"/>
      <c r="K98" s="4701"/>
      <c r="L98" s="4701"/>
      <c r="M98" s="4701"/>
      <c r="N98" s="4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640" t="s">
        <v>292</v>
      </c>
      <c r="B105" s="4641"/>
      <c r="C105" s="4641"/>
      <c r="D105" s="4698"/>
      <c r="E105" s="4699" t="s">
        <v>1161</v>
      </c>
      <c r="F105" s="4690"/>
      <c r="G105" s="4690"/>
      <c r="H105" s="4690"/>
      <c r="I105" s="4690"/>
      <c r="J105" s="4690"/>
      <c r="K105" s="4690"/>
      <c r="L105" s="4690"/>
      <c r="M105" s="4690"/>
      <c r="N105" s="4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716" t="s">
        <v>307</v>
      </c>
      <c r="Q4" s="4717"/>
      <c r="R4" s="4717"/>
      <c r="S4" s="4717"/>
      <c r="T4" s="118" t="str">
        <f>LEFT(E83,1)</f>
        <v>Ｂ</v>
      </c>
      <c r="U4" s="4718" t="s">
        <v>306</v>
      </c>
      <c r="V4" s="4718"/>
      <c r="W4" s="4718"/>
      <c r="X4" s="4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720" t="s">
        <v>305</v>
      </c>
      <c r="Q6" s="4721"/>
      <c r="R6" s="4721"/>
      <c r="S6" s="4721"/>
      <c r="T6" s="118" t="str">
        <f>LEFT(E85,1)</f>
        <v>Ｂ</v>
      </c>
      <c r="U6" s="4718" t="s">
        <v>303</v>
      </c>
      <c r="V6" s="4718"/>
      <c r="W6" s="4718"/>
      <c r="X6" s="4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732" t="s">
        <v>285</v>
      </c>
      <c r="B7" s="4733"/>
      <c r="C7" s="4733"/>
      <c r="D7" s="4733"/>
      <c r="E7" s="4734" t="str">
        <f t="shared" si="0"/>
        <v>生活介助</v>
      </c>
      <c r="F7" s="4735"/>
      <c r="G7" s="4735"/>
      <c r="H7" s="4735"/>
      <c r="I7" s="4735"/>
      <c r="J7" s="4735"/>
      <c r="K7" s="4735"/>
      <c r="L7" s="4735"/>
      <c r="M7" s="4735"/>
      <c r="N7" s="4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708" t="s">
        <v>283</v>
      </c>
      <c r="B8" s="4709"/>
      <c r="C8" s="4709"/>
      <c r="D8" s="4709"/>
      <c r="E8" s="4710" t="str">
        <f t="shared" si="0"/>
        <v>障がい者福祉課</v>
      </c>
      <c r="F8" s="4711"/>
      <c r="G8" s="4711"/>
      <c r="H8" s="4711"/>
      <c r="I8" s="4711"/>
      <c r="J8" s="4711"/>
      <c r="K8" s="4711"/>
      <c r="L8" s="4711"/>
      <c r="M8" s="4711"/>
      <c r="N8" s="4712"/>
      <c r="P8" s="4680" t="s">
        <v>302</v>
      </c>
      <c r="Q8" s="4681"/>
      <c r="R8" s="4681"/>
      <c r="S8" s="4681"/>
      <c r="T8" s="120" t="str">
        <f>LEFT(E87,1)</f>
        <v>Ａ</v>
      </c>
      <c r="U8" s="4678" t="s">
        <v>301</v>
      </c>
      <c r="V8" s="4678"/>
      <c r="W8" s="4678"/>
      <c r="X8" s="4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705" t="s">
        <v>334</v>
      </c>
      <c r="B9" s="4706"/>
      <c r="C9" s="4706"/>
      <c r="D9" s="4707"/>
      <c r="E9" s="4713" t="str">
        <f t="shared" si="0"/>
        <v>障がい者の生活介助に係る次のサービスの提供及び費用の助成を行う。
１　全身性障がい者介護人派遣事業
２　生活サポート事業
３　移送サービス事業</v>
      </c>
      <c r="F9" s="4714"/>
      <c r="G9" s="4714"/>
      <c r="H9" s="4714"/>
      <c r="I9" s="4714"/>
      <c r="J9" s="4714"/>
      <c r="K9" s="4714"/>
      <c r="L9" s="4714"/>
      <c r="M9" s="4714"/>
      <c r="N9" s="4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676" t="s">
        <v>300</v>
      </c>
      <c r="Q10" s="4677"/>
      <c r="R10" s="4677"/>
      <c r="S10" s="4677"/>
      <c r="T10" s="118" t="str">
        <f>LEFT(E89,1)</f>
        <v>Ａ</v>
      </c>
      <c r="U10" s="4678" t="s">
        <v>298</v>
      </c>
      <c r="V10" s="4678"/>
      <c r="W10" s="4678"/>
      <c r="X10" s="4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全身性障がい者介護人派遣事業は、全身性障がい者の自立した地域生活を支えるため、外出支援等を行う介護人派遣をとおし、障がい者福祉の充実を図ることができた。
生活サポート事業では、在宅障がい児（者）の地域での生活を支援するため、障害者総合支援法で規定する介護給付に該当しないサービス（介護者派遣、外出介助等）を受けた費用を助成することにより、障がい者福祉の充実を図ることができた。
移送サービス事業では、寝たきりの状態等により寝台専用車両等による移送サービスを利用するものに対して助成金を支給することにより、障がい者福祉の充実を図ることができた。</v>
      </c>
      <c r="U12" s="4730"/>
      <c r="V12" s="4730"/>
      <c r="W12" s="4730"/>
      <c r="X12" s="4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708" t="s">
        <v>332</v>
      </c>
      <c r="B14" s="4709"/>
      <c r="C14" s="4709"/>
      <c r="D14" s="4709"/>
      <c r="E14" s="4722" t="str">
        <f>E51</f>
        <v>■市が直接実施  □一部委託  □全部委託・指定管理  □その他</v>
      </c>
      <c r="F14" s="4723"/>
      <c r="G14" s="4723"/>
      <c r="H14" s="4723"/>
      <c r="I14" s="4723"/>
      <c r="J14" s="4723"/>
      <c r="K14" s="4723"/>
      <c r="L14" s="4723"/>
      <c r="M14" s="4723"/>
      <c r="N14" s="4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708" t="s">
        <v>331</v>
      </c>
      <c r="B15" s="4709"/>
      <c r="C15" s="4709"/>
      <c r="D15" s="4709"/>
      <c r="E15" s="4722" t="str">
        <f>E52</f>
        <v>□国・県の制度　 ■国・県の制度＋市独自の制度　 □市独自の制度</v>
      </c>
      <c r="F15" s="4723"/>
      <c r="G15" s="4723"/>
      <c r="H15" s="4723"/>
      <c r="I15" s="4723"/>
      <c r="J15" s="4723"/>
      <c r="K15" s="4723"/>
      <c r="L15" s="4723"/>
      <c r="M15" s="4723"/>
      <c r="N15" s="4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725" t="s">
        <v>330</v>
      </c>
      <c r="B16" s="4726"/>
      <c r="C16" s="4726"/>
      <c r="D16" s="4726"/>
      <c r="E16" s="4727" t="str">
        <f>E53</f>
        <v>埼玉県障害者生活支援事業補助金交付要綱、新座市全身性障がい者介護人派遣事業実施要</v>
      </c>
      <c r="F16" s="4728"/>
      <c r="G16" s="4728"/>
      <c r="H16" s="4728"/>
      <c r="I16" s="4728"/>
      <c r="J16" s="4728"/>
      <c r="K16" s="4728"/>
      <c r="L16" s="4728"/>
      <c r="M16" s="4728"/>
      <c r="N16" s="4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38386000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32148000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6238000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35214877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3171123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0.91738855311832435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障がい者の生活介助を行うための各種助成を行った。
１　全身性障がい者介護人派遣事業
　　利用者数　２１人
２　生活サポート事業
　　利用者数　３１４人
３　移送サービス事業
　　利用者数　３人</v>
      </c>
      <c r="F26" s="53"/>
      <c r="G26" s="53"/>
      <c r="H26" s="53"/>
      <c r="I26" s="53"/>
      <c r="J26" s="53"/>
      <c r="K26" s="53"/>
      <c r="L26" s="53"/>
      <c r="M26" s="53"/>
      <c r="N26" s="54"/>
      <c r="O26" s="21"/>
      <c r="P26" s="4680" t="s">
        <v>292</v>
      </c>
      <c r="Q26" s="4681"/>
      <c r="R26" s="4681"/>
      <c r="S26" s="4737"/>
      <c r="T26" s="121" t="str">
        <f>E105</f>
        <v>障がい者の地域での暮らしの支援、障がい者福祉の充実のため、引き続き事業を実施していく。</v>
      </c>
      <c r="U26" s="4730"/>
      <c r="V26" s="4730"/>
      <c r="W26" s="4730"/>
      <c r="X26" s="4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１　利用時間数</v>
      </c>
      <c r="C33" s="49"/>
      <c r="D33" s="23" t="str">
        <f t="shared" ref="D33:E36" si="1">D70</f>
        <v>時間</v>
      </c>
      <c r="E33" s="150">
        <f t="shared" si="1"/>
        <v>8170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２　利用時間数</v>
      </c>
      <c r="C34" s="49"/>
      <c r="D34" s="23" t="str">
        <f t="shared" si="1"/>
        <v>時間</v>
      </c>
      <c r="E34" s="150">
        <f t="shared" si="1"/>
        <v>11647</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３　利用回数（延べ）</v>
      </c>
      <c r="C35" s="49"/>
      <c r="D35" s="23" t="str">
        <f t="shared" si="1"/>
        <v>回</v>
      </c>
      <c r="E35" s="46">
        <f t="shared" si="1"/>
        <v>20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732" t="s">
        <v>285</v>
      </c>
      <c r="B44" s="4733"/>
      <c r="C44" s="4733"/>
      <c r="D44" s="4733"/>
      <c r="E44" s="4734" t="s">
        <v>1179</v>
      </c>
      <c r="F44" s="4735"/>
      <c r="G44" s="4735"/>
      <c r="H44" s="4735"/>
      <c r="I44" s="4735"/>
      <c r="J44" s="4735"/>
      <c r="K44" s="4735"/>
      <c r="L44" s="4735"/>
      <c r="M44" s="4735"/>
      <c r="N44" s="4736"/>
    </row>
    <row r="45" spans="1:35" ht="20.100000000000001" customHeight="1" x14ac:dyDescent="0.15">
      <c r="A45" s="4708" t="s">
        <v>283</v>
      </c>
      <c r="B45" s="4709"/>
      <c r="C45" s="4709"/>
      <c r="D45" s="4709"/>
      <c r="E45" s="4710" t="s">
        <v>1148</v>
      </c>
      <c r="F45" s="4711"/>
      <c r="G45" s="4711"/>
      <c r="H45" s="4711"/>
      <c r="I45" s="4711"/>
      <c r="J45" s="4711"/>
      <c r="K45" s="4711"/>
      <c r="L45" s="4711"/>
      <c r="M45" s="4711"/>
      <c r="N45" s="4712"/>
    </row>
    <row r="46" spans="1:35" ht="20.100000000000001" customHeight="1" x14ac:dyDescent="0.15">
      <c r="A46" s="4705" t="s">
        <v>334</v>
      </c>
      <c r="B46" s="4706"/>
      <c r="C46" s="4706"/>
      <c r="D46" s="4707"/>
      <c r="E46" s="4713" t="s">
        <v>1178</v>
      </c>
      <c r="F46" s="4714"/>
      <c r="G46" s="4714"/>
      <c r="H46" s="4714"/>
      <c r="I46" s="4714"/>
      <c r="J46" s="4714"/>
      <c r="K46" s="4714"/>
      <c r="L46" s="4714"/>
      <c r="M46" s="4714"/>
      <c r="N46" s="4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708" t="s">
        <v>332</v>
      </c>
      <c r="B51" s="4709"/>
      <c r="C51" s="4709"/>
      <c r="D51" s="4709"/>
      <c r="E51" s="4722" t="str">
        <f>AA52 &amp; "市が直接実施  " &amp; AB52  &amp; "一部委託  "  &amp; AC52 &amp; "全部委託・指定管理  " &amp; AD52 &amp; "その他"</f>
        <v>■市が直接実施  □一部委託  □全部委託・指定管理  □その他</v>
      </c>
      <c r="F51" s="4723"/>
      <c r="G51" s="4723"/>
      <c r="H51" s="4723"/>
      <c r="I51" s="4723"/>
      <c r="J51" s="4723"/>
      <c r="K51" s="4723"/>
      <c r="L51" s="4723"/>
      <c r="M51" s="4723"/>
      <c r="N51" s="4724"/>
    </row>
    <row r="52" spans="1:40" ht="20.100000000000001" customHeight="1" x14ac:dyDescent="0.15">
      <c r="A52" s="4708" t="s">
        <v>331</v>
      </c>
      <c r="B52" s="4709"/>
      <c r="C52" s="4709"/>
      <c r="D52" s="4709"/>
      <c r="E52" s="4722" t="str">
        <f>AA53 &amp; "国・県の制度　 " &amp; AB53  &amp; "国・県の制度＋市独自の制度　 "  &amp; AC53  &amp; "市独自の制度"</f>
        <v>□国・県の制度　 ■国・県の制度＋市独自の制度　 □市独自の制度</v>
      </c>
      <c r="F52" s="4723"/>
      <c r="G52" s="4723"/>
      <c r="H52" s="4723"/>
      <c r="I52" s="4723"/>
      <c r="J52" s="4723"/>
      <c r="K52" s="4723"/>
      <c r="L52" s="4723"/>
      <c r="M52" s="4723"/>
      <c r="N52" s="4724"/>
      <c r="AA52" s="8" t="s">
        <v>275</v>
      </c>
      <c r="AB52" s="8" t="s">
        <v>274</v>
      </c>
      <c r="AC52" s="8" t="s">
        <v>274</v>
      </c>
      <c r="AD52" s="8" t="s">
        <v>274</v>
      </c>
    </row>
    <row r="53" spans="1:40" ht="20.100000000000001" customHeight="1" thickBot="1" x14ac:dyDescent="0.2">
      <c r="A53" s="4725" t="s">
        <v>330</v>
      </c>
      <c r="B53" s="4726"/>
      <c r="C53" s="4726"/>
      <c r="D53" s="4726"/>
      <c r="E53" s="4727" t="s">
        <v>1177</v>
      </c>
      <c r="F53" s="4728"/>
      <c r="G53" s="4728"/>
      <c r="H53" s="4728"/>
      <c r="I53" s="4728"/>
      <c r="J53" s="4728"/>
      <c r="K53" s="4728"/>
      <c r="L53" s="4728"/>
      <c r="M53" s="4728"/>
      <c r="N53" s="47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38386000</v>
      </c>
      <c r="F57" s="57"/>
      <c r="G57" s="57">
        <f>IFERROR(HLOOKUP($AF$38,$AA$56:$AI$57,2,FALSE)*1000,"")</f>
        <v>42195000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42430</v>
      </c>
      <c r="AE57" s="13">
        <v>38386</v>
      </c>
      <c r="AF57" s="13">
        <v>42195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32148000</v>
      </c>
      <c r="G58" s="19"/>
      <c r="H58" s="20">
        <f>IFERROR(G57-H59,"")</f>
        <v>35880000</v>
      </c>
      <c r="I58" s="19"/>
      <c r="J58" s="20">
        <f>IFERROR(I57-J59,"")</f>
        <v>0</v>
      </c>
      <c r="K58" s="19"/>
      <c r="L58" s="20">
        <f>IFERROR(K57-L59,"")</f>
        <v>0</v>
      </c>
      <c r="M58" s="19"/>
      <c r="N58" s="18">
        <f>IFERROR(M57-N59,"")</f>
        <v>0</v>
      </c>
      <c r="AA58" s="13">
        <v>0</v>
      </c>
      <c r="AB58" s="13">
        <v>0</v>
      </c>
      <c r="AC58" s="13">
        <v>0</v>
      </c>
      <c r="AD58" s="13">
        <v>24186512</v>
      </c>
      <c r="AE58" s="13">
        <v>35214877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6238000</v>
      </c>
      <c r="G59" s="19"/>
      <c r="H59" s="20">
        <f>IFERROR(HLOOKUP($AF$38,$AA$60:$AI$61,2,FALSE)*1000,"")</f>
        <v>6315000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35214877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3171123</v>
      </c>
      <c r="F61" s="57"/>
      <c r="G61" s="57">
        <f>IFERROR(G57-G60,"")</f>
        <v>42195000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6137</v>
      </c>
      <c r="AE61" s="12">
        <f t="shared" si="2"/>
        <v>6238</v>
      </c>
      <c r="AF61" s="12">
        <f t="shared" si="2"/>
        <v>6315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0.91738855311832435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1176</v>
      </c>
      <c r="F63" s="53"/>
      <c r="G63" s="53"/>
      <c r="H63" s="53"/>
      <c r="I63" s="53"/>
      <c r="J63" s="53"/>
      <c r="K63" s="53"/>
      <c r="L63" s="53"/>
      <c r="M63" s="53"/>
      <c r="N63" s="54"/>
      <c r="AA63" s="11">
        <v>0</v>
      </c>
      <c r="AB63" s="11">
        <v>0</v>
      </c>
      <c r="AC63" s="11">
        <v>0</v>
      </c>
      <c r="AD63" s="11">
        <v>6137</v>
      </c>
      <c r="AE63" s="11">
        <v>6238</v>
      </c>
      <c r="AF63" s="11">
        <v>6315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1175</v>
      </c>
      <c r="C70" s="49"/>
      <c r="D70" s="15" t="s">
        <v>310</v>
      </c>
      <c r="E70" s="180">
        <f>IFERROR(HLOOKUP($AE$38,$AA$76:$AI$80,2,FALSE),"")</f>
        <v>8170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1174</v>
      </c>
      <c r="C71" s="49"/>
      <c r="D71" s="15" t="s">
        <v>310</v>
      </c>
      <c r="E71" s="180">
        <f>IFERROR(HLOOKUP($AE$38,$AA$76:$AI$80,3,FALSE),"")</f>
        <v>11647</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1173</v>
      </c>
      <c r="C72" s="49"/>
      <c r="D72" s="15" t="s">
        <v>350</v>
      </c>
      <c r="E72" s="180">
        <f>IFERROR(HLOOKUP($AE$38,$AA$76:$AI$80,4,FALSE),"")</f>
        <v>20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8170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11647</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680" t="s">
        <v>305</v>
      </c>
      <c r="B85" s="4681"/>
      <c r="C85" s="4681"/>
      <c r="D85" s="4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680" t="s">
        <v>302</v>
      </c>
      <c r="B87" s="4681"/>
      <c r="C87" s="4681"/>
      <c r="D87" s="46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676" t="s">
        <v>300</v>
      </c>
      <c r="B89" s="4677"/>
      <c r="C89" s="4677"/>
      <c r="D89" s="46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680" t="s">
        <v>297</v>
      </c>
      <c r="B91" s="4681"/>
      <c r="C91" s="4681"/>
      <c r="D91" s="4738"/>
      <c r="E91" s="158" t="s">
        <v>1172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680" t="s">
        <v>294</v>
      </c>
      <c r="B98" s="4681"/>
      <c r="C98" s="4681"/>
      <c r="D98" s="4738"/>
      <c r="E98" s="4743" t="s">
        <v>340</v>
      </c>
      <c r="F98" s="4744"/>
      <c r="G98" s="4740" t="s">
        <v>293</v>
      </c>
      <c r="H98" s="4741"/>
      <c r="I98" s="4741"/>
      <c r="J98" s="4741"/>
      <c r="K98" s="4741"/>
      <c r="L98" s="4741"/>
      <c r="M98" s="4741"/>
      <c r="N98" s="4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680" t="s">
        <v>292</v>
      </c>
      <c r="B105" s="4681"/>
      <c r="C105" s="4681"/>
      <c r="D105" s="4738"/>
      <c r="E105" s="4739" t="s">
        <v>1171</v>
      </c>
      <c r="F105" s="4730"/>
      <c r="G105" s="4730"/>
      <c r="H105" s="4730"/>
      <c r="I105" s="4730"/>
      <c r="J105" s="4730"/>
      <c r="K105" s="4730"/>
      <c r="L105" s="4730"/>
      <c r="M105" s="4730"/>
      <c r="N105" s="4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6"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756" t="s">
        <v>307</v>
      </c>
      <c r="Q4" s="4757"/>
      <c r="R4" s="4757"/>
      <c r="S4" s="4757"/>
      <c r="T4" s="118" t="str">
        <f>LEFT(E83,1)</f>
        <v>Ｂ</v>
      </c>
      <c r="U4" s="4758" t="s">
        <v>306</v>
      </c>
      <c r="V4" s="4758"/>
      <c r="W4" s="4758"/>
      <c r="X4" s="4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760" t="s">
        <v>305</v>
      </c>
      <c r="Q6" s="4761"/>
      <c r="R6" s="4761"/>
      <c r="S6" s="4761"/>
      <c r="T6" s="118" t="str">
        <f>LEFT(E85,1)</f>
        <v>Ｂ</v>
      </c>
      <c r="U6" s="4758" t="s">
        <v>303</v>
      </c>
      <c r="V6" s="4758"/>
      <c r="W6" s="4758"/>
      <c r="X6" s="4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772" t="s">
        <v>285</v>
      </c>
      <c r="B7" s="4773"/>
      <c r="C7" s="4773"/>
      <c r="D7" s="4773"/>
      <c r="E7" s="4774" t="str">
        <f t="shared" si="0"/>
        <v>施設入所委託</v>
      </c>
      <c r="F7" s="4775"/>
      <c r="G7" s="4775"/>
      <c r="H7" s="4775"/>
      <c r="I7" s="4775"/>
      <c r="J7" s="4775"/>
      <c r="K7" s="4775"/>
      <c r="L7" s="4775"/>
      <c r="M7" s="4775"/>
      <c r="N7" s="4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748" t="s">
        <v>283</v>
      </c>
      <c r="B8" s="4749"/>
      <c r="C8" s="4749"/>
      <c r="D8" s="4749"/>
      <c r="E8" s="4750" t="str">
        <f t="shared" si="0"/>
        <v>障がい者福祉課</v>
      </c>
      <c r="F8" s="4751"/>
      <c r="G8" s="4751"/>
      <c r="H8" s="4751"/>
      <c r="I8" s="4751"/>
      <c r="J8" s="4751"/>
      <c r="K8" s="4751"/>
      <c r="L8" s="4751"/>
      <c r="M8" s="4751"/>
      <c r="N8" s="4752"/>
      <c r="P8" s="4720" t="s">
        <v>302</v>
      </c>
      <c r="Q8" s="4721"/>
      <c r="R8" s="4721"/>
      <c r="S8" s="4721"/>
      <c r="T8" s="120" t="str">
        <f>LEFT(E87,1)</f>
        <v>Ａ</v>
      </c>
      <c r="U8" s="4718" t="s">
        <v>301</v>
      </c>
      <c r="V8" s="4718"/>
      <c r="W8" s="4718"/>
      <c r="X8" s="4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745" t="s">
        <v>334</v>
      </c>
      <c r="B9" s="4746"/>
      <c r="C9" s="4746"/>
      <c r="D9" s="4747"/>
      <c r="E9" s="4753" t="str">
        <f t="shared" si="0"/>
        <v>次の障がい者施設入所事業等を行う。
１　重症心身障がい児（者）短期入所事業
２　レスパイトケア事業</v>
      </c>
      <c r="F9" s="4754"/>
      <c r="G9" s="4754"/>
      <c r="H9" s="4754"/>
      <c r="I9" s="4754"/>
      <c r="J9" s="4754"/>
      <c r="K9" s="4754"/>
      <c r="L9" s="4754"/>
      <c r="M9" s="4754"/>
      <c r="N9" s="4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716" t="s">
        <v>300</v>
      </c>
      <c r="Q10" s="4717"/>
      <c r="R10" s="4717"/>
      <c r="S10" s="4717"/>
      <c r="T10" s="118" t="str">
        <f>LEFT(E89,1)</f>
        <v>Ａ</v>
      </c>
      <c r="U10" s="4718" t="s">
        <v>298</v>
      </c>
      <c r="V10" s="4718"/>
      <c r="W10" s="4718"/>
      <c r="X10" s="4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重度心身障がい児（者）短期入所委託事業については、障がい者の各種施設への入所に係る費用を助成し、障がい者福祉の充実を図った。
レスパイトケア事業については、実績なし。</v>
      </c>
      <c r="U12" s="4770"/>
      <c r="V12" s="4770"/>
      <c r="W12" s="4770"/>
      <c r="X12" s="4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748" t="s">
        <v>332</v>
      </c>
      <c r="B14" s="4749"/>
      <c r="C14" s="4749"/>
      <c r="D14" s="4749"/>
      <c r="E14" s="4762" t="str">
        <f>E51</f>
        <v>□市が直接実施  □一部委託  □全部委託・指定管理  ■その他</v>
      </c>
      <c r="F14" s="4763"/>
      <c r="G14" s="4763"/>
      <c r="H14" s="4763"/>
      <c r="I14" s="4763"/>
      <c r="J14" s="4763"/>
      <c r="K14" s="4763"/>
      <c r="L14" s="4763"/>
      <c r="M14" s="4763"/>
      <c r="N14" s="4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748" t="s">
        <v>331</v>
      </c>
      <c r="B15" s="4749"/>
      <c r="C15" s="4749"/>
      <c r="D15" s="4749"/>
      <c r="E15" s="4762" t="str">
        <f>E52</f>
        <v>□国・県の制度　 ■国・県の制度＋市独自の制度　 □市独自の制度</v>
      </c>
      <c r="F15" s="4763"/>
      <c r="G15" s="4763"/>
      <c r="H15" s="4763"/>
      <c r="I15" s="4763"/>
      <c r="J15" s="4763"/>
      <c r="K15" s="4763"/>
      <c r="L15" s="4763"/>
      <c r="M15" s="4763"/>
      <c r="N15" s="4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765" t="s">
        <v>330</v>
      </c>
      <c r="B16" s="4766"/>
      <c r="C16" s="4766"/>
      <c r="D16" s="4766"/>
      <c r="E16" s="4767" t="str">
        <f>E53</f>
        <v>新座市重症心身障がい児（者）短期入所事業実施要綱</v>
      </c>
      <c r="F16" s="4768"/>
      <c r="G16" s="4768"/>
      <c r="H16" s="4768"/>
      <c r="I16" s="4768"/>
      <c r="J16" s="4768"/>
      <c r="K16" s="4768"/>
      <c r="L16" s="4768"/>
      <c r="M16" s="4768"/>
      <c r="N16" s="4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4459000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4279000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180000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3865004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593996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0.86678717201166178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障がい者の各種施設への入所に係る費用を助成した。
１　重度心身障がい児（者）短期入所委託事業（朝霞地区４市の共同事業）
　　受入人数４０人　延べ利用日数１６８日
２　レスパイトケア事業
　　実績なし</v>
      </c>
      <c r="F26" s="53"/>
      <c r="G26" s="53"/>
      <c r="H26" s="53"/>
      <c r="I26" s="53"/>
      <c r="J26" s="53"/>
      <c r="K26" s="53"/>
      <c r="L26" s="53"/>
      <c r="M26" s="53"/>
      <c r="N26" s="54"/>
      <c r="O26" s="21"/>
      <c r="P26" s="4720" t="s">
        <v>292</v>
      </c>
      <c r="Q26" s="4721"/>
      <c r="R26" s="4721"/>
      <c r="S26" s="4777"/>
      <c r="T26" s="121" t="str">
        <f>E105</f>
        <v>重度心身障がい児（者）短期入所委託事業については、引き続き、朝霞地区４市共同で事業を実施していく。
レスパイトケア事業については、利用の目処がまだ立っていないが、利用があった場合は対応していく。</v>
      </c>
      <c r="U26" s="4770"/>
      <c r="V26" s="4770"/>
      <c r="W26" s="4770"/>
      <c r="X26" s="4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１　受入人数</v>
      </c>
      <c r="C33" s="49"/>
      <c r="D33" s="23" t="str">
        <f t="shared" ref="D33:E36" si="1">D70</f>
        <v>人</v>
      </c>
      <c r="E33" s="46">
        <f t="shared" si="1"/>
        <v>40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１　延べ利用日数</v>
      </c>
      <c r="C34" s="49"/>
      <c r="D34" s="23" t="str">
        <f t="shared" si="1"/>
        <v>日</v>
      </c>
      <c r="E34" s="46">
        <f t="shared" si="1"/>
        <v>168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772" t="s">
        <v>285</v>
      </c>
      <c r="B44" s="4773"/>
      <c r="C44" s="4773"/>
      <c r="D44" s="4773"/>
      <c r="E44" s="4774" t="s">
        <v>1187</v>
      </c>
      <c r="F44" s="4775"/>
      <c r="G44" s="4775"/>
      <c r="H44" s="4775"/>
      <c r="I44" s="4775"/>
      <c r="J44" s="4775"/>
      <c r="K44" s="4775"/>
      <c r="L44" s="4775"/>
      <c r="M44" s="4775"/>
      <c r="N44" s="4776"/>
    </row>
    <row r="45" spans="1:35" ht="20.100000000000001" customHeight="1" x14ac:dyDescent="0.15">
      <c r="A45" s="4748" t="s">
        <v>283</v>
      </c>
      <c r="B45" s="4749"/>
      <c r="C45" s="4749"/>
      <c r="D45" s="4749"/>
      <c r="E45" s="4750" t="s">
        <v>1148</v>
      </c>
      <c r="F45" s="4751"/>
      <c r="G45" s="4751"/>
      <c r="H45" s="4751"/>
      <c r="I45" s="4751"/>
      <c r="J45" s="4751"/>
      <c r="K45" s="4751"/>
      <c r="L45" s="4751"/>
      <c r="M45" s="4751"/>
      <c r="N45" s="4752"/>
    </row>
    <row r="46" spans="1:35" ht="20.100000000000001" customHeight="1" x14ac:dyDescent="0.15">
      <c r="A46" s="4745" t="s">
        <v>334</v>
      </c>
      <c r="B46" s="4746"/>
      <c r="C46" s="4746"/>
      <c r="D46" s="4747"/>
      <c r="E46" s="4753" t="s">
        <v>1186</v>
      </c>
      <c r="F46" s="4754"/>
      <c r="G46" s="4754"/>
      <c r="H46" s="4754"/>
      <c r="I46" s="4754"/>
      <c r="J46" s="4754"/>
      <c r="K46" s="4754"/>
      <c r="L46" s="4754"/>
      <c r="M46" s="4754"/>
      <c r="N46" s="4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748" t="s">
        <v>332</v>
      </c>
      <c r="B51" s="4749"/>
      <c r="C51" s="4749"/>
      <c r="D51" s="4749"/>
      <c r="E51" s="4762" t="str">
        <f>AA52 &amp; "市が直接実施  " &amp; AB52  &amp; "一部委託  "  &amp; AC52 &amp; "全部委託・指定管理  " &amp; AD52 &amp; "その他"</f>
        <v>□市が直接実施  □一部委託  □全部委託・指定管理  ■その他</v>
      </c>
      <c r="F51" s="4763"/>
      <c r="G51" s="4763"/>
      <c r="H51" s="4763"/>
      <c r="I51" s="4763"/>
      <c r="J51" s="4763"/>
      <c r="K51" s="4763"/>
      <c r="L51" s="4763"/>
      <c r="M51" s="4763"/>
      <c r="N51" s="4764"/>
    </row>
    <row r="52" spans="1:40" ht="20.100000000000001" customHeight="1" x14ac:dyDescent="0.15">
      <c r="A52" s="4748" t="s">
        <v>331</v>
      </c>
      <c r="B52" s="4749"/>
      <c r="C52" s="4749"/>
      <c r="D52" s="4749"/>
      <c r="E52" s="4762" t="str">
        <f>AA53 &amp; "国・県の制度　 " &amp; AB53  &amp; "国・県の制度＋市独自の制度　 "  &amp; AC53  &amp; "市独自の制度"</f>
        <v>□国・県の制度　 ■国・県の制度＋市独自の制度　 □市独自の制度</v>
      </c>
      <c r="F52" s="4763"/>
      <c r="G52" s="4763"/>
      <c r="H52" s="4763"/>
      <c r="I52" s="4763"/>
      <c r="J52" s="4763"/>
      <c r="K52" s="4763"/>
      <c r="L52" s="4763"/>
      <c r="M52" s="4763"/>
      <c r="N52" s="4764"/>
      <c r="AA52" s="8" t="s">
        <v>274</v>
      </c>
      <c r="AB52" s="8" t="s">
        <v>274</v>
      </c>
      <c r="AC52" s="8" t="s">
        <v>274</v>
      </c>
      <c r="AD52" s="8" t="s">
        <v>275</v>
      </c>
    </row>
    <row r="53" spans="1:40" ht="20.100000000000001" customHeight="1" thickBot="1" x14ac:dyDescent="0.2">
      <c r="A53" s="4765" t="s">
        <v>330</v>
      </c>
      <c r="B53" s="4766"/>
      <c r="C53" s="4766"/>
      <c r="D53" s="4766"/>
      <c r="E53" s="4767" t="s">
        <v>1185</v>
      </c>
      <c r="F53" s="4768"/>
      <c r="G53" s="4768"/>
      <c r="H53" s="4768"/>
      <c r="I53" s="4768"/>
      <c r="J53" s="4768"/>
      <c r="K53" s="4768"/>
      <c r="L53" s="4768"/>
      <c r="M53" s="4768"/>
      <c r="N53" s="47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4459000</v>
      </c>
      <c r="F57" s="57"/>
      <c r="G57" s="57">
        <f>IFERROR(HLOOKUP($AF$38,$AA$56:$AI$57,2,FALSE)*1000,"")</f>
        <v>5539000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5417</v>
      </c>
      <c r="AE57" s="13">
        <v>4459</v>
      </c>
      <c r="AF57" s="13">
        <v>5539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4279000</v>
      </c>
      <c r="G58" s="19"/>
      <c r="H58" s="20">
        <f>IFERROR(G57-H59,"")</f>
        <v>4819000</v>
      </c>
      <c r="I58" s="19"/>
      <c r="J58" s="20">
        <f>IFERROR(I57-J59,"")</f>
        <v>0</v>
      </c>
      <c r="K58" s="19"/>
      <c r="L58" s="20">
        <f>IFERROR(K57-L59,"")</f>
        <v>0</v>
      </c>
      <c r="M58" s="19"/>
      <c r="N58" s="18">
        <f>IFERROR(M57-N59,"")</f>
        <v>0</v>
      </c>
      <c r="AA58" s="13">
        <v>0</v>
      </c>
      <c r="AB58" s="13">
        <v>0</v>
      </c>
      <c r="AC58" s="13">
        <v>0</v>
      </c>
      <c r="AD58" s="13">
        <v>4342199</v>
      </c>
      <c r="AE58" s="13">
        <v>3865004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180000</v>
      </c>
      <c r="G59" s="19"/>
      <c r="H59" s="20">
        <f>IFERROR(HLOOKUP($AF$38,$AA$60:$AI$61,2,FALSE)*1000,"")</f>
        <v>720000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3865004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593996</v>
      </c>
      <c r="F61" s="57"/>
      <c r="G61" s="57">
        <f>IFERROR(G57-G60,"")</f>
        <v>5539000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628</v>
      </c>
      <c r="AE61" s="12">
        <f t="shared" si="2"/>
        <v>180</v>
      </c>
      <c r="AF61" s="12">
        <f t="shared" si="2"/>
        <v>720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0.86678717201166178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1184</v>
      </c>
      <c r="F63" s="53"/>
      <c r="G63" s="53"/>
      <c r="H63" s="53"/>
      <c r="I63" s="53"/>
      <c r="J63" s="53"/>
      <c r="K63" s="53"/>
      <c r="L63" s="53"/>
      <c r="M63" s="53"/>
      <c r="N63" s="54"/>
      <c r="AA63" s="11">
        <v>0</v>
      </c>
      <c r="AB63" s="11">
        <v>0</v>
      </c>
      <c r="AC63" s="11">
        <v>0</v>
      </c>
      <c r="AD63" s="11">
        <v>628</v>
      </c>
      <c r="AE63" s="11">
        <v>180</v>
      </c>
      <c r="AF63" s="11">
        <v>720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1183</v>
      </c>
      <c r="C70" s="49"/>
      <c r="D70" s="15" t="s">
        <v>252</v>
      </c>
      <c r="E70" s="180">
        <f>IFERROR(HLOOKUP($AE$38,$AA$76:$AI$80,2,FALSE),"")</f>
        <v>40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1182</v>
      </c>
      <c r="C71" s="49"/>
      <c r="D71" s="15" t="s">
        <v>796</v>
      </c>
      <c r="E71" s="180">
        <f>IFERROR(HLOOKUP($AE$38,$AA$76:$AI$80,3,FALSE),"")</f>
        <v>168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168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720" t="s">
        <v>305</v>
      </c>
      <c r="B85" s="4721"/>
      <c r="C85" s="4721"/>
      <c r="D85" s="4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720" t="s">
        <v>302</v>
      </c>
      <c r="B87" s="4721"/>
      <c r="C87" s="4721"/>
      <c r="D87" s="4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716" t="s">
        <v>300</v>
      </c>
      <c r="B89" s="4717"/>
      <c r="C89" s="4717"/>
      <c r="D89" s="4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720" t="s">
        <v>297</v>
      </c>
      <c r="B91" s="4721"/>
      <c r="C91" s="4721"/>
      <c r="D91" s="4778"/>
      <c r="E91" s="158" t="s">
        <v>1181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720" t="s">
        <v>294</v>
      </c>
      <c r="B98" s="4721"/>
      <c r="C98" s="4721"/>
      <c r="D98" s="4778"/>
      <c r="E98" s="4783" t="s">
        <v>340</v>
      </c>
      <c r="F98" s="4784"/>
      <c r="G98" s="4780" t="s">
        <v>293</v>
      </c>
      <c r="H98" s="4781"/>
      <c r="I98" s="4781"/>
      <c r="J98" s="4781"/>
      <c r="K98" s="4781"/>
      <c r="L98" s="4781"/>
      <c r="M98" s="4781"/>
      <c r="N98" s="4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720" t="s">
        <v>292</v>
      </c>
      <c r="B105" s="4721"/>
      <c r="C105" s="4721"/>
      <c r="D105" s="4778"/>
      <c r="E105" s="4779" t="s">
        <v>1180</v>
      </c>
      <c r="F105" s="4770"/>
      <c r="G105" s="4770"/>
      <c r="H105" s="4770"/>
      <c r="I105" s="4770"/>
      <c r="J105" s="4770"/>
      <c r="K105" s="4770"/>
      <c r="L105" s="4770"/>
      <c r="M105" s="4770"/>
      <c r="N105" s="4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796" t="s">
        <v>307</v>
      </c>
      <c r="Q4" s="4797"/>
      <c r="R4" s="4797"/>
      <c r="S4" s="4797"/>
      <c r="T4" s="118" t="str">
        <f>LEFT(E83,1)</f>
        <v>Ｂ</v>
      </c>
      <c r="U4" s="4798" t="s">
        <v>306</v>
      </c>
      <c r="V4" s="4798"/>
      <c r="W4" s="4798"/>
      <c r="X4" s="4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800" t="s">
        <v>305</v>
      </c>
      <c r="Q6" s="4801"/>
      <c r="R6" s="4801"/>
      <c r="S6" s="4801"/>
      <c r="T6" s="118" t="str">
        <f>LEFT(E85,1)</f>
        <v>Ｂ</v>
      </c>
      <c r="U6" s="4798" t="s">
        <v>303</v>
      </c>
      <c r="V6" s="4798"/>
      <c r="W6" s="4798"/>
      <c r="X6" s="4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812" t="s">
        <v>285</v>
      </c>
      <c r="B7" s="4813"/>
      <c r="C7" s="4813"/>
      <c r="D7" s="4813"/>
      <c r="E7" s="4814" t="str">
        <f t="shared" si="0"/>
        <v>社会参加促進</v>
      </c>
      <c r="F7" s="4815"/>
      <c r="G7" s="4815"/>
      <c r="H7" s="4815"/>
      <c r="I7" s="4815"/>
      <c r="J7" s="4815"/>
      <c r="K7" s="4815"/>
      <c r="L7" s="4815"/>
      <c r="M7" s="4815"/>
      <c r="N7" s="4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788" t="s">
        <v>283</v>
      </c>
      <c r="B8" s="4789"/>
      <c r="C8" s="4789"/>
      <c r="D8" s="4789"/>
      <c r="E8" s="4790" t="str">
        <f t="shared" si="0"/>
        <v>障がい者福祉課</v>
      </c>
      <c r="F8" s="4791"/>
      <c r="G8" s="4791"/>
      <c r="H8" s="4791"/>
      <c r="I8" s="4791"/>
      <c r="J8" s="4791"/>
      <c r="K8" s="4791"/>
      <c r="L8" s="4791"/>
      <c r="M8" s="4791"/>
      <c r="N8" s="4792"/>
      <c r="P8" s="4760" t="s">
        <v>302</v>
      </c>
      <c r="Q8" s="4761"/>
      <c r="R8" s="4761"/>
      <c r="S8" s="4761"/>
      <c r="T8" s="120" t="str">
        <f>LEFT(E87,1)</f>
        <v>Ａ</v>
      </c>
      <c r="U8" s="4758" t="s">
        <v>301</v>
      </c>
      <c r="V8" s="4758"/>
      <c r="W8" s="4758"/>
      <c r="X8" s="4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785" t="s">
        <v>334</v>
      </c>
      <c r="B9" s="4786"/>
      <c r="C9" s="4786"/>
      <c r="D9" s="4787"/>
      <c r="E9" s="4793" t="str">
        <f t="shared" si="0"/>
        <v>障がい者の社会参加を促進する事業として、福祉タクシー利用料金助成、自動車燃料購入費助成、鉄道・バス利用料助成を行う。</v>
      </c>
      <c r="F9" s="4794"/>
      <c r="G9" s="4794"/>
      <c r="H9" s="4794"/>
      <c r="I9" s="4794"/>
      <c r="J9" s="4794"/>
      <c r="K9" s="4794"/>
      <c r="L9" s="4794"/>
      <c r="M9" s="4794"/>
      <c r="N9" s="4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756" t="s">
        <v>300</v>
      </c>
      <c r="Q10" s="4757"/>
      <c r="R10" s="4757"/>
      <c r="S10" s="4757"/>
      <c r="T10" s="118" t="str">
        <f>LEFT(E89,1)</f>
        <v>Ａ</v>
      </c>
      <c r="U10" s="4758" t="s">
        <v>298</v>
      </c>
      <c r="V10" s="4758"/>
      <c r="W10" s="4758"/>
      <c r="X10" s="4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社会参加促進事業については、対象者が4,000人以上おり、年間通じて申請及び問い合わせがあることから、需要の高い事業であると考えられる。申請受付に当たっては、必要に応じて申請者への確認をとるなど丁寧な事務執行により、3,390人へ交付した。</v>
      </c>
      <c r="U12" s="4810"/>
      <c r="V12" s="4810"/>
      <c r="W12" s="4810"/>
      <c r="X12" s="4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788" t="s">
        <v>332</v>
      </c>
      <c r="B14" s="4789"/>
      <c r="C14" s="4789"/>
      <c r="D14" s="4789"/>
      <c r="E14" s="4802" t="str">
        <f>E51</f>
        <v>■市が直接実施  □一部委託  □全部委託・指定管理  □その他</v>
      </c>
      <c r="F14" s="4803"/>
      <c r="G14" s="4803"/>
      <c r="H14" s="4803"/>
      <c r="I14" s="4803"/>
      <c r="J14" s="4803"/>
      <c r="K14" s="4803"/>
      <c r="L14" s="4803"/>
      <c r="M14" s="4803"/>
      <c r="N14" s="4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788" t="s">
        <v>331</v>
      </c>
      <c r="B15" s="4789"/>
      <c r="C15" s="4789"/>
      <c r="D15" s="4789"/>
      <c r="E15" s="4802" t="str">
        <f>E52</f>
        <v>□国・県の制度　 □国・県の制度＋市独自の制度　 ■市独自の制度</v>
      </c>
      <c r="F15" s="4803"/>
      <c r="G15" s="4803"/>
      <c r="H15" s="4803"/>
      <c r="I15" s="4803"/>
      <c r="J15" s="4803"/>
      <c r="K15" s="4803"/>
      <c r="L15" s="4803"/>
      <c r="M15" s="4803"/>
      <c r="N15" s="4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805" t="s">
        <v>330</v>
      </c>
      <c r="B16" s="4806"/>
      <c r="C16" s="4806"/>
      <c r="D16" s="4806"/>
      <c r="E16" s="4807" t="str">
        <f>E53</f>
        <v>新座市重度心身障がい者福祉タクシー利用料金補助要綱　など</v>
      </c>
      <c r="F16" s="4808"/>
      <c r="G16" s="4808"/>
      <c r="H16" s="4808"/>
      <c r="I16" s="4808"/>
      <c r="J16" s="4808"/>
      <c r="K16" s="4808"/>
      <c r="L16" s="4808"/>
      <c r="M16" s="4808"/>
      <c r="N16" s="4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41884000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41884000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38267645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3616355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0.91365784070289369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障がい者の屋外での活動意欲の高揚を図り、積極的な社会参加を促進するため、福祉タク
シー利用券の交付並びに自動車燃料購入費及び鉄道・バスＩＣカードの助成を行った。</v>
      </c>
      <c r="F26" s="53"/>
      <c r="G26" s="53"/>
      <c r="H26" s="53"/>
      <c r="I26" s="53"/>
      <c r="J26" s="53"/>
      <c r="K26" s="53"/>
      <c r="L26" s="53"/>
      <c r="M26" s="53"/>
      <c r="N26" s="54"/>
      <c r="O26" s="21"/>
      <c r="P26" s="4760" t="s">
        <v>292</v>
      </c>
      <c r="Q26" s="4761"/>
      <c r="R26" s="4761"/>
      <c r="S26" s="4817"/>
      <c r="T26" s="121" t="str">
        <f>E105</f>
        <v>障がい者の屋外での活動意欲の高揚を図り、積極的な社会参加を促進するため、福祉タク
シー利用券の交付並びに自動車燃料購入費及び鉄道・バスＩＣカードを引き続き実施する。</v>
      </c>
      <c r="U26" s="4810"/>
      <c r="V26" s="4810"/>
      <c r="W26" s="4810"/>
      <c r="X26" s="4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福祉有償運送市町共同運営協議会　開催回数</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福祉ﾀｸｼｰ利用券交付人数、利用枚数</v>
      </c>
      <c r="C34" s="49"/>
      <c r="D34" s="23" t="str">
        <f t="shared" si="1"/>
        <v>人、枚</v>
      </c>
      <c r="E34" s="46" t="str">
        <f t="shared" si="1"/>
        <v>648、9,700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自動車燃料購入費助成費　交付人数</v>
      </c>
      <c r="C35" s="49"/>
      <c r="D35" s="23" t="str">
        <f t="shared" si="1"/>
        <v>人</v>
      </c>
      <c r="E35" s="150">
        <f t="shared" si="1"/>
        <v>1389</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鉄道・バスＩＣカード助成費　交付人数</v>
      </c>
      <c r="C36" s="44"/>
      <c r="D36" s="22" t="str">
        <f t="shared" si="1"/>
        <v>人</v>
      </c>
      <c r="E36" s="344">
        <f t="shared" si="1"/>
        <v>1353</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812" t="s">
        <v>285</v>
      </c>
      <c r="B44" s="4813"/>
      <c r="C44" s="4813"/>
      <c r="D44" s="4813"/>
      <c r="E44" s="4814" t="s">
        <v>1199</v>
      </c>
      <c r="F44" s="4815"/>
      <c r="G44" s="4815"/>
      <c r="H44" s="4815"/>
      <c r="I44" s="4815"/>
      <c r="J44" s="4815"/>
      <c r="K44" s="4815"/>
      <c r="L44" s="4815"/>
      <c r="M44" s="4815"/>
      <c r="N44" s="4816"/>
    </row>
    <row r="45" spans="1:35" ht="20.100000000000001" customHeight="1" x14ac:dyDescent="0.15">
      <c r="A45" s="4788" t="s">
        <v>283</v>
      </c>
      <c r="B45" s="4789"/>
      <c r="C45" s="4789"/>
      <c r="D45" s="4789"/>
      <c r="E45" s="4790" t="s">
        <v>1148</v>
      </c>
      <c r="F45" s="4791"/>
      <c r="G45" s="4791"/>
      <c r="H45" s="4791"/>
      <c r="I45" s="4791"/>
      <c r="J45" s="4791"/>
      <c r="K45" s="4791"/>
      <c r="L45" s="4791"/>
      <c r="M45" s="4791"/>
      <c r="N45" s="4792"/>
    </row>
    <row r="46" spans="1:35" ht="20.100000000000001" customHeight="1" x14ac:dyDescent="0.15">
      <c r="A46" s="4785" t="s">
        <v>334</v>
      </c>
      <c r="B46" s="4786"/>
      <c r="C46" s="4786"/>
      <c r="D46" s="4787"/>
      <c r="E46" s="4793" t="s">
        <v>1198</v>
      </c>
      <c r="F46" s="4794"/>
      <c r="G46" s="4794"/>
      <c r="H46" s="4794"/>
      <c r="I46" s="4794"/>
      <c r="J46" s="4794"/>
      <c r="K46" s="4794"/>
      <c r="L46" s="4794"/>
      <c r="M46" s="4794"/>
      <c r="N46" s="4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788" t="s">
        <v>332</v>
      </c>
      <c r="B51" s="4789"/>
      <c r="C51" s="4789"/>
      <c r="D51" s="4789"/>
      <c r="E51" s="4802" t="str">
        <f>AA52 &amp; "市が直接実施  " &amp; AB52  &amp; "一部委託  "  &amp; AC52 &amp; "全部委託・指定管理  " &amp; AD52 &amp; "その他"</f>
        <v>■市が直接実施  □一部委託  □全部委託・指定管理  □その他</v>
      </c>
      <c r="F51" s="4803"/>
      <c r="G51" s="4803"/>
      <c r="H51" s="4803"/>
      <c r="I51" s="4803"/>
      <c r="J51" s="4803"/>
      <c r="K51" s="4803"/>
      <c r="L51" s="4803"/>
      <c r="M51" s="4803"/>
      <c r="N51" s="4804"/>
    </row>
    <row r="52" spans="1:40" ht="20.100000000000001" customHeight="1" x14ac:dyDescent="0.15">
      <c r="A52" s="4788" t="s">
        <v>331</v>
      </c>
      <c r="B52" s="4789"/>
      <c r="C52" s="4789"/>
      <c r="D52" s="4789"/>
      <c r="E52" s="4802" t="str">
        <f>AA53 &amp; "国・県の制度　 " &amp; AB53  &amp; "国・県の制度＋市独自の制度　 "  &amp; AC53  &amp; "市独自の制度"</f>
        <v>□国・県の制度　 □国・県の制度＋市独自の制度　 ■市独自の制度</v>
      </c>
      <c r="F52" s="4803"/>
      <c r="G52" s="4803"/>
      <c r="H52" s="4803"/>
      <c r="I52" s="4803"/>
      <c r="J52" s="4803"/>
      <c r="K52" s="4803"/>
      <c r="L52" s="4803"/>
      <c r="M52" s="4803"/>
      <c r="N52" s="4804"/>
      <c r="AA52" s="8" t="s">
        <v>275</v>
      </c>
      <c r="AB52" s="8" t="s">
        <v>274</v>
      </c>
      <c r="AC52" s="8" t="s">
        <v>274</v>
      </c>
      <c r="AD52" s="8" t="s">
        <v>274</v>
      </c>
    </row>
    <row r="53" spans="1:40" ht="20.100000000000001" customHeight="1" thickBot="1" x14ac:dyDescent="0.2">
      <c r="A53" s="4805" t="s">
        <v>330</v>
      </c>
      <c r="B53" s="4806"/>
      <c r="C53" s="4806"/>
      <c r="D53" s="4806"/>
      <c r="E53" s="4807" t="s">
        <v>1197</v>
      </c>
      <c r="F53" s="4808"/>
      <c r="G53" s="4808"/>
      <c r="H53" s="4808"/>
      <c r="I53" s="4808"/>
      <c r="J53" s="4808"/>
      <c r="K53" s="4808"/>
      <c r="L53" s="4808"/>
      <c r="M53" s="4808"/>
      <c r="N53" s="48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41884000</v>
      </c>
      <c r="F57" s="57"/>
      <c r="G57" s="57">
        <f>IFERROR(HLOOKUP($AF$38,$AA$56:$AI$57,2,FALSE)*1000,"")</f>
        <v>41509000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40391</v>
      </c>
      <c r="AE57" s="13">
        <v>41884</v>
      </c>
      <c r="AF57" s="13">
        <v>41509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41884000</v>
      </c>
      <c r="G58" s="19"/>
      <c r="H58" s="20">
        <f>IFERROR(G57-H59,"")</f>
        <v>41509000</v>
      </c>
      <c r="I58" s="19"/>
      <c r="J58" s="20">
        <f>IFERROR(I57-J59,"")</f>
        <v>0</v>
      </c>
      <c r="K58" s="19"/>
      <c r="L58" s="20">
        <f>IFERROR(K57-L59,"")</f>
        <v>0</v>
      </c>
      <c r="M58" s="19"/>
      <c r="N58" s="18">
        <f>IFERROR(M57-N59,"")</f>
        <v>0</v>
      </c>
      <c r="AA58" s="13">
        <v>0</v>
      </c>
      <c r="AB58" s="13">
        <v>0</v>
      </c>
      <c r="AC58" s="13">
        <v>0</v>
      </c>
      <c r="AD58" s="13">
        <v>24045606</v>
      </c>
      <c r="AE58" s="13">
        <v>38267645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38267645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3616355</v>
      </c>
      <c r="F61" s="57"/>
      <c r="G61" s="57">
        <f>IFERROR(G57-G60,"")</f>
        <v>41509000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0.91365784070289369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1196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1195</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1194</v>
      </c>
      <c r="C71" s="49"/>
      <c r="D71" s="15" t="s">
        <v>1193</v>
      </c>
      <c r="E71" s="180" t="str">
        <f>IFERROR(HLOOKUP($AE$38,$AA$76:$AI$80,3,FALSE),"")</f>
        <v>648、9,700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1192</v>
      </c>
      <c r="C72" s="49"/>
      <c r="D72" s="15" t="s">
        <v>252</v>
      </c>
      <c r="E72" s="180">
        <f>IFERROR(HLOOKUP($AE$38,$AA$76:$AI$80,4,FALSE),"")</f>
        <v>1389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1191</v>
      </c>
      <c r="C73" s="44"/>
      <c r="D73" s="14" t="s">
        <v>252</v>
      </c>
      <c r="E73" s="181">
        <f>IFERROR(HLOOKUP($AE$38,$AA$76:$AI$80,5,FALSE),"")</f>
        <v>1353</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1190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1389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1353</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760" t="s">
        <v>305</v>
      </c>
      <c r="B85" s="4761"/>
      <c r="C85" s="4761"/>
      <c r="D85" s="4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760" t="s">
        <v>302</v>
      </c>
      <c r="B87" s="4761"/>
      <c r="C87" s="4761"/>
      <c r="D87" s="4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756" t="s">
        <v>300</v>
      </c>
      <c r="B89" s="4757"/>
      <c r="C89" s="4757"/>
      <c r="D89" s="4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760" t="s">
        <v>297</v>
      </c>
      <c r="B91" s="4761"/>
      <c r="C91" s="4761"/>
      <c r="D91" s="4818"/>
      <c r="E91" s="158" t="s">
        <v>1189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760" t="s">
        <v>294</v>
      </c>
      <c r="B98" s="4761"/>
      <c r="C98" s="4761"/>
      <c r="D98" s="4818"/>
      <c r="E98" s="4823" t="s">
        <v>340</v>
      </c>
      <c r="F98" s="4824"/>
      <c r="G98" s="4820" t="s">
        <v>293</v>
      </c>
      <c r="H98" s="4821"/>
      <c r="I98" s="4821"/>
      <c r="J98" s="4821"/>
      <c r="K98" s="4821"/>
      <c r="L98" s="4821"/>
      <c r="M98" s="4821"/>
      <c r="N98" s="4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760" t="s">
        <v>292</v>
      </c>
      <c r="B105" s="4761"/>
      <c r="C105" s="4761"/>
      <c r="D105" s="4818"/>
      <c r="E105" s="4819" t="s">
        <v>1188</v>
      </c>
      <c r="F105" s="4810"/>
      <c r="G105" s="4810"/>
      <c r="H105" s="4810"/>
      <c r="I105" s="4810"/>
      <c r="J105" s="4810"/>
      <c r="K105" s="4810"/>
      <c r="L105" s="4810"/>
      <c r="M105" s="4810"/>
      <c r="N105" s="4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836" t="s">
        <v>307</v>
      </c>
      <c r="Q4" s="4837"/>
      <c r="R4" s="4837"/>
      <c r="S4" s="4837"/>
      <c r="T4" s="118" t="str">
        <f>LEFT(E83,1)</f>
        <v>Ｂ</v>
      </c>
      <c r="U4" s="4838" t="s">
        <v>306</v>
      </c>
      <c r="V4" s="4838"/>
      <c r="W4" s="4838"/>
      <c r="X4" s="4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840" t="s">
        <v>305</v>
      </c>
      <c r="Q6" s="4841"/>
      <c r="R6" s="4841"/>
      <c r="S6" s="4841"/>
      <c r="T6" s="118" t="str">
        <f>LEFT(E85,1)</f>
        <v>Ｂ</v>
      </c>
      <c r="U6" s="4838" t="s">
        <v>303</v>
      </c>
      <c r="V6" s="4838"/>
      <c r="W6" s="4838"/>
      <c r="X6" s="4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852" t="s">
        <v>285</v>
      </c>
      <c r="B7" s="4853"/>
      <c r="C7" s="4853"/>
      <c r="D7" s="4853"/>
      <c r="E7" s="4854" t="str">
        <f t="shared" si="0"/>
        <v>団体支援</v>
      </c>
      <c r="F7" s="4855"/>
      <c r="G7" s="4855"/>
      <c r="H7" s="4855"/>
      <c r="I7" s="4855"/>
      <c r="J7" s="4855"/>
      <c r="K7" s="4855"/>
      <c r="L7" s="4855"/>
      <c r="M7" s="4855"/>
      <c r="N7" s="4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828" t="s">
        <v>283</v>
      </c>
      <c r="B8" s="4829"/>
      <c r="C8" s="4829"/>
      <c r="D8" s="4829"/>
      <c r="E8" s="4830" t="str">
        <f t="shared" si="0"/>
        <v>障がい者福祉課</v>
      </c>
      <c r="F8" s="4831"/>
      <c r="G8" s="4831"/>
      <c r="H8" s="4831"/>
      <c r="I8" s="4831"/>
      <c r="J8" s="4831"/>
      <c r="K8" s="4831"/>
      <c r="L8" s="4831"/>
      <c r="M8" s="4831"/>
      <c r="N8" s="4832"/>
      <c r="P8" s="4800" t="s">
        <v>302</v>
      </c>
      <c r="Q8" s="4801"/>
      <c r="R8" s="4801"/>
      <c r="S8" s="4801"/>
      <c r="T8" s="120" t="str">
        <f>LEFT(E87,1)</f>
        <v>Ａ</v>
      </c>
      <c r="U8" s="4798" t="s">
        <v>301</v>
      </c>
      <c r="V8" s="4798"/>
      <c r="W8" s="4798"/>
      <c r="X8" s="4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825" t="s">
        <v>334</v>
      </c>
      <c r="B9" s="4826"/>
      <c r="C9" s="4826"/>
      <c r="D9" s="4827"/>
      <c r="E9" s="4833" t="str">
        <f t="shared" si="0"/>
        <v>次の障がい者福祉団体等に対し、活動経費及び事業運営費の一部負担及び補助を行う。
１　埼玉県障害者スポーツ協会負担金
２　新座市障がい者団体等補助金　６団体
３　障がい者通所施設体制強化補助金　７事業所</v>
      </c>
      <c r="F9" s="4834"/>
      <c r="G9" s="4834"/>
      <c r="H9" s="4834"/>
      <c r="I9" s="4834"/>
      <c r="J9" s="4834"/>
      <c r="K9" s="4834"/>
      <c r="L9" s="4834"/>
      <c r="M9" s="4834"/>
      <c r="N9" s="4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796" t="s">
        <v>300</v>
      </c>
      <c r="Q10" s="4797"/>
      <c r="R10" s="4797"/>
      <c r="S10" s="4797"/>
      <c r="T10" s="118" t="str">
        <f>LEFT(E89,1)</f>
        <v>Ｂ</v>
      </c>
      <c r="U10" s="4798" t="s">
        <v>298</v>
      </c>
      <c r="V10" s="4798"/>
      <c r="W10" s="4798"/>
      <c r="X10" s="4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障がい者等が仲間と話し合い、自分たちの権利や自立のための社会に働きかける活動（ボランティア等）の支援や、障がい者等に対する社会活動支援を行うため、補助金を交付した。補助金交付実績については、解散する団体及びインフルエンザ等感染症の流行により予定していた事業を中止した団体があり、４団体となっている。
障がい者等やその家族、地域住民等が自発的に行う活動に対する支援を今後も継続する必要がある。</v>
      </c>
      <c r="U12" s="4850"/>
      <c r="V12" s="4850"/>
      <c r="W12" s="4850"/>
      <c r="X12" s="4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828" t="s">
        <v>332</v>
      </c>
      <c r="B14" s="4829"/>
      <c r="C14" s="4829"/>
      <c r="D14" s="4829"/>
      <c r="E14" s="4842" t="str">
        <f>E51</f>
        <v>■市が直接実施  □一部委託  □全部委託・指定管理  □その他</v>
      </c>
      <c r="F14" s="4843"/>
      <c r="G14" s="4843"/>
      <c r="H14" s="4843"/>
      <c r="I14" s="4843"/>
      <c r="J14" s="4843"/>
      <c r="K14" s="4843"/>
      <c r="L14" s="4843"/>
      <c r="M14" s="4843"/>
      <c r="N14" s="4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828" t="s">
        <v>331</v>
      </c>
      <c r="B15" s="4829"/>
      <c r="C15" s="4829"/>
      <c r="D15" s="4829"/>
      <c r="E15" s="4842" t="str">
        <f>E52</f>
        <v>□国・県の制度　 □国・県の制度＋市独自の制度　 ■市独自の制度</v>
      </c>
      <c r="F15" s="4843"/>
      <c r="G15" s="4843"/>
      <c r="H15" s="4843"/>
      <c r="I15" s="4843"/>
      <c r="J15" s="4843"/>
      <c r="K15" s="4843"/>
      <c r="L15" s="4843"/>
      <c r="M15" s="4843"/>
      <c r="N15" s="4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845" t="s">
        <v>330</v>
      </c>
      <c r="B16" s="4846"/>
      <c r="C16" s="4846"/>
      <c r="D16" s="4846"/>
      <c r="E16" s="4847" t="str">
        <f>E53</f>
        <v>新座市障がい者通所施設体制強化事業補助金交付要綱</v>
      </c>
      <c r="F16" s="4848"/>
      <c r="G16" s="4848"/>
      <c r="H16" s="4848"/>
      <c r="I16" s="4848"/>
      <c r="J16" s="4848"/>
      <c r="K16" s="4848"/>
      <c r="L16" s="4848"/>
      <c r="M16" s="4848"/>
      <c r="N16" s="4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Ⅳ</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17187000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17187000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17038676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148324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0.99136998894513295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次の障がい者福祉団体等に対し、活動経費及び事業運営費の一部負担及び補助を行った。
１　埼玉県障害者スポ―ツ協会負担金
２　新座市障がい者団体等補助金　４団体
３　障がい者通所施設体制強化補助金　７事業所</v>
      </c>
      <c r="F26" s="53"/>
      <c r="G26" s="53"/>
      <c r="H26" s="53"/>
      <c r="I26" s="53"/>
      <c r="J26" s="53"/>
      <c r="K26" s="53"/>
      <c r="L26" s="53"/>
      <c r="M26" s="53"/>
      <c r="N26" s="54"/>
      <c r="O26" s="21"/>
      <c r="P26" s="4800" t="s">
        <v>292</v>
      </c>
      <c r="Q26" s="4801"/>
      <c r="R26" s="4801"/>
      <c r="S26" s="4857"/>
      <c r="T26" s="121" t="str">
        <f>E105</f>
        <v>障がい者等やその家族、地域住民等が自発的に行う活動に対する支援を今後も継続していく。
障害者総合支援法の施行に伴う時限的な補助事業である障がい者通所施設体制強化補助金については、当該補助事業の役割を果たしたため、令和６年度をもって事業廃止予定であるが、引き続き障がい福祉サービス事業所への支援を行っていく。</v>
      </c>
      <c r="U26" s="4850"/>
      <c r="V26" s="4850"/>
      <c r="W26" s="4850"/>
      <c r="X26" s="4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障がい者団体補助金交付団体</v>
      </c>
      <c r="C33" s="49"/>
      <c r="D33" s="23" t="str">
        <f t="shared" ref="D33:E36" si="1">D70</f>
        <v>団体</v>
      </c>
      <c r="E33" s="46">
        <f t="shared" si="1"/>
        <v>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852" t="s">
        <v>285</v>
      </c>
      <c r="B44" s="4853"/>
      <c r="C44" s="4853"/>
      <c r="D44" s="4853"/>
      <c r="E44" s="4854" t="s">
        <v>1207</v>
      </c>
      <c r="F44" s="4855"/>
      <c r="G44" s="4855"/>
      <c r="H44" s="4855"/>
      <c r="I44" s="4855"/>
      <c r="J44" s="4855"/>
      <c r="K44" s="4855"/>
      <c r="L44" s="4855"/>
      <c r="M44" s="4855"/>
      <c r="N44" s="4856"/>
    </row>
    <row r="45" spans="1:35" ht="20.100000000000001" customHeight="1" x14ac:dyDescent="0.15">
      <c r="A45" s="4828" t="s">
        <v>283</v>
      </c>
      <c r="B45" s="4829"/>
      <c r="C45" s="4829"/>
      <c r="D45" s="4829"/>
      <c r="E45" s="4830" t="s">
        <v>1148</v>
      </c>
      <c r="F45" s="4831"/>
      <c r="G45" s="4831"/>
      <c r="H45" s="4831"/>
      <c r="I45" s="4831"/>
      <c r="J45" s="4831"/>
      <c r="K45" s="4831"/>
      <c r="L45" s="4831"/>
      <c r="M45" s="4831"/>
      <c r="N45" s="4832"/>
    </row>
    <row r="46" spans="1:35" ht="20.100000000000001" customHeight="1" x14ac:dyDescent="0.15">
      <c r="A46" s="4825" t="s">
        <v>334</v>
      </c>
      <c r="B46" s="4826"/>
      <c r="C46" s="4826"/>
      <c r="D46" s="4827"/>
      <c r="E46" s="4833" t="s">
        <v>1206</v>
      </c>
      <c r="F46" s="4834"/>
      <c r="G46" s="4834"/>
      <c r="H46" s="4834"/>
      <c r="I46" s="4834"/>
      <c r="J46" s="4834"/>
      <c r="K46" s="4834"/>
      <c r="L46" s="4834"/>
      <c r="M46" s="4834"/>
      <c r="N46" s="4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828" t="s">
        <v>332</v>
      </c>
      <c r="B51" s="4829"/>
      <c r="C51" s="4829"/>
      <c r="D51" s="4829"/>
      <c r="E51" s="4842" t="str">
        <f>AA52 &amp; "市が直接実施  " &amp; AB52  &amp; "一部委託  "  &amp; AC52 &amp; "全部委託・指定管理  " &amp; AD52 &amp; "その他"</f>
        <v>■市が直接実施  □一部委託  □全部委託・指定管理  □その他</v>
      </c>
      <c r="F51" s="4843"/>
      <c r="G51" s="4843"/>
      <c r="H51" s="4843"/>
      <c r="I51" s="4843"/>
      <c r="J51" s="4843"/>
      <c r="K51" s="4843"/>
      <c r="L51" s="4843"/>
      <c r="M51" s="4843"/>
      <c r="N51" s="4844"/>
    </row>
    <row r="52" spans="1:40" ht="20.100000000000001" customHeight="1" x14ac:dyDescent="0.15">
      <c r="A52" s="4828" t="s">
        <v>331</v>
      </c>
      <c r="B52" s="4829"/>
      <c r="C52" s="4829"/>
      <c r="D52" s="4829"/>
      <c r="E52" s="4842" t="str">
        <f>AA53 &amp; "国・県の制度　 " &amp; AB53  &amp; "国・県の制度＋市独自の制度　 "  &amp; AC53  &amp; "市独自の制度"</f>
        <v>□国・県の制度　 □国・県の制度＋市独自の制度　 ■市独自の制度</v>
      </c>
      <c r="F52" s="4843"/>
      <c r="G52" s="4843"/>
      <c r="H52" s="4843"/>
      <c r="I52" s="4843"/>
      <c r="J52" s="4843"/>
      <c r="K52" s="4843"/>
      <c r="L52" s="4843"/>
      <c r="M52" s="4843"/>
      <c r="N52" s="4844"/>
      <c r="AA52" s="8" t="s">
        <v>275</v>
      </c>
      <c r="AB52" s="8" t="s">
        <v>274</v>
      </c>
      <c r="AC52" s="8" t="s">
        <v>274</v>
      </c>
      <c r="AD52" s="8" t="s">
        <v>274</v>
      </c>
    </row>
    <row r="53" spans="1:40" ht="20.100000000000001" customHeight="1" thickBot="1" x14ac:dyDescent="0.2">
      <c r="A53" s="4845" t="s">
        <v>330</v>
      </c>
      <c r="B53" s="4846"/>
      <c r="C53" s="4846"/>
      <c r="D53" s="4846"/>
      <c r="E53" s="4847" t="s">
        <v>1205</v>
      </c>
      <c r="F53" s="4848"/>
      <c r="G53" s="4848"/>
      <c r="H53" s="4848"/>
      <c r="I53" s="4848"/>
      <c r="J53" s="4848"/>
      <c r="K53" s="4848"/>
      <c r="L53" s="4848"/>
      <c r="M53" s="4848"/>
      <c r="N53" s="48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17187000</v>
      </c>
      <c r="F57" s="57"/>
      <c r="G57" s="57">
        <f>IFERROR(HLOOKUP($AF$38,$AA$56:$AI$57,2,FALSE)*1000,"")</f>
        <v>9297000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43066</v>
      </c>
      <c r="AE57" s="13">
        <v>17187</v>
      </c>
      <c r="AF57" s="13">
        <v>9297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17187000</v>
      </c>
      <c r="G58" s="19"/>
      <c r="H58" s="20">
        <f>IFERROR(G57-H59,"")</f>
        <v>9297000</v>
      </c>
      <c r="I58" s="19"/>
      <c r="J58" s="20">
        <f>IFERROR(I57-J59,"")</f>
        <v>0</v>
      </c>
      <c r="K58" s="19"/>
      <c r="L58" s="20">
        <f>IFERROR(K57-L59,"")</f>
        <v>0</v>
      </c>
      <c r="M58" s="19"/>
      <c r="N58" s="18">
        <f>IFERROR(M57-N59,"")</f>
        <v>0</v>
      </c>
      <c r="AA58" s="13">
        <v>0</v>
      </c>
      <c r="AB58" s="13">
        <v>0</v>
      </c>
      <c r="AC58" s="13">
        <v>0</v>
      </c>
      <c r="AD58" s="13">
        <v>29764898</v>
      </c>
      <c r="AE58" s="13">
        <v>17038676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17038676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148324</v>
      </c>
      <c r="F61" s="57"/>
      <c r="G61" s="57">
        <f>IFERROR(G57-G60,"")</f>
        <v>9297000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0.99136998894513295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1204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1203</v>
      </c>
      <c r="C70" s="49"/>
      <c r="D70" s="15" t="s">
        <v>429</v>
      </c>
      <c r="E70" s="180">
        <f>IFERROR(HLOOKUP($AE$38,$AA$76:$AI$80,2,FALSE),"")</f>
        <v>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800" t="s">
        <v>305</v>
      </c>
      <c r="B85" s="4801"/>
      <c r="C85" s="4801"/>
      <c r="D85" s="4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800" t="s">
        <v>302</v>
      </c>
      <c r="B87" s="4801"/>
      <c r="C87" s="4801"/>
      <c r="D87" s="4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796" t="s">
        <v>300</v>
      </c>
      <c r="B89" s="4797"/>
      <c r="C89" s="4797"/>
      <c r="D89" s="47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800" t="s">
        <v>297</v>
      </c>
      <c r="B91" s="4801"/>
      <c r="C91" s="4801"/>
      <c r="D91" s="4858"/>
      <c r="E91" s="158" t="s">
        <v>1202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800" t="s">
        <v>294</v>
      </c>
      <c r="B98" s="4801"/>
      <c r="C98" s="4801"/>
      <c r="D98" s="4858"/>
      <c r="E98" s="4863" t="s">
        <v>1201</v>
      </c>
      <c r="F98" s="4864"/>
      <c r="G98" s="4860" t="s">
        <v>293</v>
      </c>
      <c r="H98" s="4861"/>
      <c r="I98" s="4861"/>
      <c r="J98" s="4861"/>
      <c r="K98" s="4861"/>
      <c r="L98" s="4861"/>
      <c r="M98" s="4861"/>
      <c r="N98" s="4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800" t="s">
        <v>292</v>
      </c>
      <c r="B105" s="4801"/>
      <c r="C105" s="4801"/>
      <c r="D105" s="4858"/>
      <c r="E105" s="4859" t="s">
        <v>1200</v>
      </c>
      <c r="F105" s="4850"/>
      <c r="G105" s="4850"/>
      <c r="H105" s="4850"/>
      <c r="I105" s="4850"/>
      <c r="J105" s="4850"/>
      <c r="K105" s="4850"/>
      <c r="L105" s="4850"/>
      <c r="M105" s="4850"/>
      <c r="N105" s="4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56" t="s">
        <v>307</v>
      </c>
      <c r="Q4" s="557"/>
      <c r="R4" s="557"/>
      <c r="S4" s="557"/>
      <c r="T4" s="118" t="str">
        <f>LEFT(E83,1)</f>
        <v>Ｂ</v>
      </c>
      <c r="U4" s="558" t="s">
        <v>306</v>
      </c>
      <c r="V4" s="558"/>
      <c r="W4" s="558"/>
      <c r="X4" s="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560" t="s">
        <v>305</v>
      </c>
      <c r="Q6" s="561"/>
      <c r="R6" s="561"/>
      <c r="S6" s="561"/>
      <c r="T6" s="118" t="str">
        <f>LEFT(E85,1)</f>
        <v>Ｂ</v>
      </c>
      <c r="U6" s="558" t="s">
        <v>303</v>
      </c>
      <c r="V6" s="558"/>
      <c r="W6" s="558"/>
      <c r="X6" s="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72" t="s">
        <v>285</v>
      </c>
      <c r="B7" s="573"/>
      <c r="C7" s="573"/>
      <c r="D7" s="573"/>
      <c r="E7" s="574" t="str">
        <f t="shared" si="0"/>
        <v>結婚サポート事業</v>
      </c>
      <c r="F7" s="575"/>
      <c r="G7" s="575"/>
      <c r="H7" s="575"/>
      <c r="I7" s="575"/>
      <c r="J7" s="575"/>
      <c r="K7" s="575"/>
      <c r="L7" s="575"/>
      <c r="M7" s="575"/>
      <c r="N7" s="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48" t="s">
        <v>283</v>
      </c>
      <c r="B8" s="549"/>
      <c r="C8" s="549"/>
      <c r="D8" s="549"/>
      <c r="E8" s="550" t="str">
        <f t="shared" si="0"/>
        <v>こども支援課</v>
      </c>
      <c r="F8" s="551"/>
      <c r="G8" s="551"/>
      <c r="H8" s="551"/>
      <c r="I8" s="551"/>
      <c r="J8" s="551"/>
      <c r="K8" s="551"/>
      <c r="L8" s="551"/>
      <c r="M8" s="551"/>
      <c r="N8" s="552"/>
      <c r="P8" s="520" t="s">
        <v>302</v>
      </c>
      <c r="Q8" s="521"/>
      <c r="R8" s="521"/>
      <c r="S8" s="521"/>
      <c r="T8" s="120" t="str">
        <f>LEFT(E87,1)</f>
        <v>Ａ</v>
      </c>
      <c r="U8" s="518" t="s">
        <v>301</v>
      </c>
      <c r="V8" s="518"/>
      <c r="W8" s="518"/>
      <c r="X8" s="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45" t="s">
        <v>334</v>
      </c>
      <c r="B9" s="546"/>
      <c r="C9" s="546"/>
      <c r="D9" s="547"/>
      <c r="E9" s="553" t="str">
        <f t="shared" si="0"/>
        <v>埼玉県が実施しているＳＡＩＴＡＭＡ出会いサポートセンターに市町村会員として加入する。</v>
      </c>
      <c r="F9" s="554"/>
      <c r="G9" s="554"/>
      <c r="H9" s="554"/>
      <c r="I9" s="554"/>
      <c r="J9" s="554"/>
      <c r="K9" s="554"/>
      <c r="L9" s="554"/>
      <c r="M9" s="554"/>
      <c r="N9" s="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16" t="s">
        <v>300</v>
      </c>
      <c r="Q10" s="517"/>
      <c r="R10" s="517"/>
      <c r="S10" s="517"/>
      <c r="T10" s="118" t="str">
        <f>LEFT(E89,1)</f>
        <v>Ｂ</v>
      </c>
      <c r="U10" s="518" t="s">
        <v>298</v>
      </c>
      <c r="V10" s="518"/>
      <c r="W10" s="518"/>
      <c r="X10" s="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が実施しているＳＡＩＴＡＭＡ出会いサポートセンターに市町村会員として加入し、市民がサービスを利用する際の利用登録料を軽減するとともに、関係団体や公共施設において広報を行い、結婚を希望する方が主体的に活動をしやすい環境づくりを推進した。
会員数：２４６人（前年度比５１人増）</v>
      </c>
      <c r="U12" s="570"/>
      <c r="V12" s="570"/>
      <c r="W12" s="570"/>
      <c r="X12" s="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48" t="s">
        <v>332</v>
      </c>
      <c r="B14" s="549"/>
      <c r="C14" s="549"/>
      <c r="D14" s="549"/>
      <c r="E14" s="562" t="str">
        <f>E51</f>
        <v>■市が直接実施  □一部委託  □全部委託・指定管理  □その他</v>
      </c>
      <c r="F14" s="563"/>
      <c r="G14" s="563"/>
      <c r="H14" s="563"/>
      <c r="I14" s="563"/>
      <c r="J14" s="563"/>
      <c r="K14" s="563"/>
      <c r="L14" s="563"/>
      <c r="M14" s="563"/>
      <c r="N14" s="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48" t="s">
        <v>331</v>
      </c>
      <c r="B15" s="549"/>
      <c r="C15" s="549"/>
      <c r="D15" s="549"/>
      <c r="E15" s="562" t="str">
        <f>E52</f>
        <v>■国・県の制度　 □国・県の制度＋市独自の制度　 □市独自の制度</v>
      </c>
      <c r="F15" s="563"/>
      <c r="G15" s="563"/>
      <c r="H15" s="563"/>
      <c r="I15" s="563"/>
      <c r="J15" s="563"/>
      <c r="K15" s="563"/>
      <c r="L15" s="563"/>
      <c r="M15" s="563"/>
      <c r="N15" s="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65" t="s">
        <v>330</v>
      </c>
      <c r="B16" s="566"/>
      <c r="C16" s="566"/>
      <c r="D16" s="566"/>
      <c r="E16" s="567" t="str">
        <f>E53</f>
        <v>ＳＡＩＴＡＭＡ出会いサポートセンター運営協議会会則</v>
      </c>
      <c r="F16" s="568"/>
      <c r="G16" s="568"/>
      <c r="H16" s="568"/>
      <c r="I16" s="568"/>
      <c r="J16" s="568"/>
      <c r="K16" s="568"/>
      <c r="L16" s="568"/>
      <c r="M16" s="568"/>
      <c r="N16" s="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94000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94000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埼玉県が実施しているＳＡＩＴＡＭＡ出会いサポートセンターに市町村会員として加入し、市民がサービスを利用する際の利用登録料を軽減した。</v>
      </c>
      <c r="F26" s="53"/>
      <c r="G26" s="53"/>
      <c r="H26" s="53"/>
      <c r="I26" s="53"/>
      <c r="J26" s="53"/>
      <c r="K26" s="53"/>
      <c r="L26" s="53"/>
      <c r="M26" s="53"/>
      <c r="N26" s="54"/>
      <c r="O26" s="21"/>
      <c r="P26" s="520" t="s">
        <v>292</v>
      </c>
      <c r="Q26" s="521"/>
      <c r="R26" s="521"/>
      <c r="S26" s="577"/>
      <c r="T26" s="121" t="str">
        <f>E105</f>
        <v>今後も、結婚を希望する方が主体的に活動をしやすい環境づくりを推進するとともに、会員数の増加のために、広報活動を継続する。</v>
      </c>
      <c r="U26" s="570"/>
      <c r="V26" s="570"/>
      <c r="W26" s="570"/>
      <c r="X26" s="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新座市民会員数</v>
      </c>
      <c r="C33" s="49"/>
      <c r="D33" s="23" t="str">
        <f t="shared" ref="D33:E36" si="1">D70</f>
        <v>人</v>
      </c>
      <c r="E33" s="46">
        <f t="shared" si="1"/>
        <v>246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成婚組数</v>
      </c>
      <c r="C34" s="49"/>
      <c r="D34" s="23" t="str">
        <f t="shared" si="1"/>
        <v>組</v>
      </c>
      <c r="E34" s="46">
        <f t="shared" si="1"/>
        <v>4</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572" t="s">
        <v>285</v>
      </c>
      <c r="B44" s="573"/>
      <c r="C44" s="573"/>
      <c r="D44" s="573"/>
      <c r="E44" s="574" t="s">
        <v>418</v>
      </c>
      <c r="F44" s="575"/>
      <c r="G44" s="575"/>
      <c r="H44" s="575"/>
      <c r="I44" s="575"/>
      <c r="J44" s="575"/>
      <c r="K44" s="575"/>
      <c r="L44" s="575"/>
      <c r="M44" s="575"/>
      <c r="N44" s="576"/>
    </row>
    <row r="45" spans="1:35" ht="20.100000000000001" customHeight="1" x14ac:dyDescent="0.15">
      <c r="A45" s="548" t="s">
        <v>283</v>
      </c>
      <c r="B45" s="549"/>
      <c r="C45" s="549"/>
      <c r="D45" s="549"/>
      <c r="E45" s="550" t="s">
        <v>282</v>
      </c>
      <c r="F45" s="551"/>
      <c r="G45" s="551"/>
      <c r="H45" s="551"/>
      <c r="I45" s="551"/>
      <c r="J45" s="551"/>
      <c r="K45" s="551"/>
      <c r="L45" s="551"/>
      <c r="M45" s="551"/>
      <c r="N45" s="552"/>
    </row>
    <row r="46" spans="1:35" ht="20.100000000000001" customHeight="1" x14ac:dyDescent="0.15">
      <c r="A46" s="545" t="s">
        <v>334</v>
      </c>
      <c r="B46" s="546"/>
      <c r="C46" s="546"/>
      <c r="D46" s="547"/>
      <c r="E46" s="553" t="s">
        <v>417</v>
      </c>
      <c r="F46" s="554"/>
      <c r="G46" s="554"/>
      <c r="H46" s="554"/>
      <c r="I46" s="554"/>
      <c r="J46" s="554"/>
      <c r="K46" s="554"/>
      <c r="L46" s="554"/>
      <c r="M46" s="554"/>
      <c r="N46" s="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48" t="s">
        <v>332</v>
      </c>
      <c r="B51" s="549"/>
      <c r="C51" s="549"/>
      <c r="D51" s="549"/>
      <c r="E51" s="562" t="str">
        <f>AA52 &amp; "市が直接実施  " &amp; AB52  &amp; "一部委託  "  &amp; AC52 &amp; "全部委託・指定管理  " &amp; AD52 &amp; "その他"</f>
        <v>■市が直接実施  □一部委託  □全部委託・指定管理  □その他</v>
      </c>
      <c r="F51" s="563"/>
      <c r="G51" s="563"/>
      <c r="H51" s="563"/>
      <c r="I51" s="563"/>
      <c r="J51" s="563"/>
      <c r="K51" s="563"/>
      <c r="L51" s="563"/>
      <c r="M51" s="563"/>
      <c r="N51" s="564"/>
    </row>
    <row r="52" spans="1:40" ht="20.100000000000001" customHeight="1" x14ac:dyDescent="0.15">
      <c r="A52" s="548" t="s">
        <v>331</v>
      </c>
      <c r="B52" s="549"/>
      <c r="C52" s="549"/>
      <c r="D52" s="549"/>
      <c r="E52" s="562" t="str">
        <f>AA53 &amp; "国・県の制度　 " &amp; AB53  &amp; "国・県の制度＋市独自の制度　 "  &amp; AC53  &amp; "市独自の制度"</f>
        <v>■国・県の制度　 □国・県の制度＋市独自の制度　 □市独自の制度</v>
      </c>
      <c r="F52" s="563"/>
      <c r="G52" s="563"/>
      <c r="H52" s="563"/>
      <c r="I52" s="563"/>
      <c r="J52" s="563"/>
      <c r="K52" s="563"/>
      <c r="L52" s="563"/>
      <c r="M52" s="563"/>
      <c r="N52" s="564"/>
      <c r="AA52" s="8" t="s">
        <v>275</v>
      </c>
      <c r="AB52" s="8" t="s">
        <v>274</v>
      </c>
      <c r="AC52" s="8" t="s">
        <v>274</v>
      </c>
      <c r="AD52" s="8" t="s">
        <v>274</v>
      </c>
    </row>
    <row r="53" spans="1:40" ht="20.100000000000001" customHeight="1" thickBot="1" x14ac:dyDescent="0.2">
      <c r="A53" s="565" t="s">
        <v>330</v>
      </c>
      <c r="B53" s="566"/>
      <c r="C53" s="566"/>
      <c r="D53" s="566"/>
      <c r="E53" s="567" t="s">
        <v>416</v>
      </c>
      <c r="F53" s="568"/>
      <c r="G53" s="568"/>
      <c r="H53" s="568"/>
      <c r="I53" s="568"/>
      <c r="J53" s="568"/>
      <c r="K53" s="568"/>
      <c r="L53" s="568"/>
      <c r="M53" s="568"/>
      <c r="N53" s="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94000</v>
      </c>
      <c r="F57" s="57"/>
      <c r="G57" s="57">
        <f>IFERROR(HLOOKUP($AF$38,$AA$56:$AI$57,2,FALSE)*1000,"")</f>
        <v>94000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94</v>
      </c>
      <c r="AF57" s="13">
        <v>94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94000</v>
      </c>
      <c r="G58" s="19"/>
      <c r="H58" s="20">
        <f>IFERROR(G57-H59,"")</f>
        <v>94000</v>
      </c>
      <c r="I58" s="19"/>
      <c r="J58" s="20">
        <f>IFERROR(I57-J59,"")</f>
        <v>0</v>
      </c>
      <c r="K58" s="19"/>
      <c r="L58" s="20">
        <f>IFERROR(K57-L59,"")</f>
        <v>0</v>
      </c>
      <c r="M58" s="19"/>
      <c r="N58" s="18">
        <f>IFERROR(M57-N59,"")</f>
        <v>0</v>
      </c>
      <c r="AA58" s="13">
        <v>0</v>
      </c>
      <c r="AB58" s="13">
        <v>0</v>
      </c>
      <c r="AC58" s="13">
        <v>0</v>
      </c>
      <c r="AD58" s="13">
        <v>0</v>
      </c>
      <c r="AE58" s="13">
        <v>94000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94000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94000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415</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414</v>
      </c>
      <c r="C70" s="49"/>
      <c r="D70" s="15" t="s">
        <v>252</v>
      </c>
      <c r="E70" s="180">
        <f>IFERROR(HLOOKUP($AE$38,$AA$76:$AI$80,2,FALSE),"")</f>
        <v>246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413</v>
      </c>
      <c r="C71" s="49"/>
      <c r="D71" s="15" t="s">
        <v>412</v>
      </c>
      <c r="E71" s="180">
        <f>IFERROR(HLOOKUP($AE$38,$AA$76:$AI$80,3,FALSE),"")</f>
        <v>4</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246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20" t="s">
        <v>305</v>
      </c>
      <c r="B85" s="521"/>
      <c r="C85" s="521"/>
      <c r="D85" s="5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20" t="s">
        <v>302</v>
      </c>
      <c r="B87" s="521"/>
      <c r="C87" s="521"/>
      <c r="D87" s="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16" t="s">
        <v>300</v>
      </c>
      <c r="B89" s="517"/>
      <c r="C89" s="517"/>
      <c r="D89" s="5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20" t="s">
        <v>297</v>
      </c>
      <c r="B91" s="521"/>
      <c r="C91" s="521"/>
      <c r="D91" s="578"/>
      <c r="E91" s="158" t="s">
        <v>411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20" t="s">
        <v>294</v>
      </c>
      <c r="B98" s="521"/>
      <c r="C98" s="521"/>
      <c r="D98" s="578"/>
      <c r="E98" s="583" t="s">
        <v>232</v>
      </c>
      <c r="F98" s="584"/>
      <c r="G98" s="580" t="s">
        <v>293</v>
      </c>
      <c r="H98" s="581"/>
      <c r="I98" s="581"/>
      <c r="J98" s="581"/>
      <c r="K98" s="581"/>
      <c r="L98" s="581"/>
      <c r="M98" s="581"/>
      <c r="N98" s="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20" t="s">
        <v>292</v>
      </c>
      <c r="B105" s="521"/>
      <c r="C105" s="521"/>
      <c r="D105" s="578"/>
      <c r="E105" s="579" t="s">
        <v>410</v>
      </c>
      <c r="F105" s="570"/>
      <c r="G105" s="570"/>
      <c r="H105" s="570"/>
      <c r="I105" s="570"/>
      <c r="J105" s="570"/>
      <c r="K105" s="570"/>
      <c r="L105" s="570"/>
      <c r="M105" s="570"/>
      <c r="N105" s="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876" t="s">
        <v>307</v>
      </c>
      <c r="Q4" s="4877"/>
      <c r="R4" s="4877"/>
      <c r="S4" s="4877"/>
      <c r="T4" s="118" t="str">
        <f>LEFT(E83,1)</f>
        <v>Ｂ</v>
      </c>
      <c r="U4" s="4878" t="s">
        <v>306</v>
      </c>
      <c r="V4" s="4878"/>
      <c r="W4" s="4878"/>
      <c r="X4" s="4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880" t="s">
        <v>305</v>
      </c>
      <c r="Q6" s="4881"/>
      <c r="R6" s="4881"/>
      <c r="S6" s="4881"/>
      <c r="T6" s="118" t="str">
        <f>LEFT(E85,1)</f>
        <v>Ｂ</v>
      </c>
      <c r="U6" s="4878" t="s">
        <v>303</v>
      </c>
      <c r="V6" s="4878"/>
      <c r="W6" s="4878"/>
      <c r="X6" s="4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892" t="s">
        <v>285</v>
      </c>
      <c r="B7" s="4893"/>
      <c r="C7" s="4893"/>
      <c r="D7" s="4893"/>
      <c r="E7" s="4894" t="str">
        <f t="shared" si="0"/>
        <v>福祉手当支給</v>
      </c>
      <c r="F7" s="4895"/>
      <c r="G7" s="4895"/>
      <c r="H7" s="4895"/>
      <c r="I7" s="4895"/>
      <c r="J7" s="4895"/>
      <c r="K7" s="4895"/>
      <c r="L7" s="4895"/>
      <c r="M7" s="4895"/>
      <c r="N7" s="4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868" t="s">
        <v>283</v>
      </c>
      <c r="B8" s="4869"/>
      <c r="C8" s="4869"/>
      <c r="D8" s="4869"/>
      <c r="E8" s="4870" t="str">
        <f t="shared" si="0"/>
        <v>障がい者福祉課</v>
      </c>
      <c r="F8" s="4871"/>
      <c r="G8" s="4871"/>
      <c r="H8" s="4871"/>
      <c r="I8" s="4871"/>
      <c r="J8" s="4871"/>
      <c r="K8" s="4871"/>
      <c r="L8" s="4871"/>
      <c r="M8" s="4871"/>
      <c r="N8" s="4872"/>
      <c r="P8" s="4840" t="s">
        <v>302</v>
      </c>
      <c r="Q8" s="4841"/>
      <c r="R8" s="4841"/>
      <c r="S8" s="4841"/>
      <c r="T8" s="120" t="str">
        <f>LEFT(E87,1)</f>
        <v>Ａ</v>
      </c>
      <c r="U8" s="4838" t="s">
        <v>301</v>
      </c>
      <c r="V8" s="4838"/>
      <c r="W8" s="4838"/>
      <c r="X8" s="4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865" t="s">
        <v>334</v>
      </c>
      <c r="B9" s="4866"/>
      <c r="C9" s="4866"/>
      <c r="D9" s="4867"/>
      <c r="E9" s="4873" t="str">
        <f t="shared" si="0"/>
        <v>国の制度に基づき、常時特別の介護を要する重度の障がい者に対し、福祉手当を支給するとともに、広く重度障がい者の生活向上と福祉増進を図るため、国の制度の対象とならない重度の障がい者に対しても、市の制度により、福祉手当を支給する。</v>
      </c>
      <c r="F9" s="4874"/>
      <c r="G9" s="4874"/>
      <c r="H9" s="4874"/>
      <c r="I9" s="4874"/>
      <c r="J9" s="4874"/>
      <c r="K9" s="4874"/>
      <c r="L9" s="4874"/>
      <c r="M9" s="4874"/>
      <c r="N9" s="4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836" t="s">
        <v>300</v>
      </c>
      <c r="Q10" s="4837"/>
      <c r="R10" s="4837"/>
      <c r="S10" s="4837"/>
      <c r="T10" s="118" t="str">
        <f>LEFT(E89,1)</f>
        <v>Ａ</v>
      </c>
      <c r="U10" s="4838" t="s">
        <v>298</v>
      </c>
      <c r="V10" s="4838"/>
      <c r="W10" s="4838"/>
      <c r="X10" s="4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重度障がい者福祉手当の支給をとおし、経済的負担の軽減を図った。また、前者に該当にならない者で一定の条件を満たす者については、重度心身障がい者福祉手当を支給し、障がい者やその家族の経済的負担の軽減を図った。</v>
      </c>
      <c r="U12" s="4890"/>
      <c r="V12" s="4890"/>
      <c r="W12" s="4890"/>
      <c r="X12" s="4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868" t="s">
        <v>332</v>
      </c>
      <c r="B14" s="4869"/>
      <c r="C14" s="4869"/>
      <c r="D14" s="4869"/>
      <c r="E14" s="4882" t="str">
        <f>E51</f>
        <v>■市が直接実施  □一部委託  □全部委託・指定管理  □その他</v>
      </c>
      <c r="F14" s="4883"/>
      <c r="G14" s="4883"/>
      <c r="H14" s="4883"/>
      <c r="I14" s="4883"/>
      <c r="J14" s="4883"/>
      <c r="K14" s="4883"/>
      <c r="L14" s="4883"/>
      <c r="M14" s="4883"/>
      <c r="N14" s="4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868" t="s">
        <v>331</v>
      </c>
      <c r="B15" s="4869"/>
      <c r="C15" s="4869"/>
      <c r="D15" s="4869"/>
      <c r="E15" s="4882" t="str">
        <f>E52</f>
        <v>□国・県の制度　 ■国・県の制度＋市独自の制度　 □市独自の制度</v>
      </c>
      <c r="F15" s="4883"/>
      <c r="G15" s="4883"/>
      <c r="H15" s="4883"/>
      <c r="I15" s="4883"/>
      <c r="J15" s="4883"/>
      <c r="K15" s="4883"/>
      <c r="L15" s="4883"/>
      <c r="M15" s="4883"/>
      <c r="N15" s="4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885" t="s">
        <v>330</v>
      </c>
      <c r="B16" s="4886"/>
      <c r="C16" s="4886"/>
      <c r="D16" s="4886"/>
      <c r="E16" s="4887" t="str">
        <f>E53</f>
        <v>特別児童扶養手当等の支給に関する法律、新座市重度心身障がい者福祉手当支給条例</v>
      </c>
      <c r="F16" s="4888"/>
      <c r="G16" s="4888"/>
      <c r="H16" s="4888"/>
      <c r="I16" s="4888"/>
      <c r="J16" s="4888"/>
      <c r="K16" s="4888"/>
      <c r="L16" s="4888"/>
      <c r="M16" s="4888"/>
      <c r="N16" s="4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205130000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125841000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79289000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202595536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2534464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0.98764459610978406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重度障がい者の生活向上と福祉増進を図るため、手当を支給した。
１　重度障がい者福祉手当（国の制度）
（１）　特別障がい者手当　　
（２）　障がい児福祉手当
（３）　経過的福祉手当　
２　重度心身障がい者福祉手当　（県補助制度）</v>
      </c>
      <c r="F26" s="53"/>
      <c r="G26" s="53"/>
      <c r="H26" s="53"/>
      <c r="I26" s="53"/>
      <c r="J26" s="53"/>
      <c r="K26" s="53"/>
      <c r="L26" s="53"/>
      <c r="M26" s="53"/>
      <c r="N26" s="54"/>
      <c r="O26" s="21"/>
      <c r="P26" s="4840" t="s">
        <v>292</v>
      </c>
      <c r="Q26" s="4841"/>
      <c r="R26" s="4841"/>
      <c r="S26" s="4897"/>
      <c r="T26" s="121" t="str">
        <f>E105</f>
        <v>障がい者やその家族の経済的負担を軽減を図るため、引き続き重度障がい者福祉手当及び重度心身障がい者福祉手当の支給を行っていく。</v>
      </c>
      <c r="U26" s="4890"/>
      <c r="V26" s="4890"/>
      <c r="W26" s="4890"/>
      <c r="X26" s="4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重度障がい者福祉手当延べ人数(者/児/経)</v>
      </c>
      <c r="C33" s="49"/>
      <c r="D33" s="23" t="str">
        <f t="shared" ref="D33:E36" si="1">D70</f>
        <v>人</v>
      </c>
      <c r="E33" s="46" t="str">
        <f t="shared" si="1"/>
        <v>1,617／970／0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重度障がい者福祉手当受給者数（者/児/経）</v>
      </c>
      <c r="C34" s="49"/>
      <c r="D34" s="23" t="str">
        <f t="shared" si="1"/>
        <v>人</v>
      </c>
      <c r="E34" s="46" t="str">
        <f t="shared" si="1"/>
        <v>140／81／0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重度心身障がい者福祉手当延べ人数</v>
      </c>
      <c r="C35" s="49"/>
      <c r="D35" s="23" t="str">
        <f t="shared" si="1"/>
        <v>人</v>
      </c>
      <c r="E35" s="150">
        <f t="shared" si="1"/>
        <v>28556</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重度心身障がい者福祉手当受給者数</v>
      </c>
      <c r="C36" s="44"/>
      <c r="D36" s="22" t="str">
        <f t="shared" si="1"/>
        <v>人</v>
      </c>
      <c r="E36" s="344">
        <f t="shared" si="1"/>
        <v>2306</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892" t="s">
        <v>285</v>
      </c>
      <c r="B44" s="4893"/>
      <c r="C44" s="4893"/>
      <c r="D44" s="4893"/>
      <c r="E44" s="4894" t="s">
        <v>1219</v>
      </c>
      <c r="F44" s="4895"/>
      <c r="G44" s="4895"/>
      <c r="H44" s="4895"/>
      <c r="I44" s="4895"/>
      <c r="J44" s="4895"/>
      <c r="K44" s="4895"/>
      <c r="L44" s="4895"/>
      <c r="M44" s="4895"/>
      <c r="N44" s="4896"/>
    </row>
    <row r="45" spans="1:35" ht="20.100000000000001" customHeight="1" x14ac:dyDescent="0.15">
      <c r="A45" s="4868" t="s">
        <v>283</v>
      </c>
      <c r="B45" s="4869"/>
      <c r="C45" s="4869"/>
      <c r="D45" s="4869"/>
      <c r="E45" s="4870" t="s">
        <v>1148</v>
      </c>
      <c r="F45" s="4871"/>
      <c r="G45" s="4871"/>
      <c r="H45" s="4871"/>
      <c r="I45" s="4871"/>
      <c r="J45" s="4871"/>
      <c r="K45" s="4871"/>
      <c r="L45" s="4871"/>
      <c r="M45" s="4871"/>
      <c r="N45" s="4872"/>
    </row>
    <row r="46" spans="1:35" ht="20.100000000000001" customHeight="1" x14ac:dyDescent="0.15">
      <c r="A46" s="4865" t="s">
        <v>334</v>
      </c>
      <c r="B46" s="4866"/>
      <c r="C46" s="4866"/>
      <c r="D46" s="4867"/>
      <c r="E46" s="4873" t="s">
        <v>1218</v>
      </c>
      <c r="F46" s="4874"/>
      <c r="G46" s="4874"/>
      <c r="H46" s="4874"/>
      <c r="I46" s="4874"/>
      <c r="J46" s="4874"/>
      <c r="K46" s="4874"/>
      <c r="L46" s="4874"/>
      <c r="M46" s="4874"/>
      <c r="N46" s="4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868" t="s">
        <v>332</v>
      </c>
      <c r="B51" s="4869"/>
      <c r="C51" s="4869"/>
      <c r="D51" s="4869"/>
      <c r="E51" s="4882" t="str">
        <f>AA52 &amp; "市が直接実施  " &amp; AB52  &amp; "一部委託  "  &amp; AC52 &amp; "全部委託・指定管理  " &amp; AD52 &amp; "その他"</f>
        <v>■市が直接実施  □一部委託  □全部委託・指定管理  □その他</v>
      </c>
      <c r="F51" s="4883"/>
      <c r="G51" s="4883"/>
      <c r="H51" s="4883"/>
      <c r="I51" s="4883"/>
      <c r="J51" s="4883"/>
      <c r="K51" s="4883"/>
      <c r="L51" s="4883"/>
      <c r="M51" s="4883"/>
      <c r="N51" s="4884"/>
    </row>
    <row r="52" spans="1:40" ht="20.100000000000001" customHeight="1" x14ac:dyDescent="0.15">
      <c r="A52" s="4868" t="s">
        <v>331</v>
      </c>
      <c r="B52" s="4869"/>
      <c r="C52" s="4869"/>
      <c r="D52" s="4869"/>
      <c r="E52" s="4882" t="str">
        <f>AA53 &amp; "国・県の制度　 " &amp; AB53  &amp; "国・県の制度＋市独自の制度　 "  &amp; AC53  &amp; "市独自の制度"</f>
        <v>□国・県の制度　 ■国・県の制度＋市独自の制度　 □市独自の制度</v>
      </c>
      <c r="F52" s="4883"/>
      <c r="G52" s="4883"/>
      <c r="H52" s="4883"/>
      <c r="I52" s="4883"/>
      <c r="J52" s="4883"/>
      <c r="K52" s="4883"/>
      <c r="L52" s="4883"/>
      <c r="M52" s="4883"/>
      <c r="N52" s="4884"/>
      <c r="AA52" s="8" t="s">
        <v>275</v>
      </c>
      <c r="AB52" s="8" t="s">
        <v>274</v>
      </c>
      <c r="AC52" s="8" t="s">
        <v>274</v>
      </c>
      <c r="AD52" s="8" t="s">
        <v>274</v>
      </c>
    </row>
    <row r="53" spans="1:40" ht="20.100000000000001" customHeight="1" thickBot="1" x14ac:dyDescent="0.2">
      <c r="A53" s="4885" t="s">
        <v>330</v>
      </c>
      <c r="B53" s="4886"/>
      <c r="C53" s="4886"/>
      <c r="D53" s="4886"/>
      <c r="E53" s="4887" t="s">
        <v>1217</v>
      </c>
      <c r="F53" s="4888"/>
      <c r="G53" s="4888"/>
      <c r="H53" s="4888"/>
      <c r="I53" s="4888"/>
      <c r="J53" s="4888"/>
      <c r="K53" s="4888"/>
      <c r="L53" s="4888"/>
      <c r="M53" s="4888"/>
      <c r="N53" s="48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205130000</v>
      </c>
      <c r="F57" s="57"/>
      <c r="G57" s="57">
        <f>IFERROR(HLOOKUP($AF$38,$AA$56:$AI$57,2,FALSE)*1000,"")</f>
        <v>209781000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210820</v>
      </c>
      <c r="AE57" s="13">
        <v>205130</v>
      </c>
      <c r="AF57" s="13">
        <v>209781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125841000</v>
      </c>
      <c r="G58" s="19"/>
      <c r="H58" s="20">
        <f>IFERROR(G57-H59,"")</f>
        <v>128175000</v>
      </c>
      <c r="I58" s="19"/>
      <c r="J58" s="20">
        <f>IFERROR(I57-J59,"")</f>
        <v>0</v>
      </c>
      <c r="K58" s="19"/>
      <c r="L58" s="20">
        <f>IFERROR(K57-L59,"")</f>
        <v>0</v>
      </c>
      <c r="M58" s="19"/>
      <c r="N58" s="18">
        <f>IFERROR(M57-N59,"")</f>
        <v>0</v>
      </c>
      <c r="AA58" s="13">
        <v>0</v>
      </c>
      <c r="AB58" s="13">
        <v>0</v>
      </c>
      <c r="AC58" s="13">
        <v>0</v>
      </c>
      <c r="AD58" s="13">
        <v>111874131</v>
      </c>
      <c r="AE58" s="13">
        <v>202595536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79289000</v>
      </c>
      <c r="G59" s="19"/>
      <c r="H59" s="20">
        <f>IFERROR(HLOOKUP($AF$38,$AA$60:$AI$61,2,FALSE)*1000,"")</f>
        <v>81606000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202595536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2534464</v>
      </c>
      <c r="F61" s="57"/>
      <c r="G61" s="57">
        <f>IFERROR(G57-G60,"")</f>
        <v>209781000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73752</v>
      </c>
      <c r="AE61" s="12">
        <f t="shared" si="2"/>
        <v>79289</v>
      </c>
      <c r="AF61" s="12">
        <f t="shared" si="2"/>
        <v>81606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0.98764459610978406</v>
      </c>
      <c r="F62" s="47"/>
      <c r="G62" s="47">
        <f>IFERROR(G$60/G$57,"")</f>
        <v>0</v>
      </c>
      <c r="H62" s="47"/>
      <c r="I62" s="47" t="str">
        <f>IFERROR(I$60/I$57,"")</f>
        <v/>
      </c>
      <c r="J62" s="47"/>
      <c r="K62" s="47" t="str">
        <f>IFERROR(K$60/K$57,"")</f>
        <v/>
      </c>
      <c r="L62" s="47"/>
      <c r="M62" s="47" t="str">
        <f>IFERROR(M$60/M$57,"")</f>
        <v/>
      </c>
      <c r="N62" s="50"/>
      <c r="AA62" s="11">
        <v>0</v>
      </c>
      <c r="AB62" s="11">
        <v>0</v>
      </c>
      <c r="AC62" s="11">
        <v>0</v>
      </c>
      <c r="AD62" s="11">
        <v>39865</v>
      </c>
      <c r="AE62" s="11">
        <v>44874</v>
      </c>
      <c r="AF62" s="11">
        <v>47264</v>
      </c>
      <c r="AG62" s="11">
        <v>0</v>
      </c>
      <c r="AH62" s="11">
        <v>0</v>
      </c>
      <c r="AI62" s="11">
        <v>0</v>
      </c>
      <c r="AJ62" s="8" t="s">
        <v>251</v>
      </c>
      <c r="AL62" s="8" t="s">
        <v>251</v>
      </c>
      <c r="AN62" s="8" t="s">
        <v>251</v>
      </c>
    </row>
    <row r="63" spans="1:40" ht="20.100000000000001" customHeight="1" x14ac:dyDescent="0.15">
      <c r="A63" s="51" t="s">
        <v>321</v>
      </c>
      <c r="B63" s="52"/>
      <c r="C63" s="52"/>
      <c r="D63" s="52"/>
      <c r="E63" s="53" t="s">
        <v>1216</v>
      </c>
      <c r="F63" s="53"/>
      <c r="G63" s="53"/>
      <c r="H63" s="53"/>
      <c r="I63" s="53"/>
      <c r="J63" s="53"/>
      <c r="K63" s="53"/>
      <c r="L63" s="53"/>
      <c r="M63" s="53"/>
      <c r="N63" s="54"/>
      <c r="AA63" s="11">
        <v>0</v>
      </c>
      <c r="AB63" s="11">
        <v>0</v>
      </c>
      <c r="AC63" s="11">
        <v>0</v>
      </c>
      <c r="AD63" s="11">
        <v>33887</v>
      </c>
      <c r="AE63" s="11">
        <v>34415</v>
      </c>
      <c r="AF63" s="11">
        <v>34342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1215</v>
      </c>
      <c r="C70" s="49"/>
      <c r="D70" s="15" t="s">
        <v>252</v>
      </c>
      <c r="E70" s="180" t="str">
        <f>IFERROR(HLOOKUP($AE$38,$AA$76:$AI$80,2,FALSE),"")</f>
        <v>1,617／970／0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1214</v>
      </c>
      <c r="C71" s="49"/>
      <c r="D71" s="15" t="s">
        <v>252</v>
      </c>
      <c r="E71" s="180" t="str">
        <f>IFERROR(HLOOKUP($AE$38,$AA$76:$AI$80,3,FALSE),"")</f>
        <v>140／81／0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1213</v>
      </c>
      <c r="C72" s="49"/>
      <c r="D72" s="15" t="s">
        <v>252</v>
      </c>
      <c r="E72" s="180">
        <f>IFERROR(HLOOKUP($AE$38,$AA$76:$AI$80,4,FALSE),"")</f>
        <v>28556</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1212</v>
      </c>
      <c r="C73" s="44"/>
      <c r="D73" s="14" t="s">
        <v>252</v>
      </c>
      <c r="E73" s="181">
        <f>IFERROR(HLOOKUP($AE$38,$AA$76:$AI$80,5,FALSE),"")</f>
        <v>2306</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1211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1210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28556</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2306</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840" t="s">
        <v>305</v>
      </c>
      <c r="B85" s="4841"/>
      <c r="C85" s="4841"/>
      <c r="D85" s="4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840" t="s">
        <v>302</v>
      </c>
      <c r="B87" s="4841"/>
      <c r="C87" s="4841"/>
      <c r="D87" s="4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836" t="s">
        <v>300</v>
      </c>
      <c r="B89" s="4837"/>
      <c r="C89" s="4837"/>
      <c r="D89" s="4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840" t="s">
        <v>297</v>
      </c>
      <c r="B91" s="4841"/>
      <c r="C91" s="4841"/>
      <c r="D91" s="4898"/>
      <c r="E91" s="158" t="s">
        <v>1209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840" t="s">
        <v>294</v>
      </c>
      <c r="B98" s="4841"/>
      <c r="C98" s="4841"/>
      <c r="D98" s="4898"/>
      <c r="E98" s="4903" t="s">
        <v>340</v>
      </c>
      <c r="F98" s="4904"/>
      <c r="G98" s="4900" t="s">
        <v>293</v>
      </c>
      <c r="H98" s="4901"/>
      <c r="I98" s="4901"/>
      <c r="J98" s="4901"/>
      <c r="K98" s="4901"/>
      <c r="L98" s="4901"/>
      <c r="M98" s="4901"/>
      <c r="N98" s="4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840" t="s">
        <v>292</v>
      </c>
      <c r="B105" s="4841"/>
      <c r="C105" s="4841"/>
      <c r="D105" s="4898"/>
      <c r="E105" s="4899" t="s">
        <v>1208</v>
      </c>
      <c r="F105" s="4890"/>
      <c r="G105" s="4890"/>
      <c r="H105" s="4890"/>
      <c r="I105" s="4890"/>
      <c r="J105" s="4890"/>
      <c r="K105" s="4890"/>
      <c r="L105" s="4890"/>
      <c r="M105" s="4890"/>
      <c r="N105" s="4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916" t="s">
        <v>307</v>
      </c>
      <c r="Q4" s="4917"/>
      <c r="R4" s="4917"/>
      <c r="S4" s="4917"/>
      <c r="T4" s="118" t="str">
        <f>LEFT(E83,1)</f>
        <v>Ｂ</v>
      </c>
      <c r="U4" s="4918" t="s">
        <v>306</v>
      </c>
      <c r="V4" s="4918"/>
      <c r="W4" s="4918"/>
      <c r="X4" s="4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920" t="s">
        <v>305</v>
      </c>
      <c r="Q6" s="4921"/>
      <c r="R6" s="4921"/>
      <c r="S6" s="4921"/>
      <c r="T6" s="118" t="str">
        <f>LEFT(E85,1)</f>
        <v>Ｂ</v>
      </c>
      <c r="U6" s="4918" t="s">
        <v>303</v>
      </c>
      <c r="V6" s="4918"/>
      <c r="W6" s="4918"/>
      <c r="X6" s="4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932" t="s">
        <v>285</v>
      </c>
      <c r="B7" s="4933"/>
      <c r="C7" s="4933"/>
      <c r="D7" s="4933"/>
      <c r="E7" s="4934" t="str">
        <f t="shared" si="0"/>
        <v>手話通訳者派遣センター運営</v>
      </c>
      <c r="F7" s="4935"/>
      <c r="G7" s="4935"/>
      <c r="H7" s="4935"/>
      <c r="I7" s="4935"/>
      <c r="J7" s="4935"/>
      <c r="K7" s="4935"/>
      <c r="L7" s="4935"/>
      <c r="M7" s="4935"/>
      <c r="N7" s="4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908" t="s">
        <v>283</v>
      </c>
      <c r="B8" s="4909"/>
      <c r="C8" s="4909"/>
      <c r="D8" s="4909"/>
      <c r="E8" s="4910" t="str">
        <f t="shared" si="0"/>
        <v>障がい者福祉課</v>
      </c>
      <c r="F8" s="4911"/>
      <c r="G8" s="4911"/>
      <c r="H8" s="4911"/>
      <c r="I8" s="4911"/>
      <c r="J8" s="4911"/>
      <c r="K8" s="4911"/>
      <c r="L8" s="4911"/>
      <c r="M8" s="4911"/>
      <c r="N8" s="4912"/>
      <c r="P8" s="4880" t="s">
        <v>302</v>
      </c>
      <c r="Q8" s="4881"/>
      <c r="R8" s="4881"/>
      <c r="S8" s="4881"/>
      <c r="T8" s="120" t="str">
        <f>LEFT(E87,1)</f>
        <v>Ａ</v>
      </c>
      <c r="U8" s="4878" t="s">
        <v>301</v>
      </c>
      <c r="V8" s="4878"/>
      <c r="W8" s="4878"/>
      <c r="X8" s="4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905" t="s">
        <v>334</v>
      </c>
      <c r="B9" s="4906"/>
      <c r="C9" s="4906"/>
      <c r="D9" s="4907"/>
      <c r="E9" s="4913" t="str">
        <f t="shared" si="0"/>
        <v>聴覚障がい者等への情報提供、生活支援及び自己決定の支援のため、聴覚障がい者等からの申請により手話通訳者を派遣する。
また、手話通訳者養成講習会を開催し、手話通訳者を養成するとともに、登録手話通訳者認定試験を実施し、登録手話通訳者の増員を図る。</v>
      </c>
      <c r="F9" s="4914"/>
      <c r="G9" s="4914"/>
      <c r="H9" s="4914"/>
      <c r="I9" s="4914"/>
      <c r="J9" s="4914"/>
      <c r="K9" s="4914"/>
      <c r="L9" s="4914"/>
      <c r="M9" s="4914"/>
      <c r="N9" s="4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876" t="s">
        <v>300</v>
      </c>
      <c r="Q10" s="4877"/>
      <c r="R10" s="4877"/>
      <c r="S10" s="4877"/>
      <c r="T10" s="118" t="str">
        <f>LEFT(E89,1)</f>
        <v>Ａ</v>
      </c>
      <c r="U10" s="4878" t="s">
        <v>298</v>
      </c>
      <c r="V10" s="4878"/>
      <c r="W10" s="4878"/>
      <c r="X10" s="4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３００件を超える手話通訳派遣の依頼に対し、手話通訳者の派遣調整を行い、依頼に応えた。
また、手話通訳者養成講習会及び登録手話通訳者認定試験を実施し、新座市登録手話通訳者の増員に努めた。</v>
      </c>
      <c r="U12" s="4930"/>
      <c r="V12" s="4930"/>
      <c r="W12" s="4930"/>
      <c r="X12" s="4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908" t="s">
        <v>332</v>
      </c>
      <c r="B14" s="4909"/>
      <c r="C14" s="4909"/>
      <c r="D14" s="4909"/>
      <c r="E14" s="4922" t="str">
        <f>E51</f>
        <v>■市が直接実施  □一部委託  □全部委託・指定管理  □その他</v>
      </c>
      <c r="F14" s="4923"/>
      <c r="G14" s="4923"/>
      <c r="H14" s="4923"/>
      <c r="I14" s="4923"/>
      <c r="J14" s="4923"/>
      <c r="K14" s="4923"/>
      <c r="L14" s="4923"/>
      <c r="M14" s="4923"/>
      <c r="N14" s="4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908" t="s">
        <v>331</v>
      </c>
      <c r="B15" s="4909"/>
      <c r="C15" s="4909"/>
      <c r="D15" s="4909"/>
      <c r="E15" s="4922" t="str">
        <f>E52</f>
        <v>■国・県の制度　 □国・県の制度＋市独自の制度　 □市独自の制度</v>
      </c>
      <c r="F15" s="4923"/>
      <c r="G15" s="4923"/>
      <c r="H15" s="4923"/>
      <c r="I15" s="4923"/>
      <c r="J15" s="4923"/>
      <c r="K15" s="4923"/>
      <c r="L15" s="4923"/>
      <c r="M15" s="4923"/>
      <c r="N15" s="4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925" t="s">
        <v>330</v>
      </c>
      <c r="B16" s="4926"/>
      <c r="C16" s="4926"/>
      <c r="D16" s="4926"/>
      <c r="E16" s="4927" t="str">
        <f>E53</f>
        <v>新座市手話通訳者派遣事業実施要綱</v>
      </c>
      <c r="F16" s="4928"/>
      <c r="G16" s="4928"/>
      <c r="H16" s="4928"/>
      <c r="I16" s="4928"/>
      <c r="J16" s="4928"/>
      <c r="K16" s="4928"/>
      <c r="L16" s="4928"/>
      <c r="M16" s="4928"/>
      <c r="N16" s="4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9656000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5816000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3840000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9145041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510959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0.94708378210439104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新座市手話通訳者派遣センターを設置し、聴覚障がい者に対し、手話通訳者を派遣することにより、聴覚障がい者等への情報提供及び生活支援並びに自己決定の支援を行った。</v>
      </c>
      <c r="F26" s="53"/>
      <c r="G26" s="53"/>
      <c r="H26" s="53"/>
      <c r="I26" s="53"/>
      <c r="J26" s="53"/>
      <c r="K26" s="53"/>
      <c r="L26" s="53"/>
      <c r="M26" s="53"/>
      <c r="N26" s="54"/>
      <c r="O26" s="21"/>
      <c r="P26" s="4880" t="s">
        <v>292</v>
      </c>
      <c r="Q26" s="4881"/>
      <c r="R26" s="4881"/>
      <c r="S26" s="4937"/>
      <c r="T26" s="121" t="str">
        <f>E105</f>
        <v>専任手話通訳者が令和５年度末で１人退職し、１人体制になった。事業の実施のためには、２人体制が適正であるため、人事課を通じて募集を行う。
頻繁な依頼に対応するためには、登録手話通訳者の増員が有効であるため、引き続き手話通訳者養成講習会及び登録手話通訳者認定試験を実施し、登録手話通訳者の確保に努める。</v>
      </c>
      <c r="U26" s="4930"/>
      <c r="V26" s="4930"/>
      <c r="W26" s="4930"/>
      <c r="X26" s="4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専任手話通訳者</v>
      </c>
      <c r="C33" s="49"/>
      <c r="D33" s="23" t="str">
        <f t="shared" ref="D33:E36" si="1">D70</f>
        <v>人</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登録手話通訳者</v>
      </c>
      <c r="C34" s="49"/>
      <c r="D34" s="23" t="str">
        <f t="shared" si="1"/>
        <v>人</v>
      </c>
      <c r="E34" s="46">
        <f t="shared" si="1"/>
        <v>14</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派遣実績件数</v>
      </c>
      <c r="C35" s="49"/>
      <c r="D35" s="23" t="str">
        <f t="shared" si="1"/>
        <v>件</v>
      </c>
      <c r="E35" s="46">
        <f t="shared" si="1"/>
        <v>370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派遣実績人数</v>
      </c>
      <c r="C36" s="44"/>
      <c r="D36" s="22" t="str">
        <f t="shared" si="1"/>
        <v>人</v>
      </c>
      <c r="E36" s="45">
        <f t="shared" si="1"/>
        <v>390</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932" t="s">
        <v>285</v>
      </c>
      <c r="B44" s="4933"/>
      <c r="C44" s="4933"/>
      <c r="D44" s="4933"/>
      <c r="E44" s="4934" t="s">
        <v>1229</v>
      </c>
      <c r="F44" s="4935"/>
      <c r="G44" s="4935"/>
      <c r="H44" s="4935"/>
      <c r="I44" s="4935"/>
      <c r="J44" s="4935"/>
      <c r="K44" s="4935"/>
      <c r="L44" s="4935"/>
      <c r="M44" s="4935"/>
      <c r="N44" s="4936"/>
    </row>
    <row r="45" spans="1:35" ht="20.100000000000001" customHeight="1" x14ac:dyDescent="0.15">
      <c r="A45" s="4908" t="s">
        <v>283</v>
      </c>
      <c r="B45" s="4909"/>
      <c r="C45" s="4909"/>
      <c r="D45" s="4909"/>
      <c r="E45" s="4910" t="s">
        <v>1148</v>
      </c>
      <c r="F45" s="4911"/>
      <c r="G45" s="4911"/>
      <c r="H45" s="4911"/>
      <c r="I45" s="4911"/>
      <c r="J45" s="4911"/>
      <c r="K45" s="4911"/>
      <c r="L45" s="4911"/>
      <c r="M45" s="4911"/>
      <c r="N45" s="4912"/>
    </row>
    <row r="46" spans="1:35" ht="20.100000000000001" customHeight="1" x14ac:dyDescent="0.15">
      <c r="A46" s="4905" t="s">
        <v>334</v>
      </c>
      <c r="B46" s="4906"/>
      <c r="C46" s="4906"/>
      <c r="D46" s="4907"/>
      <c r="E46" s="4913" t="s">
        <v>1228</v>
      </c>
      <c r="F46" s="4914"/>
      <c r="G46" s="4914"/>
      <c r="H46" s="4914"/>
      <c r="I46" s="4914"/>
      <c r="J46" s="4914"/>
      <c r="K46" s="4914"/>
      <c r="L46" s="4914"/>
      <c r="M46" s="4914"/>
      <c r="N46" s="4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908" t="s">
        <v>332</v>
      </c>
      <c r="B51" s="4909"/>
      <c r="C51" s="4909"/>
      <c r="D51" s="4909"/>
      <c r="E51" s="4922" t="str">
        <f>AA52 &amp; "市が直接実施  " &amp; AB52  &amp; "一部委託  "  &amp; AC52 &amp; "全部委託・指定管理  " &amp; AD52 &amp; "その他"</f>
        <v>■市が直接実施  □一部委託  □全部委託・指定管理  □その他</v>
      </c>
      <c r="F51" s="4923"/>
      <c r="G51" s="4923"/>
      <c r="H51" s="4923"/>
      <c r="I51" s="4923"/>
      <c r="J51" s="4923"/>
      <c r="K51" s="4923"/>
      <c r="L51" s="4923"/>
      <c r="M51" s="4923"/>
      <c r="N51" s="4924"/>
    </row>
    <row r="52" spans="1:40" ht="20.100000000000001" customHeight="1" x14ac:dyDescent="0.15">
      <c r="A52" s="4908" t="s">
        <v>331</v>
      </c>
      <c r="B52" s="4909"/>
      <c r="C52" s="4909"/>
      <c r="D52" s="4909"/>
      <c r="E52" s="4922" t="str">
        <f>AA53 &amp; "国・県の制度　 " &amp; AB53  &amp; "国・県の制度＋市独自の制度　 "  &amp; AC53  &amp; "市独自の制度"</f>
        <v>■国・県の制度　 □国・県の制度＋市独自の制度　 □市独自の制度</v>
      </c>
      <c r="F52" s="4923"/>
      <c r="G52" s="4923"/>
      <c r="H52" s="4923"/>
      <c r="I52" s="4923"/>
      <c r="J52" s="4923"/>
      <c r="K52" s="4923"/>
      <c r="L52" s="4923"/>
      <c r="M52" s="4923"/>
      <c r="N52" s="4924"/>
      <c r="AA52" s="8" t="s">
        <v>275</v>
      </c>
      <c r="AB52" s="8" t="s">
        <v>274</v>
      </c>
      <c r="AC52" s="8" t="s">
        <v>274</v>
      </c>
      <c r="AD52" s="8" t="s">
        <v>274</v>
      </c>
    </row>
    <row r="53" spans="1:40" ht="20.100000000000001" customHeight="1" thickBot="1" x14ac:dyDescent="0.2">
      <c r="A53" s="4925" t="s">
        <v>330</v>
      </c>
      <c r="B53" s="4926"/>
      <c r="C53" s="4926"/>
      <c r="D53" s="4926"/>
      <c r="E53" s="4927" t="s">
        <v>1227</v>
      </c>
      <c r="F53" s="4928"/>
      <c r="G53" s="4928"/>
      <c r="H53" s="4928"/>
      <c r="I53" s="4928"/>
      <c r="J53" s="4928"/>
      <c r="K53" s="4928"/>
      <c r="L53" s="4928"/>
      <c r="M53" s="4928"/>
      <c r="N53" s="49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9656000</v>
      </c>
      <c r="F57" s="57"/>
      <c r="G57" s="57">
        <f>IFERROR(HLOOKUP($AF$38,$AA$56:$AI$57,2,FALSE)*1000,"")</f>
        <v>10541000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9343</v>
      </c>
      <c r="AE57" s="13">
        <v>9656</v>
      </c>
      <c r="AF57" s="13">
        <v>10541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5816000</v>
      </c>
      <c r="G58" s="19"/>
      <c r="H58" s="20">
        <f>IFERROR(G57-H59,"")</f>
        <v>10541000</v>
      </c>
      <c r="I58" s="19"/>
      <c r="J58" s="20">
        <f>IFERROR(I57-J59,"")</f>
        <v>0</v>
      </c>
      <c r="K58" s="19"/>
      <c r="L58" s="20">
        <f>IFERROR(K57-L59,"")</f>
        <v>0</v>
      </c>
      <c r="M58" s="19"/>
      <c r="N58" s="18">
        <f>IFERROR(M57-N59,"")</f>
        <v>0</v>
      </c>
      <c r="AA58" s="13">
        <v>0</v>
      </c>
      <c r="AB58" s="13">
        <v>0</v>
      </c>
      <c r="AC58" s="13">
        <v>0</v>
      </c>
      <c r="AD58" s="13">
        <v>4221954</v>
      </c>
      <c r="AE58" s="13">
        <v>9145041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3840000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9145041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510959</v>
      </c>
      <c r="F61" s="57"/>
      <c r="G61" s="57">
        <f>IFERROR(G57-G60,"")</f>
        <v>10541000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3876</v>
      </c>
      <c r="AE61" s="12">
        <f t="shared" si="2"/>
        <v>3840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0.94708378210439104</v>
      </c>
      <c r="F62" s="47"/>
      <c r="G62" s="47">
        <f>IFERROR(G$60/G$57,"")</f>
        <v>0</v>
      </c>
      <c r="H62" s="47"/>
      <c r="I62" s="47" t="str">
        <f>IFERROR(I$60/I$57,"")</f>
        <v/>
      </c>
      <c r="J62" s="47"/>
      <c r="K62" s="47" t="str">
        <f>IFERROR(K$60/K$57,"")</f>
        <v/>
      </c>
      <c r="L62" s="47"/>
      <c r="M62" s="47" t="str">
        <f>IFERROR(M$60/M$57,"")</f>
        <v/>
      </c>
      <c r="N62" s="50"/>
      <c r="AA62" s="11">
        <v>0</v>
      </c>
      <c r="AB62" s="11">
        <v>0</v>
      </c>
      <c r="AC62" s="11">
        <v>0</v>
      </c>
      <c r="AD62" s="11">
        <v>2584</v>
      </c>
      <c r="AE62" s="11">
        <v>2560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1226</v>
      </c>
      <c r="F63" s="53"/>
      <c r="G63" s="53"/>
      <c r="H63" s="53"/>
      <c r="I63" s="53"/>
      <c r="J63" s="53"/>
      <c r="K63" s="53"/>
      <c r="L63" s="53"/>
      <c r="M63" s="53"/>
      <c r="N63" s="54"/>
      <c r="AA63" s="11">
        <v>0</v>
      </c>
      <c r="AB63" s="11">
        <v>0</v>
      </c>
      <c r="AC63" s="11">
        <v>0</v>
      </c>
      <c r="AD63" s="11">
        <v>1292</v>
      </c>
      <c r="AE63" s="11">
        <v>1280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1225</v>
      </c>
      <c r="C70" s="49"/>
      <c r="D70" s="15" t="s">
        <v>252</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1224</v>
      </c>
      <c r="C71" s="49"/>
      <c r="D71" s="15" t="s">
        <v>252</v>
      </c>
      <c r="E71" s="180">
        <f>IFERROR(HLOOKUP($AE$38,$AA$76:$AI$80,3,FALSE),"")</f>
        <v>14</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1223</v>
      </c>
      <c r="C72" s="49"/>
      <c r="D72" s="15" t="s">
        <v>358</v>
      </c>
      <c r="E72" s="180">
        <f>IFERROR(HLOOKUP($AE$38,$AA$76:$AI$80,4,FALSE),"")</f>
        <v>370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1222</v>
      </c>
      <c r="C73" s="44"/>
      <c r="D73" s="14" t="s">
        <v>252</v>
      </c>
      <c r="E73" s="181">
        <f>IFERROR(HLOOKUP($AE$38,$AA$76:$AI$80,5,FALSE),"")</f>
        <v>390</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14</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370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390</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880" t="s">
        <v>305</v>
      </c>
      <c r="B85" s="4881"/>
      <c r="C85" s="4881"/>
      <c r="D85" s="4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880" t="s">
        <v>302</v>
      </c>
      <c r="B87" s="4881"/>
      <c r="C87" s="4881"/>
      <c r="D87" s="4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876" t="s">
        <v>300</v>
      </c>
      <c r="B89" s="4877"/>
      <c r="C89" s="4877"/>
      <c r="D89" s="4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880" t="s">
        <v>297</v>
      </c>
      <c r="B91" s="4881"/>
      <c r="C91" s="4881"/>
      <c r="D91" s="4938"/>
      <c r="E91" s="158" t="s">
        <v>1221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880" t="s">
        <v>294</v>
      </c>
      <c r="B98" s="4881"/>
      <c r="C98" s="4881"/>
      <c r="D98" s="4938"/>
      <c r="E98" s="4943" t="s">
        <v>340</v>
      </c>
      <c r="F98" s="4944"/>
      <c r="G98" s="4940" t="s">
        <v>293</v>
      </c>
      <c r="H98" s="4941"/>
      <c r="I98" s="4941"/>
      <c r="J98" s="4941"/>
      <c r="K98" s="4941"/>
      <c r="L98" s="4941"/>
      <c r="M98" s="4941"/>
      <c r="N98" s="4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880" t="s">
        <v>292</v>
      </c>
      <c r="B105" s="4881"/>
      <c r="C105" s="4881"/>
      <c r="D105" s="4938"/>
      <c r="E105" s="4939" t="s">
        <v>1220</v>
      </c>
      <c r="F105" s="4930"/>
      <c r="G105" s="4930"/>
      <c r="H105" s="4930"/>
      <c r="I105" s="4930"/>
      <c r="J105" s="4930"/>
      <c r="K105" s="4930"/>
      <c r="L105" s="4930"/>
      <c r="M105" s="4930"/>
      <c r="N105" s="4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956" t="s">
        <v>307</v>
      </c>
      <c r="Q4" s="4957"/>
      <c r="R4" s="4957"/>
      <c r="S4" s="4957"/>
      <c r="T4" s="118" t="str">
        <f>LEFT(E83,1)</f>
        <v>Ｂ</v>
      </c>
      <c r="U4" s="4958" t="s">
        <v>306</v>
      </c>
      <c r="V4" s="4958"/>
      <c r="W4" s="4958"/>
      <c r="X4" s="4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4960" t="s">
        <v>305</v>
      </c>
      <c r="Q6" s="4961"/>
      <c r="R6" s="4961"/>
      <c r="S6" s="4961"/>
      <c r="T6" s="118" t="str">
        <f>LEFT(E85,1)</f>
        <v>Ｂ</v>
      </c>
      <c r="U6" s="4958" t="s">
        <v>303</v>
      </c>
      <c r="V6" s="4958"/>
      <c r="W6" s="4958"/>
      <c r="X6" s="4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972" t="s">
        <v>285</v>
      </c>
      <c r="B7" s="4973"/>
      <c r="C7" s="4973"/>
      <c r="D7" s="4973"/>
      <c r="E7" s="4974" t="str">
        <f t="shared" si="0"/>
        <v>自立支援</v>
      </c>
      <c r="F7" s="4975"/>
      <c r="G7" s="4975"/>
      <c r="H7" s="4975"/>
      <c r="I7" s="4975"/>
      <c r="J7" s="4975"/>
      <c r="K7" s="4975"/>
      <c r="L7" s="4975"/>
      <c r="M7" s="4975"/>
      <c r="N7" s="4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948" t="s">
        <v>283</v>
      </c>
      <c r="B8" s="4949"/>
      <c r="C8" s="4949"/>
      <c r="D8" s="4949"/>
      <c r="E8" s="4950" t="str">
        <f t="shared" si="0"/>
        <v>障がい者福祉課</v>
      </c>
      <c r="F8" s="4951"/>
      <c r="G8" s="4951"/>
      <c r="H8" s="4951"/>
      <c r="I8" s="4951"/>
      <c r="J8" s="4951"/>
      <c r="K8" s="4951"/>
      <c r="L8" s="4951"/>
      <c r="M8" s="4951"/>
      <c r="N8" s="4952"/>
      <c r="P8" s="4920" t="s">
        <v>302</v>
      </c>
      <c r="Q8" s="4921"/>
      <c r="R8" s="4921"/>
      <c r="S8" s="4921"/>
      <c r="T8" s="120" t="str">
        <f>LEFT(E87,1)</f>
        <v>Ａ</v>
      </c>
      <c r="U8" s="4918" t="s">
        <v>301</v>
      </c>
      <c r="V8" s="4918"/>
      <c r="W8" s="4918"/>
      <c r="X8" s="4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945" t="s">
        <v>334</v>
      </c>
      <c r="B9" s="4946"/>
      <c r="C9" s="4946"/>
      <c r="D9" s="4947"/>
      <c r="E9" s="4953" t="str">
        <f t="shared" si="0"/>
        <v>障害者総合支援法に基づき、障がい者が自立した日常生活又は社会生活を営むことができるよう、様々な福祉サービス等を提供・費用負担し、総合的な支援を行うとともに、同法によらない関連事業を市単独事業等で行う。</v>
      </c>
      <c r="F9" s="4954"/>
      <c r="G9" s="4954"/>
      <c r="H9" s="4954"/>
      <c r="I9" s="4954"/>
      <c r="J9" s="4954"/>
      <c r="K9" s="4954"/>
      <c r="L9" s="4954"/>
      <c r="M9" s="4954"/>
      <c r="N9" s="4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916" t="s">
        <v>300</v>
      </c>
      <c r="Q10" s="4917"/>
      <c r="R10" s="4917"/>
      <c r="S10" s="4917"/>
      <c r="T10" s="118" t="str">
        <f>LEFT(E89,1)</f>
        <v>Ａ</v>
      </c>
      <c r="U10" s="4918" t="s">
        <v>298</v>
      </c>
      <c r="V10" s="4918"/>
      <c r="W10" s="4918"/>
      <c r="X10" s="4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障害者総合支援法に基づき、障がい者が自立した日常生活又は社会生活を営むことができるよう、介護給付費（1,573,845,080円）や訓練等給付費（1,106,651,584円）等、福祉サービス等の費用を負担することで支援を行うことができた。また、同法によらない関連事業を市単独事業等で行うことができた。</v>
      </c>
      <c r="U12" s="4970"/>
      <c r="V12" s="4970"/>
      <c r="W12" s="4970"/>
      <c r="X12" s="4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948" t="s">
        <v>332</v>
      </c>
      <c r="B14" s="4949"/>
      <c r="C14" s="4949"/>
      <c r="D14" s="4949"/>
      <c r="E14" s="4962" t="str">
        <f>E51</f>
        <v>□市が直接実施  □一部委託  □全部委託・指定管理  ■その他</v>
      </c>
      <c r="F14" s="4963"/>
      <c r="G14" s="4963"/>
      <c r="H14" s="4963"/>
      <c r="I14" s="4963"/>
      <c r="J14" s="4963"/>
      <c r="K14" s="4963"/>
      <c r="L14" s="4963"/>
      <c r="M14" s="4963"/>
      <c r="N14" s="4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948" t="s">
        <v>331</v>
      </c>
      <c r="B15" s="4949"/>
      <c r="C15" s="4949"/>
      <c r="D15" s="4949"/>
      <c r="E15" s="4962" t="str">
        <f>E52</f>
        <v>□国・県の制度　 ■国・県の制度＋市独自の制度　 □市独自の制度</v>
      </c>
      <c r="F15" s="4963"/>
      <c r="G15" s="4963"/>
      <c r="H15" s="4963"/>
      <c r="I15" s="4963"/>
      <c r="J15" s="4963"/>
      <c r="K15" s="4963"/>
      <c r="L15" s="4963"/>
      <c r="M15" s="4963"/>
      <c r="N15" s="4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965" t="s">
        <v>330</v>
      </c>
      <c r="B16" s="4966"/>
      <c r="C16" s="4966"/>
      <c r="D16" s="4966"/>
      <c r="E16" s="4967" t="str">
        <f>E53</f>
        <v>障害者総合支援法</v>
      </c>
      <c r="F16" s="4968"/>
      <c r="G16" s="4968"/>
      <c r="H16" s="4968"/>
      <c r="I16" s="4968"/>
      <c r="J16" s="4968"/>
      <c r="K16" s="4968"/>
      <c r="L16" s="4968"/>
      <c r="M16" s="4968"/>
      <c r="N16" s="4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3241919000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955491000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2286428000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3095711884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146207116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0.95490105829294314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１　障害者総合支援法に基づく自立支援給付
⑴介護給付負担　⑵訓練等給付費負担　⑶地域相談支援　⑷計画相談支援　⑸自立支援医療費負担　⑹補装具費の支給　⑺療養介護医療費負担　⑻高額障がい福祉サービス費負担
２　市単独事業等
⑴居宅改善整備費助成　⑵ファクシミリ利用料等助成　⑶日常生活用具（補助具）給付　⑷難聴児補聴器購入費補助　⑸日常生活自立支援事業利用料助成　⑹共同生活援助事業費補助</v>
      </c>
      <c r="F26" s="53"/>
      <c r="G26" s="53"/>
      <c r="H26" s="53"/>
      <c r="I26" s="53"/>
      <c r="J26" s="53"/>
      <c r="K26" s="53"/>
      <c r="L26" s="53"/>
      <c r="M26" s="53"/>
      <c r="N26" s="54"/>
      <c r="O26" s="21"/>
      <c r="P26" s="4920" t="s">
        <v>292</v>
      </c>
      <c r="Q26" s="4921"/>
      <c r="R26" s="4921"/>
      <c r="S26" s="4977"/>
      <c r="T26" s="121" t="str">
        <f>E105</f>
        <v>引き続き障がい福祉サービス等の提供及び費用負担を継続し、適正な事務に努める。</v>
      </c>
      <c r="U26" s="4970"/>
      <c r="V26" s="4970"/>
      <c r="W26" s="4970"/>
      <c r="X26" s="4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介護給付・訓練等給付費等負担金件数</v>
      </c>
      <c r="C33" s="49"/>
      <c r="D33" s="23" t="str">
        <f t="shared" ref="D33:E36" si="1">D70</f>
        <v>件</v>
      </c>
      <c r="E33" s="150">
        <f t="shared" si="1"/>
        <v>18883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4972" t="s">
        <v>285</v>
      </c>
      <c r="B44" s="4973"/>
      <c r="C44" s="4973"/>
      <c r="D44" s="4973"/>
      <c r="E44" s="4974" t="s">
        <v>1236</v>
      </c>
      <c r="F44" s="4975"/>
      <c r="G44" s="4975"/>
      <c r="H44" s="4975"/>
      <c r="I44" s="4975"/>
      <c r="J44" s="4975"/>
      <c r="K44" s="4975"/>
      <c r="L44" s="4975"/>
      <c r="M44" s="4975"/>
      <c r="N44" s="4976"/>
    </row>
    <row r="45" spans="1:35" ht="20.100000000000001" customHeight="1" x14ac:dyDescent="0.15">
      <c r="A45" s="4948" t="s">
        <v>283</v>
      </c>
      <c r="B45" s="4949"/>
      <c r="C45" s="4949"/>
      <c r="D45" s="4949"/>
      <c r="E45" s="4950" t="s">
        <v>1148</v>
      </c>
      <c r="F45" s="4951"/>
      <c r="G45" s="4951"/>
      <c r="H45" s="4951"/>
      <c r="I45" s="4951"/>
      <c r="J45" s="4951"/>
      <c r="K45" s="4951"/>
      <c r="L45" s="4951"/>
      <c r="M45" s="4951"/>
      <c r="N45" s="4952"/>
    </row>
    <row r="46" spans="1:35" ht="20.100000000000001" customHeight="1" x14ac:dyDescent="0.15">
      <c r="A46" s="4945" t="s">
        <v>334</v>
      </c>
      <c r="B46" s="4946"/>
      <c r="C46" s="4946"/>
      <c r="D46" s="4947"/>
      <c r="E46" s="4953" t="s">
        <v>1235</v>
      </c>
      <c r="F46" s="4954"/>
      <c r="G46" s="4954"/>
      <c r="H46" s="4954"/>
      <c r="I46" s="4954"/>
      <c r="J46" s="4954"/>
      <c r="K46" s="4954"/>
      <c r="L46" s="4954"/>
      <c r="M46" s="4954"/>
      <c r="N46" s="4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948" t="s">
        <v>332</v>
      </c>
      <c r="B51" s="4949"/>
      <c r="C51" s="4949"/>
      <c r="D51" s="4949"/>
      <c r="E51" s="4962" t="str">
        <f>AA52 &amp; "市が直接実施  " &amp; AB52  &amp; "一部委託  "  &amp; AC52 &amp; "全部委託・指定管理  " &amp; AD52 &amp; "その他"</f>
        <v>□市が直接実施  □一部委託  □全部委託・指定管理  ■その他</v>
      </c>
      <c r="F51" s="4963"/>
      <c r="G51" s="4963"/>
      <c r="H51" s="4963"/>
      <c r="I51" s="4963"/>
      <c r="J51" s="4963"/>
      <c r="K51" s="4963"/>
      <c r="L51" s="4963"/>
      <c r="M51" s="4963"/>
      <c r="N51" s="4964"/>
    </row>
    <row r="52" spans="1:40" ht="20.100000000000001" customHeight="1" x14ac:dyDescent="0.15">
      <c r="A52" s="4948" t="s">
        <v>331</v>
      </c>
      <c r="B52" s="4949"/>
      <c r="C52" s="4949"/>
      <c r="D52" s="4949"/>
      <c r="E52" s="4962" t="str">
        <f>AA53 &amp; "国・県の制度　 " &amp; AB53  &amp; "国・県の制度＋市独自の制度　 "  &amp; AC53  &amp; "市独自の制度"</f>
        <v>□国・県の制度　 ■国・県の制度＋市独自の制度　 □市独自の制度</v>
      </c>
      <c r="F52" s="4963"/>
      <c r="G52" s="4963"/>
      <c r="H52" s="4963"/>
      <c r="I52" s="4963"/>
      <c r="J52" s="4963"/>
      <c r="K52" s="4963"/>
      <c r="L52" s="4963"/>
      <c r="M52" s="4963"/>
      <c r="N52" s="4964"/>
      <c r="AA52" s="8" t="s">
        <v>274</v>
      </c>
      <c r="AB52" s="8" t="s">
        <v>274</v>
      </c>
      <c r="AC52" s="8" t="s">
        <v>274</v>
      </c>
      <c r="AD52" s="8" t="s">
        <v>275</v>
      </c>
    </row>
    <row r="53" spans="1:40" ht="20.100000000000001" customHeight="1" thickBot="1" x14ac:dyDescent="0.2">
      <c r="A53" s="4965" t="s">
        <v>330</v>
      </c>
      <c r="B53" s="4966"/>
      <c r="C53" s="4966"/>
      <c r="D53" s="4966"/>
      <c r="E53" s="4967" t="s">
        <v>1234</v>
      </c>
      <c r="F53" s="4968"/>
      <c r="G53" s="4968"/>
      <c r="H53" s="4968"/>
      <c r="I53" s="4968"/>
      <c r="J53" s="4968"/>
      <c r="K53" s="4968"/>
      <c r="L53" s="4968"/>
      <c r="M53" s="4968"/>
      <c r="N53" s="49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3241919000</v>
      </c>
      <c r="F57" s="57"/>
      <c r="G57" s="57">
        <f>IFERROR(HLOOKUP($AF$38,$AA$56:$AI$57,2,FALSE)*1000,"")</f>
        <v>3442991000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2942229</v>
      </c>
      <c r="AE57" s="13">
        <v>3241919</v>
      </c>
      <c r="AF57" s="13">
        <v>3442991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955491000</v>
      </c>
      <c r="G58" s="19"/>
      <c r="H58" s="20">
        <f>IFERROR(G57-H59,"")</f>
        <v>1059153000</v>
      </c>
      <c r="I58" s="19"/>
      <c r="J58" s="20">
        <f>IFERROR(I57-J59,"")</f>
        <v>0</v>
      </c>
      <c r="K58" s="19"/>
      <c r="L58" s="20">
        <f>IFERROR(K57-L59,"")</f>
        <v>0</v>
      </c>
      <c r="M58" s="19"/>
      <c r="N58" s="18">
        <f>IFERROR(M57-N59,"")</f>
        <v>0</v>
      </c>
      <c r="AA58" s="13">
        <v>0</v>
      </c>
      <c r="AB58" s="13">
        <v>0</v>
      </c>
      <c r="AC58" s="13">
        <v>0</v>
      </c>
      <c r="AD58" s="13">
        <v>1838795116</v>
      </c>
      <c r="AE58" s="13">
        <v>3095711884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2286428000</v>
      </c>
      <c r="G59" s="19"/>
      <c r="H59" s="20">
        <f>IFERROR(HLOOKUP($AF$38,$AA$60:$AI$61,2,FALSE)*1000,"")</f>
        <v>2383838000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3095711884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146207116</v>
      </c>
      <c r="F61" s="57"/>
      <c r="G61" s="57">
        <f>IFERROR(G57-G60,"")</f>
        <v>3442991000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2082082</v>
      </c>
      <c r="AE61" s="12">
        <f t="shared" si="2"/>
        <v>2286428</v>
      </c>
      <c r="AF61" s="12">
        <f t="shared" si="2"/>
        <v>2383838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0.95490105829294314</v>
      </c>
      <c r="F62" s="47"/>
      <c r="G62" s="47">
        <f>IFERROR(G$60/G$57,"")</f>
        <v>0</v>
      </c>
      <c r="H62" s="47"/>
      <c r="I62" s="47" t="str">
        <f>IFERROR(I$60/I$57,"")</f>
        <v/>
      </c>
      <c r="J62" s="47"/>
      <c r="K62" s="47" t="str">
        <f>IFERROR(K$60/K$57,"")</f>
        <v/>
      </c>
      <c r="L62" s="47"/>
      <c r="M62" s="47" t="str">
        <f>IFERROR(M$60/M$57,"")</f>
        <v/>
      </c>
      <c r="N62" s="50"/>
      <c r="AA62" s="11">
        <v>0</v>
      </c>
      <c r="AB62" s="11">
        <v>0</v>
      </c>
      <c r="AC62" s="11">
        <v>0</v>
      </c>
      <c r="AD62" s="11">
        <v>1360943</v>
      </c>
      <c r="AE62" s="11">
        <v>1485784</v>
      </c>
      <c r="AF62" s="11">
        <v>1557703</v>
      </c>
      <c r="AG62" s="11">
        <v>0</v>
      </c>
      <c r="AH62" s="11">
        <v>0</v>
      </c>
      <c r="AI62" s="11">
        <v>0</v>
      </c>
      <c r="AJ62" s="8" t="s">
        <v>251</v>
      </c>
      <c r="AL62" s="8" t="s">
        <v>251</v>
      </c>
      <c r="AN62" s="8" t="s">
        <v>251</v>
      </c>
    </row>
    <row r="63" spans="1:40" ht="20.100000000000001" customHeight="1" x14ac:dyDescent="0.15">
      <c r="A63" s="51" t="s">
        <v>321</v>
      </c>
      <c r="B63" s="52"/>
      <c r="C63" s="52"/>
      <c r="D63" s="52"/>
      <c r="E63" s="53" t="s">
        <v>1233</v>
      </c>
      <c r="F63" s="53"/>
      <c r="G63" s="53"/>
      <c r="H63" s="53"/>
      <c r="I63" s="53"/>
      <c r="J63" s="53"/>
      <c r="K63" s="53"/>
      <c r="L63" s="53"/>
      <c r="M63" s="53"/>
      <c r="N63" s="54"/>
      <c r="AA63" s="11">
        <v>0</v>
      </c>
      <c r="AB63" s="11">
        <v>0</v>
      </c>
      <c r="AC63" s="11">
        <v>0</v>
      </c>
      <c r="AD63" s="11">
        <v>721139</v>
      </c>
      <c r="AE63" s="11">
        <v>799444</v>
      </c>
      <c r="AF63" s="11">
        <v>824935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1232</v>
      </c>
      <c r="C70" s="49"/>
      <c r="D70" s="15" t="s">
        <v>358</v>
      </c>
      <c r="E70" s="180">
        <f>IFERROR(HLOOKUP($AE$38,$AA$76:$AI$80,2,FALSE),"")</f>
        <v>18883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1200</v>
      </c>
      <c r="AF70" s="11">
        <v>1200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18883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920" t="s">
        <v>305</v>
      </c>
      <c r="B85" s="4921"/>
      <c r="C85" s="4921"/>
      <c r="D85" s="4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920" t="s">
        <v>302</v>
      </c>
      <c r="B87" s="4921"/>
      <c r="C87" s="4921"/>
      <c r="D87" s="4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916" t="s">
        <v>300</v>
      </c>
      <c r="B89" s="4917"/>
      <c r="C89" s="4917"/>
      <c r="D89" s="4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920" t="s">
        <v>297</v>
      </c>
      <c r="B91" s="4921"/>
      <c r="C91" s="4921"/>
      <c r="D91" s="4978"/>
      <c r="E91" s="158" t="s">
        <v>1231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920" t="s">
        <v>294</v>
      </c>
      <c r="B98" s="4921"/>
      <c r="C98" s="4921"/>
      <c r="D98" s="4978"/>
      <c r="E98" s="4983" t="s">
        <v>340</v>
      </c>
      <c r="F98" s="4984"/>
      <c r="G98" s="4980" t="s">
        <v>293</v>
      </c>
      <c r="H98" s="4981"/>
      <c r="I98" s="4981"/>
      <c r="J98" s="4981"/>
      <c r="K98" s="4981"/>
      <c r="L98" s="4981"/>
      <c r="M98" s="4981"/>
      <c r="N98" s="4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920" t="s">
        <v>292</v>
      </c>
      <c r="B105" s="4921"/>
      <c r="C105" s="4921"/>
      <c r="D105" s="4978"/>
      <c r="E105" s="4979" t="s">
        <v>1230</v>
      </c>
      <c r="F105" s="4970"/>
      <c r="G105" s="4970"/>
      <c r="H105" s="4970"/>
      <c r="I105" s="4970"/>
      <c r="J105" s="4970"/>
      <c r="K105" s="4970"/>
      <c r="L105" s="4970"/>
      <c r="M105" s="4970"/>
      <c r="N105" s="4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996" t="s">
        <v>307</v>
      </c>
      <c r="Q4" s="4997"/>
      <c r="R4" s="4997"/>
      <c r="S4" s="4997"/>
      <c r="T4" s="118" t="str">
        <f>LEFT(E83,1)</f>
        <v>Ｂ</v>
      </c>
      <c r="U4" s="4998" t="s">
        <v>306</v>
      </c>
      <c r="V4" s="4998"/>
      <c r="W4" s="4998"/>
      <c r="X4" s="4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000" t="s">
        <v>305</v>
      </c>
      <c r="Q6" s="5001"/>
      <c r="R6" s="5001"/>
      <c r="S6" s="5001"/>
      <c r="T6" s="118" t="str">
        <f>LEFT(E85,1)</f>
        <v>Ｂ</v>
      </c>
      <c r="U6" s="4998" t="s">
        <v>303</v>
      </c>
      <c r="V6" s="4998"/>
      <c r="W6" s="4998"/>
      <c r="X6" s="4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012" t="s">
        <v>285</v>
      </c>
      <c r="B7" s="5013"/>
      <c r="C7" s="5013"/>
      <c r="D7" s="5013"/>
      <c r="E7" s="5014" t="str">
        <f t="shared" si="0"/>
        <v>地域生活支援</v>
      </c>
      <c r="F7" s="5015"/>
      <c r="G7" s="5015"/>
      <c r="H7" s="5015"/>
      <c r="I7" s="5015"/>
      <c r="J7" s="5015"/>
      <c r="K7" s="5015"/>
      <c r="L7" s="5015"/>
      <c r="M7" s="5015"/>
      <c r="N7" s="5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988" t="s">
        <v>283</v>
      </c>
      <c r="B8" s="4989"/>
      <c r="C8" s="4989"/>
      <c r="D8" s="4989"/>
      <c r="E8" s="4990" t="str">
        <f t="shared" si="0"/>
        <v>障がい者福祉課</v>
      </c>
      <c r="F8" s="4991"/>
      <c r="G8" s="4991"/>
      <c r="H8" s="4991"/>
      <c r="I8" s="4991"/>
      <c r="J8" s="4991"/>
      <c r="K8" s="4991"/>
      <c r="L8" s="4991"/>
      <c r="M8" s="4991"/>
      <c r="N8" s="4992"/>
      <c r="P8" s="4960" t="s">
        <v>302</v>
      </c>
      <c r="Q8" s="4961"/>
      <c r="R8" s="4961"/>
      <c r="S8" s="4961"/>
      <c r="T8" s="120" t="str">
        <f>LEFT(E87,1)</f>
        <v>Ａ</v>
      </c>
      <c r="U8" s="4958" t="s">
        <v>301</v>
      </c>
      <c r="V8" s="4958"/>
      <c r="W8" s="4958"/>
      <c r="X8" s="4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985" t="s">
        <v>334</v>
      </c>
      <c r="B9" s="4986"/>
      <c r="C9" s="4986"/>
      <c r="D9" s="4987"/>
      <c r="E9" s="4993" t="str">
        <f t="shared" si="0"/>
        <v>障がい者が自立した日常生活又は社会生活を営むことができるよう、障害者総合支援法に基づく地域生活支援事業等として、次の事業を行う。
成年後見制度利用支援事業／相談支援事業／意思疎通支援事業／日常生活用具給付事業／移動支援事業／地域活動支援センター事業／市町村任意事業／発達障がい児者及び家族支援事業</v>
      </c>
      <c r="F9" s="4994"/>
      <c r="G9" s="4994"/>
      <c r="H9" s="4994"/>
      <c r="I9" s="4994"/>
      <c r="J9" s="4994"/>
      <c r="K9" s="4994"/>
      <c r="L9" s="4994"/>
      <c r="M9" s="4994"/>
      <c r="N9" s="4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956" t="s">
        <v>300</v>
      </c>
      <c r="Q10" s="4957"/>
      <c r="R10" s="4957"/>
      <c r="S10" s="4957"/>
      <c r="T10" s="118" t="str">
        <f>LEFT(E89,1)</f>
        <v>Ｂ</v>
      </c>
      <c r="U10" s="4958" t="s">
        <v>298</v>
      </c>
      <c r="V10" s="4958"/>
      <c r="W10" s="4958"/>
      <c r="X10" s="4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サービス利用希望者の増加及び地域特性を踏まえたサービスの提供により、利用件数が増加している事業が多かったと考えられ、決算額が増加している。
引き続き、安定したサービス提供体制が維持されるよう、サービス提供基盤を充実させるとともに、サービスの質の向上を図っていきたい。</v>
      </c>
      <c r="U12" s="5010"/>
      <c r="V12" s="5010"/>
      <c r="W12" s="5010"/>
      <c r="X12" s="5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988" t="s">
        <v>332</v>
      </c>
      <c r="B14" s="4989"/>
      <c r="C14" s="4989"/>
      <c r="D14" s="4989"/>
      <c r="E14" s="5002" t="str">
        <f>E51</f>
        <v>□市が直接実施  □一部委託  □全部委託・指定管理  ■その他</v>
      </c>
      <c r="F14" s="5003"/>
      <c r="G14" s="5003"/>
      <c r="H14" s="5003"/>
      <c r="I14" s="5003"/>
      <c r="J14" s="5003"/>
      <c r="K14" s="5003"/>
      <c r="L14" s="5003"/>
      <c r="M14" s="5003"/>
      <c r="N14" s="5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988" t="s">
        <v>331</v>
      </c>
      <c r="B15" s="4989"/>
      <c r="C15" s="4989"/>
      <c r="D15" s="4989"/>
      <c r="E15" s="5002" t="str">
        <f>E52</f>
        <v>□国・県の制度　 ■国・県の制度＋市独自の制度　 □市独自の制度</v>
      </c>
      <c r="F15" s="5003"/>
      <c r="G15" s="5003"/>
      <c r="H15" s="5003"/>
      <c r="I15" s="5003"/>
      <c r="J15" s="5003"/>
      <c r="K15" s="5003"/>
      <c r="L15" s="5003"/>
      <c r="M15" s="5003"/>
      <c r="N15" s="5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005" t="s">
        <v>330</v>
      </c>
      <c r="B16" s="5006"/>
      <c r="C16" s="5006"/>
      <c r="D16" s="5006"/>
      <c r="E16" s="5007" t="str">
        <f>E53</f>
        <v>障害者総合支援法</v>
      </c>
      <c r="F16" s="5008"/>
      <c r="G16" s="5008"/>
      <c r="H16" s="5008"/>
      <c r="I16" s="5008"/>
      <c r="J16" s="5008"/>
      <c r="K16" s="5008"/>
      <c r="L16" s="5008"/>
      <c r="M16" s="5008"/>
      <c r="N16" s="5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212372000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153371000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59001000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200514674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11857326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0.94416718776486541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障がい者が自立した日常生活又は社会生活を営むことができるよう、障害者総合支援法に基づく地域生活支援事業等として、次の事業を行った。
成年後見制度利用支援事業／相談支援事業／意思疎通支援事業／日常生活用具給付事業／移動支援事業／地域活動支援センター事業／市町村任意事業／発達障がい児者及び家族支援事業</v>
      </c>
      <c r="F26" s="53"/>
      <c r="G26" s="53"/>
      <c r="H26" s="53"/>
      <c r="I26" s="53"/>
      <c r="J26" s="53"/>
      <c r="K26" s="53"/>
      <c r="L26" s="53"/>
      <c r="M26" s="53"/>
      <c r="N26" s="54"/>
      <c r="O26" s="21"/>
      <c r="P26" s="4960" t="s">
        <v>292</v>
      </c>
      <c r="Q26" s="4961"/>
      <c r="R26" s="4961"/>
      <c r="S26" s="5017"/>
      <c r="T26" s="121" t="str">
        <f>E105</f>
        <v>引き続き、障がい者が自立した日常生活又は社会生活を営むことができるよう、障害者総合支援法に基づく地域生活支援事業等として、次の事業を行う。
成年後見制度利用支援事業／相談支援事業／意思疎通支援事業／日常生活用具給付事業／移動支援事業／地域活動支援センター事業／市町村任意事業／発達障がい児者及び家族支援事業</v>
      </c>
      <c r="U26" s="5010"/>
      <c r="V26" s="5010"/>
      <c r="W26" s="5010"/>
      <c r="X26" s="5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相談支援事業委託</v>
      </c>
      <c r="C33" s="49"/>
      <c r="D33" s="23" t="str">
        <f t="shared" ref="D33:E36" si="1">D70</f>
        <v>か所</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地域活動支援センター事業</v>
      </c>
      <c r="C34" s="49"/>
      <c r="D34" s="23" t="str">
        <f t="shared" si="1"/>
        <v>事業所</v>
      </c>
      <c r="E34" s="46">
        <f t="shared" si="1"/>
        <v>3</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成年後見制度審判申立て</v>
      </c>
      <c r="C35" s="49"/>
      <c r="D35" s="23" t="str">
        <f t="shared" si="1"/>
        <v>件</v>
      </c>
      <c r="E35" s="46">
        <f t="shared" si="1"/>
        <v>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成年後見制度利用支援事業（報酬等助成）</v>
      </c>
      <c r="C36" s="44"/>
      <c r="D36" s="22" t="str">
        <f t="shared" si="1"/>
        <v>件</v>
      </c>
      <c r="E36" s="45">
        <f t="shared" si="1"/>
        <v>7</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012" t="s">
        <v>285</v>
      </c>
      <c r="B44" s="5013"/>
      <c r="C44" s="5013"/>
      <c r="D44" s="5013"/>
      <c r="E44" s="5014" t="s">
        <v>1245</v>
      </c>
      <c r="F44" s="5015"/>
      <c r="G44" s="5015"/>
      <c r="H44" s="5015"/>
      <c r="I44" s="5015"/>
      <c r="J44" s="5015"/>
      <c r="K44" s="5015"/>
      <c r="L44" s="5015"/>
      <c r="M44" s="5015"/>
      <c r="N44" s="5016"/>
    </row>
    <row r="45" spans="1:35" ht="20.100000000000001" customHeight="1" x14ac:dyDescent="0.15">
      <c r="A45" s="4988" t="s">
        <v>283</v>
      </c>
      <c r="B45" s="4989"/>
      <c r="C45" s="4989"/>
      <c r="D45" s="4989"/>
      <c r="E45" s="4990" t="s">
        <v>1148</v>
      </c>
      <c r="F45" s="4991"/>
      <c r="G45" s="4991"/>
      <c r="H45" s="4991"/>
      <c r="I45" s="4991"/>
      <c r="J45" s="4991"/>
      <c r="K45" s="4991"/>
      <c r="L45" s="4991"/>
      <c r="M45" s="4991"/>
      <c r="N45" s="4992"/>
    </row>
    <row r="46" spans="1:35" ht="20.100000000000001" customHeight="1" x14ac:dyDescent="0.15">
      <c r="A46" s="4985" t="s">
        <v>334</v>
      </c>
      <c r="B46" s="4986"/>
      <c r="C46" s="4986"/>
      <c r="D46" s="4987"/>
      <c r="E46" s="4993" t="s">
        <v>1244</v>
      </c>
      <c r="F46" s="4994"/>
      <c r="G46" s="4994"/>
      <c r="H46" s="4994"/>
      <c r="I46" s="4994"/>
      <c r="J46" s="4994"/>
      <c r="K46" s="4994"/>
      <c r="L46" s="4994"/>
      <c r="M46" s="4994"/>
      <c r="N46" s="4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988" t="s">
        <v>332</v>
      </c>
      <c r="B51" s="4989"/>
      <c r="C51" s="4989"/>
      <c r="D51" s="4989"/>
      <c r="E51" s="5002" t="str">
        <f>AA52 &amp; "市が直接実施  " &amp; AB52  &amp; "一部委託  "  &amp; AC52 &amp; "全部委託・指定管理  " &amp; AD52 &amp; "その他"</f>
        <v>□市が直接実施  □一部委託  □全部委託・指定管理  ■その他</v>
      </c>
      <c r="F51" s="5003"/>
      <c r="G51" s="5003"/>
      <c r="H51" s="5003"/>
      <c r="I51" s="5003"/>
      <c r="J51" s="5003"/>
      <c r="K51" s="5003"/>
      <c r="L51" s="5003"/>
      <c r="M51" s="5003"/>
      <c r="N51" s="5004"/>
    </row>
    <row r="52" spans="1:40" ht="20.100000000000001" customHeight="1" x14ac:dyDescent="0.15">
      <c r="A52" s="4988" t="s">
        <v>331</v>
      </c>
      <c r="B52" s="4989"/>
      <c r="C52" s="4989"/>
      <c r="D52" s="4989"/>
      <c r="E52" s="5002" t="str">
        <f>AA53 &amp; "国・県の制度　 " &amp; AB53  &amp; "国・県の制度＋市独自の制度　 "  &amp; AC53  &amp; "市独自の制度"</f>
        <v>□国・県の制度　 ■国・県の制度＋市独自の制度　 □市独自の制度</v>
      </c>
      <c r="F52" s="5003"/>
      <c r="G52" s="5003"/>
      <c r="H52" s="5003"/>
      <c r="I52" s="5003"/>
      <c r="J52" s="5003"/>
      <c r="K52" s="5003"/>
      <c r="L52" s="5003"/>
      <c r="M52" s="5003"/>
      <c r="N52" s="5004"/>
      <c r="AA52" s="8" t="s">
        <v>274</v>
      </c>
      <c r="AB52" s="8" t="s">
        <v>274</v>
      </c>
      <c r="AC52" s="8" t="s">
        <v>274</v>
      </c>
      <c r="AD52" s="8" t="s">
        <v>275</v>
      </c>
    </row>
    <row r="53" spans="1:40" ht="20.100000000000001" customHeight="1" thickBot="1" x14ac:dyDescent="0.2">
      <c r="A53" s="5005" t="s">
        <v>330</v>
      </c>
      <c r="B53" s="5006"/>
      <c r="C53" s="5006"/>
      <c r="D53" s="5006"/>
      <c r="E53" s="5007" t="s">
        <v>1234</v>
      </c>
      <c r="F53" s="5008"/>
      <c r="G53" s="5008"/>
      <c r="H53" s="5008"/>
      <c r="I53" s="5008"/>
      <c r="J53" s="5008"/>
      <c r="K53" s="5008"/>
      <c r="L53" s="5008"/>
      <c r="M53" s="5008"/>
      <c r="N53" s="50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212372000</v>
      </c>
      <c r="F57" s="57"/>
      <c r="G57" s="57">
        <f>IFERROR(HLOOKUP($AF$38,$AA$56:$AI$57,2,FALSE)*1000,"")</f>
        <v>200207000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184916</v>
      </c>
      <c r="AE57" s="13">
        <v>212372</v>
      </c>
      <c r="AF57" s="13">
        <v>200207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153371000</v>
      </c>
      <c r="G58" s="19"/>
      <c r="H58" s="20">
        <f>IFERROR(G57-H59,"")</f>
        <v>132242000</v>
      </c>
      <c r="I58" s="19"/>
      <c r="J58" s="20">
        <f>IFERROR(I57-J59,"")</f>
        <v>0</v>
      </c>
      <c r="K58" s="19"/>
      <c r="L58" s="20">
        <f>IFERROR(K57-L59,"")</f>
        <v>0</v>
      </c>
      <c r="M58" s="19"/>
      <c r="N58" s="18">
        <f>IFERROR(M57-N59,"")</f>
        <v>0</v>
      </c>
      <c r="AA58" s="13">
        <v>0</v>
      </c>
      <c r="AB58" s="13">
        <v>0</v>
      </c>
      <c r="AC58" s="13">
        <v>0</v>
      </c>
      <c r="AD58" s="13">
        <v>91139177</v>
      </c>
      <c r="AE58" s="13">
        <v>200514674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59001000</v>
      </c>
      <c r="G59" s="19"/>
      <c r="H59" s="20">
        <f>IFERROR(HLOOKUP($AF$38,$AA$60:$AI$61,2,FALSE)*1000,"")</f>
        <v>67965000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200514674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11857326</v>
      </c>
      <c r="F61" s="57"/>
      <c r="G61" s="57">
        <f>IFERROR(G57-G60,"")</f>
        <v>200207000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71143</v>
      </c>
      <c r="AE61" s="12">
        <f t="shared" si="2"/>
        <v>59001</v>
      </c>
      <c r="AF61" s="12">
        <f t="shared" si="2"/>
        <v>67965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0.94416718776486541</v>
      </c>
      <c r="F62" s="47"/>
      <c r="G62" s="47">
        <f>IFERROR(G$60/G$57,"")</f>
        <v>0</v>
      </c>
      <c r="H62" s="47"/>
      <c r="I62" s="47" t="str">
        <f>IFERROR(I$60/I$57,"")</f>
        <v/>
      </c>
      <c r="J62" s="47"/>
      <c r="K62" s="47" t="str">
        <f>IFERROR(K$60/K$57,"")</f>
        <v/>
      </c>
      <c r="L62" s="47"/>
      <c r="M62" s="47" t="str">
        <f>IFERROR(M$60/M$57,"")</f>
        <v/>
      </c>
      <c r="N62" s="50"/>
      <c r="AA62" s="11">
        <v>0</v>
      </c>
      <c r="AB62" s="11">
        <v>0</v>
      </c>
      <c r="AC62" s="11">
        <v>0</v>
      </c>
      <c r="AD62" s="11">
        <v>44057</v>
      </c>
      <c r="AE62" s="11">
        <v>35746</v>
      </c>
      <c r="AF62" s="11">
        <v>41706</v>
      </c>
      <c r="AG62" s="11">
        <v>0</v>
      </c>
      <c r="AH62" s="11">
        <v>0</v>
      </c>
      <c r="AI62" s="11">
        <v>0</v>
      </c>
      <c r="AJ62" s="8" t="s">
        <v>251</v>
      </c>
      <c r="AL62" s="8" t="s">
        <v>251</v>
      </c>
      <c r="AN62" s="8" t="s">
        <v>251</v>
      </c>
    </row>
    <row r="63" spans="1:40" ht="20.100000000000001" customHeight="1" x14ac:dyDescent="0.15">
      <c r="A63" s="51" t="s">
        <v>321</v>
      </c>
      <c r="B63" s="52"/>
      <c r="C63" s="52"/>
      <c r="D63" s="52"/>
      <c r="E63" s="53" t="s">
        <v>1243</v>
      </c>
      <c r="F63" s="53"/>
      <c r="G63" s="53"/>
      <c r="H63" s="53"/>
      <c r="I63" s="53"/>
      <c r="J63" s="53"/>
      <c r="K63" s="53"/>
      <c r="L63" s="53"/>
      <c r="M63" s="53"/>
      <c r="N63" s="54"/>
      <c r="AA63" s="11">
        <v>0</v>
      </c>
      <c r="AB63" s="11">
        <v>0</v>
      </c>
      <c r="AC63" s="11">
        <v>0</v>
      </c>
      <c r="AD63" s="11">
        <v>27086</v>
      </c>
      <c r="AE63" s="11">
        <v>23255</v>
      </c>
      <c r="AF63" s="11">
        <v>26259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1242</v>
      </c>
      <c r="C70" s="49"/>
      <c r="D70" s="15" t="s">
        <v>1077</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1241</v>
      </c>
      <c r="C71" s="49"/>
      <c r="D71" s="15" t="s">
        <v>834</v>
      </c>
      <c r="E71" s="180">
        <f>IFERROR(HLOOKUP($AE$38,$AA$76:$AI$80,3,FALSE),"")</f>
        <v>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1240</v>
      </c>
      <c r="C72" s="49"/>
      <c r="D72" s="15" t="s">
        <v>358</v>
      </c>
      <c r="E72" s="180">
        <f>IFERROR(HLOOKUP($AE$38,$AA$76:$AI$80,4,FALSE),"")</f>
        <v>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1239</v>
      </c>
      <c r="C73" s="44"/>
      <c r="D73" s="14" t="s">
        <v>358</v>
      </c>
      <c r="E73" s="181">
        <f>IFERROR(HLOOKUP($AE$38,$AA$76:$AI$80,5,FALSE),"")</f>
        <v>7</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7</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960" t="s">
        <v>305</v>
      </c>
      <c r="B85" s="4961"/>
      <c r="C85" s="4961"/>
      <c r="D85" s="4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960" t="s">
        <v>302</v>
      </c>
      <c r="B87" s="4961"/>
      <c r="C87" s="4961"/>
      <c r="D87" s="4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956" t="s">
        <v>300</v>
      </c>
      <c r="B89" s="4957"/>
      <c r="C89" s="4957"/>
      <c r="D89" s="49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960" t="s">
        <v>297</v>
      </c>
      <c r="B91" s="4961"/>
      <c r="C91" s="4961"/>
      <c r="D91" s="5018"/>
      <c r="E91" s="158" t="s">
        <v>1238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960" t="s">
        <v>294</v>
      </c>
      <c r="B98" s="4961"/>
      <c r="C98" s="4961"/>
      <c r="D98" s="5018"/>
      <c r="E98" s="5023" t="s">
        <v>340</v>
      </c>
      <c r="F98" s="5024"/>
      <c r="G98" s="5020" t="s">
        <v>293</v>
      </c>
      <c r="H98" s="5021"/>
      <c r="I98" s="5021"/>
      <c r="J98" s="5021"/>
      <c r="K98" s="5021"/>
      <c r="L98" s="5021"/>
      <c r="M98" s="5021"/>
      <c r="N98" s="5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960" t="s">
        <v>292</v>
      </c>
      <c r="B105" s="4961"/>
      <c r="C105" s="4961"/>
      <c r="D105" s="5018"/>
      <c r="E105" s="5019" t="s">
        <v>1237</v>
      </c>
      <c r="F105" s="5010"/>
      <c r="G105" s="5010"/>
      <c r="H105" s="5010"/>
      <c r="I105" s="5010"/>
      <c r="J105" s="5010"/>
      <c r="K105" s="5010"/>
      <c r="L105" s="5010"/>
      <c r="M105" s="5010"/>
      <c r="N105" s="5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036" t="s">
        <v>307</v>
      </c>
      <c r="Q4" s="5037"/>
      <c r="R4" s="5037"/>
      <c r="S4" s="5037"/>
      <c r="T4" s="118" t="str">
        <f>LEFT(E83,1)</f>
        <v>Ｂ</v>
      </c>
      <c r="U4" s="5038" t="s">
        <v>306</v>
      </c>
      <c r="V4" s="5038"/>
      <c r="W4" s="5038"/>
      <c r="X4" s="5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040" t="s">
        <v>305</v>
      </c>
      <c r="Q6" s="5041"/>
      <c r="R6" s="5041"/>
      <c r="S6" s="5041"/>
      <c r="T6" s="118" t="str">
        <f>LEFT(E85,1)</f>
        <v>Ｂ</v>
      </c>
      <c r="U6" s="5038" t="s">
        <v>303</v>
      </c>
      <c r="V6" s="5038"/>
      <c r="W6" s="5038"/>
      <c r="X6" s="5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052" t="s">
        <v>285</v>
      </c>
      <c r="B7" s="5053"/>
      <c r="C7" s="5053"/>
      <c r="D7" s="5053"/>
      <c r="E7" s="5054" t="str">
        <f t="shared" si="0"/>
        <v>障がい児通所支援</v>
      </c>
      <c r="F7" s="5055"/>
      <c r="G7" s="5055"/>
      <c r="H7" s="5055"/>
      <c r="I7" s="5055"/>
      <c r="J7" s="5055"/>
      <c r="K7" s="5055"/>
      <c r="L7" s="5055"/>
      <c r="M7" s="5055"/>
      <c r="N7" s="5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028" t="s">
        <v>283</v>
      </c>
      <c r="B8" s="5029"/>
      <c r="C8" s="5029"/>
      <c r="D8" s="5029"/>
      <c r="E8" s="5030" t="str">
        <f t="shared" si="0"/>
        <v>障がい者福祉課</v>
      </c>
      <c r="F8" s="5031"/>
      <c r="G8" s="5031"/>
      <c r="H8" s="5031"/>
      <c r="I8" s="5031"/>
      <c r="J8" s="5031"/>
      <c r="K8" s="5031"/>
      <c r="L8" s="5031"/>
      <c r="M8" s="5031"/>
      <c r="N8" s="5032"/>
      <c r="P8" s="5000" t="s">
        <v>302</v>
      </c>
      <c r="Q8" s="5001"/>
      <c r="R8" s="5001"/>
      <c r="S8" s="5001"/>
      <c r="T8" s="120" t="str">
        <f>LEFT(E87,1)</f>
        <v>Ａ</v>
      </c>
      <c r="U8" s="4998" t="s">
        <v>301</v>
      </c>
      <c r="V8" s="4998"/>
      <c r="W8" s="4998"/>
      <c r="X8" s="4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025" t="s">
        <v>334</v>
      </c>
      <c r="B9" s="5026"/>
      <c r="C9" s="5026"/>
      <c r="D9" s="5027"/>
      <c r="E9" s="5033" t="str">
        <f t="shared" si="0"/>
        <v>障がい児の日常生活における基本的な動作の指導や知識技能の付与、集団生活への適応訓練などを行う障がい児通所施設の利用者に対し、次の支援を行う。
対象事業（市負担率１／４）
児童発達支援／放課後等デイサービス／障がい児相談支援／保育所等訪問支援／高額障がい児通所給付費負担</v>
      </c>
      <c r="F9" s="5034"/>
      <c r="G9" s="5034"/>
      <c r="H9" s="5034"/>
      <c r="I9" s="5034"/>
      <c r="J9" s="5034"/>
      <c r="K9" s="5034"/>
      <c r="L9" s="5034"/>
      <c r="M9" s="5034"/>
      <c r="N9" s="5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4996" t="s">
        <v>300</v>
      </c>
      <c r="Q10" s="4997"/>
      <c r="R10" s="4997"/>
      <c r="S10" s="4997"/>
      <c r="T10" s="118" t="str">
        <f>LEFT(E89,1)</f>
        <v>Ａ</v>
      </c>
      <c r="U10" s="4998" t="s">
        <v>298</v>
      </c>
      <c r="V10" s="4998"/>
      <c r="W10" s="4998"/>
      <c r="X10" s="4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障がい児通所施設を利用する児童の保護者に対し、児童発達支援（450,509,165円）や放課後等デイサービス（578,581,344円）等、給付費を負担することで支援を行うことができた。</v>
      </c>
      <c r="U12" s="5050"/>
      <c r="V12" s="5050"/>
      <c r="W12" s="5050"/>
      <c r="X12" s="5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028" t="s">
        <v>332</v>
      </c>
      <c r="B14" s="5029"/>
      <c r="C14" s="5029"/>
      <c r="D14" s="5029"/>
      <c r="E14" s="5042" t="str">
        <f>E51</f>
        <v>□市が直接実施  □一部委託  □全部委託・指定管理  ■その他</v>
      </c>
      <c r="F14" s="5043"/>
      <c r="G14" s="5043"/>
      <c r="H14" s="5043"/>
      <c r="I14" s="5043"/>
      <c r="J14" s="5043"/>
      <c r="K14" s="5043"/>
      <c r="L14" s="5043"/>
      <c r="M14" s="5043"/>
      <c r="N14" s="5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028" t="s">
        <v>331</v>
      </c>
      <c r="B15" s="5029"/>
      <c r="C15" s="5029"/>
      <c r="D15" s="5029"/>
      <c r="E15" s="5042" t="str">
        <f>E52</f>
        <v>■国・県の制度　 □国・県の制度＋市独自の制度　 □市独自の制度</v>
      </c>
      <c r="F15" s="5043"/>
      <c r="G15" s="5043"/>
      <c r="H15" s="5043"/>
      <c r="I15" s="5043"/>
      <c r="J15" s="5043"/>
      <c r="K15" s="5043"/>
      <c r="L15" s="5043"/>
      <c r="M15" s="5043"/>
      <c r="N15" s="5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045" t="s">
        <v>330</v>
      </c>
      <c r="B16" s="5046"/>
      <c r="C16" s="5046"/>
      <c r="D16" s="5046"/>
      <c r="E16" s="5047" t="str">
        <f>E53</f>
        <v>児童福祉法</v>
      </c>
      <c r="F16" s="5048"/>
      <c r="G16" s="5048"/>
      <c r="H16" s="5048"/>
      <c r="I16" s="5048"/>
      <c r="J16" s="5048"/>
      <c r="K16" s="5048"/>
      <c r="L16" s="5048"/>
      <c r="M16" s="5048"/>
      <c r="N16" s="5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1132846000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292602000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840244000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1093259603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39586397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0.96505580017054393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障がい児通所施設を利用する児童の保護者に対し、給付費を負担することで支援を行った。</v>
      </c>
      <c r="F26" s="53"/>
      <c r="G26" s="53"/>
      <c r="H26" s="53"/>
      <c r="I26" s="53"/>
      <c r="J26" s="53"/>
      <c r="K26" s="53"/>
      <c r="L26" s="53"/>
      <c r="M26" s="53"/>
      <c r="N26" s="54"/>
      <c r="O26" s="21"/>
      <c r="P26" s="5000" t="s">
        <v>292</v>
      </c>
      <c r="Q26" s="5001"/>
      <c r="R26" s="5001"/>
      <c r="S26" s="5057"/>
      <c r="T26" s="121" t="str">
        <f>E105</f>
        <v>引き続き障がい児通所給付費の負担を継続し、適正な事務に努める。</v>
      </c>
      <c r="U26" s="5050"/>
      <c r="V26" s="5050"/>
      <c r="W26" s="5050"/>
      <c r="X26" s="5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障がい児通所給付費負担金件数</v>
      </c>
      <c r="C33" s="49"/>
      <c r="D33" s="23" t="str">
        <f t="shared" ref="D33:E36" si="1">D70</f>
        <v>件</v>
      </c>
      <c r="E33" s="150">
        <f t="shared" si="1"/>
        <v>13586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052" t="s">
        <v>285</v>
      </c>
      <c r="B44" s="5053"/>
      <c r="C44" s="5053"/>
      <c r="D44" s="5053"/>
      <c r="E44" s="5054" t="s">
        <v>1251</v>
      </c>
      <c r="F44" s="5055"/>
      <c r="G44" s="5055"/>
      <c r="H44" s="5055"/>
      <c r="I44" s="5055"/>
      <c r="J44" s="5055"/>
      <c r="K44" s="5055"/>
      <c r="L44" s="5055"/>
      <c r="M44" s="5055"/>
      <c r="N44" s="5056"/>
    </row>
    <row r="45" spans="1:35" ht="20.100000000000001" customHeight="1" x14ac:dyDescent="0.15">
      <c r="A45" s="5028" t="s">
        <v>283</v>
      </c>
      <c r="B45" s="5029"/>
      <c r="C45" s="5029"/>
      <c r="D45" s="5029"/>
      <c r="E45" s="5030" t="s">
        <v>1148</v>
      </c>
      <c r="F45" s="5031"/>
      <c r="G45" s="5031"/>
      <c r="H45" s="5031"/>
      <c r="I45" s="5031"/>
      <c r="J45" s="5031"/>
      <c r="K45" s="5031"/>
      <c r="L45" s="5031"/>
      <c r="M45" s="5031"/>
      <c r="N45" s="5032"/>
    </row>
    <row r="46" spans="1:35" ht="20.100000000000001" customHeight="1" x14ac:dyDescent="0.15">
      <c r="A46" s="5025" t="s">
        <v>334</v>
      </c>
      <c r="B46" s="5026"/>
      <c r="C46" s="5026"/>
      <c r="D46" s="5027"/>
      <c r="E46" s="5033" t="s">
        <v>1250</v>
      </c>
      <c r="F46" s="5034"/>
      <c r="G46" s="5034"/>
      <c r="H46" s="5034"/>
      <c r="I46" s="5034"/>
      <c r="J46" s="5034"/>
      <c r="K46" s="5034"/>
      <c r="L46" s="5034"/>
      <c r="M46" s="5034"/>
      <c r="N46" s="5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028" t="s">
        <v>332</v>
      </c>
      <c r="B51" s="5029"/>
      <c r="C51" s="5029"/>
      <c r="D51" s="5029"/>
      <c r="E51" s="5042" t="str">
        <f>AA52 &amp; "市が直接実施  " &amp; AB52  &amp; "一部委託  "  &amp; AC52 &amp; "全部委託・指定管理  " &amp; AD52 &amp; "その他"</f>
        <v>□市が直接実施  □一部委託  □全部委託・指定管理  ■その他</v>
      </c>
      <c r="F51" s="5043"/>
      <c r="G51" s="5043"/>
      <c r="H51" s="5043"/>
      <c r="I51" s="5043"/>
      <c r="J51" s="5043"/>
      <c r="K51" s="5043"/>
      <c r="L51" s="5043"/>
      <c r="M51" s="5043"/>
      <c r="N51" s="5044"/>
    </row>
    <row r="52" spans="1:40" ht="20.100000000000001" customHeight="1" x14ac:dyDescent="0.15">
      <c r="A52" s="5028" t="s">
        <v>331</v>
      </c>
      <c r="B52" s="5029"/>
      <c r="C52" s="5029"/>
      <c r="D52" s="5029"/>
      <c r="E52" s="5042" t="str">
        <f>AA53 &amp; "国・県の制度　 " &amp; AB53  &amp; "国・県の制度＋市独自の制度　 "  &amp; AC53  &amp; "市独自の制度"</f>
        <v>■国・県の制度　 □国・県の制度＋市独自の制度　 □市独自の制度</v>
      </c>
      <c r="F52" s="5043"/>
      <c r="G52" s="5043"/>
      <c r="H52" s="5043"/>
      <c r="I52" s="5043"/>
      <c r="J52" s="5043"/>
      <c r="K52" s="5043"/>
      <c r="L52" s="5043"/>
      <c r="M52" s="5043"/>
      <c r="N52" s="5044"/>
      <c r="AA52" s="8" t="s">
        <v>274</v>
      </c>
      <c r="AB52" s="8" t="s">
        <v>274</v>
      </c>
      <c r="AC52" s="8" t="s">
        <v>274</v>
      </c>
      <c r="AD52" s="8" t="s">
        <v>275</v>
      </c>
    </row>
    <row r="53" spans="1:40" ht="20.100000000000001" customHeight="1" thickBot="1" x14ac:dyDescent="0.2">
      <c r="A53" s="5045" t="s">
        <v>330</v>
      </c>
      <c r="B53" s="5046"/>
      <c r="C53" s="5046"/>
      <c r="D53" s="5046"/>
      <c r="E53" s="5047" t="s">
        <v>373</v>
      </c>
      <c r="F53" s="5048"/>
      <c r="G53" s="5048"/>
      <c r="H53" s="5048"/>
      <c r="I53" s="5048"/>
      <c r="J53" s="5048"/>
      <c r="K53" s="5048"/>
      <c r="L53" s="5048"/>
      <c r="M53" s="5048"/>
      <c r="N53" s="50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1132846000</v>
      </c>
      <c r="F57" s="57"/>
      <c r="G57" s="57">
        <f>IFERROR(HLOOKUP($AF$38,$AA$56:$AI$57,2,FALSE)*1000,"")</f>
        <v>1418326000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896252</v>
      </c>
      <c r="AE57" s="13">
        <v>1132846</v>
      </c>
      <c r="AF57" s="13">
        <v>1418326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292602000</v>
      </c>
      <c r="G58" s="19"/>
      <c r="H58" s="20">
        <f>IFERROR(G57-H59,"")</f>
        <v>356170000</v>
      </c>
      <c r="I58" s="19"/>
      <c r="J58" s="20">
        <f>IFERROR(I57-J59,"")</f>
        <v>0</v>
      </c>
      <c r="K58" s="19"/>
      <c r="L58" s="20">
        <f>IFERROR(K57-L59,"")</f>
        <v>0</v>
      </c>
      <c r="M58" s="19"/>
      <c r="N58" s="18">
        <f>IFERROR(M57-N59,"")</f>
        <v>0</v>
      </c>
      <c r="AA58" s="13">
        <v>0</v>
      </c>
      <c r="AB58" s="13">
        <v>0</v>
      </c>
      <c r="AC58" s="13">
        <v>0</v>
      </c>
      <c r="AD58" s="13">
        <v>578751376</v>
      </c>
      <c r="AE58" s="13">
        <v>1093259603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840244000</v>
      </c>
      <c r="G59" s="19"/>
      <c r="H59" s="20">
        <f>IFERROR(HLOOKUP($AF$38,$AA$60:$AI$61,2,FALSE)*1000,"")</f>
        <v>1062156000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1093259603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39586397</v>
      </c>
      <c r="F61" s="57"/>
      <c r="G61" s="57">
        <f>IFERROR(G57-G60,"")</f>
        <v>1418326000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669218</v>
      </c>
      <c r="AE61" s="12">
        <f t="shared" si="2"/>
        <v>840244</v>
      </c>
      <c r="AF61" s="12">
        <f t="shared" si="2"/>
        <v>1062156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0.96505580017054393</v>
      </c>
      <c r="F62" s="47"/>
      <c r="G62" s="47">
        <f>IFERROR(G$60/G$57,"")</f>
        <v>0</v>
      </c>
      <c r="H62" s="47"/>
      <c r="I62" s="47" t="str">
        <f>IFERROR(I$60/I$57,"")</f>
        <v/>
      </c>
      <c r="J62" s="47"/>
      <c r="K62" s="47" t="str">
        <f>IFERROR(K$60/K$57,"")</f>
        <v/>
      </c>
      <c r="L62" s="47"/>
      <c r="M62" s="47" t="str">
        <f>IFERROR(M$60/M$57,"")</f>
        <v/>
      </c>
      <c r="N62" s="50"/>
      <c r="AA62" s="11">
        <v>0</v>
      </c>
      <c r="AB62" s="11">
        <v>0</v>
      </c>
      <c r="AC62" s="11">
        <v>0</v>
      </c>
      <c r="AD62" s="11">
        <v>446146</v>
      </c>
      <c r="AE62" s="11">
        <v>560163</v>
      </c>
      <c r="AF62" s="11">
        <v>708104</v>
      </c>
      <c r="AG62" s="11">
        <v>0</v>
      </c>
      <c r="AH62" s="11">
        <v>0</v>
      </c>
      <c r="AI62" s="11">
        <v>0</v>
      </c>
      <c r="AJ62" s="8" t="s">
        <v>251</v>
      </c>
      <c r="AL62" s="8" t="s">
        <v>251</v>
      </c>
      <c r="AN62" s="8" t="s">
        <v>251</v>
      </c>
    </row>
    <row r="63" spans="1:40" ht="20.100000000000001" customHeight="1" x14ac:dyDescent="0.15">
      <c r="A63" s="51" t="s">
        <v>321</v>
      </c>
      <c r="B63" s="52"/>
      <c r="C63" s="52"/>
      <c r="D63" s="52"/>
      <c r="E63" s="53" t="s">
        <v>1249</v>
      </c>
      <c r="F63" s="53"/>
      <c r="G63" s="53"/>
      <c r="H63" s="53"/>
      <c r="I63" s="53"/>
      <c r="J63" s="53"/>
      <c r="K63" s="53"/>
      <c r="L63" s="53"/>
      <c r="M63" s="53"/>
      <c r="N63" s="54"/>
      <c r="AA63" s="11">
        <v>0</v>
      </c>
      <c r="AB63" s="11">
        <v>0</v>
      </c>
      <c r="AC63" s="11">
        <v>0</v>
      </c>
      <c r="AD63" s="11">
        <v>223072</v>
      </c>
      <c r="AE63" s="11">
        <v>280081</v>
      </c>
      <c r="AF63" s="11">
        <v>354052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1248</v>
      </c>
      <c r="C70" s="49"/>
      <c r="D70" s="15" t="s">
        <v>358</v>
      </c>
      <c r="E70" s="180">
        <f>IFERROR(HLOOKUP($AE$38,$AA$76:$AI$80,2,FALSE),"")</f>
        <v>13586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13586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000" t="s">
        <v>305</v>
      </c>
      <c r="B85" s="5001"/>
      <c r="C85" s="5001"/>
      <c r="D85" s="5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000" t="s">
        <v>302</v>
      </c>
      <c r="B87" s="5001"/>
      <c r="C87" s="5001"/>
      <c r="D87" s="50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4996" t="s">
        <v>300</v>
      </c>
      <c r="B89" s="4997"/>
      <c r="C89" s="4997"/>
      <c r="D89" s="4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000" t="s">
        <v>297</v>
      </c>
      <c r="B91" s="5001"/>
      <c r="C91" s="5001"/>
      <c r="D91" s="5058"/>
      <c r="E91" s="158" t="s">
        <v>1247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000" t="s">
        <v>294</v>
      </c>
      <c r="B98" s="5001"/>
      <c r="C98" s="5001"/>
      <c r="D98" s="5058"/>
      <c r="E98" s="5063" t="s">
        <v>340</v>
      </c>
      <c r="F98" s="5064"/>
      <c r="G98" s="5060" t="s">
        <v>293</v>
      </c>
      <c r="H98" s="5061"/>
      <c r="I98" s="5061"/>
      <c r="J98" s="5061"/>
      <c r="K98" s="5061"/>
      <c r="L98" s="5061"/>
      <c r="M98" s="5061"/>
      <c r="N98" s="5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000" t="s">
        <v>292</v>
      </c>
      <c r="B105" s="5001"/>
      <c r="C105" s="5001"/>
      <c r="D105" s="5058"/>
      <c r="E105" s="5059" t="s">
        <v>1246</v>
      </c>
      <c r="F105" s="5050"/>
      <c r="G105" s="5050"/>
      <c r="H105" s="5050"/>
      <c r="I105" s="5050"/>
      <c r="J105" s="5050"/>
      <c r="K105" s="5050"/>
      <c r="L105" s="5050"/>
      <c r="M105" s="5050"/>
      <c r="N105" s="5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076" t="s">
        <v>307</v>
      </c>
      <c r="Q4" s="5077"/>
      <c r="R4" s="5077"/>
      <c r="S4" s="5077"/>
      <c r="T4" s="118" t="str">
        <f>LEFT(E83,1)</f>
        <v>Ｂ</v>
      </c>
      <c r="U4" s="5078" t="s">
        <v>306</v>
      </c>
      <c r="V4" s="5078"/>
      <c r="W4" s="5078"/>
      <c r="X4" s="5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080" t="s">
        <v>305</v>
      </c>
      <c r="Q6" s="5081"/>
      <c r="R6" s="5081"/>
      <c r="S6" s="5081"/>
      <c r="T6" s="118" t="str">
        <f>LEFT(E85,1)</f>
        <v>Ｂ</v>
      </c>
      <c r="U6" s="5078" t="s">
        <v>303</v>
      </c>
      <c r="V6" s="5078"/>
      <c r="W6" s="5078"/>
      <c r="X6" s="5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092" t="s">
        <v>285</v>
      </c>
      <c r="B7" s="5093"/>
      <c r="C7" s="5093"/>
      <c r="D7" s="5093"/>
      <c r="E7" s="5094" t="str">
        <f t="shared" si="0"/>
        <v>障がい者施策委員会・地域自立支援協議会</v>
      </c>
      <c r="F7" s="5095"/>
      <c r="G7" s="5095"/>
      <c r="H7" s="5095"/>
      <c r="I7" s="5095"/>
      <c r="J7" s="5095"/>
      <c r="K7" s="5095"/>
      <c r="L7" s="5095"/>
      <c r="M7" s="5095"/>
      <c r="N7" s="5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068" t="s">
        <v>283</v>
      </c>
      <c r="B8" s="5069"/>
      <c r="C8" s="5069"/>
      <c r="D8" s="5069"/>
      <c r="E8" s="5070" t="str">
        <f t="shared" si="0"/>
        <v>障がい者福祉課</v>
      </c>
      <c r="F8" s="5071"/>
      <c r="G8" s="5071"/>
      <c r="H8" s="5071"/>
      <c r="I8" s="5071"/>
      <c r="J8" s="5071"/>
      <c r="K8" s="5071"/>
      <c r="L8" s="5071"/>
      <c r="M8" s="5071"/>
      <c r="N8" s="5072"/>
      <c r="P8" s="5040" t="s">
        <v>302</v>
      </c>
      <c r="Q8" s="5041"/>
      <c r="R8" s="5041"/>
      <c r="S8" s="5041"/>
      <c r="T8" s="120" t="str">
        <f>LEFT(E87,1)</f>
        <v>Ａ</v>
      </c>
      <c r="U8" s="5038" t="s">
        <v>301</v>
      </c>
      <c r="V8" s="5038"/>
      <c r="W8" s="5038"/>
      <c r="X8" s="5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065" t="s">
        <v>334</v>
      </c>
      <c r="B9" s="5066"/>
      <c r="C9" s="5066"/>
      <c r="D9" s="5067"/>
      <c r="E9" s="5073" t="str">
        <f t="shared" si="0"/>
        <v>障がい者に関する施策の総合的かつ計画的な推進について、必要な事項を調査・審議するため、障がい者施策委員会を開催する。また、障がい者等への支援体制の整備を図るため、地域自立支援協議会を運営する。</v>
      </c>
      <c r="F9" s="5074"/>
      <c r="G9" s="5074"/>
      <c r="H9" s="5074"/>
      <c r="I9" s="5074"/>
      <c r="J9" s="5074"/>
      <c r="K9" s="5074"/>
      <c r="L9" s="5074"/>
      <c r="M9" s="5074"/>
      <c r="N9" s="5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036" t="s">
        <v>300</v>
      </c>
      <c r="Q10" s="5037"/>
      <c r="R10" s="5037"/>
      <c r="S10" s="5037"/>
      <c r="T10" s="118" t="str">
        <f>LEFT(E89,1)</f>
        <v>Ｂ</v>
      </c>
      <c r="U10" s="5038" t="s">
        <v>298</v>
      </c>
      <c r="V10" s="5038"/>
      <c r="W10" s="5038"/>
      <c r="X10" s="5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各附属機関において検討を重ね、第６次新座市障がい者基本計画並びに第７期新座市障がい福祉計画及び第３期新座市障がい児福祉計画を策定した。当該基本計画の策定に当たっては、市内障がい者団体（当事者）からの意見を頂く機会として公聴会を開催し、各計画が調和の取れたものとなるよう合同で会議を開催した。
計画の策定に関する議事を中心として各６回の会議を開催したが、現計画の実施状況の把握及び評価を実施したほか、地域自立支援協議会の４つの専門部会では、課題別に具体的な議論や研修を行うことで、施策提言、情報共有及びサービスの質の向上を図ることができた。</v>
      </c>
      <c r="U12" s="5090"/>
      <c r="V12" s="5090"/>
      <c r="W12" s="5090"/>
      <c r="X12" s="5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068" t="s">
        <v>332</v>
      </c>
      <c r="B14" s="5069"/>
      <c r="C14" s="5069"/>
      <c r="D14" s="5069"/>
      <c r="E14" s="5082" t="str">
        <f>E51</f>
        <v>■市が直接実施  □一部委託  □全部委託・指定管理  □その他</v>
      </c>
      <c r="F14" s="5083"/>
      <c r="G14" s="5083"/>
      <c r="H14" s="5083"/>
      <c r="I14" s="5083"/>
      <c r="J14" s="5083"/>
      <c r="K14" s="5083"/>
      <c r="L14" s="5083"/>
      <c r="M14" s="5083"/>
      <c r="N14" s="5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068" t="s">
        <v>331</v>
      </c>
      <c r="B15" s="5069"/>
      <c r="C15" s="5069"/>
      <c r="D15" s="5069"/>
      <c r="E15" s="5082" t="str">
        <f>E52</f>
        <v>□国・県の制度　 ■国・県の制度＋市独自の制度　 □市独自の制度</v>
      </c>
      <c r="F15" s="5083"/>
      <c r="G15" s="5083"/>
      <c r="H15" s="5083"/>
      <c r="I15" s="5083"/>
      <c r="J15" s="5083"/>
      <c r="K15" s="5083"/>
      <c r="L15" s="5083"/>
      <c r="M15" s="5083"/>
      <c r="N15" s="5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085" t="s">
        <v>330</v>
      </c>
      <c r="B16" s="5086"/>
      <c r="C16" s="5086"/>
      <c r="D16" s="5086"/>
      <c r="E16" s="5087" t="str">
        <f>E53</f>
        <v>障害者基本法、障害者総合支援法及び児童福祉法</v>
      </c>
      <c r="F16" s="5088"/>
      <c r="G16" s="5088"/>
      <c r="H16" s="5088"/>
      <c r="I16" s="5088"/>
      <c r="J16" s="5088"/>
      <c r="K16" s="5088"/>
      <c r="L16" s="5088"/>
      <c r="M16" s="5088"/>
      <c r="N16" s="5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1557000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1557000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1257000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0.80732177263969174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施策委員会では、障がい者に関する施策の総合的かつ計画的な推進について、必要な事項を審議した。また、地域自立支援協議会では、障がい者等への支援体制の整備について、必要な事項を審議した。</v>
      </c>
      <c r="F26" s="53"/>
      <c r="G26" s="53"/>
      <c r="H26" s="53"/>
      <c r="I26" s="53"/>
      <c r="J26" s="53"/>
      <c r="K26" s="53"/>
      <c r="L26" s="53"/>
      <c r="M26" s="53"/>
      <c r="N26" s="54"/>
      <c r="O26" s="21"/>
      <c r="P26" s="5040" t="s">
        <v>292</v>
      </c>
      <c r="Q26" s="5041"/>
      <c r="R26" s="5041"/>
      <c r="S26" s="5097"/>
      <c r="T26" s="121" t="str">
        <f>E105</f>
        <v>計画策定年度に関しては、障がい者施策委員会及び地域自立支援協議会において、計画の策定に関する議事を中心として会議を開催する方針とし、他の年度に関しては、計画の実施状況の把握及び評価を継続して実施する。
このほか、障がい者施策委員会及び地域自立支援協議会において、それぞれが所掌する事務において、必要な事項を審議し、障がい者に関する施策の総合的かつ計画的な推進を図るとともに、障がい者等への支援の体制の整備を図る。</v>
      </c>
      <c r="U26" s="5090"/>
      <c r="V26" s="5090"/>
      <c r="W26" s="5090"/>
      <c r="X26" s="5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障がい者施策委員会</v>
      </c>
      <c r="C33" s="49"/>
      <c r="D33" s="23" t="str">
        <f t="shared" ref="D33:E36" si="1">D70</f>
        <v>回</v>
      </c>
      <c r="E33" s="46">
        <f t="shared" si="1"/>
        <v>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地域自立支援協議会</v>
      </c>
      <c r="C34" s="49"/>
      <c r="D34" s="23" t="str">
        <f t="shared" si="1"/>
        <v>回</v>
      </c>
      <c r="E34" s="46">
        <f t="shared" si="1"/>
        <v>6</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092" t="s">
        <v>285</v>
      </c>
      <c r="B44" s="5093"/>
      <c r="C44" s="5093"/>
      <c r="D44" s="5093"/>
      <c r="E44" s="5094" t="s">
        <v>1259</v>
      </c>
      <c r="F44" s="5095"/>
      <c r="G44" s="5095"/>
      <c r="H44" s="5095"/>
      <c r="I44" s="5095"/>
      <c r="J44" s="5095"/>
      <c r="K44" s="5095"/>
      <c r="L44" s="5095"/>
      <c r="M44" s="5095"/>
      <c r="N44" s="5096"/>
    </row>
    <row r="45" spans="1:35" ht="20.100000000000001" customHeight="1" x14ac:dyDescent="0.15">
      <c r="A45" s="5068" t="s">
        <v>283</v>
      </c>
      <c r="B45" s="5069"/>
      <c r="C45" s="5069"/>
      <c r="D45" s="5069"/>
      <c r="E45" s="5070" t="s">
        <v>1148</v>
      </c>
      <c r="F45" s="5071"/>
      <c r="G45" s="5071"/>
      <c r="H45" s="5071"/>
      <c r="I45" s="5071"/>
      <c r="J45" s="5071"/>
      <c r="K45" s="5071"/>
      <c r="L45" s="5071"/>
      <c r="M45" s="5071"/>
      <c r="N45" s="5072"/>
    </row>
    <row r="46" spans="1:35" ht="20.100000000000001" customHeight="1" x14ac:dyDescent="0.15">
      <c r="A46" s="5065" t="s">
        <v>334</v>
      </c>
      <c r="B46" s="5066"/>
      <c r="C46" s="5066"/>
      <c r="D46" s="5067"/>
      <c r="E46" s="5073" t="s">
        <v>1258</v>
      </c>
      <c r="F46" s="5074"/>
      <c r="G46" s="5074"/>
      <c r="H46" s="5074"/>
      <c r="I46" s="5074"/>
      <c r="J46" s="5074"/>
      <c r="K46" s="5074"/>
      <c r="L46" s="5074"/>
      <c r="M46" s="5074"/>
      <c r="N46" s="5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068" t="s">
        <v>332</v>
      </c>
      <c r="B51" s="5069"/>
      <c r="C51" s="5069"/>
      <c r="D51" s="5069"/>
      <c r="E51" s="5082" t="str">
        <f>AA52 &amp; "市が直接実施  " &amp; AB52  &amp; "一部委託  "  &amp; AC52 &amp; "全部委託・指定管理  " &amp; AD52 &amp; "その他"</f>
        <v>■市が直接実施  □一部委託  □全部委託・指定管理  □その他</v>
      </c>
      <c r="F51" s="5083"/>
      <c r="G51" s="5083"/>
      <c r="H51" s="5083"/>
      <c r="I51" s="5083"/>
      <c r="J51" s="5083"/>
      <c r="K51" s="5083"/>
      <c r="L51" s="5083"/>
      <c r="M51" s="5083"/>
      <c r="N51" s="5084"/>
    </row>
    <row r="52" spans="1:40" ht="20.100000000000001" customHeight="1" x14ac:dyDescent="0.15">
      <c r="A52" s="5068" t="s">
        <v>331</v>
      </c>
      <c r="B52" s="5069"/>
      <c r="C52" s="5069"/>
      <c r="D52" s="5069"/>
      <c r="E52" s="5082" t="str">
        <f>AA53 &amp; "国・県の制度　 " &amp; AB53  &amp; "国・県の制度＋市独自の制度　 "  &amp; AC53  &amp; "市独自の制度"</f>
        <v>□国・県の制度　 ■国・県の制度＋市独自の制度　 □市独自の制度</v>
      </c>
      <c r="F52" s="5083"/>
      <c r="G52" s="5083"/>
      <c r="H52" s="5083"/>
      <c r="I52" s="5083"/>
      <c r="J52" s="5083"/>
      <c r="K52" s="5083"/>
      <c r="L52" s="5083"/>
      <c r="M52" s="5083"/>
      <c r="N52" s="5084"/>
      <c r="AA52" s="8" t="s">
        <v>275</v>
      </c>
      <c r="AB52" s="8" t="s">
        <v>274</v>
      </c>
      <c r="AC52" s="8" t="s">
        <v>274</v>
      </c>
      <c r="AD52" s="8" t="s">
        <v>274</v>
      </c>
    </row>
    <row r="53" spans="1:40" ht="20.100000000000001" customHeight="1" thickBot="1" x14ac:dyDescent="0.2">
      <c r="A53" s="5085" t="s">
        <v>330</v>
      </c>
      <c r="B53" s="5086"/>
      <c r="C53" s="5086"/>
      <c r="D53" s="5086"/>
      <c r="E53" s="5087" t="s">
        <v>1257</v>
      </c>
      <c r="F53" s="5088"/>
      <c r="G53" s="5088"/>
      <c r="H53" s="5088"/>
      <c r="I53" s="5088"/>
      <c r="J53" s="5088"/>
      <c r="K53" s="5088"/>
      <c r="L53" s="5088"/>
      <c r="M53" s="5088"/>
      <c r="N53" s="50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1557000</v>
      </c>
      <c r="F57" s="57"/>
      <c r="G57" s="57">
        <f>IFERROR(HLOOKUP($AF$38,$AA$56:$AI$57,2,FALSE)*1000,"")</f>
        <v>2237000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1028</v>
      </c>
      <c r="AE57" s="13">
        <v>1557</v>
      </c>
      <c r="AF57" s="13">
        <v>2237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1557000</v>
      </c>
      <c r="G58" s="19"/>
      <c r="H58" s="20">
        <f>IFERROR(G57-H59,"")</f>
        <v>2237000</v>
      </c>
      <c r="I58" s="19"/>
      <c r="J58" s="20">
        <f>IFERROR(I57-J59,"")</f>
        <v>0</v>
      </c>
      <c r="K58" s="19"/>
      <c r="L58" s="20">
        <f>IFERROR(K57-L59,"")</f>
        <v>0</v>
      </c>
      <c r="M58" s="19"/>
      <c r="N58" s="18">
        <f>IFERROR(M57-N59,"")</f>
        <v>0</v>
      </c>
      <c r="AA58" s="13">
        <v>0</v>
      </c>
      <c r="AB58" s="13">
        <v>0</v>
      </c>
      <c r="AC58" s="13">
        <v>0</v>
      </c>
      <c r="AD58" s="13">
        <v>388500</v>
      </c>
      <c r="AE58" s="13">
        <v>1257000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1257000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300000</v>
      </c>
      <c r="F61" s="57"/>
      <c r="G61" s="57">
        <f>IFERROR(G57-G60,"")</f>
        <v>2237000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0.80732177263969174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1256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1255</v>
      </c>
      <c r="C70" s="49"/>
      <c r="D70" s="15" t="s">
        <v>350</v>
      </c>
      <c r="E70" s="180">
        <f>IFERROR(HLOOKUP($AE$38,$AA$76:$AI$80,2,FALSE),"")</f>
        <v>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1254</v>
      </c>
      <c r="C71" s="49"/>
      <c r="D71" s="15" t="s">
        <v>350</v>
      </c>
      <c r="E71" s="180">
        <f>IFERROR(HLOOKUP($AE$38,$AA$76:$AI$80,3,FALSE),"")</f>
        <v>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040" t="s">
        <v>305</v>
      </c>
      <c r="B85" s="5041"/>
      <c r="C85" s="5041"/>
      <c r="D85" s="5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040" t="s">
        <v>302</v>
      </c>
      <c r="B87" s="5041"/>
      <c r="C87" s="5041"/>
      <c r="D87" s="5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036" t="s">
        <v>300</v>
      </c>
      <c r="B89" s="5037"/>
      <c r="C89" s="5037"/>
      <c r="D89" s="50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040" t="s">
        <v>297</v>
      </c>
      <c r="B91" s="5041"/>
      <c r="C91" s="5041"/>
      <c r="D91" s="5098"/>
      <c r="E91" s="158" t="s">
        <v>1253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040" t="s">
        <v>294</v>
      </c>
      <c r="B98" s="5041"/>
      <c r="C98" s="5041"/>
      <c r="D98" s="5098"/>
      <c r="E98" s="5103" t="s">
        <v>340</v>
      </c>
      <c r="F98" s="5104"/>
      <c r="G98" s="5100" t="s">
        <v>293</v>
      </c>
      <c r="H98" s="5101"/>
      <c r="I98" s="5101"/>
      <c r="J98" s="5101"/>
      <c r="K98" s="5101"/>
      <c r="L98" s="5101"/>
      <c r="M98" s="5101"/>
      <c r="N98" s="5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040" t="s">
        <v>292</v>
      </c>
      <c r="B105" s="5041"/>
      <c r="C105" s="5041"/>
      <c r="D105" s="5098"/>
      <c r="E105" s="5099" t="s">
        <v>1252</v>
      </c>
      <c r="F105" s="5090"/>
      <c r="G105" s="5090"/>
      <c r="H105" s="5090"/>
      <c r="I105" s="5090"/>
      <c r="J105" s="5090"/>
      <c r="K105" s="5090"/>
      <c r="L105" s="5090"/>
      <c r="M105" s="5090"/>
      <c r="N105" s="5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116" t="s">
        <v>307</v>
      </c>
      <c r="Q4" s="5117"/>
      <c r="R4" s="5117"/>
      <c r="S4" s="5117"/>
      <c r="T4" s="118" t="str">
        <f>LEFT(E83,1)</f>
        <v>Ｂ</v>
      </c>
      <c r="U4" s="5118" t="s">
        <v>306</v>
      </c>
      <c r="V4" s="5118"/>
      <c r="W4" s="5118"/>
      <c r="X4" s="5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120" t="s">
        <v>305</v>
      </c>
      <c r="Q6" s="5121"/>
      <c r="R6" s="5121"/>
      <c r="S6" s="5121"/>
      <c r="T6" s="118" t="str">
        <f>LEFT(E85,1)</f>
        <v>Ｂ</v>
      </c>
      <c r="U6" s="5118" t="s">
        <v>303</v>
      </c>
      <c r="V6" s="5118"/>
      <c r="W6" s="5118"/>
      <c r="X6" s="5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132" t="s">
        <v>285</v>
      </c>
      <c r="B7" s="5133"/>
      <c r="C7" s="5133"/>
      <c r="D7" s="5133"/>
      <c r="E7" s="5134" t="str">
        <f t="shared" si="0"/>
        <v>障がい者基本計画等策定</v>
      </c>
      <c r="F7" s="5135"/>
      <c r="G7" s="5135"/>
      <c r="H7" s="5135"/>
      <c r="I7" s="5135"/>
      <c r="J7" s="5135"/>
      <c r="K7" s="5135"/>
      <c r="L7" s="5135"/>
      <c r="M7" s="5135"/>
      <c r="N7" s="5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108" t="s">
        <v>283</v>
      </c>
      <c r="B8" s="5109"/>
      <c r="C8" s="5109"/>
      <c r="D8" s="5109"/>
      <c r="E8" s="5110" t="str">
        <f t="shared" si="0"/>
        <v>障がい者福祉課</v>
      </c>
      <c r="F8" s="5111"/>
      <c r="G8" s="5111"/>
      <c r="H8" s="5111"/>
      <c r="I8" s="5111"/>
      <c r="J8" s="5111"/>
      <c r="K8" s="5111"/>
      <c r="L8" s="5111"/>
      <c r="M8" s="5111"/>
      <c r="N8" s="5112"/>
      <c r="P8" s="5080" t="s">
        <v>302</v>
      </c>
      <c r="Q8" s="5081"/>
      <c r="R8" s="5081"/>
      <c r="S8" s="5081"/>
      <c r="T8" s="120" t="str">
        <f>LEFT(E87,1)</f>
        <v>Ａ</v>
      </c>
      <c r="U8" s="5078" t="s">
        <v>301</v>
      </c>
      <c r="V8" s="5078"/>
      <c r="W8" s="5078"/>
      <c r="X8" s="5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105" t="s">
        <v>334</v>
      </c>
      <c r="B9" s="5106"/>
      <c r="C9" s="5106"/>
      <c r="D9" s="5107"/>
      <c r="E9" s="5113" t="str">
        <f t="shared" si="0"/>
        <v>障がい者施策に関する基本指針である障がい者基本計画を策定する。また、各種福祉サービスの整備、充実のため障がい福祉計画及び障がい児福祉計画を策定する。</v>
      </c>
      <c r="F9" s="5114"/>
      <c r="G9" s="5114"/>
      <c r="H9" s="5114"/>
      <c r="I9" s="5114"/>
      <c r="J9" s="5114"/>
      <c r="K9" s="5114"/>
      <c r="L9" s="5114"/>
      <c r="M9" s="5114"/>
      <c r="N9" s="5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076" t="s">
        <v>300</v>
      </c>
      <c r="Q10" s="5077"/>
      <c r="R10" s="5077"/>
      <c r="S10" s="5077"/>
      <c r="T10" s="118" t="str">
        <f>LEFT(E89,1)</f>
        <v>Ｂ</v>
      </c>
      <c r="U10" s="5078" t="s">
        <v>298</v>
      </c>
      <c r="V10" s="5078"/>
      <c r="W10" s="5078"/>
      <c r="X10" s="5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第６次新座市障がい者基本計画並びに第７期新座市障がい福祉計画及び第３期新座市障がい児福祉計画を策定した。二つの附属機関に諮問した上で策定するとともに、業務委託契約による効率化を意識しながら進め、過年度からの理念に沿いつつ、最新の国等の動向を情報収集し、各計画が調和の取れたものとなるように整えた。このほか、計画の概要版を作成し、計画書及びその概要版に音声コード「Ｕｎｉ－Ｖｏｉｃｅ」を初めて貼付し、当事者への配慮がなされた計画書を整えることができた。</v>
      </c>
      <c r="U12" s="5130"/>
      <c r="V12" s="5130"/>
      <c r="W12" s="5130"/>
      <c r="X12" s="5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108" t="s">
        <v>332</v>
      </c>
      <c r="B14" s="5109"/>
      <c r="C14" s="5109"/>
      <c r="D14" s="5109"/>
      <c r="E14" s="5122" t="str">
        <f>E51</f>
        <v>■市が直接実施  ■一部委託  □全部委託・指定管理  □その他</v>
      </c>
      <c r="F14" s="5123"/>
      <c r="G14" s="5123"/>
      <c r="H14" s="5123"/>
      <c r="I14" s="5123"/>
      <c r="J14" s="5123"/>
      <c r="K14" s="5123"/>
      <c r="L14" s="5123"/>
      <c r="M14" s="5123"/>
      <c r="N14" s="5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108" t="s">
        <v>331</v>
      </c>
      <c r="B15" s="5109"/>
      <c r="C15" s="5109"/>
      <c r="D15" s="5109"/>
      <c r="E15" s="5122" t="str">
        <f>E52</f>
        <v>□国・県の制度　 ■国・県の制度＋市独自の制度　 □市独自の制度</v>
      </c>
      <c r="F15" s="5123"/>
      <c r="G15" s="5123"/>
      <c r="H15" s="5123"/>
      <c r="I15" s="5123"/>
      <c r="J15" s="5123"/>
      <c r="K15" s="5123"/>
      <c r="L15" s="5123"/>
      <c r="M15" s="5123"/>
      <c r="N15" s="5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125" t="s">
        <v>330</v>
      </c>
      <c r="B16" s="5126"/>
      <c r="C16" s="5126"/>
      <c r="D16" s="5126"/>
      <c r="E16" s="5127" t="str">
        <f>E53</f>
        <v>障害者基本法、障害者総合支援法及び児童福祉法</v>
      </c>
      <c r="F16" s="5128"/>
      <c r="G16" s="5128"/>
      <c r="H16" s="5128"/>
      <c r="I16" s="5128"/>
      <c r="J16" s="5128"/>
      <c r="K16" s="5128"/>
      <c r="L16" s="5128"/>
      <c r="M16" s="5128"/>
      <c r="N16" s="5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2360000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2357300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2700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0.99885593220338986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障がい者施策に関する基本指針である障がい者基本計画を策定した。また、各種福祉サービスの整備、充実のため障がい福祉計画及び障がい児福祉計画を策定した。
計画策定に当たっては、計画書の概要版を作成するとともに、計画書及びその概要版に音声コード「Ｕｎｉ－Ｖｏｉｃｅ」を貼付した。</v>
      </c>
      <c r="F26" s="53"/>
      <c r="G26" s="53"/>
      <c r="H26" s="53"/>
      <c r="I26" s="53"/>
      <c r="J26" s="53"/>
      <c r="K26" s="53"/>
      <c r="L26" s="53"/>
      <c r="M26" s="53"/>
      <c r="N26" s="54"/>
      <c r="O26" s="21"/>
      <c r="P26" s="5080" t="s">
        <v>292</v>
      </c>
      <c r="Q26" s="5081"/>
      <c r="R26" s="5081"/>
      <c r="S26" s="5137"/>
      <c r="T26" s="121" t="str">
        <f>E105</f>
        <v>次期計画の策定に関しては、引き続き、障がい者施策委員会又は地域自立支援協議会に諮問するとともに、本年度の事業の進め方を参考に、計画の策定業務を推進する。
引き続き、業務委託契約による効率化を意識しながら進め、計画の概要版を作成し、計画書及びその概要版に音声コード「Ｕｎｉ－Ｖｏｉｃｅ」を貼付することにより、当事者への配慮がなされた計画書を整える。</v>
      </c>
      <c r="U26" s="5130"/>
      <c r="V26" s="5130"/>
      <c r="W26" s="5130"/>
      <c r="X26" s="5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計画書等の成果物</v>
      </c>
      <c r="C33" s="49"/>
      <c r="D33" s="23" t="str">
        <f t="shared" ref="D33:E36" si="1">D70</f>
        <v>点</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132" t="s">
        <v>285</v>
      </c>
      <c r="B44" s="5133"/>
      <c r="C44" s="5133"/>
      <c r="D44" s="5133"/>
      <c r="E44" s="5134" t="s">
        <v>1266</v>
      </c>
      <c r="F44" s="5135"/>
      <c r="G44" s="5135"/>
      <c r="H44" s="5135"/>
      <c r="I44" s="5135"/>
      <c r="J44" s="5135"/>
      <c r="K44" s="5135"/>
      <c r="L44" s="5135"/>
      <c r="M44" s="5135"/>
      <c r="N44" s="5136"/>
    </row>
    <row r="45" spans="1:35" ht="20.100000000000001" customHeight="1" x14ac:dyDescent="0.15">
      <c r="A45" s="5108" t="s">
        <v>283</v>
      </c>
      <c r="B45" s="5109"/>
      <c r="C45" s="5109"/>
      <c r="D45" s="5109"/>
      <c r="E45" s="5110" t="s">
        <v>1148</v>
      </c>
      <c r="F45" s="5111"/>
      <c r="G45" s="5111"/>
      <c r="H45" s="5111"/>
      <c r="I45" s="5111"/>
      <c r="J45" s="5111"/>
      <c r="K45" s="5111"/>
      <c r="L45" s="5111"/>
      <c r="M45" s="5111"/>
      <c r="N45" s="5112"/>
    </row>
    <row r="46" spans="1:35" ht="20.100000000000001" customHeight="1" x14ac:dyDescent="0.15">
      <c r="A46" s="5105" t="s">
        <v>334</v>
      </c>
      <c r="B46" s="5106"/>
      <c r="C46" s="5106"/>
      <c r="D46" s="5107"/>
      <c r="E46" s="5113" t="s">
        <v>1265</v>
      </c>
      <c r="F46" s="5114"/>
      <c r="G46" s="5114"/>
      <c r="H46" s="5114"/>
      <c r="I46" s="5114"/>
      <c r="J46" s="5114"/>
      <c r="K46" s="5114"/>
      <c r="L46" s="5114"/>
      <c r="M46" s="5114"/>
      <c r="N46" s="5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108" t="s">
        <v>332</v>
      </c>
      <c r="B51" s="5109"/>
      <c r="C51" s="5109"/>
      <c r="D51" s="5109"/>
      <c r="E51" s="5122" t="str">
        <f>AA52 &amp; "市が直接実施  " &amp; AB52  &amp; "一部委託  "  &amp; AC52 &amp; "全部委託・指定管理  " &amp; AD52 &amp; "その他"</f>
        <v>■市が直接実施  ■一部委託  □全部委託・指定管理  □その他</v>
      </c>
      <c r="F51" s="5123"/>
      <c r="G51" s="5123"/>
      <c r="H51" s="5123"/>
      <c r="I51" s="5123"/>
      <c r="J51" s="5123"/>
      <c r="K51" s="5123"/>
      <c r="L51" s="5123"/>
      <c r="M51" s="5123"/>
      <c r="N51" s="5124"/>
    </row>
    <row r="52" spans="1:40" ht="20.100000000000001" customHeight="1" x14ac:dyDescent="0.15">
      <c r="A52" s="5108" t="s">
        <v>331</v>
      </c>
      <c r="B52" s="5109"/>
      <c r="C52" s="5109"/>
      <c r="D52" s="5109"/>
      <c r="E52" s="5122" t="str">
        <f>AA53 &amp; "国・県の制度　 " &amp; AB53  &amp; "国・県の制度＋市独自の制度　 "  &amp; AC53  &amp; "市独自の制度"</f>
        <v>□国・県の制度　 ■国・県の制度＋市独自の制度　 □市独自の制度</v>
      </c>
      <c r="F52" s="5123"/>
      <c r="G52" s="5123"/>
      <c r="H52" s="5123"/>
      <c r="I52" s="5123"/>
      <c r="J52" s="5123"/>
      <c r="K52" s="5123"/>
      <c r="L52" s="5123"/>
      <c r="M52" s="5123"/>
      <c r="N52" s="5124"/>
      <c r="AA52" s="8" t="s">
        <v>275</v>
      </c>
      <c r="AB52" s="8" t="s">
        <v>275</v>
      </c>
      <c r="AC52" s="8" t="s">
        <v>274</v>
      </c>
      <c r="AD52" s="8" t="s">
        <v>274</v>
      </c>
    </row>
    <row r="53" spans="1:40" ht="20.100000000000001" customHeight="1" thickBot="1" x14ac:dyDescent="0.2">
      <c r="A53" s="5125" t="s">
        <v>330</v>
      </c>
      <c r="B53" s="5126"/>
      <c r="C53" s="5126"/>
      <c r="D53" s="5126"/>
      <c r="E53" s="5127" t="s">
        <v>1257</v>
      </c>
      <c r="F53" s="5128"/>
      <c r="G53" s="5128"/>
      <c r="H53" s="5128"/>
      <c r="I53" s="5128"/>
      <c r="J53" s="5128"/>
      <c r="K53" s="5128"/>
      <c r="L53" s="5128"/>
      <c r="M53" s="5128"/>
      <c r="N53" s="51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2360000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2228</v>
      </c>
      <c r="AE57" s="13">
        <v>2360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2360000</v>
      </c>
      <c r="G58" s="19"/>
      <c r="H58" s="20">
        <f>IFERROR(G57-H59,"")</f>
        <v>0</v>
      </c>
      <c r="I58" s="19"/>
      <c r="J58" s="20">
        <f>IFERROR(I57-J59,"")</f>
        <v>0</v>
      </c>
      <c r="K58" s="19"/>
      <c r="L58" s="20">
        <f>IFERROR(K57-L59,"")</f>
        <v>0</v>
      </c>
      <c r="M58" s="19"/>
      <c r="N58" s="18">
        <f>IFERROR(M57-N59,"")</f>
        <v>0</v>
      </c>
      <c r="AA58" s="13">
        <v>0</v>
      </c>
      <c r="AB58" s="13">
        <v>0</v>
      </c>
      <c r="AC58" s="13">
        <v>0</v>
      </c>
      <c r="AD58" s="13">
        <v>6000</v>
      </c>
      <c r="AE58" s="13">
        <v>2357300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2357300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2700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0.99885593220338986</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1264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1263</v>
      </c>
      <c r="C70" s="49"/>
      <c r="D70" s="15" t="s">
        <v>1262</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080" t="s">
        <v>305</v>
      </c>
      <c r="B85" s="5081"/>
      <c r="C85" s="5081"/>
      <c r="D85" s="5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080" t="s">
        <v>302</v>
      </c>
      <c r="B87" s="5081"/>
      <c r="C87" s="5081"/>
      <c r="D87" s="5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076" t="s">
        <v>300</v>
      </c>
      <c r="B89" s="5077"/>
      <c r="C89" s="5077"/>
      <c r="D89" s="50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080" t="s">
        <v>297</v>
      </c>
      <c r="B91" s="5081"/>
      <c r="C91" s="5081"/>
      <c r="D91" s="5138"/>
      <c r="E91" s="158" t="s">
        <v>1261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080" t="s">
        <v>294</v>
      </c>
      <c r="B98" s="5081"/>
      <c r="C98" s="5081"/>
      <c r="D98" s="5138"/>
      <c r="E98" s="5143" t="s">
        <v>340</v>
      </c>
      <c r="F98" s="5144"/>
      <c r="G98" s="5140" t="s">
        <v>293</v>
      </c>
      <c r="H98" s="5141"/>
      <c r="I98" s="5141"/>
      <c r="J98" s="5141"/>
      <c r="K98" s="5141"/>
      <c r="L98" s="5141"/>
      <c r="M98" s="5141"/>
      <c r="N98" s="5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080" t="s">
        <v>292</v>
      </c>
      <c r="B105" s="5081"/>
      <c r="C105" s="5081"/>
      <c r="D105" s="5138"/>
      <c r="E105" s="5139" t="s">
        <v>1260</v>
      </c>
      <c r="F105" s="5130"/>
      <c r="G105" s="5130"/>
      <c r="H105" s="5130"/>
      <c r="I105" s="5130"/>
      <c r="J105" s="5130"/>
      <c r="K105" s="5130"/>
      <c r="L105" s="5130"/>
      <c r="M105" s="5130"/>
      <c r="N105" s="5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156" t="s">
        <v>307</v>
      </c>
      <c r="Q4" s="5157"/>
      <c r="R4" s="5157"/>
      <c r="S4" s="5157"/>
      <c r="T4" s="118" t="str">
        <f>LEFT(E83,1)</f>
        <v>Ｂ</v>
      </c>
      <c r="U4" s="5158" t="s">
        <v>306</v>
      </c>
      <c r="V4" s="5158"/>
      <c r="W4" s="5158"/>
      <c r="X4" s="5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160" t="s">
        <v>305</v>
      </c>
      <c r="Q6" s="5161"/>
      <c r="R6" s="5161"/>
      <c r="S6" s="5161"/>
      <c r="T6" s="118" t="str">
        <f>LEFT(E85,1)</f>
        <v>Ｂ</v>
      </c>
      <c r="U6" s="5158" t="s">
        <v>303</v>
      </c>
      <c r="V6" s="5158"/>
      <c r="W6" s="5158"/>
      <c r="X6" s="5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172" t="s">
        <v>285</v>
      </c>
      <c r="B7" s="5173"/>
      <c r="C7" s="5173"/>
      <c r="D7" s="5173"/>
      <c r="E7" s="5174" t="str">
        <f t="shared" si="0"/>
        <v>朝霞地区一部事務組合負担金</v>
      </c>
      <c r="F7" s="5175"/>
      <c r="G7" s="5175"/>
      <c r="H7" s="5175"/>
      <c r="I7" s="5175"/>
      <c r="J7" s="5175"/>
      <c r="K7" s="5175"/>
      <c r="L7" s="5175"/>
      <c r="M7" s="5175"/>
      <c r="N7" s="5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148" t="s">
        <v>283</v>
      </c>
      <c r="B8" s="5149"/>
      <c r="C8" s="5149"/>
      <c r="D8" s="5149"/>
      <c r="E8" s="5150" t="str">
        <f t="shared" si="0"/>
        <v>障がい者福祉課</v>
      </c>
      <c r="F8" s="5151"/>
      <c r="G8" s="5151"/>
      <c r="H8" s="5151"/>
      <c r="I8" s="5151"/>
      <c r="J8" s="5151"/>
      <c r="K8" s="5151"/>
      <c r="L8" s="5151"/>
      <c r="M8" s="5151"/>
      <c r="N8" s="5152"/>
      <c r="P8" s="5120" t="s">
        <v>302</v>
      </c>
      <c r="Q8" s="5121"/>
      <c r="R8" s="5121"/>
      <c r="S8" s="5121"/>
      <c r="T8" s="120" t="str">
        <f>LEFT(E87,1)</f>
        <v>Ａ</v>
      </c>
      <c r="U8" s="5118" t="s">
        <v>301</v>
      </c>
      <c r="V8" s="5118"/>
      <c r="W8" s="5118"/>
      <c r="X8" s="5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145" t="s">
        <v>334</v>
      </c>
      <c r="B9" s="5146"/>
      <c r="C9" s="5146"/>
      <c r="D9" s="5147"/>
      <c r="E9" s="5153" t="str">
        <f t="shared" si="0"/>
        <v>新座市・朝霞市・志木市・和光市で構成する朝霞地区一部事務組合事務のうち、「すわ緑風園」の運営に係る費用を負担する。
構成市の負担割合
（１）人口割　６５％
（２）均等割　３５％</v>
      </c>
      <c r="F9" s="5154"/>
      <c r="G9" s="5154"/>
      <c r="H9" s="5154"/>
      <c r="I9" s="5154"/>
      <c r="J9" s="5154"/>
      <c r="K9" s="5154"/>
      <c r="L9" s="5154"/>
      <c r="M9" s="5154"/>
      <c r="N9" s="5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116" t="s">
        <v>300</v>
      </c>
      <c r="Q10" s="5117"/>
      <c r="R10" s="5117"/>
      <c r="S10" s="5117"/>
      <c r="T10" s="118" t="str">
        <f>LEFT(E89,1)</f>
        <v>Ａ</v>
      </c>
      <c r="U10" s="5118" t="s">
        <v>298</v>
      </c>
      <c r="V10" s="5118"/>
      <c r="W10" s="5118"/>
      <c r="X10" s="5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朝霞地区一部事務組会の管内である新座市、朝霞市、志木市及び和光市の知的障がい者に対し、施設入所支援、生活介護等の福祉サービスを提供することができた。
入所者は夜間において、介護が必要な者、入所させながら訓練等を実施することが必要かつ効果的であると認められるものであり、居住支援の場（夜間）及び日中活動の場（昼間）を提供することができた。</v>
      </c>
      <c r="U12" s="5170"/>
      <c r="V12" s="5170"/>
      <c r="W12" s="5170"/>
      <c r="X12" s="5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148" t="s">
        <v>332</v>
      </c>
      <c r="B14" s="5149"/>
      <c r="C14" s="5149"/>
      <c r="D14" s="5149"/>
      <c r="E14" s="5162" t="str">
        <f>E51</f>
        <v>□市が直接実施  □一部委託  □全部委託・指定管理  ■その他</v>
      </c>
      <c r="F14" s="5163"/>
      <c r="G14" s="5163"/>
      <c r="H14" s="5163"/>
      <c r="I14" s="5163"/>
      <c r="J14" s="5163"/>
      <c r="K14" s="5163"/>
      <c r="L14" s="5163"/>
      <c r="M14" s="5163"/>
      <c r="N14" s="5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148" t="s">
        <v>331</v>
      </c>
      <c r="B15" s="5149"/>
      <c r="C15" s="5149"/>
      <c r="D15" s="5149"/>
      <c r="E15" s="5162" t="str">
        <f>E52</f>
        <v>■国・県の制度　 □国・県の制度＋市独自の制度　 □市独自の制度</v>
      </c>
      <c r="F15" s="5163"/>
      <c r="G15" s="5163"/>
      <c r="H15" s="5163"/>
      <c r="I15" s="5163"/>
      <c r="J15" s="5163"/>
      <c r="K15" s="5163"/>
      <c r="L15" s="5163"/>
      <c r="M15" s="5163"/>
      <c r="N15" s="5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165" t="s">
        <v>330</v>
      </c>
      <c r="B16" s="5166"/>
      <c r="C16" s="5166"/>
      <c r="D16" s="5166"/>
      <c r="E16" s="5167" t="str">
        <f>E53</f>
        <v>障害者の日常生活及び社会生活を総合的に支援する法律第５条第７項及び第１１項</v>
      </c>
      <c r="F16" s="5168"/>
      <c r="G16" s="5168"/>
      <c r="H16" s="5168"/>
      <c r="I16" s="5168"/>
      <c r="J16" s="5168"/>
      <c r="K16" s="5168"/>
      <c r="L16" s="5168"/>
      <c r="M16" s="5168"/>
      <c r="N16" s="5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23443000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23443000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23443000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新座市・朝霞市・志木市・和光市で構成する朝霞地区一部事務組合事務のうち、「すわ緑風園」の運営に係る費用を負担した。
構成市の負担割合
（１）人口割　６５％
（２）均等割　３５％</v>
      </c>
      <c r="F26" s="53"/>
      <c r="G26" s="53"/>
      <c r="H26" s="53"/>
      <c r="I26" s="53"/>
      <c r="J26" s="53"/>
      <c r="K26" s="53"/>
      <c r="L26" s="53"/>
      <c r="M26" s="53"/>
      <c r="N26" s="54"/>
      <c r="O26" s="21"/>
      <c r="P26" s="5120" t="s">
        <v>292</v>
      </c>
      <c r="Q26" s="5121"/>
      <c r="R26" s="5121"/>
      <c r="S26" s="5177"/>
      <c r="T26" s="121" t="str">
        <f>E105</f>
        <v>施設入所希望者の選択先の一つとして、今後も継続していく。</v>
      </c>
      <c r="U26" s="5170"/>
      <c r="V26" s="5170"/>
      <c r="W26" s="5170"/>
      <c r="X26" s="5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施設入所支援利用者（年度末）</v>
      </c>
      <c r="C33" s="49"/>
      <c r="D33" s="23" t="str">
        <f t="shared" ref="D33:E36" si="1">D70</f>
        <v>人</v>
      </c>
      <c r="E33" s="46">
        <f t="shared" si="1"/>
        <v>16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生活介護利用者（年度末）</v>
      </c>
      <c r="C34" s="49"/>
      <c r="D34" s="23" t="str">
        <f t="shared" si="1"/>
        <v>人</v>
      </c>
      <c r="E34" s="46">
        <f t="shared" si="1"/>
        <v>16</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172" t="s">
        <v>285</v>
      </c>
      <c r="B44" s="5173"/>
      <c r="C44" s="5173"/>
      <c r="D44" s="5173"/>
      <c r="E44" s="5174" t="s">
        <v>1274</v>
      </c>
      <c r="F44" s="5175"/>
      <c r="G44" s="5175"/>
      <c r="H44" s="5175"/>
      <c r="I44" s="5175"/>
      <c r="J44" s="5175"/>
      <c r="K44" s="5175"/>
      <c r="L44" s="5175"/>
      <c r="M44" s="5175"/>
      <c r="N44" s="5176"/>
    </row>
    <row r="45" spans="1:35" ht="20.100000000000001" customHeight="1" x14ac:dyDescent="0.15">
      <c r="A45" s="5148" t="s">
        <v>283</v>
      </c>
      <c r="B45" s="5149"/>
      <c r="C45" s="5149"/>
      <c r="D45" s="5149"/>
      <c r="E45" s="5150" t="s">
        <v>1148</v>
      </c>
      <c r="F45" s="5151"/>
      <c r="G45" s="5151"/>
      <c r="H45" s="5151"/>
      <c r="I45" s="5151"/>
      <c r="J45" s="5151"/>
      <c r="K45" s="5151"/>
      <c r="L45" s="5151"/>
      <c r="M45" s="5151"/>
      <c r="N45" s="5152"/>
    </row>
    <row r="46" spans="1:35" ht="20.100000000000001" customHeight="1" x14ac:dyDescent="0.15">
      <c r="A46" s="5145" t="s">
        <v>334</v>
      </c>
      <c r="B46" s="5146"/>
      <c r="C46" s="5146"/>
      <c r="D46" s="5147"/>
      <c r="E46" s="5153" t="s">
        <v>1273</v>
      </c>
      <c r="F46" s="5154"/>
      <c r="G46" s="5154"/>
      <c r="H46" s="5154"/>
      <c r="I46" s="5154"/>
      <c r="J46" s="5154"/>
      <c r="K46" s="5154"/>
      <c r="L46" s="5154"/>
      <c r="M46" s="5154"/>
      <c r="N46" s="5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148" t="s">
        <v>332</v>
      </c>
      <c r="B51" s="5149"/>
      <c r="C51" s="5149"/>
      <c r="D51" s="5149"/>
      <c r="E51" s="5162" t="str">
        <f>AA52 &amp; "市が直接実施  " &amp; AB52  &amp; "一部委託  "  &amp; AC52 &amp; "全部委託・指定管理  " &amp; AD52 &amp; "その他"</f>
        <v>□市が直接実施  □一部委託  □全部委託・指定管理  ■その他</v>
      </c>
      <c r="F51" s="5163"/>
      <c r="G51" s="5163"/>
      <c r="H51" s="5163"/>
      <c r="I51" s="5163"/>
      <c r="J51" s="5163"/>
      <c r="K51" s="5163"/>
      <c r="L51" s="5163"/>
      <c r="M51" s="5163"/>
      <c r="N51" s="5164"/>
    </row>
    <row r="52" spans="1:40" ht="20.100000000000001" customHeight="1" x14ac:dyDescent="0.15">
      <c r="A52" s="5148" t="s">
        <v>331</v>
      </c>
      <c r="B52" s="5149"/>
      <c r="C52" s="5149"/>
      <c r="D52" s="5149"/>
      <c r="E52" s="5162" t="str">
        <f>AA53 &amp; "国・県の制度　 " &amp; AB53  &amp; "国・県の制度＋市独自の制度　 "  &amp; AC53  &amp; "市独自の制度"</f>
        <v>■国・県の制度　 □国・県の制度＋市独自の制度　 □市独自の制度</v>
      </c>
      <c r="F52" s="5163"/>
      <c r="G52" s="5163"/>
      <c r="H52" s="5163"/>
      <c r="I52" s="5163"/>
      <c r="J52" s="5163"/>
      <c r="K52" s="5163"/>
      <c r="L52" s="5163"/>
      <c r="M52" s="5163"/>
      <c r="N52" s="5164"/>
      <c r="AA52" s="8" t="s">
        <v>274</v>
      </c>
      <c r="AB52" s="8" t="s">
        <v>274</v>
      </c>
      <c r="AC52" s="8" t="s">
        <v>274</v>
      </c>
      <c r="AD52" s="8" t="s">
        <v>275</v>
      </c>
    </row>
    <row r="53" spans="1:40" ht="20.100000000000001" customHeight="1" thickBot="1" x14ac:dyDescent="0.2">
      <c r="A53" s="5165" t="s">
        <v>330</v>
      </c>
      <c r="B53" s="5166"/>
      <c r="C53" s="5166"/>
      <c r="D53" s="5166"/>
      <c r="E53" s="5167" t="s">
        <v>1272</v>
      </c>
      <c r="F53" s="5168"/>
      <c r="G53" s="5168"/>
      <c r="H53" s="5168"/>
      <c r="I53" s="5168"/>
      <c r="J53" s="5168"/>
      <c r="K53" s="5168"/>
      <c r="L53" s="5168"/>
      <c r="M53" s="5168"/>
      <c r="N53" s="51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23443000</v>
      </c>
      <c r="F57" s="57"/>
      <c r="G57" s="57">
        <f>IFERROR(HLOOKUP($AF$38,$AA$56:$AI$57,2,FALSE)*1000,"")</f>
        <v>25219000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23084</v>
      </c>
      <c r="AE57" s="13">
        <v>23443</v>
      </c>
      <c r="AF57" s="13">
        <v>25219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23443000</v>
      </c>
      <c r="G58" s="19"/>
      <c r="H58" s="20">
        <f>IFERROR(G57-H59,"")</f>
        <v>25219000</v>
      </c>
      <c r="I58" s="19"/>
      <c r="J58" s="20">
        <f>IFERROR(I57-J59,"")</f>
        <v>0</v>
      </c>
      <c r="K58" s="19"/>
      <c r="L58" s="20">
        <f>IFERROR(K57-L59,"")</f>
        <v>0</v>
      </c>
      <c r="M58" s="19"/>
      <c r="N58" s="18">
        <f>IFERROR(M57-N59,"")</f>
        <v>0</v>
      </c>
      <c r="AA58" s="13">
        <v>0</v>
      </c>
      <c r="AB58" s="13">
        <v>0</v>
      </c>
      <c r="AC58" s="13">
        <v>0</v>
      </c>
      <c r="AD58" s="13">
        <v>17315000</v>
      </c>
      <c r="AE58" s="13">
        <v>23443000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23443000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25219000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1271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1270</v>
      </c>
      <c r="C70" s="49"/>
      <c r="D70" s="15" t="s">
        <v>252</v>
      </c>
      <c r="E70" s="180">
        <f>IFERROR(HLOOKUP($AE$38,$AA$76:$AI$80,2,FALSE),"")</f>
        <v>16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1269</v>
      </c>
      <c r="C71" s="49"/>
      <c r="D71" s="15" t="s">
        <v>252</v>
      </c>
      <c r="E71" s="180">
        <f>IFERROR(HLOOKUP($AE$38,$AA$76:$AI$80,3,FALSE),"")</f>
        <v>16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16</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120" t="s">
        <v>305</v>
      </c>
      <c r="B85" s="5121"/>
      <c r="C85" s="5121"/>
      <c r="D85" s="5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120" t="s">
        <v>302</v>
      </c>
      <c r="B87" s="5121"/>
      <c r="C87" s="5121"/>
      <c r="D87" s="5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116" t="s">
        <v>300</v>
      </c>
      <c r="B89" s="5117"/>
      <c r="C89" s="5117"/>
      <c r="D89" s="5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120" t="s">
        <v>297</v>
      </c>
      <c r="B91" s="5121"/>
      <c r="C91" s="5121"/>
      <c r="D91" s="5178"/>
      <c r="E91" s="158" t="s">
        <v>1268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120" t="s">
        <v>294</v>
      </c>
      <c r="B98" s="5121"/>
      <c r="C98" s="5121"/>
      <c r="D98" s="5178"/>
      <c r="E98" s="5183" t="s">
        <v>340</v>
      </c>
      <c r="F98" s="5184"/>
      <c r="G98" s="5180" t="s">
        <v>293</v>
      </c>
      <c r="H98" s="5181"/>
      <c r="I98" s="5181"/>
      <c r="J98" s="5181"/>
      <c r="K98" s="5181"/>
      <c r="L98" s="5181"/>
      <c r="M98" s="5181"/>
      <c r="N98" s="5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120" t="s">
        <v>292</v>
      </c>
      <c r="B105" s="5121"/>
      <c r="C105" s="5121"/>
      <c r="D105" s="5178"/>
      <c r="E105" s="5179" t="s">
        <v>1267</v>
      </c>
      <c r="F105" s="5170"/>
      <c r="G105" s="5170"/>
      <c r="H105" s="5170"/>
      <c r="I105" s="5170"/>
      <c r="J105" s="5170"/>
      <c r="K105" s="5170"/>
      <c r="L105" s="5170"/>
      <c r="M105" s="5170"/>
      <c r="N105" s="5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196" t="s">
        <v>307</v>
      </c>
      <c r="Q4" s="5197"/>
      <c r="R4" s="5197"/>
      <c r="S4" s="5197"/>
      <c r="T4" s="118" t="str">
        <f>LEFT(E83,1)</f>
        <v>Ｂ</v>
      </c>
      <c r="U4" s="5198" t="s">
        <v>306</v>
      </c>
      <c r="V4" s="5198"/>
      <c r="W4" s="5198"/>
      <c r="X4" s="5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200" t="s">
        <v>305</v>
      </c>
      <c r="Q6" s="5201"/>
      <c r="R6" s="5201"/>
      <c r="S6" s="5201"/>
      <c r="T6" s="118" t="str">
        <f>LEFT(E85,1)</f>
        <v>Ｂ</v>
      </c>
      <c r="U6" s="5198" t="s">
        <v>303</v>
      </c>
      <c r="V6" s="5198"/>
      <c r="W6" s="5198"/>
      <c r="X6" s="5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212" t="s">
        <v>285</v>
      </c>
      <c r="B7" s="5213"/>
      <c r="C7" s="5213"/>
      <c r="D7" s="5213"/>
      <c r="E7" s="5214" t="str">
        <f t="shared" si="0"/>
        <v>障がい者福祉センター運営管理</v>
      </c>
      <c r="F7" s="5215"/>
      <c r="G7" s="5215"/>
      <c r="H7" s="5215"/>
      <c r="I7" s="5215"/>
      <c r="J7" s="5215"/>
      <c r="K7" s="5215"/>
      <c r="L7" s="5215"/>
      <c r="M7" s="5215"/>
      <c r="N7" s="5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188" t="s">
        <v>283</v>
      </c>
      <c r="B8" s="5189"/>
      <c r="C8" s="5189"/>
      <c r="D8" s="5189"/>
      <c r="E8" s="5190" t="str">
        <f t="shared" si="0"/>
        <v>障がい者福祉センター</v>
      </c>
      <c r="F8" s="5191"/>
      <c r="G8" s="5191"/>
      <c r="H8" s="5191"/>
      <c r="I8" s="5191"/>
      <c r="J8" s="5191"/>
      <c r="K8" s="5191"/>
      <c r="L8" s="5191"/>
      <c r="M8" s="5191"/>
      <c r="N8" s="5192"/>
      <c r="P8" s="5160" t="s">
        <v>302</v>
      </c>
      <c r="Q8" s="5161"/>
      <c r="R8" s="5161"/>
      <c r="S8" s="5161"/>
      <c r="T8" s="120" t="str">
        <f>LEFT(E87,1)</f>
        <v>Ａ</v>
      </c>
      <c r="U8" s="5158" t="s">
        <v>301</v>
      </c>
      <c r="V8" s="5158"/>
      <c r="W8" s="5158"/>
      <c r="X8" s="5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185" t="s">
        <v>334</v>
      </c>
      <c r="B9" s="5186"/>
      <c r="C9" s="5186"/>
      <c r="D9" s="5187"/>
      <c r="E9" s="5193" t="str">
        <f t="shared" si="0"/>
        <v>障がい者福祉センターでは、障がい者の身体機能の維持向上や社会参加、自立の促進を図るため、創作活動や機能訓練及び入浴や給食などの障がい者地域活動支援センター事業を行う。
また、障がい者及び一般市民を対象とした各種の講座、教室を開催し、障がい者への理解を深めるとともにボランティアの育成を図る。</v>
      </c>
      <c r="F9" s="5194"/>
      <c r="G9" s="5194"/>
      <c r="H9" s="5194"/>
      <c r="I9" s="5194"/>
      <c r="J9" s="5194"/>
      <c r="K9" s="5194"/>
      <c r="L9" s="5194"/>
      <c r="M9" s="5194"/>
      <c r="N9" s="5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156" t="s">
        <v>300</v>
      </c>
      <c r="Q10" s="5157"/>
      <c r="R10" s="5157"/>
      <c r="S10" s="5157"/>
      <c r="T10" s="118" t="str">
        <f>LEFT(E89,1)</f>
        <v>Ａ</v>
      </c>
      <c r="U10" s="5158" t="s">
        <v>298</v>
      </c>
      <c r="V10" s="5158"/>
      <c r="W10" s="5158"/>
      <c r="X10" s="5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活動支援センターの運営：個々の利用者の障がい状況に応じた行事、機能訓練等を実施することにより、利用者が相互に人格と個性を尊重し合いながら交流するなど、社会参加の機会が確保されるよう支援を実施しているので充実したサービスが提供できている。
今後も個々の障がい状況に応じたサービスの提供を図っていく必要がある。
講座・教室の開催：予定どおり講座・教室を開催できた。
より広く市民に理解を広め、ボランティアの参加を促進するため、受講の申込み方法を工夫するなどして、参加しやすい環境を整えていく必要がある。</v>
      </c>
      <c r="U12" s="5210"/>
      <c r="V12" s="5210"/>
      <c r="W12" s="5210"/>
      <c r="X12" s="5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188" t="s">
        <v>332</v>
      </c>
      <c r="B14" s="5189"/>
      <c r="C14" s="5189"/>
      <c r="D14" s="5189"/>
      <c r="E14" s="5202" t="str">
        <f>E51</f>
        <v>■市が直接実施  □一部委託  □全部委託・指定管理  □その他</v>
      </c>
      <c r="F14" s="5203"/>
      <c r="G14" s="5203"/>
      <c r="H14" s="5203"/>
      <c r="I14" s="5203"/>
      <c r="J14" s="5203"/>
      <c r="K14" s="5203"/>
      <c r="L14" s="5203"/>
      <c r="M14" s="5203"/>
      <c r="N14" s="5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188" t="s">
        <v>331</v>
      </c>
      <c r="B15" s="5189"/>
      <c r="C15" s="5189"/>
      <c r="D15" s="5189"/>
      <c r="E15" s="5202" t="str">
        <f>E52</f>
        <v>□国・県の制度　 □国・県の制度＋市独自の制度　 ■市独自の制度</v>
      </c>
      <c r="F15" s="5203"/>
      <c r="G15" s="5203"/>
      <c r="H15" s="5203"/>
      <c r="I15" s="5203"/>
      <c r="J15" s="5203"/>
      <c r="K15" s="5203"/>
      <c r="L15" s="5203"/>
      <c r="M15" s="5203"/>
      <c r="N15" s="5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205" t="s">
        <v>330</v>
      </c>
      <c r="B16" s="5206"/>
      <c r="C16" s="5206"/>
      <c r="D16" s="5206"/>
      <c r="E16" s="5207" t="str">
        <f>E53</f>
        <v>新座市障がい者福祉センター条例、新座市障がい者福祉センター規則</v>
      </c>
      <c r="F16" s="5208"/>
      <c r="G16" s="5208"/>
      <c r="H16" s="5208"/>
      <c r="I16" s="5208"/>
      <c r="J16" s="5208"/>
      <c r="K16" s="5208"/>
      <c r="L16" s="5208"/>
      <c r="M16" s="5208"/>
      <c r="N16" s="5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90188000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88730000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1458000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87210826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2977174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0.96698924468887215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地域活動支援センターの運営：新座市障がい者福祉センター条例及び同規則に基づき、地域生活支援事業として地域活動支援センターの運営を行った。
講座・教室の開催：障がい者を対象とした講座を９講座及び障がいの理解を促進するための市民を対象とした講座を７講座実施した。</v>
      </c>
      <c r="F26" s="53"/>
      <c r="G26" s="53"/>
      <c r="H26" s="53"/>
      <c r="I26" s="53"/>
      <c r="J26" s="53"/>
      <c r="K26" s="53"/>
      <c r="L26" s="53"/>
      <c r="M26" s="53"/>
      <c r="N26" s="54"/>
      <c r="O26" s="21"/>
      <c r="P26" s="5160" t="s">
        <v>292</v>
      </c>
      <c r="Q26" s="5161"/>
      <c r="R26" s="5161"/>
      <c r="S26" s="5217"/>
      <c r="T26" s="121" t="str">
        <f>E105</f>
        <v>地域活動支援センターの運営：個々の障がい状況に注意するとともに、新たな利用者の確保のため魅力のあるサービスの提供を行っていく。
講座・教室の開催：障がい者向けの講座と市民向けの講座を実施し、障がい者の社会参加と、市民の理解が深まる講座・教室を行っていく。また、電子申請でも講座の申込みができるように整備し、参加しやすい環境を整える。</v>
      </c>
      <c r="U26" s="5210"/>
      <c r="V26" s="5210"/>
      <c r="W26" s="5210"/>
      <c r="X26" s="5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地域活動支援センター年間開所日</v>
      </c>
      <c r="C33" s="49"/>
      <c r="D33" s="23" t="str">
        <f t="shared" ref="D33:E36" si="1">D70</f>
        <v>日</v>
      </c>
      <c r="E33" s="46">
        <f t="shared" si="1"/>
        <v>243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地域活動支援センター通所者数（延べ）</v>
      </c>
      <c r="C34" s="49"/>
      <c r="D34" s="23" t="str">
        <f t="shared" si="1"/>
        <v>人</v>
      </c>
      <c r="E34" s="150">
        <f t="shared" si="1"/>
        <v>1586</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講座・教室数</v>
      </c>
      <c r="C35" s="49"/>
      <c r="D35" s="23" t="str">
        <f t="shared" si="1"/>
        <v>講座</v>
      </c>
      <c r="E35" s="46">
        <f t="shared" si="1"/>
        <v>16</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講座・教室出席者数（延べ）</v>
      </c>
      <c r="C36" s="44"/>
      <c r="D36" s="22" t="str">
        <f t="shared" si="1"/>
        <v>人</v>
      </c>
      <c r="E36" s="344">
        <f t="shared" si="1"/>
        <v>1766</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212" t="s">
        <v>285</v>
      </c>
      <c r="B44" s="5213"/>
      <c r="C44" s="5213"/>
      <c r="D44" s="5213"/>
      <c r="E44" s="5214" t="s">
        <v>1286</v>
      </c>
      <c r="F44" s="5215"/>
      <c r="G44" s="5215"/>
      <c r="H44" s="5215"/>
      <c r="I44" s="5215"/>
      <c r="J44" s="5215"/>
      <c r="K44" s="5215"/>
      <c r="L44" s="5215"/>
      <c r="M44" s="5215"/>
      <c r="N44" s="5216"/>
    </row>
    <row r="45" spans="1:35" ht="20.100000000000001" customHeight="1" x14ac:dyDescent="0.15">
      <c r="A45" s="5188" t="s">
        <v>283</v>
      </c>
      <c r="B45" s="5189"/>
      <c r="C45" s="5189"/>
      <c r="D45" s="5189"/>
      <c r="E45" s="5190" t="s">
        <v>1285</v>
      </c>
      <c r="F45" s="5191"/>
      <c r="G45" s="5191"/>
      <c r="H45" s="5191"/>
      <c r="I45" s="5191"/>
      <c r="J45" s="5191"/>
      <c r="K45" s="5191"/>
      <c r="L45" s="5191"/>
      <c r="M45" s="5191"/>
      <c r="N45" s="5192"/>
    </row>
    <row r="46" spans="1:35" ht="20.100000000000001" customHeight="1" x14ac:dyDescent="0.15">
      <c r="A46" s="5185" t="s">
        <v>334</v>
      </c>
      <c r="B46" s="5186"/>
      <c r="C46" s="5186"/>
      <c r="D46" s="5187"/>
      <c r="E46" s="5193" t="s">
        <v>1284</v>
      </c>
      <c r="F46" s="5194"/>
      <c r="G46" s="5194"/>
      <c r="H46" s="5194"/>
      <c r="I46" s="5194"/>
      <c r="J46" s="5194"/>
      <c r="K46" s="5194"/>
      <c r="L46" s="5194"/>
      <c r="M46" s="5194"/>
      <c r="N46" s="5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188" t="s">
        <v>332</v>
      </c>
      <c r="B51" s="5189"/>
      <c r="C51" s="5189"/>
      <c r="D51" s="5189"/>
      <c r="E51" s="5202" t="str">
        <f>AA52 &amp; "市が直接実施  " &amp; AB52  &amp; "一部委託  "  &amp; AC52 &amp; "全部委託・指定管理  " &amp; AD52 &amp; "その他"</f>
        <v>■市が直接実施  □一部委託  □全部委託・指定管理  □その他</v>
      </c>
      <c r="F51" s="5203"/>
      <c r="G51" s="5203"/>
      <c r="H51" s="5203"/>
      <c r="I51" s="5203"/>
      <c r="J51" s="5203"/>
      <c r="K51" s="5203"/>
      <c r="L51" s="5203"/>
      <c r="M51" s="5203"/>
      <c r="N51" s="5204"/>
    </row>
    <row r="52" spans="1:40" ht="20.100000000000001" customHeight="1" x14ac:dyDescent="0.15">
      <c r="A52" s="5188" t="s">
        <v>331</v>
      </c>
      <c r="B52" s="5189"/>
      <c r="C52" s="5189"/>
      <c r="D52" s="5189"/>
      <c r="E52" s="5202" t="str">
        <f>AA53 &amp; "国・県の制度　 " &amp; AB53  &amp; "国・県の制度＋市独自の制度　 "  &amp; AC53  &amp; "市独自の制度"</f>
        <v>□国・県の制度　 □国・県の制度＋市独自の制度　 ■市独自の制度</v>
      </c>
      <c r="F52" s="5203"/>
      <c r="G52" s="5203"/>
      <c r="H52" s="5203"/>
      <c r="I52" s="5203"/>
      <c r="J52" s="5203"/>
      <c r="K52" s="5203"/>
      <c r="L52" s="5203"/>
      <c r="M52" s="5203"/>
      <c r="N52" s="5204"/>
      <c r="AA52" s="8" t="s">
        <v>275</v>
      </c>
      <c r="AB52" s="8" t="s">
        <v>274</v>
      </c>
      <c r="AC52" s="8" t="s">
        <v>274</v>
      </c>
      <c r="AD52" s="8" t="s">
        <v>274</v>
      </c>
    </row>
    <row r="53" spans="1:40" ht="20.100000000000001" customHeight="1" thickBot="1" x14ac:dyDescent="0.2">
      <c r="A53" s="5205" t="s">
        <v>330</v>
      </c>
      <c r="B53" s="5206"/>
      <c r="C53" s="5206"/>
      <c r="D53" s="5206"/>
      <c r="E53" s="5207" t="s">
        <v>1283</v>
      </c>
      <c r="F53" s="5208"/>
      <c r="G53" s="5208"/>
      <c r="H53" s="5208"/>
      <c r="I53" s="5208"/>
      <c r="J53" s="5208"/>
      <c r="K53" s="5208"/>
      <c r="L53" s="5208"/>
      <c r="M53" s="5208"/>
      <c r="N53" s="52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90188000</v>
      </c>
      <c r="F57" s="57"/>
      <c r="G57" s="57">
        <f>IFERROR(HLOOKUP($AF$38,$AA$56:$AI$57,2,FALSE)*1000,"")</f>
        <v>95248000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91096</v>
      </c>
      <c r="AE57" s="13">
        <v>90188</v>
      </c>
      <c r="AF57" s="13">
        <v>95248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88730000</v>
      </c>
      <c r="G58" s="19"/>
      <c r="H58" s="20">
        <f>IFERROR(G57-H59,"")</f>
        <v>93770000</v>
      </c>
      <c r="I58" s="19"/>
      <c r="J58" s="20">
        <f>IFERROR(I57-J59,"")</f>
        <v>0</v>
      </c>
      <c r="K58" s="19"/>
      <c r="L58" s="20">
        <f>IFERROR(K57-L59,"")</f>
        <v>0</v>
      </c>
      <c r="M58" s="19"/>
      <c r="N58" s="18">
        <f>IFERROR(M57-N59,"")</f>
        <v>0</v>
      </c>
      <c r="AA58" s="13">
        <v>0</v>
      </c>
      <c r="AB58" s="13">
        <v>0</v>
      </c>
      <c r="AC58" s="13">
        <v>0</v>
      </c>
      <c r="AD58" s="13">
        <v>51282945</v>
      </c>
      <c r="AE58" s="13">
        <v>87210826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1458000</v>
      </c>
      <c r="G59" s="19"/>
      <c r="H59" s="20">
        <f>IFERROR(HLOOKUP($AF$38,$AA$60:$AI$61,2,FALSE)*1000,"")</f>
        <v>1478000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87210826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2977174</v>
      </c>
      <c r="F61" s="57"/>
      <c r="G61" s="57">
        <f>IFERROR(G57-G60,"")</f>
        <v>95248000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10524</v>
      </c>
      <c r="AE61" s="12">
        <f t="shared" si="2"/>
        <v>1458</v>
      </c>
      <c r="AF61" s="12">
        <f t="shared" si="2"/>
        <v>1478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0.96698924468887215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1282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851</v>
      </c>
      <c r="AE65" s="11">
        <v>118</v>
      </c>
      <c r="AF65" s="11">
        <v>118</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1950</v>
      </c>
      <c r="AE67" s="11">
        <v>1197</v>
      </c>
      <c r="AF67" s="11">
        <v>1217</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1281</v>
      </c>
      <c r="C70" s="49"/>
      <c r="D70" s="15" t="s">
        <v>796</v>
      </c>
      <c r="E70" s="180">
        <f>IFERROR(HLOOKUP($AE$38,$AA$76:$AI$80,2,FALSE),"")</f>
        <v>243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1280</v>
      </c>
      <c r="C71" s="49"/>
      <c r="D71" s="15" t="s">
        <v>252</v>
      </c>
      <c r="E71" s="180">
        <f>IFERROR(HLOOKUP($AE$38,$AA$76:$AI$80,3,FALSE),"")</f>
        <v>1586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7723</v>
      </c>
      <c r="AE71" s="11">
        <v>143</v>
      </c>
      <c r="AF71" s="11">
        <v>143</v>
      </c>
      <c r="AG71" s="11">
        <v>0</v>
      </c>
      <c r="AH71" s="11">
        <v>0</v>
      </c>
      <c r="AI71" s="11">
        <v>0</v>
      </c>
      <c r="AJ71" s="8" t="s">
        <v>251</v>
      </c>
      <c r="AL71" s="8" t="s">
        <v>251</v>
      </c>
      <c r="AN71" s="8" t="s">
        <v>251</v>
      </c>
    </row>
    <row r="72" spans="1:40" ht="20.100000000000001" customHeight="1" x14ac:dyDescent="0.15">
      <c r="A72" s="56"/>
      <c r="B72" s="49" t="s">
        <v>1279</v>
      </c>
      <c r="C72" s="49"/>
      <c r="D72" s="15" t="s">
        <v>1278</v>
      </c>
      <c r="E72" s="180">
        <f>IFERROR(HLOOKUP($AE$38,$AA$76:$AI$80,4,FALSE),"")</f>
        <v>16</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1277</v>
      </c>
      <c r="C73" s="44"/>
      <c r="D73" s="14" t="s">
        <v>252</v>
      </c>
      <c r="E73" s="181">
        <f>IFERROR(HLOOKUP($AE$38,$AA$76:$AI$80,5,FALSE),"")</f>
        <v>1766</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243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1586</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16</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1766</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160" t="s">
        <v>305</v>
      </c>
      <c r="B85" s="5161"/>
      <c r="C85" s="5161"/>
      <c r="D85" s="5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160" t="s">
        <v>302</v>
      </c>
      <c r="B87" s="5161"/>
      <c r="C87" s="5161"/>
      <c r="D87" s="51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156" t="s">
        <v>300</v>
      </c>
      <c r="B89" s="5157"/>
      <c r="C89" s="5157"/>
      <c r="D89" s="5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160" t="s">
        <v>297</v>
      </c>
      <c r="B91" s="5161"/>
      <c r="C91" s="5161"/>
      <c r="D91" s="5218"/>
      <c r="E91" s="158" t="s">
        <v>1276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160" t="s">
        <v>294</v>
      </c>
      <c r="B98" s="5161"/>
      <c r="C98" s="5161"/>
      <c r="D98" s="5218"/>
      <c r="E98" s="5223" t="s">
        <v>340</v>
      </c>
      <c r="F98" s="5224"/>
      <c r="G98" s="5220" t="s">
        <v>293</v>
      </c>
      <c r="H98" s="5221"/>
      <c r="I98" s="5221"/>
      <c r="J98" s="5221"/>
      <c r="K98" s="5221"/>
      <c r="L98" s="5221"/>
      <c r="M98" s="5221"/>
      <c r="N98" s="5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160" t="s">
        <v>292</v>
      </c>
      <c r="B105" s="5161"/>
      <c r="C105" s="5161"/>
      <c r="D105" s="5218"/>
      <c r="E105" s="5219" t="s">
        <v>1275</v>
      </c>
      <c r="F105" s="5210"/>
      <c r="G105" s="5210"/>
      <c r="H105" s="5210"/>
      <c r="I105" s="5210"/>
      <c r="J105" s="5210"/>
      <c r="K105" s="5210"/>
      <c r="L105" s="5210"/>
      <c r="M105" s="5210"/>
      <c r="N105" s="5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236" t="s">
        <v>307</v>
      </c>
      <c r="Q4" s="5237"/>
      <c r="R4" s="5237"/>
      <c r="S4" s="5237"/>
      <c r="T4" s="118" t="str">
        <f>LEFT(E83,1)</f>
        <v>Ｂ</v>
      </c>
      <c r="U4" s="5238" t="s">
        <v>306</v>
      </c>
      <c r="V4" s="5238"/>
      <c r="W4" s="5238"/>
      <c r="X4" s="5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第3節　障がい者福祉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障がい者福祉の充実</v>
      </c>
      <c r="F6" s="133"/>
      <c r="G6" s="133"/>
      <c r="H6" s="133"/>
      <c r="I6" s="133"/>
      <c r="J6" s="133"/>
      <c r="K6" s="133"/>
      <c r="L6" s="133"/>
      <c r="M6" s="133"/>
      <c r="N6" s="134"/>
      <c r="P6" s="5240" t="s">
        <v>305</v>
      </c>
      <c r="Q6" s="5241"/>
      <c r="R6" s="5241"/>
      <c r="S6" s="5241"/>
      <c r="T6" s="118" t="str">
        <f>LEFT(E85,1)</f>
        <v>Ａ</v>
      </c>
      <c r="U6" s="5238" t="s">
        <v>303</v>
      </c>
      <c r="V6" s="5238"/>
      <c r="W6" s="5238"/>
      <c r="X6" s="5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252" t="s">
        <v>285</v>
      </c>
      <c r="B7" s="5253"/>
      <c r="C7" s="5253"/>
      <c r="D7" s="5253"/>
      <c r="E7" s="5254" t="str">
        <f t="shared" si="0"/>
        <v>福祉の里施設整備</v>
      </c>
      <c r="F7" s="5255"/>
      <c r="G7" s="5255"/>
      <c r="H7" s="5255"/>
      <c r="I7" s="5255"/>
      <c r="J7" s="5255"/>
      <c r="K7" s="5255"/>
      <c r="L7" s="5255"/>
      <c r="M7" s="5255"/>
      <c r="N7" s="5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228" t="s">
        <v>283</v>
      </c>
      <c r="B8" s="5229"/>
      <c r="C8" s="5229"/>
      <c r="D8" s="5229"/>
      <c r="E8" s="5230" t="str">
        <f t="shared" si="0"/>
        <v>障がい者福祉センター</v>
      </c>
      <c r="F8" s="5231"/>
      <c r="G8" s="5231"/>
      <c r="H8" s="5231"/>
      <c r="I8" s="5231"/>
      <c r="J8" s="5231"/>
      <c r="K8" s="5231"/>
      <c r="L8" s="5231"/>
      <c r="M8" s="5231"/>
      <c r="N8" s="5232"/>
      <c r="P8" s="5200" t="s">
        <v>302</v>
      </c>
      <c r="Q8" s="5201"/>
      <c r="R8" s="5201"/>
      <c r="S8" s="5201"/>
      <c r="T8" s="120" t="str">
        <f>LEFT(E87,1)</f>
        <v>Ａ</v>
      </c>
      <c r="U8" s="5198" t="s">
        <v>301</v>
      </c>
      <c r="V8" s="5198"/>
      <c r="W8" s="5198"/>
      <c r="X8" s="5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225" t="s">
        <v>334</v>
      </c>
      <c r="B9" s="5226"/>
      <c r="C9" s="5226"/>
      <c r="D9" s="5227"/>
      <c r="E9" s="5233" t="str">
        <f t="shared" si="0"/>
        <v>福祉の里の機能維持及び利便性向上を図るための工事等を行う。</v>
      </c>
      <c r="F9" s="5234"/>
      <c r="G9" s="5234"/>
      <c r="H9" s="5234"/>
      <c r="I9" s="5234"/>
      <c r="J9" s="5234"/>
      <c r="K9" s="5234"/>
      <c r="L9" s="5234"/>
      <c r="M9" s="5234"/>
      <c r="N9" s="5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196" t="s">
        <v>300</v>
      </c>
      <c r="Q10" s="5197"/>
      <c r="R10" s="5197"/>
      <c r="S10" s="5197"/>
      <c r="T10" s="118" t="str">
        <f>LEFT(E89,1)</f>
        <v>Ｂ</v>
      </c>
      <c r="U10" s="5198" t="s">
        <v>298</v>
      </c>
      <c r="V10" s="5198"/>
      <c r="W10" s="5198"/>
      <c r="X10" s="5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ＬＥＤ照明に器具を交換したことにより、省エネが図られるとともに、電灯の交換工事が不要となるなど、メンテナンス作業の効率化が図られた。
公衆無線ＬＡＮ（Ｗｉ－Ｆｉ）を整備することにより、防災対策を含めて通信環境が整備された。</v>
      </c>
      <c r="U12" s="5250"/>
      <c r="V12" s="5250"/>
      <c r="W12" s="5250"/>
      <c r="X12" s="5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228" t="s">
        <v>332</v>
      </c>
      <c r="B14" s="5229"/>
      <c r="C14" s="5229"/>
      <c r="D14" s="5229"/>
      <c r="E14" s="5242" t="str">
        <f>E51</f>
        <v>■市が直接実施  □一部委託  □全部委託・指定管理  □その他</v>
      </c>
      <c r="F14" s="5243"/>
      <c r="G14" s="5243"/>
      <c r="H14" s="5243"/>
      <c r="I14" s="5243"/>
      <c r="J14" s="5243"/>
      <c r="K14" s="5243"/>
      <c r="L14" s="5243"/>
      <c r="M14" s="5243"/>
      <c r="N14" s="5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228" t="s">
        <v>331</v>
      </c>
      <c r="B15" s="5229"/>
      <c r="C15" s="5229"/>
      <c r="D15" s="5229"/>
      <c r="E15" s="5242" t="str">
        <f>E52</f>
        <v>□国・県の制度　 □国・県の制度＋市独自の制度　 ■市独自の制度</v>
      </c>
      <c r="F15" s="5243"/>
      <c r="G15" s="5243"/>
      <c r="H15" s="5243"/>
      <c r="I15" s="5243"/>
      <c r="J15" s="5243"/>
      <c r="K15" s="5243"/>
      <c r="L15" s="5243"/>
      <c r="M15" s="5243"/>
      <c r="N15" s="5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245" t="s">
        <v>330</v>
      </c>
      <c r="B16" s="5246"/>
      <c r="C16" s="5246"/>
      <c r="D16" s="5246"/>
      <c r="E16" s="5247" t="str">
        <f>E53</f>
        <v>なし</v>
      </c>
      <c r="F16" s="5248"/>
      <c r="G16" s="5248"/>
      <c r="H16" s="5248"/>
      <c r="I16" s="5248"/>
      <c r="J16" s="5248"/>
      <c r="K16" s="5248"/>
      <c r="L16" s="5248"/>
      <c r="M16" s="5248"/>
      <c r="N16" s="5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112606000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41106000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71500000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14239720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98366280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0.12645613910448822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福祉の里の照明器具の一部をＬＥＤ照明に交換した。
福祉の里に公衆無線ＬＡＮを導入した。</v>
      </c>
      <c r="F26" s="53"/>
      <c r="G26" s="53"/>
      <c r="H26" s="53"/>
      <c r="I26" s="53"/>
      <c r="J26" s="53"/>
      <c r="K26" s="53"/>
      <c r="L26" s="53"/>
      <c r="M26" s="53"/>
      <c r="N26" s="54"/>
      <c r="O26" s="21"/>
      <c r="P26" s="5200" t="s">
        <v>292</v>
      </c>
      <c r="Q26" s="5201"/>
      <c r="R26" s="5201"/>
      <c r="S26" s="5257"/>
      <c r="T26" s="121" t="str">
        <f>E105</f>
        <v>福祉の里は、平成５年７月１日（こぶしの森は、平成３年６月１日）から供用を開始しているが、建築後３０年が過ぎ、老朽化が進んでいる。
また、令和６年度には、機能維持及び利便性向上を図るため、２階にある地域活動支援センターを１階に移設するなどのレイアウト変更を予定している。
これらの工事を実施しながら、引き続き老朽化対策にも取り組んでいく。</v>
      </c>
      <c r="U26" s="5250"/>
      <c r="V26" s="5250"/>
      <c r="W26" s="5250"/>
      <c r="X26" s="5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第3節　障がい者福祉</v>
      </c>
      <c r="F42" s="133"/>
      <c r="G42" s="133"/>
      <c r="H42" s="133"/>
      <c r="I42" s="133"/>
      <c r="J42" s="133"/>
      <c r="K42" s="133"/>
      <c r="L42" s="133"/>
      <c r="M42" s="133"/>
      <c r="N42" s="134"/>
      <c r="AA42" s="8">
        <v>3</v>
      </c>
      <c r="AB42" s="8" t="s">
        <v>91</v>
      </c>
    </row>
    <row r="43" spans="1:35" ht="20.100000000000001" customHeight="1" x14ac:dyDescent="0.15">
      <c r="A43" s="51" t="s">
        <v>336</v>
      </c>
      <c r="B43" s="52"/>
      <c r="C43" s="52"/>
      <c r="D43" s="52"/>
      <c r="E43" s="133" t="str">
        <f>AB43</f>
        <v>施策１　障がい者福祉の充実</v>
      </c>
      <c r="F43" s="133"/>
      <c r="G43" s="133"/>
      <c r="H43" s="133"/>
      <c r="I43" s="133"/>
      <c r="J43" s="133"/>
      <c r="K43" s="133"/>
      <c r="L43" s="133"/>
      <c r="M43" s="133"/>
      <c r="N43" s="134"/>
      <c r="AA43" s="8">
        <v>1</v>
      </c>
      <c r="AB43" s="8" t="s">
        <v>90</v>
      </c>
    </row>
    <row r="44" spans="1:35" ht="20.100000000000001" customHeight="1" x14ac:dyDescent="0.15">
      <c r="A44" s="5252" t="s">
        <v>285</v>
      </c>
      <c r="B44" s="5253"/>
      <c r="C44" s="5253"/>
      <c r="D44" s="5253"/>
      <c r="E44" s="5254" t="s">
        <v>1291</v>
      </c>
      <c r="F44" s="5255"/>
      <c r="G44" s="5255"/>
      <c r="H44" s="5255"/>
      <c r="I44" s="5255"/>
      <c r="J44" s="5255"/>
      <c r="K44" s="5255"/>
      <c r="L44" s="5255"/>
      <c r="M44" s="5255"/>
      <c r="N44" s="5256"/>
    </row>
    <row r="45" spans="1:35" ht="20.100000000000001" customHeight="1" x14ac:dyDescent="0.15">
      <c r="A45" s="5228" t="s">
        <v>283</v>
      </c>
      <c r="B45" s="5229"/>
      <c r="C45" s="5229"/>
      <c r="D45" s="5229"/>
      <c r="E45" s="5230" t="s">
        <v>1285</v>
      </c>
      <c r="F45" s="5231"/>
      <c r="G45" s="5231"/>
      <c r="H45" s="5231"/>
      <c r="I45" s="5231"/>
      <c r="J45" s="5231"/>
      <c r="K45" s="5231"/>
      <c r="L45" s="5231"/>
      <c r="M45" s="5231"/>
      <c r="N45" s="5232"/>
    </row>
    <row r="46" spans="1:35" ht="20.100000000000001" customHeight="1" x14ac:dyDescent="0.15">
      <c r="A46" s="5225" t="s">
        <v>334</v>
      </c>
      <c r="B46" s="5226"/>
      <c r="C46" s="5226"/>
      <c r="D46" s="5227"/>
      <c r="E46" s="5233" t="s">
        <v>1290</v>
      </c>
      <c r="F46" s="5234"/>
      <c r="G46" s="5234"/>
      <c r="H46" s="5234"/>
      <c r="I46" s="5234"/>
      <c r="J46" s="5234"/>
      <c r="K46" s="5234"/>
      <c r="L46" s="5234"/>
      <c r="M46" s="5234"/>
      <c r="N46" s="5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228" t="s">
        <v>332</v>
      </c>
      <c r="B51" s="5229"/>
      <c r="C51" s="5229"/>
      <c r="D51" s="5229"/>
      <c r="E51" s="5242" t="str">
        <f>AA52 &amp; "市が直接実施  " &amp; AB52  &amp; "一部委託  "  &amp; AC52 &amp; "全部委託・指定管理  " &amp; AD52 &amp; "その他"</f>
        <v>■市が直接実施  □一部委託  □全部委託・指定管理  □その他</v>
      </c>
      <c r="F51" s="5243"/>
      <c r="G51" s="5243"/>
      <c r="H51" s="5243"/>
      <c r="I51" s="5243"/>
      <c r="J51" s="5243"/>
      <c r="K51" s="5243"/>
      <c r="L51" s="5243"/>
      <c r="M51" s="5243"/>
      <c r="N51" s="5244"/>
    </row>
    <row r="52" spans="1:40" ht="20.100000000000001" customHeight="1" x14ac:dyDescent="0.15">
      <c r="A52" s="5228" t="s">
        <v>331</v>
      </c>
      <c r="B52" s="5229"/>
      <c r="C52" s="5229"/>
      <c r="D52" s="5229"/>
      <c r="E52" s="5242" t="str">
        <f>AA53 &amp; "国・県の制度　 " &amp; AB53  &amp; "国・県の制度＋市独自の制度　 "  &amp; AC53  &amp; "市独自の制度"</f>
        <v>□国・県の制度　 □国・県の制度＋市独自の制度　 ■市独自の制度</v>
      </c>
      <c r="F52" s="5243"/>
      <c r="G52" s="5243"/>
      <c r="H52" s="5243"/>
      <c r="I52" s="5243"/>
      <c r="J52" s="5243"/>
      <c r="K52" s="5243"/>
      <c r="L52" s="5243"/>
      <c r="M52" s="5243"/>
      <c r="N52" s="5244"/>
      <c r="AA52" s="8" t="s">
        <v>275</v>
      </c>
      <c r="AB52" s="8" t="s">
        <v>274</v>
      </c>
      <c r="AC52" s="8" t="s">
        <v>274</v>
      </c>
      <c r="AD52" s="8" t="s">
        <v>274</v>
      </c>
    </row>
    <row r="53" spans="1:40" ht="20.100000000000001" customHeight="1" thickBot="1" x14ac:dyDescent="0.2">
      <c r="A53" s="5245" t="s">
        <v>330</v>
      </c>
      <c r="B53" s="5246"/>
      <c r="C53" s="5246"/>
      <c r="D53" s="5246"/>
      <c r="E53" s="5247" t="s">
        <v>541</v>
      </c>
      <c r="F53" s="5248"/>
      <c r="G53" s="5248"/>
      <c r="H53" s="5248"/>
      <c r="I53" s="5248"/>
      <c r="J53" s="5248"/>
      <c r="K53" s="5248"/>
      <c r="L53" s="5248"/>
      <c r="M53" s="5248"/>
      <c r="N53" s="52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112606000</v>
      </c>
      <c r="F57" s="57"/>
      <c r="G57" s="57">
        <f>IFERROR(HLOOKUP($AF$38,$AA$56:$AI$57,2,FALSE)*1000,"")</f>
        <v>224770000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112606</v>
      </c>
      <c r="AF57" s="13">
        <v>224770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41106000</v>
      </c>
      <c r="G58" s="19"/>
      <c r="H58" s="20">
        <f>IFERROR(G57-H59,"")</f>
        <v>56270000</v>
      </c>
      <c r="I58" s="19"/>
      <c r="J58" s="20">
        <f>IFERROR(I57-J59,"")</f>
        <v>0</v>
      </c>
      <c r="K58" s="19"/>
      <c r="L58" s="20">
        <f>IFERROR(K57-L59,"")</f>
        <v>0</v>
      </c>
      <c r="M58" s="19"/>
      <c r="N58" s="18">
        <f>IFERROR(M57-N59,"")</f>
        <v>0</v>
      </c>
      <c r="AA58" s="13">
        <v>0</v>
      </c>
      <c r="AB58" s="13">
        <v>0</v>
      </c>
      <c r="AC58" s="13">
        <v>0</v>
      </c>
      <c r="AD58" s="13">
        <v>0</v>
      </c>
      <c r="AE58" s="13">
        <v>14239720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71500000</v>
      </c>
      <c r="G59" s="19"/>
      <c r="H59" s="20">
        <f>IFERROR(HLOOKUP($AF$38,$AA$60:$AI$61,2,FALSE)*1000,"")</f>
        <v>168500000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14239720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98366280</v>
      </c>
      <c r="F61" s="57"/>
      <c r="G61" s="57">
        <f>IFERROR(G57-G60,"")</f>
        <v>224770000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71500</v>
      </c>
      <c r="AF61" s="12">
        <f t="shared" si="2"/>
        <v>168500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0.12645613910448822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1289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71500</v>
      </c>
      <c r="AF73" s="11">
        <v>168500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200" t="s">
        <v>305</v>
      </c>
      <c r="B85" s="5201"/>
      <c r="C85" s="5201"/>
      <c r="D85" s="52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200" t="s">
        <v>302</v>
      </c>
      <c r="B87" s="5201"/>
      <c r="C87" s="5201"/>
      <c r="D87" s="5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196" t="s">
        <v>300</v>
      </c>
      <c r="B89" s="5197"/>
      <c r="C89" s="5197"/>
      <c r="D89" s="51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200" t="s">
        <v>297</v>
      </c>
      <c r="B91" s="5201"/>
      <c r="C91" s="5201"/>
      <c r="D91" s="5258"/>
      <c r="E91" s="158" t="s">
        <v>1288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200" t="s">
        <v>294</v>
      </c>
      <c r="B98" s="5201"/>
      <c r="C98" s="5201"/>
      <c r="D98" s="5258"/>
      <c r="E98" s="5263" t="s">
        <v>232</v>
      </c>
      <c r="F98" s="5264"/>
      <c r="G98" s="5260" t="s">
        <v>293</v>
      </c>
      <c r="H98" s="5261"/>
      <c r="I98" s="5261"/>
      <c r="J98" s="5261"/>
      <c r="K98" s="5261"/>
      <c r="L98" s="5261"/>
      <c r="M98" s="5261"/>
      <c r="N98" s="5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200" t="s">
        <v>292</v>
      </c>
      <c r="B105" s="5201"/>
      <c r="C105" s="5201"/>
      <c r="D105" s="5258"/>
      <c r="E105" s="5259" t="s">
        <v>1287</v>
      </c>
      <c r="F105" s="5250"/>
      <c r="G105" s="5250"/>
      <c r="H105" s="5250"/>
      <c r="I105" s="5250"/>
      <c r="J105" s="5250"/>
      <c r="K105" s="5250"/>
      <c r="L105" s="5250"/>
      <c r="M105" s="5250"/>
      <c r="N105" s="5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96" t="s">
        <v>307</v>
      </c>
      <c r="Q4" s="597"/>
      <c r="R4" s="597"/>
      <c r="S4" s="597"/>
      <c r="T4" s="118" t="str">
        <f>LEFT(E83,1)</f>
        <v>Ｂ</v>
      </c>
      <c r="U4" s="598" t="s">
        <v>306</v>
      </c>
      <c r="V4" s="598"/>
      <c r="W4" s="598"/>
      <c r="X4" s="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600" t="s">
        <v>305</v>
      </c>
      <c r="Q6" s="601"/>
      <c r="R6" s="601"/>
      <c r="S6" s="601"/>
      <c r="T6" s="118" t="str">
        <f>LEFT(E85,1)</f>
        <v>Ｂ</v>
      </c>
      <c r="U6" s="598" t="s">
        <v>303</v>
      </c>
      <c r="V6" s="598"/>
      <c r="W6" s="598"/>
      <c r="X6" s="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12" t="s">
        <v>285</v>
      </c>
      <c r="B7" s="613"/>
      <c r="C7" s="613"/>
      <c r="D7" s="613"/>
      <c r="E7" s="614" t="str">
        <f t="shared" si="0"/>
        <v>出産・子育て応援事業</v>
      </c>
      <c r="F7" s="615"/>
      <c r="G7" s="615"/>
      <c r="H7" s="615"/>
      <c r="I7" s="615"/>
      <c r="J7" s="615"/>
      <c r="K7" s="615"/>
      <c r="L7" s="615"/>
      <c r="M7" s="615"/>
      <c r="N7" s="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88" t="s">
        <v>283</v>
      </c>
      <c r="B8" s="589"/>
      <c r="C8" s="589"/>
      <c r="D8" s="589"/>
      <c r="E8" s="590" t="str">
        <f t="shared" si="0"/>
        <v>こども支援課</v>
      </c>
      <c r="F8" s="591"/>
      <c r="G8" s="591"/>
      <c r="H8" s="591"/>
      <c r="I8" s="591"/>
      <c r="J8" s="591"/>
      <c r="K8" s="591"/>
      <c r="L8" s="591"/>
      <c r="M8" s="591"/>
      <c r="N8" s="592"/>
      <c r="P8" s="560" t="s">
        <v>302</v>
      </c>
      <c r="Q8" s="561"/>
      <c r="R8" s="561"/>
      <c r="S8" s="561"/>
      <c r="T8" s="120" t="str">
        <f>LEFT(E87,1)</f>
        <v>Ａ</v>
      </c>
      <c r="U8" s="558" t="s">
        <v>301</v>
      </c>
      <c r="V8" s="558"/>
      <c r="W8" s="558"/>
      <c r="X8" s="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85" t="s">
        <v>334</v>
      </c>
      <c r="B9" s="586"/>
      <c r="C9" s="586"/>
      <c r="D9" s="587"/>
      <c r="E9" s="593" t="str">
        <f t="shared" si="0"/>
        <v>埼玉県が行うコバトンベビーギフト事業と連携し、令和５年４月以降に生まれた子どもに対して１人当たり５，０００円分の育児用品を贈呈する。</v>
      </c>
      <c r="F9" s="594"/>
      <c r="G9" s="594"/>
      <c r="H9" s="594"/>
      <c r="I9" s="594"/>
      <c r="J9" s="594"/>
      <c r="K9" s="594"/>
      <c r="L9" s="594"/>
      <c r="M9" s="594"/>
      <c r="N9" s="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56" t="s">
        <v>300</v>
      </c>
      <c r="Q10" s="557"/>
      <c r="R10" s="557"/>
      <c r="S10" s="557"/>
      <c r="T10" s="118" t="str">
        <f>LEFT(E89,1)</f>
        <v>Ｂ</v>
      </c>
      <c r="U10" s="558" t="s">
        <v>298</v>
      </c>
      <c r="V10" s="558"/>
      <c r="W10" s="558"/>
      <c r="X10" s="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申請期限が１歳の誕生日の前日までとなっていることから、申請率は低いが、申請期限到来の２か月前に再通知を行う。</v>
      </c>
      <c r="U12" s="610"/>
      <c r="V12" s="610"/>
      <c r="W12" s="610"/>
      <c r="X12" s="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88" t="s">
        <v>332</v>
      </c>
      <c r="B14" s="589"/>
      <c r="C14" s="589"/>
      <c r="D14" s="589"/>
      <c r="E14" s="602" t="str">
        <f>E51</f>
        <v>■市が直接実施  □一部委託  □全部委託・指定管理  □その他</v>
      </c>
      <c r="F14" s="603"/>
      <c r="G14" s="603"/>
      <c r="H14" s="603"/>
      <c r="I14" s="603"/>
      <c r="J14" s="603"/>
      <c r="K14" s="603"/>
      <c r="L14" s="603"/>
      <c r="M14" s="603"/>
      <c r="N14" s="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88" t="s">
        <v>331</v>
      </c>
      <c r="B15" s="589"/>
      <c r="C15" s="589"/>
      <c r="D15" s="589"/>
      <c r="E15" s="602" t="str">
        <f>E52</f>
        <v>□国・県の制度　 ■国・県の制度＋市独自の制度　 □市独自の制度</v>
      </c>
      <c r="F15" s="603"/>
      <c r="G15" s="603"/>
      <c r="H15" s="603"/>
      <c r="I15" s="603"/>
      <c r="J15" s="603"/>
      <c r="K15" s="603"/>
      <c r="L15" s="603"/>
      <c r="M15" s="603"/>
      <c r="N15" s="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05" t="s">
        <v>330</v>
      </c>
      <c r="B16" s="606"/>
      <c r="C16" s="606"/>
      <c r="D16" s="606"/>
      <c r="E16" s="607" t="str">
        <f>E53</f>
        <v>子育てファミリー応援事業実施要綱、新座市子育てファミリー応援事業実施要綱</v>
      </c>
      <c r="F16" s="608"/>
      <c r="G16" s="608"/>
      <c r="H16" s="608"/>
      <c r="I16" s="608"/>
      <c r="J16" s="608"/>
      <c r="K16" s="608"/>
      <c r="L16" s="608"/>
      <c r="M16" s="608"/>
      <c r="N16" s="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5409000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5409000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2363994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3045006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0.43704825291181365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こどもの出生を祝福するとともに、子育て家庭とのつながりをつくり、子育て中の保護者の孤立化を防止するため、子育て用品を支給する。</v>
      </c>
      <c r="F26" s="53"/>
      <c r="G26" s="53"/>
      <c r="H26" s="53"/>
      <c r="I26" s="53"/>
      <c r="J26" s="53"/>
      <c r="K26" s="53"/>
      <c r="L26" s="53"/>
      <c r="M26" s="53"/>
      <c r="N26" s="54"/>
      <c r="O26" s="21"/>
      <c r="P26" s="560" t="s">
        <v>292</v>
      </c>
      <c r="Q26" s="561"/>
      <c r="R26" s="561"/>
      <c r="S26" s="617"/>
      <c r="T26" s="121" t="str">
        <f>E105</f>
        <v>引き続き対象者へ通知、ＰＲ等を行い、事業実施を周知していく。ベビー用品の内容については随時見直しを行う。</v>
      </c>
      <c r="U26" s="610"/>
      <c r="V26" s="610"/>
      <c r="W26" s="610"/>
      <c r="X26" s="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申請率</v>
      </c>
      <c r="C33" s="49"/>
      <c r="D33" s="23" t="str">
        <f t="shared" ref="D33:E36" si="1">D70</f>
        <v>％</v>
      </c>
      <c r="E33" s="46">
        <f t="shared" si="1"/>
        <v>45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612" t="s">
        <v>285</v>
      </c>
      <c r="B44" s="613"/>
      <c r="C44" s="613"/>
      <c r="D44" s="613"/>
      <c r="E44" s="614" t="s">
        <v>426</v>
      </c>
      <c r="F44" s="615"/>
      <c r="G44" s="615"/>
      <c r="H44" s="615"/>
      <c r="I44" s="615"/>
      <c r="J44" s="615"/>
      <c r="K44" s="615"/>
      <c r="L44" s="615"/>
      <c r="M44" s="615"/>
      <c r="N44" s="616"/>
    </row>
    <row r="45" spans="1:35" ht="20.100000000000001" customHeight="1" x14ac:dyDescent="0.15">
      <c r="A45" s="588" t="s">
        <v>283</v>
      </c>
      <c r="B45" s="589"/>
      <c r="C45" s="589"/>
      <c r="D45" s="589"/>
      <c r="E45" s="590" t="s">
        <v>282</v>
      </c>
      <c r="F45" s="591"/>
      <c r="G45" s="591"/>
      <c r="H45" s="591"/>
      <c r="I45" s="591"/>
      <c r="J45" s="591"/>
      <c r="K45" s="591"/>
      <c r="L45" s="591"/>
      <c r="M45" s="591"/>
      <c r="N45" s="592"/>
    </row>
    <row r="46" spans="1:35" ht="20.100000000000001" customHeight="1" x14ac:dyDescent="0.15">
      <c r="A46" s="585" t="s">
        <v>334</v>
      </c>
      <c r="B46" s="586"/>
      <c r="C46" s="586"/>
      <c r="D46" s="587"/>
      <c r="E46" s="593" t="s">
        <v>425</v>
      </c>
      <c r="F46" s="594"/>
      <c r="G46" s="594"/>
      <c r="H46" s="594"/>
      <c r="I46" s="594"/>
      <c r="J46" s="594"/>
      <c r="K46" s="594"/>
      <c r="L46" s="594"/>
      <c r="M46" s="594"/>
      <c r="N46" s="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88" t="s">
        <v>332</v>
      </c>
      <c r="B51" s="589"/>
      <c r="C51" s="589"/>
      <c r="D51" s="589"/>
      <c r="E51" s="602" t="str">
        <f>AA52 &amp; "市が直接実施  " &amp; AB52  &amp; "一部委託  "  &amp; AC52 &amp; "全部委託・指定管理  " &amp; AD52 &amp; "その他"</f>
        <v>■市が直接実施  □一部委託  □全部委託・指定管理  □その他</v>
      </c>
      <c r="F51" s="603"/>
      <c r="G51" s="603"/>
      <c r="H51" s="603"/>
      <c r="I51" s="603"/>
      <c r="J51" s="603"/>
      <c r="K51" s="603"/>
      <c r="L51" s="603"/>
      <c r="M51" s="603"/>
      <c r="N51" s="604"/>
    </row>
    <row r="52" spans="1:40" ht="20.100000000000001" customHeight="1" x14ac:dyDescent="0.15">
      <c r="A52" s="588" t="s">
        <v>331</v>
      </c>
      <c r="B52" s="589"/>
      <c r="C52" s="589"/>
      <c r="D52" s="589"/>
      <c r="E52" s="602" t="str">
        <f>AA53 &amp; "国・県の制度　 " &amp; AB53  &amp; "国・県の制度＋市独自の制度　 "  &amp; AC53  &amp; "市独自の制度"</f>
        <v>□国・県の制度　 ■国・県の制度＋市独自の制度　 □市独自の制度</v>
      </c>
      <c r="F52" s="603"/>
      <c r="G52" s="603"/>
      <c r="H52" s="603"/>
      <c r="I52" s="603"/>
      <c r="J52" s="603"/>
      <c r="K52" s="603"/>
      <c r="L52" s="603"/>
      <c r="M52" s="603"/>
      <c r="N52" s="604"/>
      <c r="AA52" s="8" t="s">
        <v>275</v>
      </c>
      <c r="AB52" s="8" t="s">
        <v>274</v>
      </c>
      <c r="AC52" s="8" t="s">
        <v>274</v>
      </c>
      <c r="AD52" s="8" t="s">
        <v>274</v>
      </c>
    </row>
    <row r="53" spans="1:40" ht="20.100000000000001" customHeight="1" thickBot="1" x14ac:dyDescent="0.2">
      <c r="A53" s="605" t="s">
        <v>330</v>
      </c>
      <c r="B53" s="606"/>
      <c r="C53" s="606"/>
      <c r="D53" s="606"/>
      <c r="E53" s="607" t="s">
        <v>424</v>
      </c>
      <c r="F53" s="608"/>
      <c r="G53" s="608"/>
      <c r="H53" s="608"/>
      <c r="I53" s="608"/>
      <c r="J53" s="608"/>
      <c r="K53" s="608"/>
      <c r="L53" s="608"/>
      <c r="M53" s="608"/>
      <c r="N53" s="6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5409000</v>
      </c>
      <c r="F57" s="57"/>
      <c r="G57" s="57">
        <f>IFERROR(HLOOKUP($AF$38,$AA$56:$AI$57,2,FALSE)*1000,"")</f>
        <v>5145000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5409</v>
      </c>
      <c r="AF57" s="13">
        <v>5145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5409000</v>
      </c>
      <c r="G58" s="19"/>
      <c r="H58" s="20">
        <f>IFERROR(G57-H59,"")</f>
        <v>5145000</v>
      </c>
      <c r="I58" s="19"/>
      <c r="J58" s="20">
        <f>IFERROR(I57-J59,"")</f>
        <v>0</v>
      </c>
      <c r="K58" s="19"/>
      <c r="L58" s="20">
        <f>IFERROR(K57-L59,"")</f>
        <v>0</v>
      </c>
      <c r="M58" s="19"/>
      <c r="N58" s="18">
        <f>IFERROR(M57-N59,"")</f>
        <v>0</v>
      </c>
      <c r="AA58" s="13">
        <v>0</v>
      </c>
      <c r="AB58" s="13">
        <v>0</v>
      </c>
      <c r="AC58" s="13">
        <v>0</v>
      </c>
      <c r="AD58" s="13">
        <v>0</v>
      </c>
      <c r="AE58" s="13">
        <v>2363994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2363994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3045006</v>
      </c>
      <c r="F61" s="57"/>
      <c r="G61" s="57">
        <f>IFERROR(G57-G60,"")</f>
        <v>5145000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0.43704825291181365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423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422</v>
      </c>
      <c r="C70" s="49"/>
      <c r="D70" s="15" t="s">
        <v>421</v>
      </c>
      <c r="E70" s="180">
        <f>IFERROR(HLOOKUP($AE$38,$AA$76:$AI$80,2,FALSE),"")</f>
        <v>45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60" t="s">
        <v>305</v>
      </c>
      <c r="B85" s="561"/>
      <c r="C85" s="561"/>
      <c r="D85" s="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60" t="s">
        <v>302</v>
      </c>
      <c r="B87" s="561"/>
      <c r="C87" s="561"/>
      <c r="D87" s="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56" t="s">
        <v>300</v>
      </c>
      <c r="B89" s="557"/>
      <c r="C89" s="557"/>
      <c r="D89" s="5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60" t="s">
        <v>297</v>
      </c>
      <c r="B91" s="561"/>
      <c r="C91" s="561"/>
      <c r="D91" s="618"/>
      <c r="E91" s="158" t="s">
        <v>420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60" t="s">
        <v>294</v>
      </c>
      <c r="B98" s="561"/>
      <c r="C98" s="561"/>
      <c r="D98" s="618"/>
      <c r="E98" s="623" t="s">
        <v>232</v>
      </c>
      <c r="F98" s="624"/>
      <c r="G98" s="620" t="s">
        <v>293</v>
      </c>
      <c r="H98" s="621"/>
      <c r="I98" s="621"/>
      <c r="J98" s="621"/>
      <c r="K98" s="621"/>
      <c r="L98" s="621"/>
      <c r="M98" s="621"/>
      <c r="N98" s="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60" t="s">
        <v>292</v>
      </c>
      <c r="B105" s="561"/>
      <c r="C105" s="561"/>
      <c r="D105" s="618"/>
      <c r="E105" s="619" t="s">
        <v>419</v>
      </c>
      <c r="F105" s="610"/>
      <c r="G105" s="610"/>
      <c r="H105" s="610"/>
      <c r="I105" s="610"/>
      <c r="J105" s="610"/>
      <c r="K105" s="610"/>
      <c r="L105" s="610"/>
      <c r="M105" s="610"/>
      <c r="N105" s="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276" t="s">
        <v>307</v>
      </c>
      <c r="Q4" s="5277"/>
      <c r="R4" s="5277"/>
      <c r="S4" s="5277"/>
      <c r="T4" s="118" t="str">
        <f>LEFT(E83,1)</f>
        <v>Ｂ</v>
      </c>
      <c r="U4" s="5278" t="s">
        <v>306</v>
      </c>
      <c r="V4" s="5278"/>
      <c r="W4" s="5278"/>
      <c r="X4" s="5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280" t="s">
        <v>305</v>
      </c>
      <c r="Q6" s="5281"/>
      <c r="R6" s="5281"/>
      <c r="S6" s="5281"/>
      <c r="T6" s="118" t="str">
        <f>LEFT(E85,1)</f>
        <v>Ｂ</v>
      </c>
      <c r="U6" s="5278" t="s">
        <v>303</v>
      </c>
      <c r="V6" s="5278"/>
      <c r="W6" s="5278"/>
      <c r="X6" s="5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292" t="s">
        <v>285</v>
      </c>
      <c r="B7" s="5293"/>
      <c r="C7" s="5293"/>
      <c r="D7" s="5293"/>
      <c r="E7" s="5294" t="str">
        <f t="shared" si="0"/>
        <v>中国残留邦人等支援</v>
      </c>
      <c r="F7" s="5295"/>
      <c r="G7" s="5295"/>
      <c r="H7" s="5295"/>
      <c r="I7" s="5295"/>
      <c r="J7" s="5295"/>
      <c r="K7" s="5295"/>
      <c r="L7" s="5295"/>
      <c r="M7" s="5295"/>
      <c r="N7" s="5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268" t="s">
        <v>283</v>
      </c>
      <c r="B8" s="5269"/>
      <c r="C8" s="5269"/>
      <c r="D8" s="5269"/>
      <c r="E8" s="5270" t="str">
        <f t="shared" si="0"/>
        <v>生活支援課</v>
      </c>
      <c r="F8" s="5271"/>
      <c r="G8" s="5271"/>
      <c r="H8" s="5271"/>
      <c r="I8" s="5271"/>
      <c r="J8" s="5271"/>
      <c r="K8" s="5271"/>
      <c r="L8" s="5271"/>
      <c r="M8" s="5271"/>
      <c r="N8" s="5272"/>
      <c r="P8" s="5240" t="s">
        <v>302</v>
      </c>
      <c r="Q8" s="5241"/>
      <c r="R8" s="5241"/>
      <c r="S8" s="5241"/>
      <c r="T8" s="120" t="str">
        <f>LEFT(E87,1)</f>
        <v>Ａ</v>
      </c>
      <c r="U8" s="5238" t="s">
        <v>301</v>
      </c>
      <c r="V8" s="5238"/>
      <c r="W8" s="5238"/>
      <c r="X8" s="5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265" t="s">
        <v>334</v>
      </c>
      <c r="B9" s="5266"/>
      <c r="C9" s="5266"/>
      <c r="D9" s="5267"/>
      <c r="E9" s="5273" t="str">
        <f t="shared" si="0"/>
        <v>中国残留邦人等に対して、老後の生活安定など、地域でその人らしい暮らしを実現するための生活支援を行う。
また、令和５年１０月に予定されている中国残留邦人等支援給付に係る基準額の見直し等に伴い、中国残留邦人等支援システムを改修する。</v>
      </c>
      <c r="F9" s="5274"/>
      <c r="G9" s="5274"/>
      <c r="H9" s="5274"/>
      <c r="I9" s="5274"/>
      <c r="J9" s="5274"/>
      <c r="K9" s="5274"/>
      <c r="L9" s="5274"/>
      <c r="M9" s="5274"/>
      <c r="N9" s="5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236" t="s">
        <v>300</v>
      </c>
      <c r="Q10" s="5237"/>
      <c r="R10" s="5237"/>
      <c r="S10" s="5237"/>
      <c r="T10" s="118" t="str">
        <f>LEFT(E89,1)</f>
        <v>Ａ</v>
      </c>
      <c r="U10" s="5238" t="s">
        <v>298</v>
      </c>
      <c r="V10" s="5238"/>
      <c r="W10" s="5238"/>
      <c r="X10" s="5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コロナウイルス感染症流行に伴い自粛していた訪問及び交流事業を再開した。
対象者が高齢化し、要介護認定を受ける方が増え、介護サービス利用のニーズが高まっている。介護サービスの利用に当たり、本人や家族が日本語を理解できず、支援機関とのコミュニケーションが難しい場面があるため、支援・相談員が同行することにより、各種手続きを円滑に行えるよう支援することができた。</v>
      </c>
      <c r="U12" s="5290"/>
      <c r="V12" s="5290"/>
      <c r="W12" s="5290"/>
      <c r="X12" s="5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268" t="s">
        <v>332</v>
      </c>
      <c r="B14" s="5269"/>
      <c r="C14" s="5269"/>
      <c r="D14" s="5269"/>
      <c r="E14" s="5282" t="str">
        <f>E51</f>
        <v>■市が直接実施  □一部委託  □全部委託・指定管理  □その他</v>
      </c>
      <c r="F14" s="5283"/>
      <c r="G14" s="5283"/>
      <c r="H14" s="5283"/>
      <c r="I14" s="5283"/>
      <c r="J14" s="5283"/>
      <c r="K14" s="5283"/>
      <c r="L14" s="5283"/>
      <c r="M14" s="5283"/>
      <c r="N14" s="5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268" t="s">
        <v>331</v>
      </c>
      <c r="B15" s="5269"/>
      <c r="C15" s="5269"/>
      <c r="D15" s="5269"/>
      <c r="E15" s="5282" t="str">
        <f>E52</f>
        <v>■国・県の制度　 □国・県の制度＋市独自の制度　 □市独自の制度</v>
      </c>
      <c r="F15" s="5283"/>
      <c r="G15" s="5283"/>
      <c r="H15" s="5283"/>
      <c r="I15" s="5283"/>
      <c r="J15" s="5283"/>
      <c r="K15" s="5283"/>
      <c r="L15" s="5283"/>
      <c r="M15" s="5283"/>
      <c r="N15" s="5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285" t="s">
        <v>330</v>
      </c>
      <c r="B16" s="5286"/>
      <c r="C16" s="5286"/>
      <c r="D16" s="5286"/>
      <c r="E16" s="5287" t="str">
        <f>E53</f>
        <v>中国残留邦人等支援法</v>
      </c>
      <c r="F16" s="5288"/>
      <c r="G16" s="5288"/>
      <c r="H16" s="5288"/>
      <c r="I16" s="5288"/>
      <c r="J16" s="5288"/>
      <c r="K16" s="5288"/>
      <c r="L16" s="5288"/>
      <c r="M16" s="5288"/>
      <c r="N16" s="5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23167000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7331000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15836000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21707711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1459289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0.93701001424439934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中国残留邦人等の置かれる特別な事情を鑑み、老後の生活の安定、地域での生き生きとした暮らしを実現するための支援を行った。</v>
      </c>
      <c r="F26" s="53"/>
      <c r="G26" s="53"/>
      <c r="H26" s="53"/>
      <c r="I26" s="53"/>
      <c r="J26" s="53"/>
      <c r="K26" s="53"/>
      <c r="L26" s="53"/>
      <c r="M26" s="53"/>
      <c r="N26" s="54"/>
      <c r="O26" s="21"/>
      <c r="P26" s="5240" t="s">
        <v>292</v>
      </c>
      <c r="Q26" s="5241"/>
      <c r="R26" s="5241"/>
      <c r="S26" s="5297"/>
      <c r="T26" s="121" t="str">
        <f>E105</f>
        <v>・交流事業については、支援対象者からも継続希望があり、令和６年度以降も実施予定である。
・中国残留邦人等の支援対象者が高齢化する中で、地域でその人らしい暮らしが実現できるよう、生活支援を行っていく。</v>
      </c>
      <c r="U26" s="5290"/>
      <c r="V26" s="5290"/>
      <c r="W26" s="5290"/>
      <c r="X26" s="5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支援世帯数</v>
      </c>
      <c r="C33" s="49"/>
      <c r="D33" s="23" t="str">
        <f t="shared" ref="D33:E36" si="1">D70</f>
        <v>世帯</v>
      </c>
      <c r="E33" s="46">
        <f t="shared" si="1"/>
        <v>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対象人数</v>
      </c>
      <c r="C34" s="49"/>
      <c r="D34" s="23" t="str">
        <f t="shared" si="1"/>
        <v>人</v>
      </c>
      <c r="E34" s="46">
        <f t="shared" si="1"/>
        <v>9</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ダンス教室開催数</v>
      </c>
      <c r="C35" s="49"/>
      <c r="D35" s="23" t="str">
        <f t="shared" si="1"/>
        <v>回</v>
      </c>
      <c r="E35" s="46">
        <f t="shared" si="1"/>
        <v>26</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料理教室開催数</v>
      </c>
      <c r="C36" s="44"/>
      <c r="D36" s="22" t="str">
        <f t="shared" si="1"/>
        <v>回</v>
      </c>
      <c r="E36" s="45">
        <f t="shared" si="1"/>
        <v>1</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292" t="s">
        <v>285</v>
      </c>
      <c r="B44" s="5293"/>
      <c r="C44" s="5293"/>
      <c r="D44" s="5293"/>
      <c r="E44" s="5294" t="s">
        <v>1303</v>
      </c>
      <c r="F44" s="5295"/>
      <c r="G44" s="5295"/>
      <c r="H44" s="5295"/>
      <c r="I44" s="5295"/>
      <c r="J44" s="5295"/>
      <c r="K44" s="5295"/>
      <c r="L44" s="5295"/>
      <c r="M44" s="5295"/>
      <c r="N44" s="5296"/>
    </row>
    <row r="45" spans="1:35" ht="20.100000000000001" customHeight="1" x14ac:dyDescent="0.15">
      <c r="A45" s="5268" t="s">
        <v>283</v>
      </c>
      <c r="B45" s="5269"/>
      <c r="C45" s="5269"/>
      <c r="D45" s="5269"/>
      <c r="E45" s="5270" t="s">
        <v>1302</v>
      </c>
      <c r="F45" s="5271"/>
      <c r="G45" s="5271"/>
      <c r="H45" s="5271"/>
      <c r="I45" s="5271"/>
      <c r="J45" s="5271"/>
      <c r="K45" s="5271"/>
      <c r="L45" s="5271"/>
      <c r="M45" s="5271"/>
      <c r="N45" s="5272"/>
    </row>
    <row r="46" spans="1:35" ht="20.100000000000001" customHeight="1" x14ac:dyDescent="0.15">
      <c r="A46" s="5265" t="s">
        <v>334</v>
      </c>
      <c r="B46" s="5266"/>
      <c r="C46" s="5266"/>
      <c r="D46" s="5267"/>
      <c r="E46" s="5273" t="s">
        <v>1301</v>
      </c>
      <c r="F46" s="5274"/>
      <c r="G46" s="5274"/>
      <c r="H46" s="5274"/>
      <c r="I46" s="5274"/>
      <c r="J46" s="5274"/>
      <c r="K46" s="5274"/>
      <c r="L46" s="5274"/>
      <c r="M46" s="5274"/>
      <c r="N46" s="5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268" t="s">
        <v>332</v>
      </c>
      <c r="B51" s="5269"/>
      <c r="C51" s="5269"/>
      <c r="D51" s="5269"/>
      <c r="E51" s="5282" t="str">
        <f>AA52 &amp; "市が直接実施  " &amp; AB52  &amp; "一部委託  "  &amp; AC52 &amp; "全部委託・指定管理  " &amp; AD52 &amp; "その他"</f>
        <v>■市が直接実施  □一部委託  □全部委託・指定管理  □その他</v>
      </c>
      <c r="F51" s="5283"/>
      <c r="G51" s="5283"/>
      <c r="H51" s="5283"/>
      <c r="I51" s="5283"/>
      <c r="J51" s="5283"/>
      <c r="K51" s="5283"/>
      <c r="L51" s="5283"/>
      <c r="M51" s="5283"/>
      <c r="N51" s="5284"/>
    </row>
    <row r="52" spans="1:40" ht="20.100000000000001" customHeight="1" x14ac:dyDescent="0.15">
      <c r="A52" s="5268" t="s">
        <v>331</v>
      </c>
      <c r="B52" s="5269"/>
      <c r="C52" s="5269"/>
      <c r="D52" s="5269"/>
      <c r="E52" s="5282" t="str">
        <f>AA53 &amp; "国・県の制度　 " &amp; AB53  &amp; "国・県の制度＋市独自の制度　 "  &amp; AC53  &amp; "市独自の制度"</f>
        <v>■国・県の制度　 □国・県の制度＋市独自の制度　 □市独自の制度</v>
      </c>
      <c r="F52" s="5283"/>
      <c r="G52" s="5283"/>
      <c r="H52" s="5283"/>
      <c r="I52" s="5283"/>
      <c r="J52" s="5283"/>
      <c r="K52" s="5283"/>
      <c r="L52" s="5283"/>
      <c r="M52" s="5283"/>
      <c r="N52" s="5284"/>
      <c r="AA52" s="8" t="s">
        <v>275</v>
      </c>
      <c r="AB52" s="8" t="s">
        <v>274</v>
      </c>
      <c r="AC52" s="8" t="s">
        <v>274</v>
      </c>
      <c r="AD52" s="8" t="s">
        <v>274</v>
      </c>
    </row>
    <row r="53" spans="1:40" ht="20.100000000000001" customHeight="1" thickBot="1" x14ac:dyDescent="0.2">
      <c r="A53" s="5285" t="s">
        <v>330</v>
      </c>
      <c r="B53" s="5286"/>
      <c r="C53" s="5286"/>
      <c r="D53" s="5286"/>
      <c r="E53" s="5287" t="s">
        <v>1300</v>
      </c>
      <c r="F53" s="5288"/>
      <c r="G53" s="5288"/>
      <c r="H53" s="5288"/>
      <c r="I53" s="5288"/>
      <c r="J53" s="5288"/>
      <c r="K53" s="5288"/>
      <c r="L53" s="5288"/>
      <c r="M53" s="5288"/>
      <c r="N53" s="52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23167000</v>
      </c>
      <c r="F57" s="57"/>
      <c r="G57" s="57">
        <f>IFERROR(HLOOKUP($AF$38,$AA$56:$AI$57,2,FALSE)*1000,"")</f>
        <v>21317000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24744</v>
      </c>
      <c r="AE57" s="13">
        <v>23167</v>
      </c>
      <c r="AF57" s="13">
        <v>21317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7331000</v>
      </c>
      <c r="G58" s="19"/>
      <c r="H58" s="20">
        <f>IFERROR(G57-H59,"")</f>
        <v>6449000</v>
      </c>
      <c r="I58" s="19"/>
      <c r="J58" s="20">
        <f>IFERROR(I57-J59,"")</f>
        <v>0</v>
      </c>
      <c r="K58" s="19"/>
      <c r="L58" s="20">
        <f>IFERROR(K57-L59,"")</f>
        <v>0</v>
      </c>
      <c r="M58" s="19"/>
      <c r="N58" s="18">
        <f>IFERROR(M57-N59,"")</f>
        <v>0</v>
      </c>
      <c r="AA58" s="13">
        <v>0</v>
      </c>
      <c r="AB58" s="13">
        <v>0</v>
      </c>
      <c r="AC58" s="13">
        <v>0</v>
      </c>
      <c r="AD58" s="13">
        <v>12306600</v>
      </c>
      <c r="AE58" s="13">
        <v>21707711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15836000</v>
      </c>
      <c r="G59" s="19"/>
      <c r="H59" s="20">
        <f>IFERROR(HLOOKUP($AF$38,$AA$60:$AI$61,2,FALSE)*1000,"")</f>
        <v>14868000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21707711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1459289</v>
      </c>
      <c r="F61" s="57"/>
      <c r="G61" s="57">
        <f>IFERROR(G57-G60,"")</f>
        <v>21317000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17425</v>
      </c>
      <c r="AE61" s="12">
        <f t="shared" si="2"/>
        <v>15836</v>
      </c>
      <c r="AF61" s="12">
        <f t="shared" si="2"/>
        <v>14868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0.93701001424439934</v>
      </c>
      <c r="F62" s="47"/>
      <c r="G62" s="47">
        <f>IFERROR(G$60/G$57,"")</f>
        <v>0</v>
      </c>
      <c r="H62" s="47"/>
      <c r="I62" s="47" t="str">
        <f>IFERROR(I$60/I$57,"")</f>
        <v/>
      </c>
      <c r="J62" s="47"/>
      <c r="K62" s="47" t="str">
        <f>IFERROR(K$60/K$57,"")</f>
        <v/>
      </c>
      <c r="L62" s="47"/>
      <c r="M62" s="47" t="str">
        <f>IFERROR(M$60/M$57,"")</f>
        <v/>
      </c>
      <c r="N62" s="50"/>
      <c r="AA62" s="11">
        <v>0</v>
      </c>
      <c r="AB62" s="11">
        <v>0</v>
      </c>
      <c r="AC62" s="11">
        <v>0</v>
      </c>
      <c r="AD62" s="11">
        <v>17425</v>
      </c>
      <c r="AE62" s="11">
        <v>15836</v>
      </c>
      <c r="AF62" s="11">
        <v>14868</v>
      </c>
      <c r="AG62" s="11">
        <v>0</v>
      </c>
      <c r="AH62" s="11">
        <v>0</v>
      </c>
      <c r="AI62" s="11">
        <v>0</v>
      </c>
      <c r="AJ62" s="8" t="s">
        <v>251</v>
      </c>
      <c r="AL62" s="8" t="s">
        <v>251</v>
      </c>
      <c r="AN62" s="8" t="s">
        <v>251</v>
      </c>
    </row>
    <row r="63" spans="1:40" ht="20.100000000000001" customHeight="1" x14ac:dyDescent="0.15">
      <c r="A63" s="51" t="s">
        <v>321</v>
      </c>
      <c r="B63" s="52"/>
      <c r="C63" s="52"/>
      <c r="D63" s="52"/>
      <c r="E63" s="53" t="s">
        <v>1299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1298</v>
      </c>
      <c r="C70" s="49"/>
      <c r="D70" s="15" t="s">
        <v>1297</v>
      </c>
      <c r="E70" s="180">
        <f>IFERROR(HLOOKUP($AE$38,$AA$76:$AI$80,2,FALSE),"")</f>
        <v>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1296</v>
      </c>
      <c r="C71" s="49"/>
      <c r="D71" s="15" t="s">
        <v>252</v>
      </c>
      <c r="E71" s="180">
        <f>IFERROR(HLOOKUP($AE$38,$AA$76:$AI$80,3,FALSE),"")</f>
        <v>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1295</v>
      </c>
      <c r="C72" s="49"/>
      <c r="D72" s="15" t="s">
        <v>350</v>
      </c>
      <c r="E72" s="180">
        <f>IFERROR(HLOOKUP($AE$38,$AA$76:$AI$80,4,FALSE),"")</f>
        <v>26</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1294</v>
      </c>
      <c r="C73" s="44"/>
      <c r="D73" s="14" t="s">
        <v>350</v>
      </c>
      <c r="E73" s="181">
        <f>IFERROR(HLOOKUP($AE$38,$AA$76:$AI$80,5,FALSE),"")</f>
        <v>1</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26</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240" t="s">
        <v>305</v>
      </c>
      <c r="B85" s="5241"/>
      <c r="C85" s="5241"/>
      <c r="D85" s="5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240" t="s">
        <v>302</v>
      </c>
      <c r="B87" s="5241"/>
      <c r="C87" s="5241"/>
      <c r="D87" s="5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236" t="s">
        <v>300</v>
      </c>
      <c r="B89" s="5237"/>
      <c r="C89" s="5237"/>
      <c r="D89" s="52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240" t="s">
        <v>297</v>
      </c>
      <c r="B91" s="5241"/>
      <c r="C91" s="5241"/>
      <c r="D91" s="5298"/>
      <c r="E91" s="158" t="s">
        <v>1293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240" t="s">
        <v>294</v>
      </c>
      <c r="B98" s="5241"/>
      <c r="C98" s="5241"/>
      <c r="D98" s="5298"/>
      <c r="E98" s="5303" t="s">
        <v>340</v>
      </c>
      <c r="F98" s="5304"/>
      <c r="G98" s="5300" t="s">
        <v>293</v>
      </c>
      <c r="H98" s="5301"/>
      <c r="I98" s="5301"/>
      <c r="J98" s="5301"/>
      <c r="K98" s="5301"/>
      <c r="L98" s="5301"/>
      <c r="M98" s="5301"/>
      <c r="N98" s="5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240" t="s">
        <v>292</v>
      </c>
      <c r="B105" s="5241"/>
      <c r="C105" s="5241"/>
      <c r="D105" s="5298"/>
      <c r="E105" s="5299" t="s">
        <v>1292</v>
      </c>
      <c r="F105" s="5290"/>
      <c r="G105" s="5290"/>
      <c r="H105" s="5290"/>
      <c r="I105" s="5290"/>
      <c r="J105" s="5290"/>
      <c r="K105" s="5290"/>
      <c r="L105" s="5290"/>
      <c r="M105" s="5290"/>
      <c r="N105" s="5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316" t="s">
        <v>307</v>
      </c>
      <c r="Q4" s="5317"/>
      <c r="R4" s="5317"/>
      <c r="S4" s="5317"/>
      <c r="T4" s="118" t="str">
        <f>LEFT(E83,1)</f>
        <v>Ｂ</v>
      </c>
      <c r="U4" s="5318" t="s">
        <v>306</v>
      </c>
      <c r="V4" s="5318"/>
      <c r="W4" s="5318"/>
      <c r="X4" s="5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320" t="s">
        <v>305</v>
      </c>
      <c r="Q6" s="5321"/>
      <c r="R6" s="5321"/>
      <c r="S6" s="5321"/>
      <c r="T6" s="118" t="str">
        <f>LEFT(E85,1)</f>
        <v>Ｂ</v>
      </c>
      <c r="U6" s="5318" t="s">
        <v>303</v>
      </c>
      <c r="V6" s="5318"/>
      <c r="W6" s="5318"/>
      <c r="X6" s="5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332" t="s">
        <v>285</v>
      </c>
      <c r="B7" s="5333"/>
      <c r="C7" s="5333"/>
      <c r="D7" s="5333"/>
      <c r="E7" s="5334" t="str">
        <f t="shared" si="0"/>
        <v>生活困窮者自立支援</v>
      </c>
      <c r="F7" s="5335"/>
      <c r="G7" s="5335"/>
      <c r="H7" s="5335"/>
      <c r="I7" s="5335"/>
      <c r="J7" s="5335"/>
      <c r="K7" s="5335"/>
      <c r="L7" s="5335"/>
      <c r="M7" s="5335"/>
      <c r="N7" s="5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308" t="s">
        <v>283</v>
      </c>
      <c r="B8" s="5309"/>
      <c r="C8" s="5309"/>
      <c r="D8" s="5309"/>
      <c r="E8" s="5310" t="str">
        <f t="shared" si="0"/>
        <v>生活支援課</v>
      </c>
      <c r="F8" s="5311"/>
      <c r="G8" s="5311"/>
      <c r="H8" s="5311"/>
      <c r="I8" s="5311"/>
      <c r="J8" s="5311"/>
      <c r="K8" s="5311"/>
      <c r="L8" s="5311"/>
      <c r="M8" s="5311"/>
      <c r="N8" s="5312"/>
      <c r="P8" s="5280" t="s">
        <v>302</v>
      </c>
      <c r="Q8" s="5281"/>
      <c r="R8" s="5281"/>
      <c r="S8" s="5281"/>
      <c r="T8" s="120" t="str">
        <f>LEFT(E87,1)</f>
        <v>Ｂ</v>
      </c>
      <c r="U8" s="5278" t="s">
        <v>301</v>
      </c>
      <c r="V8" s="5278"/>
      <c r="W8" s="5278"/>
      <c r="X8" s="5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305" t="s">
        <v>334</v>
      </c>
      <c r="B9" s="5306"/>
      <c r="C9" s="5306"/>
      <c r="D9" s="5307"/>
      <c r="E9" s="5313" t="str">
        <f t="shared" si="0"/>
        <v>生活困窮者世帯等の自立支援策の強化を図るため次の事業を行う。
自立相談支援事業／就労支援事業／子どもの学習・生活支援事業／住居確保給付金支給／就労準備支援事業／家計改善支援事業</v>
      </c>
      <c r="F9" s="5314"/>
      <c r="G9" s="5314"/>
      <c r="H9" s="5314"/>
      <c r="I9" s="5314"/>
      <c r="J9" s="5314"/>
      <c r="K9" s="5314"/>
      <c r="L9" s="5314"/>
      <c r="M9" s="5314"/>
      <c r="N9" s="5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276" t="s">
        <v>300</v>
      </c>
      <c r="Q10" s="5277"/>
      <c r="R10" s="5277"/>
      <c r="S10" s="5277"/>
      <c r="T10" s="118" t="str">
        <f>LEFT(E89,1)</f>
        <v>Ａ</v>
      </c>
      <c r="U10" s="5278" t="s">
        <v>298</v>
      </c>
      <c r="V10" s="5278"/>
      <c r="W10" s="5278"/>
      <c r="X10" s="5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新型コロナウイルス感染症が５類に移行したこと等により相談件数及び住居確保給付金支給件数は前年度と比べ減少しているが、今後も生活、住宅、就労等に係る総合相談窓口
として、生活困窮者の状況に応じた包括的な相談支援を実施する必要がある。
また、複雑かつ多様化している生活困窮者の抱える課題に対応するため、家計改善支援事業及び就労準備支援事業を開始。様々な面の自立に向けた支援体制の整備に取り組んだ。</v>
      </c>
      <c r="U12" s="5330"/>
      <c r="V12" s="5330"/>
      <c r="W12" s="5330"/>
      <c r="X12" s="5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308" t="s">
        <v>332</v>
      </c>
      <c r="B14" s="5309"/>
      <c r="C14" s="5309"/>
      <c r="D14" s="5309"/>
      <c r="E14" s="5322" t="str">
        <f>E51</f>
        <v>■市が直接実施  ■一部委託  □全部委託・指定管理  □その他</v>
      </c>
      <c r="F14" s="5323"/>
      <c r="G14" s="5323"/>
      <c r="H14" s="5323"/>
      <c r="I14" s="5323"/>
      <c r="J14" s="5323"/>
      <c r="K14" s="5323"/>
      <c r="L14" s="5323"/>
      <c r="M14" s="5323"/>
      <c r="N14" s="5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308" t="s">
        <v>331</v>
      </c>
      <c r="B15" s="5309"/>
      <c r="C15" s="5309"/>
      <c r="D15" s="5309"/>
      <c r="E15" s="5322" t="str">
        <f>E52</f>
        <v>■国・県の制度　 □国・県の制度＋市独自の制度　 □市独自の制度</v>
      </c>
      <c r="F15" s="5323"/>
      <c r="G15" s="5323"/>
      <c r="H15" s="5323"/>
      <c r="I15" s="5323"/>
      <c r="J15" s="5323"/>
      <c r="K15" s="5323"/>
      <c r="L15" s="5323"/>
      <c r="M15" s="5323"/>
      <c r="N15" s="5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325" t="s">
        <v>330</v>
      </c>
      <c r="B16" s="5326"/>
      <c r="C16" s="5326"/>
      <c r="D16" s="5326"/>
      <c r="E16" s="5327" t="str">
        <f>E53</f>
        <v>生活困窮者自立支援法</v>
      </c>
      <c r="F16" s="5328"/>
      <c r="G16" s="5328"/>
      <c r="H16" s="5328"/>
      <c r="I16" s="5328"/>
      <c r="J16" s="5328"/>
      <c r="K16" s="5328"/>
      <c r="L16" s="5328"/>
      <c r="M16" s="5328"/>
      <c r="N16" s="5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47876000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12511000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35365000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46254435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1621565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0.96612989807001415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離職を余儀なくされた方などの生活、住宅、就労等に係る総合相談窓口に相談支援員を配置した。また、離職等により経済的に困窮し、住居を失った又はそのおそれがある方に対し、住居確保給付金を支給した。
・就労支援事務、福祉行政事務等に関し知識経験を有している者を就労支援員として配置し、被保護者の就労相談、就労情報の提供、求職支援及び継続就労への援助を行った。
・生活困窮者世帯等の子どもへ学習支援を実施するとともに、日常生活自立支援や養育、教育を支援する専門相談員を配置した。</v>
      </c>
      <c r="F26" s="53"/>
      <c r="G26" s="53"/>
      <c r="H26" s="53"/>
      <c r="I26" s="53"/>
      <c r="J26" s="53"/>
      <c r="K26" s="53"/>
      <c r="L26" s="53"/>
      <c r="M26" s="53"/>
      <c r="N26" s="54"/>
      <c r="O26" s="21"/>
      <c r="P26" s="5280" t="s">
        <v>292</v>
      </c>
      <c r="Q26" s="5281"/>
      <c r="R26" s="5281"/>
      <c r="S26" s="5337"/>
      <c r="T26" s="121" t="str">
        <f>E105</f>
        <v>・生活困窮者の支援に当たっては、今後も引き続き、支援対象者個々の状況に応じたプランを作成し、関係機関と連携して包括的な支援を実施する。また、家計改善支援事業及び就労準備支援事業を実施することで、日常生活自立や社会生活自立など本人の状態に応じた支援を提供する。
・就労支援事業においては、就労支援員がハローワークと連携をしながら、生活困窮者や生活保護受給者の就労自立を支援していく。
・学習支援事業においては、委託事業者による学習教室、訪問支援を実施。子ども本人と世帯の双方にアプローチし、子どもの将来の自立に向け包括的な支援を行う。
・令和７年度から新座市社会福祉協議会へ事業委託を予定している。委託後も変わらず、市民が利用しやすい相談窓口となるよう、委託後の事業内容、方法について検討していく。</v>
      </c>
      <c r="U26" s="5330"/>
      <c r="V26" s="5330"/>
      <c r="W26" s="5330"/>
      <c r="X26" s="5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自立相談支援件数</v>
      </c>
      <c r="C33" s="49"/>
      <c r="D33" s="23" t="str">
        <f t="shared" ref="D33:E36" si="1">D70</f>
        <v>件</v>
      </c>
      <c r="E33" s="46">
        <f t="shared" si="1"/>
        <v>326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就労支援件数</v>
      </c>
      <c r="C34" s="49"/>
      <c r="D34" s="23" t="str">
        <f t="shared" si="1"/>
        <v>件</v>
      </c>
      <c r="E34" s="46">
        <f t="shared" si="1"/>
        <v>53</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学習教室実施回数</v>
      </c>
      <c r="C35" s="49"/>
      <c r="D35" s="23" t="str">
        <f t="shared" si="1"/>
        <v>回</v>
      </c>
      <c r="E35" s="46">
        <f t="shared" si="1"/>
        <v>132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住居確保給付金支給件数</v>
      </c>
      <c r="C36" s="44"/>
      <c r="D36" s="22" t="str">
        <f t="shared" si="1"/>
        <v>件</v>
      </c>
      <c r="E36" s="45">
        <f t="shared" si="1"/>
        <v>46</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332" t="s">
        <v>285</v>
      </c>
      <c r="B44" s="5333"/>
      <c r="C44" s="5333"/>
      <c r="D44" s="5333"/>
      <c r="E44" s="5334" t="s">
        <v>1313</v>
      </c>
      <c r="F44" s="5335"/>
      <c r="G44" s="5335"/>
      <c r="H44" s="5335"/>
      <c r="I44" s="5335"/>
      <c r="J44" s="5335"/>
      <c r="K44" s="5335"/>
      <c r="L44" s="5335"/>
      <c r="M44" s="5335"/>
      <c r="N44" s="5336"/>
    </row>
    <row r="45" spans="1:35" ht="20.100000000000001" customHeight="1" x14ac:dyDescent="0.15">
      <c r="A45" s="5308" t="s">
        <v>283</v>
      </c>
      <c r="B45" s="5309"/>
      <c r="C45" s="5309"/>
      <c r="D45" s="5309"/>
      <c r="E45" s="5310" t="s">
        <v>1302</v>
      </c>
      <c r="F45" s="5311"/>
      <c r="G45" s="5311"/>
      <c r="H45" s="5311"/>
      <c r="I45" s="5311"/>
      <c r="J45" s="5311"/>
      <c r="K45" s="5311"/>
      <c r="L45" s="5311"/>
      <c r="M45" s="5311"/>
      <c r="N45" s="5312"/>
    </row>
    <row r="46" spans="1:35" ht="20.100000000000001" customHeight="1" x14ac:dyDescent="0.15">
      <c r="A46" s="5305" t="s">
        <v>334</v>
      </c>
      <c r="B46" s="5306"/>
      <c r="C46" s="5306"/>
      <c r="D46" s="5307"/>
      <c r="E46" s="5313" t="s">
        <v>1312</v>
      </c>
      <c r="F46" s="5314"/>
      <c r="G46" s="5314"/>
      <c r="H46" s="5314"/>
      <c r="I46" s="5314"/>
      <c r="J46" s="5314"/>
      <c r="K46" s="5314"/>
      <c r="L46" s="5314"/>
      <c r="M46" s="5314"/>
      <c r="N46" s="5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308" t="s">
        <v>332</v>
      </c>
      <c r="B51" s="5309"/>
      <c r="C51" s="5309"/>
      <c r="D51" s="5309"/>
      <c r="E51" s="5322" t="str">
        <f>AA52 &amp; "市が直接実施  " &amp; AB52  &amp; "一部委託  "  &amp; AC52 &amp; "全部委託・指定管理  " &amp; AD52 &amp; "その他"</f>
        <v>■市が直接実施  ■一部委託  □全部委託・指定管理  □その他</v>
      </c>
      <c r="F51" s="5323"/>
      <c r="G51" s="5323"/>
      <c r="H51" s="5323"/>
      <c r="I51" s="5323"/>
      <c r="J51" s="5323"/>
      <c r="K51" s="5323"/>
      <c r="L51" s="5323"/>
      <c r="M51" s="5323"/>
      <c r="N51" s="5324"/>
    </row>
    <row r="52" spans="1:40" ht="20.100000000000001" customHeight="1" x14ac:dyDescent="0.15">
      <c r="A52" s="5308" t="s">
        <v>331</v>
      </c>
      <c r="B52" s="5309"/>
      <c r="C52" s="5309"/>
      <c r="D52" s="5309"/>
      <c r="E52" s="5322" t="str">
        <f>AA53 &amp; "国・県の制度　 " &amp; AB53  &amp; "国・県の制度＋市独自の制度　 "  &amp; AC53  &amp; "市独自の制度"</f>
        <v>■国・県の制度　 □国・県の制度＋市独自の制度　 □市独自の制度</v>
      </c>
      <c r="F52" s="5323"/>
      <c r="G52" s="5323"/>
      <c r="H52" s="5323"/>
      <c r="I52" s="5323"/>
      <c r="J52" s="5323"/>
      <c r="K52" s="5323"/>
      <c r="L52" s="5323"/>
      <c r="M52" s="5323"/>
      <c r="N52" s="5324"/>
      <c r="AA52" s="8" t="s">
        <v>275</v>
      </c>
      <c r="AB52" s="8" t="s">
        <v>275</v>
      </c>
      <c r="AC52" s="8" t="s">
        <v>274</v>
      </c>
      <c r="AD52" s="8" t="s">
        <v>274</v>
      </c>
    </row>
    <row r="53" spans="1:40" ht="20.100000000000001" customHeight="1" thickBot="1" x14ac:dyDescent="0.2">
      <c r="A53" s="5325" t="s">
        <v>330</v>
      </c>
      <c r="B53" s="5326"/>
      <c r="C53" s="5326"/>
      <c r="D53" s="5326"/>
      <c r="E53" s="5327" t="s">
        <v>1311</v>
      </c>
      <c r="F53" s="5328"/>
      <c r="G53" s="5328"/>
      <c r="H53" s="5328"/>
      <c r="I53" s="5328"/>
      <c r="J53" s="5328"/>
      <c r="K53" s="5328"/>
      <c r="L53" s="5328"/>
      <c r="M53" s="5328"/>
      <c r="N53" s="53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47876000</v>
      </c>
      <c r="F57" s="57"/>
      <c r="G57" s="57">
        <f>IFERROR(HLOOKUP($AF$38,$AA$56:$AI$57,2,FALSE)*1000,"")</f>
        <v>50190000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45927</v>
      </c>
      <c r="AE57" s="13">
        <v>47876</v>
      </c>
      <c r="AF57" s="13">
        <v>50190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12511000</v>
      </c>
      <c r="G58" s="19"/>
      <c r="H58" s="20">
        <f>IFERROR(G57-H59,"")</f>
        <v>16630000</v>
      </c>
      <c r="I58" s="19"/>
      <c r="J58" s="20">
        <f>IFERROR(I57-J59,"")</f>
        <v>0</v>
      </c>
      <c r="K58" s="19"/>
      <c r="L58" s="20">
        <f>IFERROR(K57-L59,"")</f>
        <v>0</v>
      </c>
      <c r="M58" s="19"/>
      <c r="N58" s="18">
        <f>IFERROR(M57-N59,"")</f>
        <v>0</v>
      </c>
      <c r="AA58" s="13">
        <v>0</v>
      </c>
      <c r="AB58" s="13">
        <v>0</v>
      </c>
      <c r="AC58" s="13">
        <v>0</v>
      </c>
      <c r="AD58" s="13">
        <v>29614191</v>
      </c>
      <c r="AE58" s="13">
        <v>46254435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35365000</v>
      </c>
      <c r="G59" s="19"/>
      <c r="H59" s="20">
        <f>IFERROR(HLOOKUP($AF$38,$AA$60:$AI$61,2,FALSE)*1000,"")</f>
        <v>33560000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46254435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1621565</v>
      </c>
      <c r="F61" s="57"/>
      <c r="G61" s="57">
        <f>IFERROR(G57-G60,"")</f>
        <v>50190000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32243</v>
      </c>
      <c r="AE61" s="12">
        <f t="shared" si="2"/>
        <v>35365</v>
      </c>
      <c r="AF61" s="12">
        <f t="shared" si="2"/>
        <v>33560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0.96612989807001415</v>
      </c>
      <c r="F62" s="47"/>
      <c r="G62" s="47">
        <f>IFERROR(G$60/G$57,"")</f>
        <v>0</v>
      </c>
      <c r="H62" s="47"/>
      <c r="I62" s="47" t="str">
        <f>IFERROR(I$60/I$57,"")</f>
        <v/>
      </c>
      <c r="J62" s="47"/>
      <c r="K62" s="47" t="str">
        <f>IFERROR(K$60/K$57,"")</f>
        <v/>
      </c>
      <c r="L62" s="47"/>
      <c r="M62" s="47" t="str">
        <f>IFERROR(M$60/M$57,"")</f>
        <v/>
      </c>
      <c r="N62" s="50"/>
      <c r="AA62" s="11">
        <v>0</v>
      </c>
      <c r="AB62" s="11">
        <v>0</v>
      </c>
      <c r="AC62" s="11">
        <v>0</v>
      </c>
      <c r="AD62" s="11">
        <v>32243</v>
      </c>
      <c r="AE62" s="11">
        <v>35365</v>
      </c>
      <c r="AF62" s="11">
        <v>33560</v>
      </c>
      <c r="AG62" s="11">
        <v>0</v>
      </c>
      <c r="AH62" s="11">
        <v>0</v>
      </c>
      <c r="AI62" s="11">
        <v>0</v>
      </c>
      <c r="AJ62" s="8" t="s">
        <v>251</v>
      </c>
      <c r="AL62" s="8" t="s">
        <v>251</v>
      </c>
      <c r="AN62" s="8" t="s">
        <v>251</v>
      </c>
    </row>
    <row r="63" spans="1:40" ht="20.100000000000001" customHeight="1" x14ac:dyDescent="0.15">
      <c r="A63" s="51" t="s">
        <v>321</v>
      </c>
      <c r="B63" s="52"/>
      <c r="C63" s="52"/>
      <c r="D63" s="52"/>
      <c r="E63" s="53" t="s">
        <v>1310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1309</v>
      </c>
      <c r="C70" s="49"/>
      <c r="D70" s="15" t="s">
        <v>358</v>
      </c>
      <c r="E70" s="180">
        <f>IFERROR(HLOOKUP($AE$38,$AA$76:$AI$80,2,FALSE),"")</f>
        <v>326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1308</v>
      </c>
      <c r="C71" s="49"/>
      <c r="D71" s="15" t="s">
        <v>358</v>
      </c>
      <c r="E71" s="180">
        <f>IFERROR(HLOOKUP($AE$38,$AA$76:$AI$80,3,FALSE),"")</f>
        <v>53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1307</v>
      </c>
      <c r="C72" s="49"/>
      <c r="D72" s="15" t="s">
        <v>350</v>
      </c>
      <c r="E72" s="180">
        <f>IFERROR(HLOOKUP($AE$38,$AA$76:$AI$80,4,FALSE),"")</f>
        <v>132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1306</v>
      </c>
      <c r="C73" s="44"/>
      <c r="D73" s="14" t="s">
        <v>358</v>
      </c>
      <c r="E73" s="181">
        <f>IFERROR(HLOOKUP($AE$38,$AA$76:$AI$80,5,FALSE),"")</f>
        <v>46</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326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132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46</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280" t="s">
        <v>305</v>
      </c>
      <c r="B85" s="5281"/>
      <c r="C85" s="5281"/>
      <c r="D85" s="52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280" t="s">
        <v>302</v>
      </c>
      <c r="B87" s="5281"/>
      <c r="C87" s="5281"/>
      <c r="D87" s="52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276" t="s">
        <v>300</v>
      </c>
      <c r="B89" s="5277"/>
      <c r="C89" s="5277"/>
      <c r="D89" s="52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280" t="s">
        <v>297</v>
      </c>
      <c r="B91" s="5281"/>
      <c r="C91" s="5281"/>
      <c r="D91" s="5338"/>
      <c r="E91" s="158" t="s">
        <v>1305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280" t="s">
        <v>294</v>
      </c>
      <c r="B98" s="5281"/>
      <c r="C98" s="5281"/>
      <c r="D98" s="5338"/>
      <c r="E98" s="5343" t="s">
        <v>232</v>
      </c>
      <c r="F98" s="5344"/>
      <c r="G98" s="5340" t="s">
        <v>293</v>
      </c>
      <c r="H98" s="5341"/>
      <c r="I98" s="5341"/>
      <c r="J98" s="5341"/>
      <c r="K98" s="5341"/>
      <c r="L98" s="5341"/>
      <c r="M98" s="5341"/>
      <c r="N98" s="5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280" t="s">
        <v>292</v>
      </c>
      <c r="B105" s="5281"/>
      <c r="C105" s="5281"/>
      <c r="D105" s="5338"/>
      <c r="E105" s="5339" t="s">
        <v>1304</v>
      </c>
      <c r="F105" s="5330"/>
      <c r="G105" s="5330"/>
      <c r="H105" s="5330"/>
      <c r="I105" s="5330"/>
      <c r="J105" s="5330"/>
      <c r="K105" s="5330"/>
      <c r="L105" s="5330"/>
      <c r="M105" s="5330"/>
      <c r="N105" s="5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356" t="s">
        <v>307</v>
      </c>
      <c r="Q4" s="5357"/>
      <c r="R4" s="5357"/>
      <c r="S4" s="5357"/>
      <c r="T4" s="118" t="str">
        <f>LEFT(E83,1)</f>
        <v>Ｂ</v>
      </c>
      <c r="U4" s="5358" t="s">
        <v>306</v>
      </c>
      <c r="V4" s="5358"/>
      <c r="W4" s="5358"/>
      <c r="X4" s="5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360" t="s">
        <v>305</v>
      </c>
      <c r="Q6" s="5361"/>
      <c r="R6" s="5361"/>
      <c r="S6" s="5361"/>
      <c r="T6" s="118" t="str">
        <f>LEFT(E85,1)</f>
        <v>Ｂ</v>
      </c>
      <c r="U6" s="5358" t="s">
        <v>303</v>
      </c>
      <c r="V6" s="5358"/>
      <c r="W6" s="5358"/>
      <c r="X6" s="5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372" t="s">
        <v>285</v>
      </c>
      <c r="B7" s="5373"/>
      <c r="C7" s="5373"/>
      <c r="D7" s="5373"/>
      <c r="E7" s="5374" t="str">
        <f t="shared" si="0"/>
        <v>行旅病人及び死亡人取扱事務</v>
      </c>
      <c r="F7" s="5375"/>
      <c r="G7" s="5375"/>
      <c r="H7" s="5375"/>
      <c r="I7" s="5375"/>
      <c r="J7" s="5375"/>
      <c r="K7" s="5375"/>
      <c r="L7" s="5375"/>
      <c r="M7" s="5375"/>
      <c r="N7" s="5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348" t="s">
        <v>283</v>
      </c>
      <c r="B8" s="5349"/>
      <c r="C8" s="5349"/>
      <c r="D8" s="5349"/>
      <c r="E8" s="5350" t="str">
        <f t="shared" si="0"/>
        <v>生活支援課</v>
      </c>
      <c r="F8" s="5351"/>
      <c r="G8" s="5351"/>
      <c r="H8" s="5351"/>
      <c r="I8" s="5351"/>
      <c r="J8" s="5351"/>
      <c r="K8" s="5351"/>
      <c r="L8" s="5351"/>
      <c r="M8" s="5351"/>
      <c r="N8" s="5352"/>
      <c r="P8" s="5320" t="s">
        <v>302</v>
      </c>
      <c r="Q8" s="5321"/>
      <c r="R8" s="5321"/>
      <c r="S8" s="5321"/>
      <c r="T8" s="120" t="str">
        <f>LEFT(E87,1)</f>
        <v>Ａ</v>
      </c>
      <c r="U8" s="5318" t="s">
        <v>301</v>
      </c>
      <c r="V8" s="5318"/>
      <c r="W8" s="5318"/>
      <c r="X8" s="5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345" t="s">
        <v>334</v>
      </c>
      <c r="B9" s="5346"/>
      <c r="C9" s="5346"/>
      <c r="D9" s="5347"/>
      <c r="E9" s="5353" t="str">
        <f t="shared" si="0"/>
        <v>行旅中に病気で倒れたり、死亡した者が、入院治療費や葬祭費等を所持していない場合で、救護する者がなく、かつ、氏名不明又は居所等がないときに、市でその救護等を行う。</v>
      </c>
      <c r="F9" s="5354"/>
      <c r="G9" s="5354"/>
      <c r="H9" s="5354"/>
      <c r="I9" s="5354"/>
      <c r="J9" s="5354"/>
      <c r="K9" s="5354"/>
      <c r="L9" s="5354"/>
      <c r="M9" s="5354"/>
      <c r="N9" s="5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316" t="s">
        <v>300</v>
      </c>
      <c r="Q10" s="5317"/>
      <c r="R10" s="5317"/>
      <c r="S10" s="5317"/>
      <c r="T10" s="118" t="str">
        <f>LEFT(E89,1)</f>
        <v>Ｂ</v>
      </c>
      <c r="U10" s="5318" t="s">
        <v>298</v>
      </c>
      <c r="V10" s="5318"/>
      <c r="W10" s="5318"/>
      <c r="X10" s="5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令和５年度において、行旅中に死亡した１名について、行旅死亡人として取り扱い、葬祭料及び官報公告料の一時繰替支弁し、官報公告から６０日の経過後に埼玉県へ一時繰替支弁金の請求を行った。</v>
      </c>
      <c r="U12" s="5370"/>
      <c r="V12" s="5370"/>
      <c r="W12" s="5370"/>
      <c r="X12" s="5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348" t="s">
        <v>332</v>
      </c>
      <c r="B14" s="5349"/>
      <c r="C14" s="5349"/>
      <c r="D14" s="5349"/>
      <c r="E14" s="5362" t="str">
        <f>E51</f>
        <v>■市が直接実施  □一部委託  □全部委託・指定管理  □その他</v>
      </c>
      <c r="F14" s="5363"/>
      <c r="G14" s="5363"/>
      <c r="H14" s="5363"/>
      <c r="I14" s="5363"/>
      <c r="J14" s="5363"/>
      <c r="K14" s="5363"/>
      <c r="L14" s="5363"/>
      <c r="M14" s="5363"/>
      <c r="N14" s="5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348" t="s">
        <v>331</v>
      </c>
      <c r="B15" s="5349"/>
      <c r="C15" s="5349"/>
      <c r="D15" s="5349"/>
      <c r="E15" s="5362" t="str">
        <f>E52</f>
        <v>■国・県の制度　 □国・県の制度＋市独自の制度　 □市独自の制度</v>
      </c>
      <c r="F15" s="5363"/>
      <c r="G15" s="5363"/>
      <c r="H15" s="5363"/>
      <c r="I15" s="5363"/>
      <c r="J15" s="5363"/>
      <c r="K15" s="5363"/>
      <c r="L15" s="5363"/>
      <c r="M15" s="5363"/>
      <c r="N15" s="5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365" t="s">
        <v>330</v>
      </c>
      <c r="B16" s="5366"/>
      <c r="C16" s="5366"/>
      <c r="D16" s="5366"/>
      <c r="E16" s="5367" t="str">
        <f>E53</f>
        <v>行旅病人及行旅死亡人取扱法</v>
      </c>
      <c r="F16" s="5368"/>
      <c r="G16" s="5368"/>
      <c r="H16" s="5368"/>
      <c r="I16" s="5368"/>
      <c r="J16" s="5368"/>
      <c r="K16" s="5368"/>
      <c r="L16" s="5368"/>
      <c r="M16" s="5368"/>
      <c r="N16" s="5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583000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578000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168419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414581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0.28888336192109776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行旅中に病気で倒れたり死亡した者が、入院治療費や葬祭費等を所持していない場合で救護する者がなく、かつ、居所等がないときは、市でその救護を行った。また、行旅病人及び死亡人の医療費及び葬祭費については、扶養義務者がいないとき又は明らかでないときは、市費で支弁した費用を県に対して請求を行った。</v>
      </c>
      <c r="F26" s="53"/>
      <c r="G26" s="53"/>
      <c r="H26" s="53"/>
      <c r="I26" s="53"/>
      <c r="J26" s="53"/>
      <c r="K26" s="53"/>
      <c r="L26" s="53"/>
      <c r="M26" s="53"/>
      <c r="N26" s="54"/>
      <c r="O26" s="21"/>
      <c r="P26" s="5320" t="s">
        <v>292</v>
      </c>
      <c r="Q26" s="5321"/>
      <c r="R26" s="5321"/>
      <c r="S26" s="5377"/>
      <c r="T26" s="121" t="str">
        <f>E105</f>
        <v>引き続き、行旅中に病気で倒れたり、死亡した者が、入院治療費や葬祭費等を所持していない場合で、救護する者がなく、かつ、氏名不明又は居所等がないときに、市でその救護等を行っていく。</v>
      </c>
      <c r="U26" s="5370"/>
      <c r="V26" s="5370"/>
      <c r="W26" s="5370"/>
      <c r="X26" s="5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救護人件数</v>
      </c>
      <c r="C33" s="49"/>
      <c r="D33" s="23" t="str">
        <f t="shared" ref="D33:E36" si="1">D70</f>
        <v>件</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死亡人件数</v>
      </c>
      <c r="C34" s="49"/>
      <c r="D34" s="23" t="str">
        <f t="shared" si="1"/>
        <v>件</v>
      </c>
      <c r="E34" s="46">
        <f t="shared" si="1"/>
        <v>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372" t="s">
        <v>285</v>
      </c>
      <c r="B44" s="5373"/>
      <c r="C44" s="5373"/>
      <c r="D44" s="5373"/>
      <c r="E44" s="5374" t="s">
        <v>1321</v>
      </c>
      <c r="F44" s="5375"/>
      <c r="G44" s="5375"/>
      <c r="H44" s="5375"/>
      <c r="I44" s="5375"/>
      <c r="J44" s="5375"/>
      <c r="K44" s="5375"/>
      <c r="L44" s="5375"/>
      <c r="M44" s="5375"/>
      <c r="N44" s="5376"/>
    </row>
    <row r="45" spans="1:35" ht="20.100000000000001" customHeight="1" x14ac:dyDescent="0.15">
      <c r="A45" s="5348" t="s">
        <v>283</v>
      </c>
      <c r="B45" s="5349"/>
      <c r="C45" s="5349"/>
      <c r="D45" s="5349"/>
      <c r="E45" s="5350" t="s">
        <v>1302</v>
      </c>
      <c r="F45" s="5351"/>
      <c r="G45" s="5351"/>
      <c r="H45" s="5351"/>
      <c r="I45" s="5351"/>
      <c r="J45" s="5351"/>
      <c r="K45" s="5351"/>
      <c r="L45" s="5351"/>
      <c r="M45" s="5351"/>
      <c r="N45" s="5352"/>
    </row>
    <row r="46" spans="1:35" ht="20.100000000000001" customHeight="1" x14ac:dyDescent="0.15">
      <c r="A46" s="5345" t="s">
        <v>334</v>
      </c>
      <c r="B46" s="5346"/>
      <c r="C46" s="5346"/>
      <c r="D46" s="5347"/>
      <c r="E46" s="5353" t="s">
        <v>1320</v>
      </c>
      <c r="F46" s="5354"/>
      <c r="G46" s="5354"/>
      <c r="H46" s="5354"/>
      <c r="I46" s="5354"/>
      <c r="J46" s="5354"/>
      <c r="K46" s="5354"/>
      <c r="L46" s="5354"/>
      <c r="M46" s="5354"/>
      <c r="N46" s="5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348" t="s">
        <v>332</v>
      </c>
      <c r="B51" s="5349"/>
      <c r="C51" s="5349"/>
      <c r="D51" s="5349"/>
      <c r="E51" s="5362" t="str">
        <f>AA52 &amp; "市が直接実施  " &amp; AB52  &amp; "一部委託  "  &amp; AC52 &amp; "全部委託・指定管理  " &amp; AD52 &amp; "その他"</f>
        <v>■市が直接実施  □一部委託  □全部委託・指定管理  □その他</v>
      </c>
      <c r="F51" s="5363"/>
      <c r="G51" s="5363"/>
      <c r="H51" s="5363"/>
      <c r="I51" s="5363"/>
      <c r="J51" s="5363"/>
      <c r="K51" s="5363"/>
      <c r="L51" s="5363"/>
      <c r="M51" s="5363"/>
      <c r="N51" s="5364"/>
    </row>
    <row r="52" spans="1:40" ht="20.100000000000001" customHeight="1" x14ac:dyDescent="0.15">
      <c r="A52" s="5348" t="s">
        <v>331</v>
      </c>
      <c r="B52" s="5349"/>
      <c r="C52" s="5349"/>
      <c r="D52" s="5349"/>
      <c r="E52" s="5362" t="str">
        <f>AA53 &amp; "国・県の制度　 " &amp; AB53  &amp; "国・県の制度＋市独自の制度　 "  &amp; AC53  &amp; "市独自の制度"</f>
        <v>■国・県の制度　 □国・県の制度＋市独自の制度　 □市独自の制度</v>
      </c>
      <c r="F52" s="5363"/>
      <c r="G52" s="5363"/>
      <c r="H52" s="5363"/>
      <c r="I52" s="5363"/>
      <c r="J52" s="5363"/>
      <c r="K52" s="5363"/>
      <c r="L52" s="5363"/>
      <c r="M52" s="5363"/>
      <c r="N52" s="5364"/>
      <c r="AA52" s="8" t="s">
        <v>275</v>
      </c>
      <c r="AB52" s="8" t="s">
        <v>274</v>
      </c>
      <c r="AC52" s="8" t="s">
        <v>274</v>
      </c>
      <c r="AD52" s="8" t="s">
        <v>274</v>
      </c>
    </row>
    <row r="53" spans="1:40" ht="20.100000000000001" customHeight="1" thickBot="1" x14ac:dyDescent="0.2">
      <c r="A53" s="5365" t="s">
        <v>330</v>
      </c>
      <c r="B53" s="5366"/>
      <c r="C53" s="5366"/>
      <c r="D53" s="5366"/>
      <c r="E53" s="5367" t="s">
        <v>1319</v>
      </c>
      <c r="F53" s="5368"/>
      <c r="G53" s="5368"/>
      <c r="H53" s="5368"/>
      <c r="I53" s="5368"/>
      <c r="J53" s="5368"/>
      <c r="K53" s="5368"/>
      <c r="L53" s="5368"/>
      <c r="M53" s="5368"/>
      <c r="N53" s="53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583000</v>
      </c>
      <c r="F57" s="57"/>
      <c r="G57" s="57">
        <f>IFERROR(HLOOKUP($AF$38,$AA$56:$AI$57,2,FALSE)*1000,"")</f>
        <v>583000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580</v>
      </c>
      <c r="AE57" s="13">
        <v>583</v>
      </c>
      <c r="AF57" s="13">
        <v>583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5000</v>
      </c>
      <c r="G58" s="19"/>
      <c r="H58" s="20">
        <f>IFERROR(G57-H59,"")</f>
        <v>5000</v>
      </c>
      <c r="I58" s="19"/>
      <c r="J58" s="20">
        <f>IFERROR(I57-J59,"")</f>
        <v>0</v>
      </c>
      <c r="K58" s="19"/>
      <c r="L58" s="20">
        <f>IFERROR(K57-L59,"")</f>
        <v>0</v>
      </c>
      <c r="M58" s="19"/>
      <c r="N58" s="18">
        <f>IFERROR(M57-N59,"")</f>
        <v>0</v>
      </c>
      <c r="AA58" s="13">
        <v>0</v>
      </c>
      <c r="AB58" s="13">
        <v>0</v>
      </c>
      <c r="AC58" s="13">
        <v>0</v>
      </c>
      <c r="AD58" s="13">
        <v>0</v>
      </c>
      <c r="AE58" s="13">
        <v>168419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578000</v>
      </c>
      <c r="G59" s="19"/>
      <c r="H59" s="20">
        <f>IFERROR(HLOOKUP($AF$38,$AA$60:$AI$61,2,FALSE)*1000,"")</f>
        <v>578000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168419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414581</v>
      </c>
      <c r="F61" s="57"/>
      <c r="G61" s="57">
        <f>IFERROR(G57-G60,"")</f>
        <v>583000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575</v>
      </c>
      <c r="AE61" s="12">
        <f t="shared" si="2"/>
        <v>578</v>
      </c>
      <c r="AF61" s="12">
        <f t="shared" si="2"/>
        <v>578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0.28888336192109776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1318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1317</v>
      </c>
      <c r="C70" s="49"/>
      <c r="D70" s="15" t="s">
        <v>358</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1316</v>
      </c>
      <c r="C71" s="49"/>
      <c r="D71" s="15" t="s">
        <v>358</v>
      </c>
      <c r="E71" s="180">
        <f>IFERROR(HLOOKUP($AE$38,$AA$76:$AI$80,3,FALSE),"")</f>
        <v>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575</v>
      </c>
      <c r="AE71" s="11">
        <v>578</v>
      </c>
      <c r="AF71" s="11">
        <v>578</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320" t="s">
        <v>305</v>
      </c>
      <c r="B85" s="5321"/>
      <c r="C85" s="5321"/>
      <c r="D85" s="53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320" t="s">
        <v>302</v>
      </c>
      <c r="B87" s="5321"/>
      <c r="C87" s="5321"/>
      <c r="D87" s="53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316" t="s">
        <v>300</v>
      </c>
      <c r="B89" s="5317"/>
      <c r="C89" s="5317"/>
      <c r="D89" s="53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320" t="s">
        <v>297</v>
      </c>
      <c r="B91" s="5321"/>
      <c r="C91" s="5321"/>
      <c r="D91" s="5378"/>
      <c r="E91" s="158" t="s">
        <v>1315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320" t="s">
        <v>294</v>
      </c>
      <c r="B98" s="5321"/>
      <c r="C98" s="5321"/>
      <c r="D98" s="5378"/>
      <c r="E98" s="5383" t="s">
        <v>340</v>
      </c>
      <c r="F98" s="5384"/>
      <c r="G98" s="5380" t="s">
        <v>293</v>
      </c>
      <c r="H98" s="5381"/>
      <c r="I98" s="5381"/>
      <c r="J98" s="5381"/>
      <c r="K98" s="5381"/>
      <c r="L98" s="5381"/>
      <c r="M98" s="5381"/>
      <c r="N98" s="5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320" t="s">
        <v>292</v>
      </c>
      <c r="B105" s="5321"/>
      <c r="C105" s="5321"/>
      <c r="D105" s="5378"/>
      <c r="E105" s="5379" t="s">
        <v>1314</v>
      </c>
      <c r="F105" s="5370"/>
      <c r="G105" s="5370"/>
      <c r="H105" s="5370"/>
      <c r="I105" s="5370"/>
      <c r="J105" s="5370"/>
      <c r="K105" s="5370"/>
      <c r="L105" s="5370"/>
      <c r="M105" s="5370"/>
      <c r="N105" s="5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396" t="s">
        <v>307</v>
      </c>
      <c r="Q4" s="5397"/>
      <c r="R4" s="5397"/>
      <c r="S4" s="5397"/>
      <c r="T4" s="118" t="str">
        <f>LEFT(E83,1)</f>
        <v>Ｂ</v>
      </c>
      <c r="U4" s="5398" t="s">
        <v>306</v>
      </c>
      <c r="V4" s="5398"/>
      <c r="W4" s="5398"/>
      <c r="X4" s="5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400" t="s">
        <v>305</v>
      </c>
      <c r="Q6" s="5401"/>
      <c r="R6" s="5401"/>
      <c r="S6" s="5401"/>
      <c r="T6" s="118" t="str">
        <f>LEFT(E85,1)</f>
        <v>Ｂ</v>
      </c>
      <c r="U6" s="5398" t="s">
        <v>303</v>
      </c>
      <c r="V6" s="5398"/>
      <c r="W6" s="5398"/>
      <c r="X6" s="5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412" t="s">
        <v>285</v>
      </c>
      <c r="B7" s="5413"/>
      <c r="C7" s="5413"/>
      <c r="D7" s="5413"/>
      <c r="E7" s="5414" t="str">
        <f t="shared" si="0"/>
        <v>生活保護</v>
      </c>
      <c r="F7" s="5415"/>
      <c r="G7" s="5415"/>
      <c r="H7" s="5415"/>
      <c r="I7" s="5415"/>
      <c r="J7" s="5415"/>
      <c r="K7" s="5415"/>
      <c r="L7" s="5415"/>
      <c r="M7" s="5415"/>
      <c r="N7" s="5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388" t="s">
        <v>283</v>
      </c>
      <c r="B8" s="5389"/>
      <c r="C8" s="5389"/>
      <c r="D8" s="5389"/>
      <c r="E8" s="5390" t="str">
        <f t="shared" si="0"/>
        <v>生活支援課</v>
      </c>
      <c r="F8" s="5391"/>
      <c r="G8" s="5391"/>
      <c r="H8" s="5391"/>
      <c r="I8" s="5391"/>
      <c r="J8" s="5391"/>
      <c r="K8" s="5391"/>
      <c r="L8" s="5391"/>
      <c r="M8" s="5391"/>
      <c r="N8" s="5392"/>
      <c r="P8" s="5360" t="s">
        <v>302</v>
      </c>
      <c r="Q8" s="5361"/>
      <c r="R8" s="5361"/>
      <c r="S8" s="5361"/>
      <c r="T8" s="120" t="str">
        <f>LEFT(E87,1)</f>
        <v>Ａ</v>
      </c>
      <c r="U8" s="5358" t="s">
        <v>301</v>
      </c>
      <c r="V8" s="5358"/>
      <c r="W8" s="5358"/>
      <c r="X8" s="5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385" t="s">
        <v>334</v>
      </c>
      <c r="B9" s="5386"/>
      <c r="C9" s="5386"/>
      <c r="D9" s="5387"/>
      <c r="E9" s="5393" t="str">
        <f t="shared" si="0"/>
        <v>生活保護世帯に対し、健康で文化的な最低限度の生活を保障するための必要な扶助を行う。</v>
      </c>
      <c r="F9" s="5394"/>
      <c r="G9" s="5394"/>
      <c r="H9" s="5394"/>
      <c r="I9" s="5394"/>
      <c r="J9" s="5394"/>
      <c r="K9" s="5394"/>
      <c r="L9" s="5394"/>
      <c r="M9" s="5394"/>
      <c r="N9" s="5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356" t="s">
        <v>300</v>
      </c>
      <c r="Q10" s="5357"/>
      <c r="R10" s="5357"/>
      <c r="S10" s="5357"/>
      <c r="T10" s="118" t="str">
        <f>LEFT(E89,1)</f>
        <v>Ｂ</v>
      </c>
      <c r="U10" s="5358" t="s">
        <v>298</v>
      </c>
      <c r="V10" s="5358"/>
      <c r="W10" s="5358"/>
      <c r="X10" s="5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生活保護世帯に対し、健康で文化的な最低限度の生活を保護するための必要な扶助を行うとともに、自立に向けた支援を行うことができた。
Ｒ４扶助費決算額　4,817,863千円。
Ｒ５扶助費決算見込み額　5,008,511千円。
前年度比4.0％増となっている。</v>
      </c>
      <c r="U12" s="5410"/>
      <c r="V12" s="5410"/>
      <c r="W12" s="5410"/>
      <c r="X12" s="5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388" t="s">
        <v>332</v>
      </c>
      <c r="B14" s="5389"/>
      <c r="C14" s="5389"/>
      <c r="D14" s="5389"/>
      <c r="E14" s="5402" t="str">
        <f>E51</f>
        <v>■市が直接実施  □一部委託  □全部委託・指定管理  □その他</v>
      </c>
      <c r="F14" s="5403"/>
      <c r="G14" s="5403"/>
      <c r="H14" s="5403"/>
      <c r="I14" s="5403"/>
      <c r="J14" s="5403"/>
      <c r="K14" s="5403"/>
      <c r="L14" s="5403"/>
      <c r="M14" s="5403"/>
      <c r="N14" s="5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388" t="s">
        <v>331</v>
      </c>
      <c r="B15" s="5389"/>
      <c r="C15" s="5389"/>
      <c r="D15" s="5389"/>
      <c r="E15" s="5402" t="str">
        <f>E52</f>
        <v>■国・県の制度　 □国・県の制度＋市独自の制度　 □市独自の制度</v>
      </c>
      <c r="F15" s="5403"/>
      <c r="G15" s="5403"/>
      <c r="H15" s="5403"/>
      <c r="I15" s="5403"/>
      <c r="J15" s="5403"/>
      <c r="K15" s="5403"/>
      <c r="L15" s="5403"/>
      <c r="M15" s="5403"/>
      <c r="N15" s="5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405" t="s">
        <v>330</v>
      </c>
      <c r="B16" s="5406"/>
      <c r="C16" s="5406"/>
      <c r="D16" s="5406"/>
      <c r="E16" s="5407" t="str">
        <f>E53</f>
        <v>生活保護法</v>
      </c>
      <c r="F16" s="5408"/>
      <c r="G16" s="5408"/>
      <c r="H16" s="5408"/>
      <c r="I16" s="5408"/>
      <c r="J16" s="5408"/>
      <c r="K16" s="5408"/>
      <c r="L16" s="5408"/>
      <c r="M16" s="5408"/>
      <c r="N16" s="5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5069883000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1172595000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3897288000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5008192469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61690531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0.98783196160542563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生活保護世帯に対し、最低限度の生活を保障するための必要な扶助を行うとともに、自立に向けた支援を行った。</v>
      </c>
      <c r="F26" s="53"/>
      <c r="G26" s="53"/>
      <c r="H26" s="53"/>
      <c r="I26" s="53"/>
      <c r="J26" s="53"/>
      <c r="K26" s="53"/>
      <c r="L26" s="53"/>
      <c r="M26" s="53"/>
      <c r="N26" s="54"/>
      <c r="O26" s="21"/>
      <c r="P26" s="5360" t="s">
        <v>292</v>
      </c>
      <c r="Q26" s="5361"/>
      <c r="R26" s="5361"/>
      <c r="S26" s="5417"/>
      <c r="T26" s="121" t="str">
        <f>E105</f>
        <v>引き続き、生活保護世帯に対し、健康で文化的な最低限度の生活を保護するための必要な扶助を行うとともに、自立に向けた支援を行う。</v>
      </c>
      <c r="U26" s="5410"/>
      <c r="V26" s="5410"/>
      <c r="W26" s="5410"/>
      <c r="X26" s="5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保護世帯数（平均）</v>
      </c>
      <c r="C33" s="49"/>
      <c r="D33" s="23" t="str">
        <f t="shared" ref="D33:E36" si="1">D70</f>
        <v>世帯</v>
      </c>
      <c r="E33" s="150">
        <f t="shared" si="1"/>
        <v>2098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保護人員（平均）</v>
      </c>
      <c r="C34" s="49"/>
      <c r="D34" s="23" t="str">
        <f t="shared" si="1"/>
        <v>人</v>
      </c>
      <c r="E34" s="150">
        <f t="shared" si="1"/>
        <v>2708</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保護率</v>
      </c>
      <c r="C35" s="49"/>
      <c r="D35" s="23" t="str">
        <f t="shared" si="1"/>
        <v>％</v>
      </c>
      <c r="E35" s="46">
        <f t="shared" si="1"/>
        <v>1.63</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412" t="s">
        <v>285</v>
      </c>
      <c r="B44" s="5413"/>
      <c r="C44" s="5413"/>
      <c r="D44" s="5413"/>
      <c r="E44" s="5414" t="s">
        <v>1330</v>
      </c>
      <c r="F44" s="5415"/>
      <c r="G44" s="5415"/>
      <c r="H44" s="5415"/>
      <c r="I44" s="5415"/>
      <c r="J44" s="5415"/>
      <c r="K44" s="5415"/>
      <c r="L44" s="5415"/>
      <c r="M44" s="5415"/>
      <c r="N44" s="5416"/>
    </row>
    <row r="45" spans="1:35" ht="20.100000000000001" customHeight="1" x14ac:dyDescent="0.15">
      <c r="A45" s="5388" t="s">
        <v>283</v>
      </c>
      <c r="B45" s="5389"/>
      <c r="C45" s="5389"/>
      <c r="D45" s="5389"/>
      <c r="E45" s="5390" t="s">
        <v>1302</v>
      </c>
      <c r="F45" s="5391"/>
      <c r="G45" s="5391"/>
      <c r="H45" s="5391"/>
      <c r="I45" s="5391"/>
      <c r="J45" s="5391"/>
      <c r="K45" s="5391"/>
      <c r="L45" s="5391"/>
      <c r="M45" s="5391"/>
      <c r="N45" s="5392"/>
    </row>
    <row r="46" spans="1:35" ht="20.100000000000001" customHeight="1" x14ac:dyDescent="0.15">
      <c r="A46" s="5385" t="s">
        <v>334</v>
      </c>
      <c r="B46" s="5386"/>
      <c r="C46" s="5386"/>
      <c r="D46" s="5387"/>
      <c r="E46" s="5393" t="s">
        <v>1329</v>
      </c>
      <c r="F46" s="5394"/>
      <c r="G46" s="5394"/>
      <c r="H46" s="5394"/>
      <c r="I46" s="5394"/>
      <c r="J46" s="5394"/>
      <c r="K46" s="5394"/>
      <c r="L46" s="5394"/>
      <c r="M46" s="5394"/>
      <c r="N46" s="5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388" t="s">
        <v>332</v>
      </c>
      <c r="B51" s="5389"/>
      <c r="C51" s="5389"/>
      <c r="D51" s="5389"/>
      <c r="E51" s="5402" t="str">
        <f>AA52 &amp; "市が直接実施  " &amp; AB52  &amp; "一部委託  "  &amp; AC52 &amp; "全部委託・指定管理  " &amp; AD52 &amp; "その他"</f>
        <v>■市が直接実施  □一部委託  □全部委託・指定管理  □その他</v>
      </c>
      <c r="F51" s="5403"/>
      <c r="G51" s="5403"/>
      <c r="H51" s="5403"/>
      <c r="I51" s="5403"/>
      <c r="J51" s="5403"/>
      <c r="K51" s="5403"/>
      <c r="L51" s="5403"/>
      <c r="M51" s="5403"/>
      <c r="N51" s="5404"/>
    </row>
    <row r="52" spans="1:40" ht="20.100000000000001" customHeight="1" x14ac:dyDescent="0.15">
      <c r="A52" s="5388" t="s">
        <v>331</v>
      </c>
      <c r="B52" s="5389"/>
      <c r="C52" s="5389"/>
      <c r="D52" s="5389"/>
      <c r="E52" s="5402" t="str">
        <f>AA53 &amp; "国・県の制度　 " &amp; AB53  &amp; "国・県の制度＋市独自の制度　 "  &amp; AC53  &amp; "市独自の制度"</f>
        <v>■国・県の制度　 □国・県の制度＋市独自の制度　 □市独自の制度</v>
      </c>
      <c r="F52" s="5403"/>
      <c r="G52" s="5403"/>
      <c r="H52" s="5403"/>
      <c r="I52" s="5403"/>
      <c r="J52" s="5403"/>
      <c r="K52" s="5403"/>
      <c r="L52" s="5403"/>
      <c r="M52" s="5403"/>
      <c r="N52" s="5404"/>
      <c r="AA52" s="8" t="s">
        <v>275</v>
      </c>
      <c r="AB52" s="8" t="s">
        <v>274</v>
      </c>
      <c r="AC52" s="8" t="s">
        <v>274</v>
      </c>
      <c r="AD52" s="8" t="s">
        <v>274</v>
      </c>
    </row>
    <row r="53" spans="1:40" ht="20.100000000000001" customHeight="1" thickBot="1" x14ac:dyDescent="0.2">
      <c r="A53" s="5405" t="s">
        <v>330</v>
      </c>
      <c r="B53" s="5406"/>
      <c r="C53" s="5406"/>
      <c r="D53" s="5406"/>
      <c r="E53" s="5407" t="s">
        <v>1328</v>
      </c>
      <c r="F53" s="5408"/>
      <c r="G53" s="5408"/>
      <c r="H53" s="5408"/>
      <c r="I53" s="5408"/>
      <c r="J53" s="5408"/>
      <c r="K53" s="5408"/>
      <c r="L53" s="5408"/>
      <c r="M53" s="5408"/>
      <c r="N53" s="54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5069883000</v>
      </c>
      <c r="F57" s="57"/>
      <c r="G57" s="57">
        <f>IFERROR(HLOOKUP($AF$38,$AA$56:$AI$57,2,FALSE)*1000,"")</f>
        <v>5106988000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4909128</v>
      </c>
      <c r="AE57" s="13">
        <v>5069883</v>
      </c>
      <c r="AF57" s="13">
        <v>5106988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1172595000</v>
      </c>
      <c r="G58" s="19"/>
      <c r="H58" s="20">
        <f>IFERROR(G57-H59,"")</f>
        <v>1200357000</v>
      </c>
      <c r="I58" s="19"/>
      <c r="J58" s="20">
        <f>IFERROR(I57-J59,"")</f>
        <v>0</v>
      </c>
      <c r="K58" s="19"/>
      <c r="L58" s="20">
        <f>IFERROR(K57-L59,"")</f>
        <v>0</v>
      </c>
      <c r="M58" s="19"/>
      <c r="N58" s="18">
        <f>IFERROR(M57-N59,"")</f>
        <v>0</v>
      </c>
      <c r="AA58" s="13">
        <v>0</v>
      </c>
      <c r="AB58" s="13">
        <v>0</v>
      </c>
      <c r="AC58" s="13">
        <v>0</v>
      </c>
      <c r="AD58" s="13">
        <v>3402282517</v>
      </c>
      <c r="AE58" s="13">
        <v>5008192469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3897288000</v>
      </c>
      <c r="G59" s="19"/>
      <c r="H59" s="20">
        <f>IFERROR(HLOOKUP($AF$38,$AA$60:$AI$61,2,FALSE)*1000,"")</f>
        <v>3906631000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5008192469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61690531</v>
      </c>
      <c r="F61" s="57"/>
      <c r="G61" s="57">
        <f>IFERROR(G57-G60,"")</f>
        <v>5106988000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3754229</v>
      </c>
      <c r="AE61" s="12">
        <f t="shared" si="2"/>
        <v>3897288</v>
      </c>
      <c r="AF61" s="12">
        <f t="shared" si="2"/>
        <v>3906631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0.98783196160542563</v>
      </c>
      <c r="F62" s="47"/>
      <c r="G62" s="47">
        <f>IFERROR(G$60/G$57,"")</f>
        <v>0</v>
      </c>
      <c r="H62" s="47"/>
      <c r="I62" s="47" t="str">
        <f>IFERROR(I$60/I$57,"")</f>
        <v/>
      </c>
      <c r="J62" s="47"/>
      <c r="K62" s="47" t="str">
        <f>IFERROR(K$60/K$57,"")</f>
        <v/>
      </c>
      <c r="L62" s="47"/>
      <c r="M62" s="47" t="str">
        <f>IFERROR(M$60/M$57,"")</f>
        <v/>
      </c>
      <c r="N62" s="50"/>
      <c r="AA62" s="11">
        <v>0</v>
      </c>
      <c r="AB62" s="11">
        <v>0</v>
      </c>
      <c r="AC62" s="11">
        <v>0</v>
      </c>
      <c r="AD62" s="11">
        <v>3612452</v>
      </c>
      <c r="AE62" s="11">
        <v>3717844</v>
      </c>
      <c r="AF62" s="11">
        <v>3714472</v>
      </c>
      <c r="AG62" s="11">
        <v>0</v>
      </c>
      <c r="AH62" s="11">
        <v>0</v>
      </c>
      <c r="AI62" s="11">
        <v>0</v>
      </c>
      <c r="AJ62" s="8" t="s">
        <v>251</v>
      </c>
      <c r="AL62" s="8" t="s">
        <v>251</v>
      </c>
      <c r="AN62" s="8" t="s">
        <v>251</v>
      </c>
    </row>
    <row r="63" spans="1:40" ht="20.100000000000001" customHeight="1" x14ac:dyDescent="0.15">
      <c r="A63" s="51" t="s">
        <v>321</v>
      </c>
      <c r="B63" s="52"/>
      <c r="C63" s="52"/>
      <c r="D63" s="52"/>
      <c r="E63" s="53" t="s">
        <v>1327</v>
      </c>
      <c r="F63" s="53"/>
      <c r="G63" s="53"/>
      <c r="H63" s="53"/>
      <c r="I63" s="53"/>
      <c r="J63" s="53"/>
      <c r="K63" s="53"/>
      <c r="L63" s="53"/>
      <c r="M63" s="53"/>
      <c r="N63" s="54"/>
      <c r="AA63" s="11">
        <v>0</v>
      </c>
      <c r="AB63" s="11">
        <v>0</v>
      </c>
      <c r="AC63" s="11">
        <v>0</v>
      </c>
      <c r="AD63" s="11">
        <v>55790</v>
      </c>
      <c r="AE63" s="11">
        <v>81468</v>
      </c>
      <c r="AF63" s="11">
        <v>82064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1326</v>
      </c>
      <c r="C70" s="49"/>
      <c r="D70" s="15" t="s">
        <v>1297</v>
      </c>
      <c r="E70" s="180">
        <f>IFERROR(HLOOKUP($AE$38,$AA$76:$AI$80,2,FALSE),"")</f>
        <v>2098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1325</v>
      </c>
      <c r="C71" s="49"/>
      <c r="D71" s="15" t="s">
        <v>252</v>
      </c>
      <c r="E71" s="180">
        <f>IFERROR(HLOOKUP($AE$38,$AA$76:$AI$80,3,FALSE),"")</f>
        <v>2708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85987</v>
      </c>
      <c r="AE71" s="11">
        <v>97976</v>
      </c>
      <c r="AF71" s="11">
        <v>110095</v>
      </c>
      <c r="AG71" s="11">
        <v>0</v>
      </c>
      <c r="AH71" s="11">
        <v>0</v>
      </c>
      <c r="AI71" s="11">
        <v>0</v>
      </c>
      <c r="AJ71" s="8" t="s">
        <v>251</v>
      </c>
      <c r="AL71" s="8" t="s">
        <v>251</v>
      </c>
      <c r="AN71" s="8" t="s">
        <v>251</v>
      </c>
    </row>
    <row r="72" spans="1:40" ht="20.100000000000001" customHeight="1" x14ac:dyDescent="0.15">
      <c r="A72" s="56"/>
      <c r="B72" s="49" t="s">
        <v>1324</v>
      </c>
      <c r="C72" s="49"/>
      <c r="D72" s="15" t="s">
        <v>421</v>
      </c>
      <c r="E72" s="180">
        <f>IFERROR(HLOOKUP($AE$38,$AA$76:$AI$80,4,FALSE),"")</f>
        <v>1.63</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2098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2708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1.63</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360" t="s">
        <v>305</v>
      </c>
      <c r="B85" s="5361"/>
      <c r="C85" s="5361"/>
      <c r="D85" s="53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360" t="s">
        <v>302</v>
      </c>
      <c r="B87" s="5361"/>
      <c r="C87" s="5361"/>
      <c r="D87" s="5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356" t="s">
        <v>300</v>
      </c>
      <c r="B89" s="5357"/>
      <c r="C89" s="5357"/>
      <c r="D89" s="53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360" t="s">
        <v>297</v>
      </c>
      <c r="B91" s="5361"/>
      <c r="C91" s="5361"/>
      <c r="D91" s="5418"/>
      <c r="E91" s="158" t="s">
        <v>1323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360" t="s">
        <v>294</v>
      </c>
      <c r="B98" s="5361"/>
      <c r="C98" s="5361"/>
      <c r="D98" s="5418"/>
      <c r="E98" s="5423" t="s">
        <v>340</v>
      </c>
      <c r="F98" s="5424"/>
      <c r="G98" s="5420" t="s">
        <v>293</v>
      </c>
      <c r="H98" s="5421"/>
      <c r="I98" s="5421"/>
      <c r="J98" s="5421"/>
      <c r="K98" s="5421"/>
      <c r="L98" s="5421"/>
      <c r="M98" s="5421"/>
      <c r="N98" s="5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360" t="s">
        <v>292</v>
      </c>
      <c r="B105" s="5361"/>
      <c r="C105" s="5361"/>
      <c r="D105" s="5418"/>
      <c r="E105" s="5419" t="s">
        <v>1322</v>
      </c>
      <c r="F105" s="5410"/>
      <c r="G105" s="5410"/>
      <c r="H105" s="5410"/>
      <c r="I105" s="5410"/>
      <c r="J105" s="5410"/>
      <c r="K105" s="5410"/>
      <c r="L105" s="5410"/>
      <c r="M105" s="5410"/>
      <c r="N105" s="5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436" t="s">
        <v>307</v>
      </c>
      <c r="Q4" s="5437"/>
      <c r="R4" s="5437"/>
      <c r="S4" s="5437"/>
      <c r="T4" s="118" t="str">
        <f>LEFT(E83,1)</f>
        <v>Ｂ</v>
      </c>
      <c r="U4" s="5438" t="s">
        <v>306</v>
      </c>
      <c r="V4" s="5438"/>
      <c r="W4" s="5438"/>
      <c r="X4" s="5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440" t="s">
        <v>305</v>
      </c>
      <c r="Q6" s="5441"/>
      <c r="R6" s="5441"/>
      <c r="S6" s="5441"/>
      <c r="T6" s="118" t="str">
        <f>LEFT(E85,1)</f>
        <v>Ｂ</v>
      </c>
      <c r="U6" s="5438" t="s">
        <v>303</v>
      </c>
      <c r="V6" s="5438"/>
      <c r="W6" s="5438"/>
      <c r="X6" s="5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452" t="s">
        <v>285</v>
      </c>
      <c r="B7" s="5453"/>
      <c r="C7" s="5453"/>
      <c r="D7" s="5453"/>
      <c r="E7" s="5454" t="str">
        <f t="shared" si="0"/>
        <v>一般事務（健康管理支援事業・年金申請支援事業）</v>
      </c>
      <c r="F7" s="5455"/>
      <c r="G7" s="5455"/>
      <c r="H7" s="5455"/>
      <c r="I7" s="5455"/>
      <c r="J7" s="5455"/>
      <c r="K7" s="5455"/>
      <c r="L7" s="5455"/>
      <c r="M7" s="5455"/>
      <c r="N7" s="5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428" t="s">
        <v>283</v>
      </c>
      <c r="B8" s="5429"/>
      <c r="C8" s="5429"/>
      <c r="D8" s="5429"/>
      <c r="E8" s="5430" t="str">
        <f t="shared" si="0"/>
        <v>生活支援課</v>
      </c>
      <c r="F8" s="5431"/>
      <c r="G8" s="5431"/>
      <c r="H8" s="5431"/>
      <c r="I8" s="5431"/>
      <c r="J8" s="5431"/>
      <c r="K8" s="5431"/>
      <c r="L8" s="5431"/>
      <c r="M8" s="5431"/>
      <c r="N8" s="5432"/>
      <c r="P8" s="5400" t="s">
        <v>302</v>
      </c>
      <c r="Q8" s="5401"/>
      <c r="R8" s="5401"/>
      <c r="S8" s="5401"/>
      <c r="T8" s="120" t="str">
        <f>LEFT(E87,1)</f>
        <v>Ａ</v>
      </c>
      <c r="U8" s="5398" t="s">
        <v>301</v>
      </c>
      <c r="V8" s="5398"/>
      <c r="W8" s="5398"/>
      <c r="X8" s="5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425" t="s">
        <v>334</v>
      </c>
      <c r="B9" s="5426"/>
      <c r="C9" s="5426"/>
      <c r="D9" s="5427"/>
      <c r="E9" s="5433" t="str">
        <f t="shared" si="0"/>
        <v>生活保護世帯に対し、自立に向けた支援のため次の事業を行う。
健康管理支援事業／年金申請支援事業
また、令和５年１０月に予定されている生活保護基準額等の見直しに伴い、生活保護システムを改修する。</v>
      </c>
      <c r="F9" s="5434"/>
      <c r="G9" s="5434"/>
      <c r="H9" s="5434"/>
      <c r="I9" s="5434"/>
      <c r="J9" s="5434"/>
      <c r="K9" s="5434"/>
      <c r="L9" s="5434"/>
      <c r="M9" s="5434"/>
      <c r="N9" s="5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396" t="s">
        <v>300</v>
      </c>
      <c r="Q10" s="5397"/>
      <c r="R10" s="5397"/>
      <c r="S10" s="5397"/>
      <c r="T10" s="118" t="str">
        <f>LEFT(E89,1)</f>
        <v>Ａ</v>
      </c>
      <c r="U10" s="5398" t="s">
        <v>298</v>
      </c>
      <c r="V10" s="5398"/>
      <c r="W10" s="5398"/>
      <c r="X10" s="5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健康管理支援事業について、受診勧奨通知の発送等により健康診査の受診率は増加傾向にあるとともに、保健指導により支援対象世帯の生活改善の意識が高まっていることから、医療扶助の適正化に効果的である。
年金申請支援事業について、生活保護受給世帯の年金受給額の増額につながり、生活保護受給者の自立促進及び生活保護費の削減に効果的である。</v>
      </c>
      <c r="U12" s="5450"/>
      <c r="V12" s="5450"/>
      <c r="W12" s="5450"/>
      <c r="X12" s="5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428" t="s">
        <v>332</v>
      </c>
      <c r="B14" s="5429"/>
      <c r="C14" s="5429"/>
      <c r="D14" s="5429"/>
      <c r="E14" s="5442" t="str">
        <f>E51</f>
        <v>■市が直接実施  ■一部委託  □全部委託・指定管理  □その他</v>
      </c>
      <c r="F14" s="5443"/>
      <c r="G14" s="5443"/>
      <c r="H14" s="5443"/>
      <c r="I14" s="5443"/>
      <c r="J14" s="5443"/>
      <c r="K14" s="5443"/>
      <c r="L14" s="5443"/>
      <c r="M14" s="5443"/>
      <c r="N14" s="5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428" t="s">
        <v>331</v>
      </c>
      <c r="B15" s="5429"/>
      <c r="C15" s="5429"/>
      <c r="D15" s="5429"/>
      <c r="E15" s="5442" t="str">
        <f>E52</f>
        <v>■国・県の制度　 □国・県の制度＋市独自の制度　 □市独自の制度</v>
      </c>
      <c r="F15" s="5443"/>
      <c r="G15" s="5443"/>
      <c r="H15" s="5443"/>
      <c r="I15" s="5443"/>
      <c r="J15" s="5443"/>
      <c r="K15" s="5443"/>
      <c r="L15" s="5443"/>
      <c r="M15" s="5443"/>
      <c r="N15" s="5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445" t="s">
        <v>330</v>
      </c>
      <c r="B16" s="5446"/>
      <c r="C16" s="5446"/>
      <c r="D16" s="5446"/>
      <c r="E16" s="5447" t="str">
        <f>E53</f>
        <v>生活保護法第５５条の８（健康管理支援事業）</v>
      </c>
      <c r="F16" s="5448"/>
      <c r="G16" s="5448"/>
      <c r="H16" s="5448"/>
      <c r="I16" s="5448"/>
      <c r="J16" s="5448"/>
      <c r="K16" s="5448"/>
      <c r="L16" s="5448"/>
      <c r="M16" s="5448"/>
      <c r="N16" s="5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183984000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166417000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17567000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181272786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2711214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0.98526385990086096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健康管理支援事業について、健康診査受診対象者1,857人に対し受診勧奨通知等を発送するとともに呼びかけを行った結果、260人（14.0%）の健康診査の受診があり、過去最高値となった。また、保健指導を30人の支援対象者に対して実施した結果、全員が支援によって生活改善への意欲が高まった。年金申請支援事業について、老齢年金及び障がい年金等の受給又は増収の可能性がある者に対し、年金記録の調査及び代行申請等を社会保険労務士に委託し、資産発生による受給者の自立促進と生活保護費の削減を図った。生活保護基準額等の見直しに伴い、生活保護システムの改修を行った。</v>
      </c>
      <c r="F26" s="53"/>
      <c r="G26" s="53"/>
      <c r="H26" s="53"/>
      <c r="I26" s="53"/>
      <c r="J26" s="53"/>
      <c r="K26" s="53"/>
      <c r="L26" s="53"/>
      <c r="M26" s="53"/>
      <c r="N26" s="54"/>
      <c r="O26" s="21"/>
      <c r="P26" s="5400" t="s">
        <v>292</v>
      </c>
      <c r="Q26" s="5401"/>
      <c r="R26" s="5401"/>
      <c r="S26" s="5457"/>
      <c r="T26" s="121" t="str">
        <f>E105</f>
        <v>健康管理支援事業については、引き続き、健康診査対象者への受診勧奨や、保健指導による医療機関への適切な受診及び生活習慣の改善を図っていく。年金申請支援事業についても、年金記録の調査及び代行申請等を社会保険労務士に業務委託し、効率的に資産発生による受給者の自立促進と生活保護費の削減を図っていく。</v>
      </c>
      <c r="U26" s="5450"/>
      <c r="V26" s="5450"/>
      <c r="W26" s="5450"/>
      <c r="X26" s="5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健康診査受診者数</v>
      </c>
      <c r="C33" s="49"/>
      <c r="D33" s="23" t="str">
        <f t="shared" ref="D33:E36" si="1">D70</f>
        <v>人</v>
      </c>
      <c r="E33" s="46">
        <f t="shared" si="1"/>
        <v>260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健康診査受診率</v>
      </c>
      <c r="C34" s="49"/>
      <c r="D34" s="23" t="str">
        <f t="shared" si="1"/>
        <v>％</v>
      </c>
      <c r="E34" s="46">
        <f t="shared" si="1"/>
        <v>14</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年金調査世帯数</v>
      </c>
      <c r="C35" s="49"/>
      <c r="D35" s="23" t="str">
        <f t="shared" si="1"/>
        <v>世帯</v>
      </c>
      <c r="E35" s="46">
        <f t="shared" si="1"/>
        <v>560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452" t="s">
        <v>285</v>
      </c>
      <c r="B44" s="5453"/>
      <c r="C44" s="5453"/>
      <c r="D44" s="5453"/>
      <c r="E44" s="5454" t="s">
        <v>1339</v>
      </c>
      <c r="F44" s="5455"/>
      <c r="G44" s="5455"/>
      <c r="H44" s="5455"/>
      <c r="I44" s="5455"/>
      <c r="J44" s="5455"/>
      <c r="K44" s="5455"/>
      <c r="L44" s="5455"/>
      <c r="M44" s="5455"/>
      <c r="N44" s="5456"/>
    </row>
    <row r="45" spans="1:35" ht="20.100000000000001" customHeight="1" x14ac:dyDescent="0.15">
      <c r="A45" s="5428" t="s">
        <v>283</v>
      </c>
      <c r="B45" s="5429"/>
      <c r="C45" s="5429"/>
      <c r="D45" s="5429"/>
      <c r="E45" s="5430" t="s">
        <v>1302</v>
      </c>
      <c r="F45" s="5431"/>
      <c r="G45" s="5431"/>
      <c r="H45" s="5431"/>
      <c r="I45" s="5431"/>
      <c r="J45" s="5431"/>
      <c r="K45" s="5431"/>
      <c r="L45" s="5431"/>
      <c r="M45" s="5431"/>
      <c r="N45" s="5432"/>
    </row>
    <row r="46" spans="1:35" ht="20.100000000000001" customHeight="1" x14ac:dyDescent="0.15">
      <c r="A46" s="5425" t="s">
        <v>334</v>
      </c>
      <c r="B46" s="5426"/>
      <c r="C46" s="5426"/>
      <c r="D46" s="5427"/>
      <c r="E46" s="5433" t="s">
        <v>1338</v>
      </c>
      <c r="F46" s="5434"/>
      <c r="G46" s="5434"/>
      <c r="H46" s="5434"/>
      <c r="I46" s="5434"/>
      <c r="J46" s="5434"/>
      <c r="K46" s="5434"/>
      <c r="L46" s="5434"/>
      <c r="M46" s="5434"/>
      <c r="N46" s="5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428" t="s">
        <v>332</v>
      </c>
      <c r="B51" s="5429"/>
      <c r="C51" s="5429"/>
      <c r="D51" s="5429"/>
      <c r="E51" s="5442" t="str">
        <f>AA52 &amp; "市が直接実施  " &amp; AB52  &amp; "一部委託  "  &amp; AC52 &amp; "全部委託・指定管理  " &amp; AD52 &amp; "その他"</f>
        <v>■市が直接実施  ■一部委託  □全部委託・指定管理  □その他</v>
      </c>
      <c r="F51" s="5443"/>
      <c r="G51" s="5443"/>
      <c r="H51" s="5443"/>
      <c r="I51" s="5443"/>
      <c r="J51" s="5443"/>
      <c r="K51" s="5443"/>
      <c r="L51" s="5443"/>
      <c r="M51" s="5443"/>
      <c r="N51" s="5444"/>
    </row>
    <row r="52" spans="1:40" ht="20.100000000000001" customHeight="1" x14ac:dyDescent="0.15">
      <c r="A52" s="5428" t="s">
        <v>331</v>
      </c>
      <c r="B52" s="5429"/>
      <c r="C52" s="5429"/>
      <c r="D52" s="5429"/>
      <c r="E52" s="5442" t="str">
        <f>AA53 &amp; "国・県の制度　 " &amp; AB53  &amp; "国・県の制度＋市独自の制度　 "  &amp; AC53  &amp; "市独自の制度"</f>
        <v>■国・県の制度　 □国・県の制度＋市独自の制度　 □市独自の制度</v>
      </c>
      <c r="F52" s="5443"/>
      <c r="G52" s="5443"/>
      <c r="H52" s="5443"/>
      <c r="I52" s="5443"/>
      <c r="J52" s="5443"/>
      <c r="K52" s="5443"/>
      <c r="L52" s="5443"/>
      <c r="M52" s="5443"/>
      <c r="N52" s="5444"/>
      <c r="AA52" s="8" t="s">
        <v>275</v>
      </c>
      <c r="AB52" s="8" t="s">
        <v>275</v>
      </c>
      <c r="AC52" s="8" t="s">
        <v>274</v>
      </c>
      <c r="AD52" s="8" t="s">
        <v>274</v>
      </c>
    </row>
    <row r="53" spans="1:40" ht="20.100000000000001" customHeight="1" thickBot="1" x14ac:dyDescent="0.2">
      <c r="A53" s="5445" t="s">
        <v>330</v>
      </c>
      <c r="B53" s="5446"/>
      <c r="C53" s="5446"/>
      <c r="D53" s="5446"/>
      <c r="E53" s="5447" t="s">
        <v>1337</v>
      </c>
      <c r="F53" s="5448"/>
      <c r="G53" s="5448"/>
      <c r="H53" s="5448"/>
      <c r="I53" s="5448"/>
      <c r="J53" s="5448"/>
      <c r="K53" s="5448"/>
      <c r="L53" s="5448"/>
      <c r="M53" s="5448"/>
      <c r="N53" s="5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183984000</v>
      </c>
      <c r="F57" s="57"/>
      <c r="G57" s="57">
        <f>IFERROR(HLOOKUP($AF$38,$AA$56:$AI$57,2,FALSE)*1000,"")</f>
        <v>49503000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306982</v>
      </c>
      <c r="AE57" s="13">
        <v>183984</v>
      </c>
      <c r="AF57" s="13">
        <v>49503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166417000</v>
      </c>
      <c r="G58" s="19"/>
      <c r="H58" s="20">
        <f>IFERROR(G57-H59,"")</f>
        <v>33438000</v>
      </c>
      <c r="I58" s="19"/>
      <c r="J58" s="20">
        <f>IFERROR(I57-J59,"")</f>
        <v>0</v>
      </c>
      <c r="K58" s="19"/>
      <c r="L58" s="20">
        <f>IFERROR(K57-L59,"")</f>
        <v>0</v>
      </c>
      <c r="M58" s="19"/>
      <c r="N58" s="18">
        <f>IFERROR(M57-N59,"")</f>
        <v>0</v>
      </c>
      <c r="AA58" s="13">
        <v>0</v>
      </c>
      <c r="AB58" s="13">
        <v>0</v>
      </c>
      <c r="AC58" s="13">
        <v>0</v>
      </c>
      <c r="AD58" s="13">
        <v>21160000</v>
      </c>
      <c r="AE58" s="13">
        <v>181272786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17567000</v>
      </c>
      <c r="G59" s="19"/>
      <c r="H59" s="20">
        <f>IFERROR(HLOOKUP($AF$38,$AA$60:$AI$61,2,FALSE)*1000,"")</f>
        <v>16065000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181272786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2711214</v>
      </c>
      <c r="F61" s="57"/>
      <c r="G61" s="57">
        <f>IFERROR(G57-G60,"")</f>
        <v>49503000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10805</v>
      </c>
      <c r="AE61" s="12">
        <f t="shared" si="2"/>
        <v>17567</v>
      </c>
      <c r="AF61" s="12">
        <f t="shared" si="2"/>
        <v>16065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0.98526385990086096</v>
      </c>
      <c r="F62" s="47"/>
      <c r="G62" s="47">
        <f>IFERROR(G$60/G$57,"")</f>
        <v>0</v>
      </c>
      <c r="H62" s="47"/>
      <c r="I62" s="47" t="str">
        <f>IFERROR(I$60/I$57,"")</f>
        <v/>
      </c>
      <c r="J62" s="47"/>
      <c r="K62" s="47" t="str">
        <f>IFERROR(K$60/K$57,"")</f>
        <v/>
      </c>
      <c r="L62" s="47"/>
      <c r="M62" s="47" t="str">
        <f>IFERROR(M$60/M$57,"")</f>
        <v/>
      </c>
      <c r="N62" s="50"/>
      <c r="AA62" s="11">
        <v>0</v>
      </c>
      <c r="AB62" s="11">
        <v>0</v>
      </c>
      <c r="AC62" s="11">
        <v>0</v>
      </c>
      <c r="AD62" s="11">
        <v>10805</v>
      </c>
      <c r="AE62" s="11">
        <v>17567</v>
      </c>
      <c r="AF62" s="11">
        <v>16065</v>
      </c>
      <c r="AG62" s="11">
        <v>0</v>
      </c>
      <c r="AH62" s="11">
        <v>0</v>
      </c>
      <c r="AI62" s="11">
        <v>0</v>
      </c>
      <c r="AJ62" s="8" t="s">
        <v>251</v>
      </c>
      <c r="AL62" s="8" t="s">
        <v>251</v>
      </c>
      <c r="AN62" s="8" t="s">
        <v>251</v>
      </c>
    </row>
    <row r="63" spans="1:40" ht="20.100000000000001" customHeight="1" x14ac:dyDescent="0.15">
      <c r="A63" s="51" t="s">
        <v>321</v>
      </c>
      <c r="B63" s="52"/>
      <c r="C63" s="52"/>
      <c r="D63" s="52"/>
      <c r="E63" s="53" t="s">
        <v>1336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1335</v>
      </c>
      <c r="C70" s="49"/>
      <c r="D70" s="15" t="s">
        <v>252</v>
      </c>
      <c r="E70" s="180">
        <f>IFERROR(HLOOKUP($AE$38,$AA$76:$AI$80,2,FALSE),"")</f>
        <v>260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1334</v>
      </c>
      <c r="C71" s="49"/>
      <c r="D71" s="15" t="s">
        <v>421</v>
      </c>
      <c r="E71" s="180">
        <f>IFERROR(HLOOKUP($AE$38,$AA$76:$AI$80,3,FALSE),"")</f>
        <v>14</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1333</v>
      </c>
      <c r="C72" s="49"/>
      <c r="D72" s="15" t="s">
        <v>1297</v>
      </c>
      <c r="E72" s="180">
        <f>IFERROR(HLOOKUP($AE$38,$AA$76:$AI$80,4,FALSE),"")</f>
        <v>560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260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14</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560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400" t="s">
        <v>305</v>
      </c>
      <c r="B85" s="5401"/>
      <c r="C85" s="5401"/>
      <c r="D85" s="5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400" t="s">
        <v>302</v>
      </c>
      <c r="B87" s="5401"/>
      <c r="C87" s="5401"/>
      <c r="D87" s="5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396" t="s">
        <v>300</v>
      </c>
      <c r="B89" s="5397"/>
      <c r="C89" s="5397"/>
      <c r="D89" s="5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400" t="s">
        <v>297</v>
      </c>
      <c r="B91" s="5401"/>
      <c r="C91" s="5401"/>
      <c r="D91" s="5458"/>
      <c r="E91" s="158" t="s">
        <v>1332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400" t="s">
        <v>294</v>
      </c>
      <c r="B98" s="5401"/>
      <c r="C98" s="5401"/>
      <c r="D98" s="5458"/>
      <c r="E98" s="5463" t="s">
        <v>340</v>
      </c>
      <c r="F98" s="5464"/>
      <c r="G98" s="5460" t="s">
        <v>293</v>
      </c>
      <c r="H98" s="5461"/>
      <c r="I98" s="5461"/>
      <c r="J98" s="5461"/>
      <c r="K98" s="5461"/>
      <c r="L98" s="5461"/>
      <c r="M98" s="5461"/>
      <c r="N98" s="5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400" t="s">
        <v>292</v>
      </c>
      <c r="B105" s="5401"/>
      <c r="C105" s="5401"/>
      <c r="D105" s="5458"/>
      <c r="E105" s="5459" t="s">
        <v>1331</v>
      </c>
      <c r="F105" s="5450"/>
      <c r="G105" s="5450"/>
      <c r="H105" s="5450"/>
      <c r="I105" s="5450"/>
      <c r="J105" s="5450"/>
      <c r="K105" s="5450"/>
      <c r="L105" s="5450"/>
      <c r="M105" s="5450"/>
      <c r="N105" s="5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476" t="s">
        <v>307</v>
      </c>
      <c r="Q4" s="5477"/>
      <c r="R4" s="5477"/>
      <c r="S4" s="5477"/>
      <c r="T4" s="118" t="str">
        <f>LEFT(E83,1)</f>
        <v>Ｂ</v>
      </c>
      <c r="U4" s="5478" t="s">
        <v>306</v>
      </c>
      <c r="V4" s="5478"/>
      <c r="W4" s="5478"/>
      <c r="X4" s="5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480" t="s">
        <v>305</v>
      </c>
      <c r="Q6" s="5481"/>
      <c r="R6" s="5481"/>
      <c r="S6" s="5481"/>
      <c r="T6" s="118" t="str">
        <f>LEFT(E85,1)</f>
        <v>Ａ</v>
      </c>
      <c r="U6" s="5478" t="s">
        <v>303</v>
      </c>
      <c r="V6" s="5478"/>
      <c r="W6" s="5478"/>
      <c r="X6" s="5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492" t="s">
        <v>285</v>
      </c>
      <c r="B7" s="5493"/>
      <c r="C7" s="5493"/>
      <c r="D7" s="5493"/>
      <c r="E7" s="5494" t="str">
        <f t="shared" si="0"/>
        <v>一般事務（価格高騰低所得世帯重点支援給付金）</v>
      </c>
      <c r="F7" s="5495"/>
      <c r="G7" s="5495"/>
      <c r="H7" s="5495"/>
      <c r="I7" s="5495"/>
      <c r="J7" s="5495"/>
      <c r="K7" s="5495"/>
      <c r="L7" s="5495"/>
      <c r="M7" s="5495"/>
      <c r="N7" s="5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468" t="s">
        <v>283</v>
      </c>
      <c r="B8" s="5469"/>
      <c r="C8" s="5469"/>
      <c r="D8" s="5469"/>
      <c r="E8" s="5470" t="str">
        <f t="shared" si="0"/>
        <v>福祉政策課</v>
      </c>
      <c r="F8" s="5471"/>
      <c r="G8" s="5471"/>
      <c r="H8" s="5471"/>
      <c r="I8" s="5471"/>
      <c r="J8" s="5471"/>
      <c r="K8" s="5471"/>
      <c r="L8" s="5471"/>
      <c r="M8" s="5471"/>
      <c r="N8" s="5472"/>
      <c r="P8" s="5440" t="s">
        <v>302</v>
      </c>
      <c r="Q8" s="5441"/>
      <c r="R8" s="5441"/>
      <c r="S8" s="5441"/>
      <c r="T8" s="120" t="str">
        <f>LEFT(E87,1)</f>
        <v>Ｂ</v>
      </c>
      <c r="U8" s="5438" t="s">
        <v>301</v>
      </c>
      <c r="V8" s="5438"/>
      <c r="W8" s="5438"/>
      <c r="X8" s="5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465" t="s">
        <v>334</v>
      </c>
      <c r="B9" s="5466"/>
      <c r="C9" s="5466"/>
      <c r="D9" s="5467"/>
      <c r="E9" s="5473" t="str">
        <f t="shared" si="0"/>
        <v>価格高騰低所得世帯重点支援給付金に係る事務等</v>
      </c>
      <c r="F9" s="5474"/>
      <c r="G9" s="5474"/>
      <c r="H9" s="5474"/>
      <c r="I9" s="5474"/>
      <c r="J9" s="5474"/>
      <c r="K9" s="5474"/>
      <c r="L9" s="5474"/>
      <c r="M9" s="5474"/>
      <c r="N9" s="5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436" t="s">
        <v>300</v>
      </c>
      <c r="Q10" s="5437"/>
      <c r="R10" s="5437"/>
      <c r="S10" s="5437"/>
      <c r="T10" s="118" t="str">
        <f>LEFT(E89,1)</f>
        <v>Ａ</v>
      </c>
      <c r="U10" s="5438" t="s">
        <v>298</v>
      </c>
      <c r="V10" s="5438"/>
      <c r="W10" s="5438"/>
      <c r="X10" s="5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物価高騰に直面する市民の経済的な負担の軽減に繋がった。</v>
      </c>
      <c r="U12" s="5490"/>
      <c r="V12" s="5490"/>
      <c r="W12" s="5490"/>
      <c r="X12" s="5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468" t="s">
        <v>332</v>
      </c>
      <c r="B14" s="5469"/>
      <c r="C14" s="5469"/>
      <c r="D14" s="5469"/>
      <c r="E14" s="5482" t="str">
        <f>E51</f>
        <v>□市が直接実施  ■一部委託  □全部委託・指定管理  □その他</v>
      </c>
      <c r="F14" s="5483"/>
      <c r="G14" s="5483"/>
      <c r="H14" s="5483"/>
      <c r="I14" s="5483"/>
      <c r="J14" s="5483"/>
      <c r="K14" s="5483"/>
      <c r="L14" s="5483"/>
      <c r="M14" s="5483"/>
      <c r="N14" s="5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468" t="s">
        <v>331</v>
      </c>
      <c r="B15" s="5469"/>
      <c r="C15" s="5469"/>
      <c r="D15" s="5469"/>
      <c r="E15" s="5482" t="str">
        <f>E52</f>
        <v>■国・県の制度　 □国・県の制度＋市独自の制度　 □市独自の制度</v>
      </c>
      <c r="F15" s="5483"/>
      <c r="G15" s="5483"/>
      <c r="H15" s="5483"/>
      <c r="I15" s="5483"/>
      <c r="J15" s="5483"/>
      <c r="K15" s="5483"/>
      <c r="L15" s="5483"/>
      <c r="M15" s="5483"/>
      <c r="N15" s="5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485" t="s">
        <v>330</v>
      </c>
      <c r="B16" s="5486"/>
      <c r="C16" s="5486"/>
      <c r="D16" s="5486"/>
      <c r="E16" s="5487" t="str">
        <f>E53</f>
        <v>なし</v>
      </c>
      <c r="F16" s="5488"/>
      <c r="G16" s="5488"/>
      <c r="H16" s="5488"/>
      <c r="I16" s="5488"/>
      <c r="J16" s="5488"/>
      <c r="K16" s="5488"/>
      <c r="L16" s="5488"/>
      <c r="M16" s="5488"/>
      <c r="N16" s="5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40181000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40181000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37215727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2965273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0.92620211045021283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コロナ禍において物価高騰が続く中で住民税非課税世帯への支援を行うことで、低所得の方々の生活を維持するにあたって必要な事務経費</v>
      </c>
      <c r="F26" s="53"/>
      <c r="G26" s="53"/>
      <c r="H26" s="53"/>
      <c r="I26" s="53"/>
      <c r="J26" s="53"/>
      <c r="K26" s="53"/>
      <c r="L26" s="53"/>
      <c r="M26" s="53"/>
      <c r="N26" s="54"/>
      <c r="O26" s="21"/>
      <c r="P26" s="5440" t="s">
        <v>292</v>
      </c>
      <c r="Q26" s="5441"/>
      <c r="R26" s="5441"/>
      <c r="S26" s="5497"/>
      <c r="T26" s="121" t="str">
        <f>E105</f>
        <v/>
      </c>
      <c r="U26" s="5490"/>
      <c r="V26" s="5490"/>
      <c r="W26" s="5490"/>
      <c r="X26" s="5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492" t="s">
        <v>285</v>
      </c>
      <c r="B44" s="5493"/>
      <c r="C44" s="5493"/>
      <c r="D44" s="5493"/>
      <c r="E44" s="5494" t="s">
        <v>1344</v>
      </c>
      <c r="F44" s="5495"/>
      <c r="G44" s="5495"/>
      <c r="H44" s="5495"/>
      <c r="I44" s="5495"/>
      <c r="J44" s="5495"/>
      <c r="K44" s="5495"/>
      <c r="L44" s="5495"/>
      <c r="M44" s="5495"/>
      <c r="N44" s="5496"/>
    </row>
    <row r="45" spans="1:35" ht="20.100000000000001" customHeight="1" x14ac:dyDescent="0.15">
      <c r="A45" s="5468" t="s">
        <v>283</v>
      </c>
      <c r="B45" s="5469"/>
      <c r="C45" s="5469"/>
      <c r="D45" s="5469"/>
      <c r="E45" s="5470" t="s">
        <v>1343</v>
      </c>
      <c r="F45" s="5471"/>
      <c r="G45" s="5471"/>
      <c r="H45" s="5471"/>
      <c r="I45" s="5471"/>
      <c r="J45" s="5471"/>
      <c r="K45" s="5471"/>
      <c r="L45" s="5471"/>
      <c r="M45" s="5471"/>
      <c r="N45" s="5472"/>
    </row>
    <row r="46" spans="1:35" ht="20.100000000000001" customHeight="1" x14ac:dyDescent="0.15">
      <c r="A46" s="5465" t="s">
        <v>334</v>
      </c>
      <c r="B46" s="5466"/>
      <c r="C46" s="5466"/>
      <c r="D46" s="5467"/>
      <c r="E46" s="5473" t="s">
        <v>1342</v>
      </c>
      <c r="F46" s="5474"/>
      <c r="G46" s="5474"/>
      <c r="H46" s="5474"/>
      <c r="I46" s="5474"/>
      <c r="J46" s="5474"/>
      <c r="K46" s="5474"/>
      <c r="L46" s="5474"/>
      <c r="M46" s="5474"/>
      <c r="N46" s="5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468" t="s">
        <v>332</v>
      </c>
      <c r="B51" s="5469"/>
      <c r="C51" s="5469"/>
      <c r="D51" s="5469"/>
      <c r="E51" s="5482" t="str">
        <f>AA52 &amp; "市が直接実施  " &amp; AB52  &amp; "一部委託  "  &amp; AC52 &amp; "全部委託・指定管理  " &amp; AD52 &amp; "その他"</f>
        <v>□市が直接実施  ■一部委託  □全部委託・指定管理  □その他</v>
      </c>
      <c r="F51" s="5483"/>
      <c r="G51" s="5483"/>
      <c r="H51" s="5483"/>
      <c r="I51" s="5483"/>
      <c r="J51" s="5483"/>
      <c r="K51" s="5483"/>
      <c r="L51" s="5483"/>
      <c r="M51" s="5483"/>
      <c r="N51" s="5484"/>
    </row>
    <row r="52" spans="1:40" ht="20.100000000000001" customHeight="1" x14ac:dyDescent="0.15">
      <c r="A52" s="5468" t="s">
        <v>331</v>
      </c>
      <c r="B52" s="5469"/>
      <c r="C52" s="5469"/>
      <c r="D52" s="5469"/>
      <c r="E52" s="5482" t="str">
        <f>AA53 &amp; "国・県の制度　 " &amp; AB53  &amp; "国・県の制度＋市独自の制度　 "  &amp; AC53  &amp; "市独自の制度"</f>
        <v>■国・県の制度　 □国・県の制度＋市独自の制度　 □市独自の制度</v>
      </c>
      <c r="F52" s="5483"/>
      <c r="G52" s="5483"/>
      <c r="H52" s="5483"/>
      <c r="I52" s="5483"/>
      <c r="J52" s="5483"/>
      <c r="K52" s="5483"/>
      <c r="L52" s="5483"/>
      <c r="M52" s="5483"/>
      <c r="N52" s="5484"/>
      <c r="AA52" s="8" t="s">
        <v>274</v>
      </c>
      <c r="AB52" s="8" t="s">
        <v>275</v>
      </c>
      <c r="AC52" s="8" t="s">
        <v>274</v>
      </c>
      <c r="AD52" s="8" t="s">
        <v>274</v>
      </c>
    </row>
    <row r="53" spans="1:40" ht="20.100000000000001" customHeight="1" thickBot="1" x14ac:dyDescent="0.2">
      <c r="A53" s="5485" t="s">
        <v>330</v>
      </c>
      <c r="B53" s="5486"/>
      <c r="C53" s="5486"/>
      <c r="D53" s="5486"/>
      <c r="E53" s="5487" t="s">
        <v>541</v>
      </c>
      <c r="F53" s="5488"/>
      <c r="G53" s="5488"/>
      <c r="H53" s="5488"/>
      <c r="I53" s="5488"/>
      <c r="J53" s="5488"/>
      <c r="K53" s="5488"/>
      <c r="L53" s="5488"/>
      <c r="M53" s="5488"/>
      <c r="N53" s="5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40181000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40181</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37215727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40181000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37215727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2965273</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40181</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0.92620211045021283</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40181</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1341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440" t="s">
        <v>305</v>
      </c>
      <c r="B85" s="5441"/>
      <c r="C85" s="5441"/>
      <c r="D85" s="544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440" t="s">
        <v>302</v>
      </c>
      <c r="B87" s="5441"/>
      <c r="C87" s="5441"/>
      <c r="D87" s="54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436" t="s">
        <v>300</v>
      </c>
      <c r="B89" s="5437"/>
      <c r="C89" s="5437"/>
      <c r="D89" s="5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440" t="s">
        <v>297</v>
      </c>
      <c r="B91" s="5441"/>
      <c r="C91" s="5441"/>
      <c r="D91" s="5498"/>
      <c r="E91" s="158" t="s">
        <v>1340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440" t="s">
        <v>294</v>
      </c>
      <c r="B98" s="5441"/>
      <c r="C98" s="5441"/>
      <c r="D98" s="5498"/>
      <c r="E98" s="5503" t="s">
        <v>612</v>
      </c>
      <c r="F98" s="5504"/>
      <c r="G98" s="5500" t="s">
        <v>293</v>
      </c>
      <c r="H98" s="5501"/>
      <c r="I98" s="5501"/>
      <c r="J98" s="5501"/>
      <c r="K98" s="5501"/>
      <c r="L98" s="5501"/>
      <c r="M98" s="5501"/>
      <c r="N98" s="5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440" t="s">
        <v>292</v>
      </c>
      <c r="B105" s="5441"/>
      <c r="C105" s="5441"/>
      <c r="D105" s="5498"/>
      <c r="E105" s="5499" t="s">
        <v>251</v>
      </c>
      <c r="F105" s="5490"/>
      <c r="G105" s="5490"/>
      <c r="H105" s="5490"/>
      <c r="I105" s="5490"/>
      <c r="J105" s="5490"/>
      <c r="K105" s="5490"/>
      <c r="L105" s="5490"/>
      <c r="M105" s="5490"/>
      <c r="N105" s="5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516" t="s">
        <v>307</v>
      </c>
      <c r="Q4" s="5517"/>
      <c r="R4" s="5517"/>
      <c r="S4" s="5517"/>
      <c r="T4" s="118" t="str">
        <f>LEFT(E83,1)</f>
        <v>Ｂ</v>
      </c>
      <c r="U4" s="5518" t="s">
        <v>306</v>
      </c>
      <c r="V4" s="5518"/>
      <c r="W4" s="5518"/>
      <c r="X4" s="5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520" t="s">
        <v>305</v>
      </c>
      <c r="Q6" s="5521"/>
      <c r="R6" s="5521"/>
      <c r="S6" s="5521"/>
      <c r="T6" s="118" t="str">
        <f>LEFT(E85,1)</f>
        <v>Ａ</v>
      </c>
      <c r="U6" s="5518" t="s">
        <v>303</v>
      </c>
      <c r="V6" s="5518"/>
      <c r="W6" s="5518"/>
      <c r="X6" s="5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532" t="s">
        <v>285</v>
      </c>
      <c r="B7" s="5533"/>
      <c r="C7" s="5533"/>
      <c r="D7" s="5533"/>
      <c r="E7" s="5534" t="str">
        <f t="shared" si="0"/>
        <v>価格高騰低所得世帯重点支援給付金給付</v>
      </c>
      <c r="F7" s="5535"/>
      <c r="G7" s="5535"/>
      <c r="H7" s="5535"/>
      <c r="I7" s="5535"/>
      <c r="J7" s="5535"/>
      <c r="K7" s="5535"/>
      <c r="L7" s="5535"/>
      <c r="M7" s="5535"/>
      <c r="N7" s="5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508" t="s">
        <v>283</v>
      </c>
      <c r="B8" s="5509"/>
      <c r="C8" s="5509"/>
      <c r="D8" s="5509"/>
      <c r="E8" s="5510" t="str">
        <f t="shared" si="0"/>
        <v>福祉政策課</v>
      </c>
      <c r="F8" s="5511"/>
      <c r="G8" s="5511"/>
      <c r="H8" s="5511"/>
      <c r="I8" s="5511"/>
      <c r="J8" s="5511"/>
      <c r="K8" s="5511"/>
      <c r="L8" s="5511"/>
      <c r="M8" s="5511"/>
      <c r="N8" s="5512"/>
      <c r="P8" s="5480" t="s">
        <v>302</v>
      </c>
      <c r="Q8" s="5481"/>
      <c r="R8" s="5481"/>
      <c r="S8" s="5481"/>
      <c r="T8" s="120" t="str">
        <f>LEFT(E87,1)</f>
        <v>Ｂ</v>
      </c>
      <c r="U8" s="5478" t="s">
        <v>301</v>
      </c>
      <c r="V8" s="5478"/>
      <c r="W8" s="5478"/>
      <c r="X8" s="5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505" t="s">
        <v>334</v>
      </c>
      <c r="B9" s="5506"/>
      <c r="C9" s="5506"/>
      <c r="D9" s="5507"/>
      <c r="E9" s="5513" t="str">
        <f t="shared" si="0"/>
        <v>エネルギー・食料品価格等の物価高騰の影響を受けた住民税非課税世帯に対し、価格高騰低所得世帯重点支援給付金を支給する。</v>
      </c>
      <c r="F9" s="5514"/>
      <c r="G9" s="5514"/>
      <c r="H9" s="5514"/>
      <c r="I9" s="5514"/>
      <c r="J9" s="5514"/>
      <c r="K9" s="5514"/>
      <c r="L9" s="5514"/>
      <c r="M9" s="5514"/>
      <c r="N9" s="5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476" t="s">
        <v>300</v>
      </c>
      <c r="Q10" s="5477"/>
      <c r="R10" s="5477"/>
      <c r="S10" s="5477"/>
      <c r="T10" s="118" t="str">
        <f>LEFT(E89,1)</f>
        <v>Ａ</v>
      </c>
      <c r="U10" s="5478" t="s">
        <v>298</v>
      </c>
      <c r="V10" s="5478"/>
      <c r="W10" s="5478"/>
      <c r="X10" s="5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物価高騰に直面する市民の経済的な負担の軽減に繋がった。</v>
      </c>
      <c r="U12" s="5530"/>
      <c r="V12" s="5530"/>
      <c r="W12" s="5530"/>
      <c r="X12" s="5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508" t="s">
        <v>332</v>
      </c>
      <c r="B14" s="5509"/>
      <c r="C14" s="5509"/>
      <c r="D14" s="5509"/>
      <c r="E14" s="5522" t="str">
        <f>E51</f>
        <v>□市が直接実施  ■一部委託  □全部委託・指定管理  □その他</v>
      </c>
      <c r="F14" s="5523"/>
      <c r="G14" s="5523"/>
      <c r="H14" s="5523"/>
      <c r="I14" s="5523"/>
      <c r="J14" s="5523"/>
      <c r="K14" s="5523"/>
      <c r="L14" s="5523"/>
      <c r="M14" s="5523"/>
      <c r="N14" s="5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508" t="s">
        <v>331</v>
      </c>
      <c r="B15" s="5509"/>
      <c r="C15" s="5509"/>
      <c r="D15" s="5509"/>
      <c r="E15" s="5522" t="str">
        <f>E52</f>
        <v>■国・県の制度　 □国・県の制度＋市独自の制度　 □市独自の制度</v>
      </c>
      <c r="F15" s="5523"/>
      <c r="G15" s="5523"/>
      <c r="H15" s="5523"/>
      <c r="I15" s="5523"/>
      <c r="J15" s="5523"/>
      <c r="K15" s="5523"/>
      <c r="L15" s="5523"/>
      <c r="M15" s="5523"/>
      <c r="N15" s="5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525" t="s">
        <v>330</v>
      </c>
      <c r="B16" s="5526"/>
      <c r="C16" s="5526"/>
      <c r="D16" s="5526"/>
      <c r="E16" s="5527" t="str">
        <f>E53</f>
        <v>なし</v>
      </c>
      <c r="F16" s="5528"/>
      <c r="G16" s="5528"/>
      <c r="H16" s="5528"/>
      <c r="I16" s="5528"/>
      <c r="J16" s="5528"/>
      <c r="K16" s="5528"/>
      <c r="L16" s="5528"/>
      <c r="M16" s="5528"/>
      <c r="N16" s="5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540000000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540000000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496950000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43050000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0.92027777777777775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コロナ禍において物価高騰が続く中で住民税非課税世帯への支援を行うことで、低所得の方々の生活を維持する。</v>
      </c>
      <c r="F26" s="53"/>
      <c r="G26" s="53"/>
      <c r="H26" s="53"/>
      <c r="I26" s="53"/>
      <c r="J26" s="53"/>
      <c r="K26" s="53"/>
      <c r="L26" s="53"/>
      <c r="M26" s="53"/>
      <c r="N26" s="54"/>
      <c r="O26" s="21"/>
      <c r="P26" s="5480" t="s">
        <v>292</v>
      </c>
      <c r="Q26" s="5481"/>
      <c r="R26" s="5481"/>
      <c r="S26" s="5537"/>
      <c r="T26" s="121" t="str">
        <f>E105</f>
        <v/>
      </c>
      <c r="U26" s="5530"/>
      <c r="V26" s="5530"/>
      <c r="W26" s="5530"/>
      <c r="X26" s="5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支給世帯数</v>
      </c>
      <c r="C33" s="49"/>
      <c r="D33" s="23" t="str">
        <f t="shared" ref="D33:E36" si="1">D70</f>
        <v>世帯</v>
      </c>
      <c r="E33" s="150">
        <f t="shared" si="1"/>
        <v>16565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532" t="s">
        <v>285</v>
      </c>
      <c r="B44" s="5533"/>
      <c r="C44" s="5533"/>
      <c r="D44" s="5533"/>
      <c r="E44" s="5534" t="s">
        <v>1348</v>
      </c>
      <c r="F44" s="5535"/>
      <c r="G44" s="5535"/>
      <c r="H44" s="5535"/>
      <c r="I44" s="5535"/>
      <c r="J44" s="5535"/>
      <c r="K44" s="5535"/>
      <c r="L44" s="5535"/>
      <c r="M44" s="5535"/>
      <c r="N44" s="5536"/>
    </row>
    <row r="45" spans="1:35" ht="20.100000000000001" customHeight="1" x14ac:dyDescent="0.15">
      <c r="A45" s="5508" t="s">
        <v>283</v>
      </c>
      <c r="B45" s="5509"/>
      <c r="C45" s="5509"/>
      <c r="D45" s="5509"/>
      <c r="E45" s="5510" t="s">
        <v>1343</v>
      </c>
      <c r="F45" s="5511"/>
      <c r="G45" s="5511"/>
      <c r="H45" s="5511"/>
      <c r="I45" s="5511"/>
      <c r="J45" s="5511"/>
      <c r="K45" s="5511"/>
      <c r="L45" s="5511"/>
      <c r="M45" s="5511"/>
      <c r="N45" s="5512"/>
    </row>
    <row r="46" spans="1:35" ht="20.100000000000001" customHeight="1" x14ac:dyDescent="0.15">
      <c r="A46" s="5505" t="s">
        <v>334</v>
      </c>
      <c r="B46" s="5506"/>
      <c r="C46" s="5506"/>
      <c r="D46" s="5507"/>
      <c r="E46" s="5513" t="s">
        <v>1347</v>
      </c>
      <c r="F46" s="5514"/>
      <c r="G46" s="5514"/>
      <c r="H46" s="5514"/>
      <c r="I46" s="5514"/>
      <c r="J46" s="5514"/>
      <c r="K46" s="5514"/>
      <c r="L46" s="5514"/>
      <c r="M46" s="5514"/>
      <c r="N46" s="5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508" t="s">
        <v>332</v>
      </c>
      <c r="B51" s="5509"/>
      <c r="C51" s="5509"/>
      <c r="D51" s="5509"/>
      <c r="E51" s="5522" t="str">
        <f>AA52 &amp; "市が直接実施  " &amp; AB52  &amp; "一部委託  "  &amp; AC52 &amp; "全部委託・指定管理  " &amp; AD52 &amp; "その他"</f>
        <v>□市が直接実施  ■一部委託  □全部委託・指定管理  □その他</v>
      </c>
      <c r="F51" s="5523"/>
      <c r="G51" s="5523"/>
      <c r="H51" s="5523"/>
      <c r="I51" s="5523"/>
      <c r="J51" s="5523"/>
      <c r="K51" s="5523"/>
      <c r="L51" s="5523"/>
      <c r="M51" s="5523"/>
      <c r="N51" s="5524"/>
    </row>
    <row r="52" spans="1:40" ht="20.100000000000001" customHeight="1" x14ac:dyDescent="0.15">
      <c r="A52" s="5508" t="s">
        <v>331</v>
      </c>
      <c r="B52" s="5509"/>
      <c r="C52" s="5509"/>
      <c r="D52" s="5509"/>
      <c r="E52" s="5522" t="str">
        <f>AA53 &amp; "国・県の制度　 " &amp; AB53  &amp; "国・県の制度＋市独自の制度　 "  &amp; AC53  &amp; "市独自の制度"</f>
        <v>■国・県の制度　 □国・県の制度＋市独自の制度　 □市独自の制度</v>
      </c>
      <c r="F52" s="5523"/>
      <c r="G52" s="5523"/>
      <c r="H52" s="5523"/>
      <c r="I52" s="5523"/>
      <c r="J52" s="5523"/>
      <c r="K52" s="5523"/>
      <c r="L52" s="5523"/>
      <c r="M52" s="5523"/>
      <c r="N52" s="5524"/>
      <c r="AA52" s="8" t="s">
        <v>274</v>
      </c>
      <c r="AB52" s="8" t="s">
        <v>275</v>
      </c>
      <c r="AC52" s="8" t="s">
        <v>274</v>
      </c>
      <c r="AD52" s="8" t="s">
        <v>274</v>
      </c>
    </row>
    <row r="53" spans="1:40" ht="20.100000000000001" customHeight="1" thickBot="1" x14ac:dyDescent="0.2">
      <c r="A53" s="5525" t="s">
        <v>330</v>
      </c>
      <c r="B53" s="5526"/>
      <c r="C53" s="5526"/>
      <c r="D53" s="5526"/>
      <c r="E53" s="5527" t="s">
        <v>541</v>
      </c>
      <c r="F53" s="5528"/>
      <c r="G53" s="5528"/>
      <c r="H53" s="5528"/>
      <c r="I53" s="5528"/>
      <c r="J53" s="5528"/>
      <c r="K53" s="5528"/>
      <c r="L53" s="5528"/>
      <c r="M53" s="5528"/>
      <c r="N53" s="55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540000000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540000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496950000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540000000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496950000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43050000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540000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0.92027777777777775</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540000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1346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1345</v>
      </c>
      <c r="C70" s="49"/>
      <c r="D70" s="15" t="s">
        <v>1297</v>
      </c>
      <c r="E70" s="180">
        <f>IFERROR(HLOOKUP($AE$38,$AA$76:$AI$80,2,FALSE),"")</f>
        <v>16565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16565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480" t="s">
        <v>305</v>
      </c>
      <c r="B85" s="5481"/>
      <c r="C85" s="5481"/>
      <c r="D85" s="548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480" t="s">
        <v>302</v>
      </c>
      <c r="B87" s="5481"/>
      <c r="C87" s="5481"/>
      <c r="D87" s="54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476" t="s">
        <v>300</v>
      </c>
      <c r="B89" s="5477"/>
      <c r="C89" s="5477"/>
      <c r="D89" s="5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480" t="s">
        <v>297</v>
      </c>
      <c r="B91" s="5481"/>
      <c r="C91" s="5481"/>
      <c r="D91" s="5538"/>
      <c r="E91" s="158" t="s">
        <v>1340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480" t="s">
        <v>294</v>
      </c>
      <c r="B98" s="5481"/>
      <c r="C98" s="5481"/>
      <c r="D98" s="5538"/>
      <c r="E98" s="5543" t="s">
        <v>612</v>
      </c>
      <c r="F98" s="5544"/>
      <c r="G98" s="5540" t="s">
        <v>293</v>
      </c>
      <c r="H98" s="5541"/>
      <c r="I98" s="5541"/>
      <c r="J98" s="5541"/>
      <c r="K98" s="5541"/>
      <c r="L98" s="5541"/>
      <c r="M98" s="5541"/>
      <c r="N98" s="5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480" t="s">
        <v>292</v>
      </c>
      <c r="B105" s="5481"/>
      <c r="C105" s="5481"/>
      <c r="D105" s="5538"/>
      <c r="E105" s="5539" t="s">
        <v>251</v>
      </c>
      <c r="F105" s="5530"/>
      <c r="G105" s="5530"/>
      <c r="H105" s="5530"/>
      <c r="I105" s="5530"/>
      <c r="J105" s="5530"/>
      <c r="K105" s="5530"/>
      <c r="L105" s="5530"/>
      <c r="M105" s="5530"/>
      <c r="N105" s="5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6"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556" t="s">
        <v>307</v>
      </c>
      <c r="Q4" s="5557"/>
      <c r="R4" s="5557"/>
      <c r="S4" s="5557"/>
      <c r="T4" s="118" t="str">
        <f>LEFT(E83,1)</f>
        <v>Ｂ</v>
      </c>
      <c r="U4" s="5558" t="s">
        <v>306</v>
      </c>
      <c r="V4" s="5558"/>
      <c r="W4" s="5558"/>
      <c r="X4" s="5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560" t="s">
        <v>305</v>
      </c>
      <c r="Q6" s="5561"/>
      <c r="R6" s="5561"/>
      <c r="S6" s="5561"/>
      <c r="T6" s="118" t="str">
        <f>LEFT(E85,1)</f>
        <v>Ａ</v>
      </c>
      <c r="U6" s="5558" t="s">
        <v>303</v>
      </c>
      <c r="V6" s="5558"/>
      <c r="W6" s="5558"/>
      <c r="X6" s="5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572" t="s">
        <v>285</v>
      </c>
      <c r="B7" s="5573"/>
      <c r="C7" s="5573"/>
      <c r="D7" s="5573"/>
      <c r="E7" s="5574" t="str">
        <f t="shared" si="0"/>
        <v>一般事務（価格高騰非課税世帯等重点支援給付金）</v>
      </c>
      <c r="F7" s="5575"/>
      <c r="G7" s="5575"/>
      <c r="H7" s="5575"/>
      <c r="I7" s="5575"/>
      <c r="J7" s="5575"/>
      <c r="K7" s="5575"/>
      <c r="L7" s="5575"/>
      <c r="M7" s="5575"/>
      <c r="N7" s="5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548" t="s">
        <v>283</v>
      </c>
      <c r="B8" s="5549"/>
      <c r="C8" s="5549"/>
      <c r="D8" s="5549"/>
      <c r="E8" s="5550" t="str">
        <f t="shared" si="0"/>
        <v>福祉政策課</v>
      </c>
      <c r="F8" s="5551"/>
      <c r="G8" s="5551"/>
      <c r="H8" s="5551"/>
      <c r="I8" s="5551"/>
      <c r="J8" s="5551"/>
      <c r="K8" s="5551"/>
      <c r="L8" s="5551"/>
      <c r="M8" s="5551"/>
      <c r="N8" s="5552"/>
      <c r="P8" s="5520" t="s">
        <v>302</v>
      </c>
      <c r="Q8" s="5521"/>
      <c r="R8" s="5521"/>
      <c r="S8" s="5521"/>
      <c r="T8" s="120" t="str">
        <f>LEFT(E87,1)</f>
        <v>Ｂ</v>
      </c>
      <c r="U8" s="5518" t="s">
        <v>301</v>
      </c>
      <c r="V8" s="5518"/>
      <c r="W8" s="5518"/>
      <c r="X8" s="5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545" t="s">
        <v>334</v>
      </c>
      <c r="B9" s="5546"/>
      <c r="C9" s="5546"/>
      <c r="D9" s="5547"/>
      <c r="E9" s="5553" t="str">
        <f t="shared" si="0"/>
        <v>価格高騰非課税世帯等重点支援給付金に係る事務等</v>
      </c>
      <c r="F9" s="5554"/>
      <c r="G9" s="5554"/>
      <c r="H9" s="5554"/>
      <c r="I9" s="5554"/>
      <c r="J9" s="5554"/>
      <c r="K9" s="5554"/>
      <c r="L9" s="5554"/>
      <c r="M9" s="5554"/>
      <c r="N9" s="5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516" t="s">
        <v>300</v>
      </c>
      <c r="Q10" s="5517"/>
      <c r="R10" s="5517"/>
      <c r="S10" s="5517"/>
      <c r="T10" s="118" t="str">
        <f>LEFT(E89,1)</f>
        <v>Ａ</v>
      </c>
      <c r="U10" s="5518" t="s">
        <v>298</v>
      </c>
      <c r="V10" s="5518"/>
      <c r="W10" s="5518"/>
      <c r="X10" s="5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エネルギー・食料品価格等の物価高騰の影響を受けた市民の経済的な負担の軽減に繋がった。</v>
      </c>
      <c r="U12" s="5570"/>
      <c r="V12" s="5570"/>
      <c r="W12" s="5570"/>
      <c r="X12" s="5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548" t="s">
        <v>332</v>
      </c>
      <c r="B14" s="5549"/>
      <c r="C14" s="5549"/>
      <c r="D14" s="5549"/>
      <c r="E14" s="5562" t="str">
        <f>E51</f>
        <v>□市が直接実施  ■一部委託  □全部委託・指定管理  □その他</v>
      </c>
      <c r="F14" s="5563"/>
      <c r="G14" s="5563"/>
      <c r="H14" s="5563"/>
      <c r="I14" s="5563"/>
      <c r="J14" s="5563"/>
      <c r="K14" s="5563"/>
      <c r="L14" s="5563"/>
      <c r="M14" s="5563"/>
      <c r="N14" s="5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548" t="s">
        <v>331</v>
      </c>
      <c r="B15" s="5549"/>
      <c r="C15" s="5549"/>
      <c r="D15" s="5549"/>
      <c r="E15" s="5562" t="str">
        <f>E52</f>
        <v>■国・県の制度　 □国・県の制度＋市独自の制度　 □市独自の制度</v>
      </c>
      <c r="F15" s="5563"/>
      <c r="G15" s="5563"/>
      <c r="H15" s="5563"/>
      <c r="I15" s="5563"/>
      <c r="J15" s="5563"/>
      <c r="K15" s="5563"/>
      <c r="L15" s="5563"/>
      <c r="M15" s="5563"/>
      <c r="N15" s="5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565" t="s">
        <v>330</v>
      </c>
      <c r="B16" s="5566"/>
      <c r="C16" s="5566"/>
      <c r="D16" s="5566"/>
      <c r="E16" s="5567" t="str">
        <f>E53</f>
        <v>なし</v>
      </c>
      <c r="F16" s="5568"/>
      <c r="G16" s="5568"/>
      <c r="H16" s="5568"/>
      <c r="I16" s="5568"/>
      <c r="J16" s="5568"/>
      <c r="K16" s="5568"/>
      <c r="L16" s="5568"/>
      <c r="M16" s="5568"/>
      <c r="N16" s="5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10052000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10052000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10050194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1806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0.99982033426183847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エネルギー・食料品価格等の物価高騰の影響を受けた住民税非課税世帯の生活を維持するにあたって必要な事務経費</v>
      </c>
      <c r="F26" s="53"/>
      <c r="G26" s="53"/>
      <c r="H26" s="53"/>
      <c r="I26" s="53"/>
      <c r="J26" s="53"/>
      <c r="K26" s="53"/>
      <c r="L26" s="53"/>
      <c r="M26" s="53"/>
      <c r="N26" s="54"/>
      <c r="O26" s="21"/>
      <c r="P26" s="5520" t="s">
        <v>292</v>
      </c>
      <c r="Q26" s="5521"/>
      <c r="R26" s="5521"/>
      <c r="S26" s="5577"/>
      <c r="T26" s="121" t="str">
        <f>E105</f>
        <v>ＲＰＡ等の導入について検討を行うなど、事務の効率化について引き続き検討し、エネルギー・食料品価格等の物価高騰の影響を受けた市民の経済的な負担の軽減に努める。</v>
      </c>
      <c r="U26" s="5570"/>
      <c r="V26" s="5570"/>
      <c r="W26" s="5570"/>
      <c r="X26" s="5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572" t="s">
        <v>285</v>
      </c>
      <c r="B44" s="5573"/>
      <c r="C44" s="5573"/>
      <c r="D44" s="5573"/>
      <c r="E44" s="5574" t="s">
        <v>1353</v>
      </c>
      <c r="F44" s="5575"/>
      <c r="G44" s="5575"/>
      <c r="H44" s="5575"/>
      <c r="I44" s="5575"/>
      <c r="J44" s="5575"/>
      <c r="K44" s="5575"/>
      <c r="L44" s="5575"/>
      <c r="M44" s="5575"/>
      <c r="N44" s="5576"/>
    </row>
    <row r="45" spans="1:35" ht="20.100000000000001" customHeight="1" x14ac:dyDescent="0.15">
      <c r="A45" s="5548" t="s">
        <v>283</v>
      </c>
      <c r="B45" s="5549"/>
      <c r="C45" s="5549"/>
      <c r="D45" s="5549"/>
      <c r="E45" s="5550" t="s">
        <v>1343</v>
      </c>
      <c r="F45" s="5551"/>
      <c r="G45" s="5551"/>
      <c r="H45" s="5551"/>
      <c r="I45" s="5551"/>
      <c r="J45" s="5551"/>
      <c r="K45" s="5551"/>
      <c r="L45" s="5551"/>
      <c r="M45" s="5551"/>
      <c r="N45" s="5552"/>
    </row>
    <row r="46" spans="1:35" ht="20.100000000000001" customHeight="1" x14ac:dyDescent="0.15">
      <c r="A46" s="5545" t="s">
        <v>334</v>
      </c>
      <c r="B46" s="5546"/>
      <c r="C46" s="5546"/>
      <c r="D46" s="5547"/>
      <c r="E46" s="5553" t="s">
        <v>1352</v>
      </c>
      <c r="F46" s="5554"/>
      <c r="G46" s="5554"/>
      <c r="H46" s="5554"/>
      <c r="I46" s="5554"/>
      <c r="J46" s="5554"/>
      <c r="K46" s="5554"/>
      <c r="L46" s="5554"/>
      <c r="M46" s="5554"/>
      <c r="N46" s="5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548" t="s">
        <v>332</v>
      </c>
      <c r="B51" s="5549"/>
      <c r="C51" s="5549"/>
      <c r="D51" s="5549"/>
      <c r="E51" s="5562" t="str">
        <f>AA52 &amp; "市が直接実施  " &amp; AB52  &amp; "一部委託  "  &amp; AC52 &amp; "全部委託・指定管理  " &amp; AD52 &amp; "その他"</f>
        <v>□市が直接実施  ■一部委託  □全部委託・指定管理  □その他</v>
      </c>
      <c r="F51" s="5563"/>
      <c r="G51" s="5563"/>
      <c r="H51" s="5563"/>
      <c r="I51" s="5563"/>
      <c r="J51" s="5563"/>
      <c r="K51" s="5563"/>
      <c r="L51" s="5563"/>
      <c r="M51" s="5563"/>
      <c r="N51" s="5564"/>
    </row>
    <row r="52" spans="1:40" ht="20.100000000000001" customHeight="1" x14ac:dyDescent="0.15">
      <c r="A52" s="5548" t="s">
        <v>331</v>
      </c>
      <c r="B52" s="5549"/>
      <c r="C52" s="5549"/>
      <c r="D52" s="5549"/>
      <c r="E52" s="5562" t="str">
        <f>AA53 &amp; "国・県の制度　 " &amp; AB53  &amp; "国・県の制度＋市独自の制度　 "  &amp; AC53  &amp; "市独自の制度"</f>
        <v>■国・県の制度　 □国・県の制度＋市独自の制度　 □市独自の制度</v>
      </c>
      <c r="F52" s="5563"/>
      <c r="G52" s="5563"/>
      <c r="H52" s="5563"/>
      <c r="I52" s="5563"/>
      <c r="J52" s="5563"/>
      <c r="K52" s="5563"/>
      <c r="L52" s="5563"/>
      <c r="M52" s="5563"/>
      <c r="N52" s="5564"/>
      <c r="AA52" s="8" t="s">
        <v>274</v>
      </c>
      <c r="AB52" s="8" t="s">
        <v>275</v>
      </c>
      <c r="AC52" s="8" t="s">
        <v>274</v>
      </c>
      <c r="AD52" s="8" t="s">
        <v>274</v>
      </c>
    </row>
    <row r="53" spans="1:40" ht="20.100000000000001" customHeight="1" thickBot="1" x14ac:dyDescent="0.2">
      <c r="A53" s="5565" t="s">
        <v>330</v>
      </c>
      <c r="B53" s="5566"/>
      <c r="C53" s="5566"/>
      <c r="D53" s="5566"/>
      <c r="E53" s="5567" t="s">
        <v>541</v>
      </c>
      <c r="F53" s="5568"/>
      <c r="G53" s="5568"/>
      <c r="H53" s="5568"/>
      <c r="I53" s="5568"/>
      <c r="J53" s="5568"/>
      <c r="K53" s="5568"/>
      <c r="L53" s="5568"/>
      <c r="M53" s="5568"/>
      <c r="N53" s="5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10052000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10052</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10050194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10052000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10050194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1806</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22375</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0.99982033426183847</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22375</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1351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520" t="s">
        <v>305</v>
      </c>
      <c r="B85" s="5521"/>
      <c r="C85" s="5521"/>
      <c r="D85" s="55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520" t="s">
        <v>302</v>
      </c>
      <c r="B87" s="5521"/>
      <c r="C87" s="5521"/>
      <c r="D87" s="55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516" t="s">
        <v>300</v>
      </c>
      <c r="B89" s="5517"/>
      <c r="C89" s="5517"/>
      <c r="D89" s="55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520" t="s">
        <v>297</v>
      </c>
      <c r="B91" s="5521"/>
      <c r="C91" s="5521"/>
      <c r="D91" s="5578"/>
      <c r="E91" s="158" t="s">
        <v>1350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520" t="s">
        <v>294</v>
      </c>
      <c r="B98" s="5521"/>
      <c r="C98" s="5521"/>
      <c r="D98" s="5578"/>
      <c r="E98" s="5583" t="s">
        <v>232</v>
      </c>
      <c r="F98" s="5584"/>
      <c r="G98" s="5580" t="s">
        <v>293</v>
      </c>
      <c r="H98" s="5581"/>
      <c r="I98" s="5581"/>
      <c r="J98" s="5581"/>
      <c r="K98" s="5581"/>
      <c r="L98" s="5581"/>
      <c r="M98" s="5581"/>
      <c r="N98" s="5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520" t="s">
        <v>292</v>
      </c>
      <c r="B105" s="5521"/>
      <c r="C105" s="5521"/>
      <c r="D105" s="5578"/>
      <c r="E105" s="5579" t="s">
        <v>1349</v>
      </c>
      <c r="F105" s="5570"/>
      <c r="G105" s="5570"/>
      <c r="H105" s="5570"/>
      <c r="I105" s="5570"/>
      <c r="J105" s="5570"/>
      <c r="K105" s="5570"/>
      <c r="L105" s="5570"/>
      <c r="M105" s="5570"/>
      <c r="N105" s="5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3"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596" t="s">
        <v>307</v>
      </c>
      <c r="Q4" s="5597"/>
      <c r="R4" s="5597"/>
      <c r="S4" s="5597"/>
      <c r="T4" s="118" t="str">
        <f>LEFT(E83,1)</f>
        <v>Ｂ</v>
      </c>
      <c r="U4" s="5598" t="s">
        <v>306</v>
      </c>
      <c r="V4" s="5598"/>
      <c r="W4" s="5598"/>
      <c r="X4" s="5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600" t="s">
        <v>305</v>
      </c>
      <c r="Q6" s="5601"/>
      <c r="R6" s="5601"/>
      <c r="S6" s="5601"/>
      <c r="T6" s="118" t="str">
        <f>LEFT(E85,1)</f>
        <v>Ａ</v>
      </c>
      <c r="U6" s="5598" t="s">
        <v>303</v>
      </c>
      <c r="V6" s="5598"/>
      <c r="W6" s="5598"/>
      <c r="X6" s="5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612" t="s">
        <v>285</v>
      </c>
      <c r="B7" s="5613"/>
      <c r="C7" s="5613"/>
      <c r="D7" s="5613"/>
      <c r="E7" s="5614" t="str">
        <f t="shared" si="0"/>
        <v>価格高騰非課税世帯等重点支援給付金給付</v>
      </c>
      <c r="F7" s="5615"/>
      <c r="G7" s="5615"/>
      <c r="H7" s="5615"/>
      <c r="I7" s="5615"/>
      <c r="J7" s="5615"/>
      <c r="K7" s="5615"/>
      <c r="L7" s="5615"/>
      <c r="M7" s="5615"/>
      <c r="N7" s="5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588" t="s">
        <v>283</v>
      </c>
      <c r="B8" s="5589"/>
      <c r="C8" s="5589"/>
      <c r="D8" s="5589"/>
      <c r="E8" s="5590" t="str">
        <f t="shared" si="0"/>
        <v>福祉政策課</v>
      </c>
      <c r="F8" s="5591"/>
      <c r="G8" s="5591"/>
      <c r="H8" s="5591"/>
      <c r="I8" s="5591"/>
      <c r="J8" s="5591"/>
      <c r="K8" s="5591"/>
      <c r="L8" s="5591"/>
      <c r="M8" s="5591"/>
      <c r="N8" s="5592"/>
      <c r="P8" s="5560" t="s">
        <v>302</v>
      </c>
      <c r="Q8" s="5561"/>
      <c r="R8" s="5561"/>
      <c r="S8" s="5561"/>
      <c r="T8" s="120" t="str">
        <f>LEFT(E87,1)</f>
        <v>Ｂ</v>
      </c>
      <c r="U8" s="5558" t="s">
        <v>301</v>
      </c>
      <c r="V8" s="5558"/>
      <c r="W8" s="5558"/>
      <c r="X8" s="5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585" t="s">
        <v>334</v>
      </c>
      <c r="B9" s="5586"/>
      <c r="C9" s="5586"/>
      <c r="D9" s="5587"/>
      <c r="E9" s="5593" t="str">
        <f t="shared" si="0"/>
        <v>エネルギー・食料品価格等の物価高騰の影響を受けた住民税非課税世帯等に対し、価格高騰非課税世帯等重点支援給付金を支給する。</v>
      </c>
      <c r="F9" s="5594"/>
      <c r="G9" s="5594"/>
      <c r="H9" s="5594"/>
      <c r="I9" s="5594"/>
      <c r="J9" s="5594"/>
      <c r="K9" s="5594"/>
      <c r="L9" s="5594"/>
      <c r="M9" s="5594"/>
      <c r="N9" s="5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556" t="s">
        <v>300</v>
      </c>
      <c r="Q10" s="5557"/>
      <c r="R10" s="5557"/>
      <c r="S10" s="5557"/>
      <c r="T10" s="118" t="str">
        <f>LEFT(E89,1)</f>
        <v>Ａ</v>
      </c>
      <c r="U10" s="5558" t="s">
        <v>298</v>
      </c>
      <c r="V10" s="5558"/>
      <c r="W10" s="5558"/>
      <c r="X10" s="5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物価高騰に直面する市民の経済的な負担の軽減に繋がった。</v>
      </c>
      <c r="U12" s="5610"/>
      <c r="V12" s="5610"/>
      <c r="W12" s="5610"/>
      <c r="X12" s="5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588" t="s">
        <v>332</v>
      </c>
      <c r="B14" s="5589"/>
      <c r="C14" s="5589"/>
      <c r="D14" s="5589"/>
      <c r="E14" s="5602" t="str">
        <f>E51</f>
        <v>□市が直接実施  ■一部委託  □全部委託・指定管理  □その他</v>
      </c>
      <c r="F14" s="5603"/>
      <c r="G14" s="5603"/>
      <c r="H14" s="5603"/>
      <c r="I14" s="5603"/>
      <c r="J14" s="5603"/>
      <c r="K14" s="5603"/>
      <c r="L14" s="5603"/>
      <c r="M14" s="5603"/>
      <c r="N14" s="5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588" t="s">
        <v>331</v>
      </c>
      <c r="B15" s="5589"/>
      <c r="C15" s="5589"/>
      <c r="D15" s="5589"/>
      <c r="E15" s="5602" t="str">
        <f>E52</f>
        <v>■国・県の制度　 □国・県の制度＋市独自の制度　 □市独自の制度</v>
      </c>
      <c r="F15" s="5603"/>
      <c r="G15" s="5603"/>
      <c r="H15" s="5603"/>
      <c r="I15" s="5603"/>
      <c r="J15" s="5603"/>
      <c r="K15" s="5603"/>
      <c r="L15" s="5603"/>
      <c r="M15" s="5603"/>
      <c r="N15" s="5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605" t="s">
        <v>330</v>
      </c>
      <c r="B16" s="5606"/>
      <c r="C16" s="5606"/>
      <c r="D16" s="5606"/>
      <c r="E16" s="5607" t="str">
        <f>E53</f>
        <v>なし</v>
      </c>
      <c r="F16" s="5608"/>
      <c r="G16" s="5608"/>
      <c r="H16" s="5608"/>
      <c r="I16" s="5608"/>
      <c r="J16" s="5608"/>
      <c r="K16" s="5608"/>
      <c r="L16" s="5608"/>
      <c r="M16" s="5608"/>
      <c r="N16" s="5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1012200000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1012200000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1011920000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280000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0.99972337482710927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エネルギー・食料品価格等の物価高騰の影響を受けた住民税非課税世帯への支援を行うことで、低所得の方々の生活を維持する。</v>
      </c>
      <c r="F26" s="53"/>
      <c r="G26" s="53"/>
      <c r="H26" s="53"/>
      <c r="I26" s="53"/>
      <c r="J26" s="53"/>
      <c r="K26" s="53"/>
      <c r="L26" s="53"/>
      <c r="M26" s="53"/>
      <c r="N26" s="54"/>
      <c r="O26" s="21"/>
      <c r="P26" s="5560" t="s">
        <v>292</v>
      </c>
      <c r="Q26" s="5561"/>
      <c r="R26" s="5561"/>
      <c r="S26" s="5617"/>
      <c r="T26" s="121" t="str">
        <f>E105</f>
        <v>ＲＰＡ等の導入について検討を行うなど、事務の効率化について引き続き検討し、エネルギー・食料品価格等の物価高騰の影響を受けた市民の経済的な負担の軽減に努める。</v>
      </c>
      <c r="U26" s="5610"/>
      <c r="V26" s="5610"/>
      <c r="W26" s="5610"/>
      <c r="X26" s="5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支給世帯数</v>
      </c>
      <c r="C33" s="49"/>
      <c r="D33" s="23" t="str">
        <f t="shared" ref="D33:E36" si="1">D70</f>
        <v>世帯</v>
      </c>
      <c r="E33" s="150">
        <f t="shared" si="1"/>
        <v>14456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612" t="s">
        <v>285</v>
      </c>
      <c r="B44" s="5613"/>
      <c r="C44" s="5613"/>
      <c r="D44" s="5613"/>
      <c r="E44" s="5614" t="s">
        <v>1356</v>
      </c>
      <c r="F44" s="5615"/>
      <c r="G44" s="5615"/>
      <c r="H44" s="5615"/>
      <c r="I44" s="5615"/>
      <c r="J44" s="5615"/>
      <c r="K44" s="5615"/>
      <c r="L44" s="5615"/>
      <c r="M44" s="5615"/>
      <c r="N44" s="5616"/>
    </row>
    <row r="45" spans="1:35" ht="20.100000000000001" customHeight="1" x14ac:dyDescent="0.15">
      <c r="A45" s="5588" t="s">
        <v>283</v>
      </c>
      <c r="B45" s="5589"/>
      <c r="C45" s="5589"/>
      <c r="D45" s="5589"/>
      <c r="E45" s="5590" t="s">
        <v>1343</v>
      </c>
      <c r="F45" s="5591"/>
      <c r="G45" s="5591"/>
      <c r="H45" s="5591"/>
      <c r="I45" s="5591"/>
      <c r="J45" s="5591"/>
      <c r="K45" s="5591"/>
      <c r="L45" s="5591"/>
      <c r="M45" s="5591"/>
      <c r="N45" s="5592"/>
    </row>
    <row r="46" spans="1:35" ht="20.100000000000001" customHeight="1" x14ac:dyDescent="0.15">
      <c r="A46" s="5585" t="s">
        <v>334</v>
      </c>
      <c r="B46" s="5586"/>
      <c r="C46" s="5586"/>
      <c r="D46" s="5587"/>
      <c r="E46" s="5593" t="s">
        <v>1355</v>
      </c>
      <c r="F46" s="5594"/>
      <c r="G46" s="5594"/>
      <c r="H46" s="5594"/>
      <c r="I46" s="5594"/>
      <c r="J46" s="5594"/>
      <c r="K46" s="5594"/>
      <c r="L46" s="5594"/>
      <c r="M46" s="5594"/>
      <c r="N46" s="5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588" t="s">
        <v>332</v>
      </c>
      <c r="B51" s="5589"/>
      <c r="C51" s="5589"/>
      <c r="D51" s="5589"/>
      <c r="E51" s="5602" t="str">
        <f>AA52 &amp; "市が直接実施  " &amp; AB52  &amp; "一部委託  "  &amp; AC52 &amp; "全部委託・指定管理  " &amp; AD52 &amp; "その他"</f>
        <v>□市が直接実施  ■一部委託  □全部委託・指定管理  □その他</v>
      </c>
      <c r="F51" s="5603"/>
      <c r="G51" s="5603"/>
      <c r="H51" s="5603"/>
      <c r="I51" s="5603"/>
      <c r="J51" s="5603"/>
      <c r="K51" s="5603"/>
      <c r="L51" s="5603"/>
      <c r="M51" s="5603"/>
      <c r="N51" s="5604"/>
    </row>
    <row r="52" spans="1:40" ht="20.100000000000001" customHeight="1" x14ac:dyDescent="0.15">
      <c r="A52" s="5588" t="s">
        <v>331</v>
      </c>
      <c r="B52" s="5589"/>
      <c r="C52" s="5589"/>
      <c r="D52" s="5589"/>
      <c r="E52" s="5602" t="str">
        <f>AA53 &amp; "国・県の制度　 " &amp; AB53  &amp; "国・県の制度＋市独自の制度　 "  &amp; AC53  &amp; "市独自の制度"</f>
        <v>■国・県の制度　 □国・県の制度＋市独自の制度　 □市独自の制度</v>
      </c>
      <c r="F52" s="5603"/>
      <c r="G52" s="5603"/>
      <c r="H52" s="5603"/>
      <c r="I52" s="5603"/>
      <c r="J52" s="5603"/>
      <c r="K52" s="5603"/>
      <c r="L52" s="5603"/>
      <c r="M52" s="5603"/>
      <c r="N52" s="5604"/>
      <c r="AA52" s="8" t="s">
        <v>274</v>
      </c>
      <c r="AB52" s="8" t="s">
        <v>275</v>
      </c>
      <c r="AC52" s="8" t="s">
        <v>274</v>
      </c>
      <c r="AD52" s="8" t="s">
        <v>274</v>
      </c>
    </row>
    <row r="53" spans="1:40" ht="20.100000000000001" customHeight="1" thickBot="1" x14ac:dyDescent="0.2">
      <c r="A53" s="5605" t="s">
        <v>330</v>
      </c>
      <c r="B53" s="5606"/>
      <c r="C53" s="5606"/>
      <c r="D53" s="5606"/>
      <c r="E53" s="5607" t="s">
        <v>541</v>
      </c>
      <c r="F53" s="5608"/>
      <c r="G53" s="5608"/>
      <c r="H53" s="5608"/>
      <c r="I53" s="5608"/>
      <c r="J53" s="5608"/>
      <c r="K53" s="5608"/>
      <c r="L53" s="5608"/>
      <c r="M53" s="5608"/>
      <c r="N53" s="56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1012200000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1012200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1011920000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1012200000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1011920000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280000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1260000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0.99972337482710927</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1260000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1354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1345</v>
      </c>
      <c r="C70" s="49"/>
      <c r="D70" s="15" t="s">
        <v>1297</v>
      </c>
      <c r="E70" s="180">
        <f>IFERROR(HLOOKUP($AE$38,$AA$76:$AI$80,2,FALSE),"")</f>
        <v>14456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14456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560" t="s">
        <v>305</v>
      </c>
      <c r="B85" s="5561"/>
      <c r="C85" s="5561"/>
      <c r="D85" s="55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560" t="s">
        <v>302</v>
      </c>
      <c r="B87" s="5561"/>
      <c r="C87" s="5561"/>
      <c r="D87" s="55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556" t="s">
        <v>300</v>
      </c>
      <c r="B89" s="5557"/>
      <c r="C89" s="5557"/>
      <c r="D89" s="55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560" t="s">
        <v>297</v>
      </c>
      <c r="B91" s="5561"/>
      <c r="C91" s="5561"/>
      <c r="D91" s="5618"/>
      <c r="E91" s="158" t="s">
        <v>1340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560" t="s">
        <v>294</v>
      </c>
      <c r="B98" s="5561"/>
      <c r="C98" s="5561"/>
      <c r="D98" s="5618"/>
      <c r="E98" s="5623" t="s">
        <v>232</v>
      </c>
      <c r="F98" s="5624"/>
      <c r="G98" s="5620" t="s">
        <v>293</v>
      </c>
      <c r="H98" s="5621"/>
      <c r="I98" s="5621"/>
      <c r="J98" s="5621"/>
      <c r="K98" s="5621"/>
      <c r="L98" s="5621"/>
      <c r="M98" s="5621"/>
      <c r="N98" s="5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560" t="s">
        <v>292</v>
      </c>
      <c r="B105" s="5561"/>
      <c r="C105" s="5561"/>
      <c r="D105" s="5618"/>
      <c r="E105" s="5619" t="s">
        <v>1349</v>
      </c>
      <c r="F105" s="5610"/>
      <c r="G105" s="5610"/>
      <c r="H105" s="5610"/>
      <c r="I105" s="5610"/>
      <c r="J105" s="5610"/>
      <c r="K105" s="5610"/>
      <c r="L105" s="5610"/>
      <c r="M105" s="5610"/>
      <c r="N105" s="5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636" t="s">
        <v>307</v>
      </c>
      <c r="Q4" s="5637"/>
      <c r="R4" s="5637"/>
      <c r="S4" s="5637"/>
      <c r="T4" s="118" t="str">
        <f>LEFT(E83,1)</f>
        <v>Ｂ</v>
      </c>
      <c r="U4" s="5638" t="s">
        <v>306</v>
      </c>
      <c r="V4" s="5638"/>
      <c r="W4" s="5638"/>
      <c r="X4" s="5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640" t="s">
        <v>305</v>
      </c>
      <c r="Q6" s="5641"/>
      <c r="R6" s="5641"/>
      <c r="S6" s="5641"/>
      <c r="T6" s="118" t="str">
        <f>LEFT(E85,1)</f>
        <v>Ａ</v>
      </c>
      <c r="U6" s="5638" t="s">
        <v>303</v>
      </c>
      <c r="V6" s="5638"/>
      <c r="W6" s="5638"/>
      <c r="X6" s="5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652" t="s">
        <v>285</v>
      </c>
      <c r="B7" s="5653"/>
      <c r="C7" s="5653"/>
      <c r="D7" s="5653"/>
      <c r="E7" s="5654" t="str">
        <f t="shared" si="0"/>
        <v>一般事務（物価高騰対策臨時給付金）</v>
      </c>
      <c r="F7" s="5655"/>
      <c r="G7" s="5655"/>
      <c r="H7" s="5655"/>
      <c r="I7" s="5655"/>
      <c r="J7" s="5655"/>
      <c r="K7" s="5655"/>
      <c r="L7" s="5655"/>
      <c r="M7" s="5655"/>
      <c r="N7" s="5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628" t="s">
        <v>283</v>
      </c>
      <c r="B8" s="5629"/>
      <c r="C8" s="5629"/>
      <c r="D8" s="5629"/>
      <c r="E8" s="5630" t="str">
        <f t="shared" si="0"/>
        <v>物価高騰対策臨時給付金室</v>
      </c>
      <c r="F8" s="5631"/>
      <c r="G8" s="5631"/>
      <c r="H8" s="5631"/>
      <c r="I8" s="5631"/>
      <c r="J8" s="5631"/>
      <c r="K8" s="5631"/>
      <c r="L8" s="5631"/>
      <c r="M8" s="5631"/>
      <c r="N8" s="5632"/>
      <c r="P8" s="5600" t="s">
        <v>302</v>
      </c>
      <c r="Q8" s="5601"/>
      <c r="R8" s="5601"/>
      <c r="S8" s="5601"/>
      <c r="T8" s="120" t="str">
        <f>LEFT(E87,1)</f>
        <v>Ｂ</v>
      </c>
      <c r="U8" s="5598" t="s">
        <v>301</v>
      </c>
      <c r="V8" s="5598"/>
      <c r="W8" s="5598"/>
      <c r="X8" s="5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625" t="s">
        <v>334</v>
      </c>
      <c r="B9" s="5626"/>
      <c r="C9" s="5626"/>
      <c r="D9" s="5627"/>
      <c r="E9" s="5633" t="str">
        <f t="shared" si="0"/>
        <v>物価高騰対策臨時給付金に係る事務等</v>
      </c>
      <c r="F9" s="5634"/>
      <c r="G9" s="5634"/>
      <c r="H9" s="5634"/>
      <c r="I9" s="5634"/>
      <c r="J9" s="5634"/>
      <c r="K9" s="5634"/>
      <c r="L9" s="5634"/>
      <c r="M9" s="5634"/>
      <c r="N9" s="5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596" t="s">
        <v>300</v>
      </c>
      <c r="Q10" s="5597"/>
      <c r="R10" s="5597"/>
      <c r="S10" s="5597"/>
      <c r="T10" s="118" t="str">
        <f>LEFT(E89,1)</f>
        <v>Ａ</v>
      </c>
      <c r="U10" s="5598" t="s">
        <v>298</v>
      </c>
      <c r="V10" s="5598"/>
      <c r="W10" s="5598"/>
      <c r="X10" s="5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物価高騰に直面する市民の経済的な負担の軽減に繋がった。</v>
      </c>
      <c r="U12" s="5650"/>
      <c r="V12" s="5650"/>
      <c r="W12" s="5650"/>
      <c r="X12" s="5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628" t="s">
        <v>332</v>
      </c>
      <c r="B14" s="5629"/>
      <c r="C14" s="5629"/>
      <c r="D14" s="5629"/>
      <c r="E14" s="5642" t="str">
        <f>E51</f>
        <v>■市が直接実施  ■一部委託  □全部委託・指定管理  □その他</v>
      </c>
      <c r="F14" s="5643"/>
      <c r="G14" s="5643"/>
      <c r="H14" s="5643"/>
      <c r="I14" s="5643"/>
      <c r="J14" s="5643"/>
      <c r="K14" s="5643"/>
      <c r="L14" s="5643"/>
      <c r="M14" s="5643"/>
      <c r="N14" s="5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628" t="s">
        <v>331</v>
      </c>
      <c r="B15" s="5629"/>
      <c r="C15" s="5629"/>
      <c r="D15" s="5629"/>
      <c r="E15" s="5642" t="str">
        <f>E52</f>
        <v>■国・県の制度　 □国・県の制度＋市独自の制度　 □市独自の制度</v>
      </c>
      <c r="F15" s="5643"/>
      <c r="G15" s="5643"/>
      <c r="H15" s="5643"/>
      <c r="I15" s="5643"/>
      <c r="J15" s="5643"/>
      <c r="K15" s="5643"/>
      <c r="L15" s="5643"/>
      <c r="M15" s="5643"/>
      <c r="N15" s="5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645" t="s">
        <v>330</v>
      </c>
      <c r="B16" s="5646"/>
      <c r="C16" s="5646"/>
      <c r="D16" s="5646"/>
      <c r="E16" s="5647" t="str">
        <f>E53</f>
        <v>なし</v>
      </c>
      <c r="F16" s="5648"/>
      <c r="G16" s="5648"/>
      <c r="H16" s="5648"/>
      <c r="I16" s="5648"/>
      <c r="J16" s="5648"/>
      <c r="K16" s="5648"/>
      <c r="L16" s="5648"/>
      <c r="M16" s="5648"/>
      <c r="N16" s="5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6624000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6624000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5983232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640768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0.90326570048309174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物価高騰の影響を受けた住民税均等割のみ課税世帯及び住民税非課税世帯で１８歳以下の児童がいる世帯に対して、給付金を支給し支援を行う際に必要な事務経費を支出した。</v>
      </c>
      <c r="F26" s="53"/>
      <c r="G26" s="53"/>
      <c r="H26" s="53"/>
      <c r="I26" s="53"/>
      <c r="J26" s="53"/>
      <c r="K26" s="53"/>
      <c r="L26" s="53"/>
      <c r="M26" s="53"/>
      <c r="N26" s="54"/>
      <c r="O26" s="21"/>
      <c r="P26" s="5600" t="s">
        <v>292</v>
      </c>
      <c r="Q26" s="5601"/>
      <c r="R26" s="5601"/>
      <c r="S26" s="5657"/>
      <c r="T26" s="121" t="str">
        <f>E105</f>
        <v>ＲＰＡ等の導入について検討を行うなど、事務の効率化について引き続き検討し、物価高騰の影響を受けた市民の経済的な負担の軽減に努める。</v>
      </c>
      <c r="U26" s="5650"/>
      <c r="V26" s="5650"/>
      <c r="W26" s="5650"/>
      <c r="X26" s="5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652" t="s">
        <v>285</v>
      </c>
      <c r="B44" s="5653"/>
      <c r="C44" s="5653"/>
      <c r="D44" s="5653"/>
      <c r="E44" s="5654" t="s">
        <v>1361</v>
      </c>
      <c r="F44" s="5655"/>
      <c r="G44" s="5655"/>
      <c r="H44" s="5655"/>
      <c r="I44" s="5655"/>
      <c r="J44" s="5655"/>
      <c r="K44" s="5655"/>
      <c r="L44" s="5655"/>
      <c r="M44" s="5655"/>
      <c r="N44" s="5656"/>
    </row>
    <row r="45" spans="1:35" ht="20.100000000000001" customHeight="1" x14ac:dyDescent="0.15">
      <c r="A45" s="5628" t="s">
        <v>283</v>
      </c>
      <c r="B45" s="5629"/>
      <c r="C45" s="5629"/>
      <c r="D45" s="5629"/>
      <c r="E45" s="5630" t="s">
        <v>1360</v>
      </c>
      <c r="F45" s="5631"/>
      <c r="G45" s="5631"/>
      <c r="H45" s="5631"/>
      <c r="I45" s="5631"/>
      <c r="J45" s="5631"/>
      <c r="K45" s="5631"/>
      <c r="L45" s="5631"/>
      <c r="M45" s="5631"/>
      <c r="N45" s="5632"/>
    </row>
    <row r="46" spans="1:35" ht="20.100000000000001" customHeight="1" x14ac:dyDescent="0.15">
      <c r="A46" s="5625" t="s">
        <v>334</v>
      </c>
      <c r="B46" s="5626"/>
      <c r="C46" s="5626"/>
      <c r="D46" s="5627"/>
      <c r="E46" s="5633" t="s">
        <v>1359</v>
      </c>
      <c r="F46" s="5634"/>
      <c r="G46" s="5634"/>
      <c r="H46" s="5634"/>
      <c r="I46" s="5634"/>
      <c r="J46" s="5634"/>
      <c r="K46" s="5634"/>
      <c r="L46" s="5634"/>
      <c r="M46" s="5634"/>
      <c r="N46" s="5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628" t="s">
        <v>332</v>
      </c>
      <c r="B51" s="5629"/>
      <c r="C51" s="5629"/>
      <c r="D51" s="5629"/>
      <c r="E51" s="5642" t="str">
        <f>AA52 &amp; "市が直接実施  " &amp; AB52  &amp; "一部委託  "  &amp; AC52 &amp; "全部委託・指定管理  " &amp; AD52 &amp; "その他"</f>
        <v>■市が直接実施  ■一部委託  □全部委託・指定管理  □その他</v>
      </c>
      <c r="F51" s="5643"/>
      <c r="G51" s="5643"/>
      <c r="H51" s="5643"/>
      <c r="I51" s="5643"/>
      <c r="J51" s="5643"/>
      <c r="K51" s="5643"/>
      <c r="L51" s="5643"/>
      <c r="M51" s="5643"/>
      <c r="N51" s="5644"/>
    </row>
    <row r="52" spans="1:40" ht="20.100000000000001" customHeight="1" x14ac:dyDescent="0.15">
      <c r="A52" s="5628" t="s">
        <v>331</v>
      </c>
      <c r="B52" s="5629"/>
      <c r="C52" s="5629"/>
      <c r="D52" s="5629"/>
      <c r="E52" s="5642" t="str">
        <f>AA53 &amp; "国・県の制度　 " &amp; AB53  &amp; "国・県の制度＋市独自の制度　 "  &amp; AC53  &amp; "市独自の制度"</f>
        <v>■国・県の制度　 □国・県の制度＋市独自の制度　 □市独自の制度</v>
      </c>
      <c r="F52" s="5643"/>
      <c r="G52" s="5643"/>
      <c r="H52" s="5643"/>
      <c r="I52" s="5643"/>
      <c r="J52" s="5643"/>
      <c r="K52" s="5643"/>
      <c r="L52" s="5643"/>
      <c r="M52" s="5643"/>
      <c r="N52" s="5644"/>
      <c r="AA52" s="8" t="s">
        <v>275</v>
      </c>
      <c r="AB52" s="8" t="s">
        <v>275</v>
      </c>
      <c r="AC52" s="8" t="s">
        <v>274</v>
      </c>
      <c r="AD52" s="8" t="s">
        <v>274</v>
      </c>
    </row>
    <row r="53" spans="1:40" ht="20.100000000000001" customHeight="1" thickBot="1" x14ac:dyDescent="0.2">
      <c r="A53" s="5645" t="s">
        <v>330</v>
      </c>
      <c r="B53" s="5646"/>
      <c r="C53" s="5646"/>
      <c r="D53" s="5646"/>
      <c r="E53" s="5647" t="s">
        <v>541</v>
      </c>
      <c r="F53" s="5648"/>
      <c r="G53" s="5648"/>
      <c r="H53" s="5648"/>
      <c r="I53" s="5648"/>
      <c r="J53" s="5648"/>
      <c r="K53" s="5648"/>
      <c r="L53" s="5648"/>
      <c r="M53" s="5648"/>
      <c r="N53" s="56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6624000</v>
      </c>
      <c r="F57" s="57"/>
      <c r="G57" s="57">
        <f>IFERROR(HLOOKUP($AF$38,$AA$56:$AI$57,2,FALSE)*1000,"")</f>
        <v>72426000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6624</v>
      </c>
      <c r="AF57" s="13">
        <v>72426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5983232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6624000</v>
      </c>
      <c r="G59" s="19"/>
      <c r="H59" s="20">
        <f>IFERROR(HLOOKUP($AF$38,$AA$60:$AI$61,2,FALSE)*1000,"")</f>
        <v>72426000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5983232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640768</v>
      </c>
      <c r="F61" s="57"/>
      <c r="G61" s="57">
        <f>IFERROR(G57-G60,"")</f>
        <v>72426000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6624</v>
      </c>
      <c r="AF61" s="12">
        <f t="shared" si="2"/>
        <v>72426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0.90326570048309174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6624</v>
      </c>
      <c r="AF62" s="11">
        <v>72426</v>
      </c>
      <c r="AG62" s="11">
        <v>0</v>
      </c>
      <c r="AH62" s="11">
        <v>0</v>
      </c>
      <c r="AI62" s="11">
        <v>0</v>
      </c>
      <c r="AJ62" s="8" t="s">
        <v>251</v>
      </c>
      <c r="AL62" s="8" t="s">
        <v>251</v>
      </c>
      <c r="AN62" s="8" t="s">
        <v>251</v>
      </c>
    </row>
    <row r="63" spans="1:40" ht="20.100000000000001" customHeight="1" x14ac:dyDescent="0.15">
      <c r="A63" s="51" t="s">
        <v>321</v>
      </c>
      <c r="B63" s="52"/>
      <c r="C63" s="52"/>
      <c r="D63" s="52"/>
      <c r="E63" s="53" t="s">
        <v>1358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600" t="s">
        <v>305</v>
      </c>
      <c r="B85" s="5601"/>
      <c r="C85" s="5601"/>
      <c r="D85" s="56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600" t="s">
        <v>302</v>
      </c>
      <c r="B87" s="5601"/>
      <c r="C87" s="5601"/>
      <c r="D87" s="56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596" t="s">
        <v>300</v>
      </c>
      <c r="B89" s="5597"/>
      <c r="C89" s="5597"/>
      <c r="D89" s="55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600" t="s">
        <v>297</v>
      </c>
      <c r="B91" s="5601"/>
      <c r="C91" s="5601"/>
      <c r="D91" s="5658"/>
      <c r="E91" s="158" t="s">
        <v>1340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600" t="s">
        <v>294</v>
      </c>
      <c r="B98" s="5601"/>
      <c r="C98" s="5601"/>
      <c r="D98" s="5658"/>
      <c r="E98" s="5663" t="s">
        <v>232</v>
      </c>
      <c r="F98" s="5664"/>
      <c r="G98" s="5660" t="s">
        <v>293</v>
      </c>
      <c r="H98" s="5661"/>
      <c r="I98" s="5661"/>
      <c r="J98" s="5661"/>
      <c r="K98" s="5661"/>
      <c r="L98" s="5661"/>
      <c r="M98" s="5661"/>
      <c r="N98" s="5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600" t="s">
        <v>292</v>
      </c>
      <c r="B105" s="5601"/>
      <c r="C105" s="5601"/>
      <c r="D105" s="5658"/>
      <c r="E105" s="5659" t="s">
        <v>1357</v>
      </c>
      <c r="F105" s="5650"/>
      <c r="G105" s="5650"/>
      <c r="H105" s="5650"/>
      <c r="I105" s="5650"/>
      <c r="J105" s="5650"/>
      <c r="K105" s="5650"/>
      <c r="L105" s="5650"/>
      <c r="M105" s="5650"/>
      <c r="N105" s="5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36" t="s">
        <v>307</v>
      </c>
      <c r="Q4" s="637"/>
      <c r="R4" s="637"/>
      <c r="S4" s="637"/>
      <c r="T4" s="118" t="str">
        <f>LEFT(E83,1)</f>
        <v>Ｂ</v>
      </c>
      <c r="U4" s="638" t="s">
        <v>306</v>
      </c>
      <c r="V4" s="638"/>
      <c r="W4" s="638"/>
      <c r="X4" s="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640" t="s">
        <v>305</v>
      </c>
      <c r="Q6" s="641"/>
      <c r="R6" s="641"/>
      <c r="S6" s="641"/>
      <c r="T6" s="118" t="str">
        <f>LEFT(E85,1)</f>
        <v>Ａ</v>
      </c>
      <c r="U6" s="638" t="s">
        <v>303</v>
      </c>
      <c r="V6" s="638"/>
      <c r="W6" s="638"/>
      <c r="X6" s="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52" t="s">
        <v>285</v>
      </c>
      <c r="B7" s="653"/>
      <c r="C7" s="653"/>
      <c r="D7" s="653"/>
      <c r="E7" s="654" t="str">
        <f t="shared" si="0"/>
        <v>児童センター運営管理</v>
      </c>
      <c r="F7" s="655"/>
      <c r="G7" s="655"/>
      <c r="H7" s="655"/>
      <c r="I7" s="655"/>
      <c r="J7" s="655"/>
      <c r="K7" s="655"/>
      <c r="L7" s="655"/>
      <c r="M7" s="655"/>
      <c r="N7" s="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28" t="s">
        <v>283</v>
      </c>
      <c r="B8" s="629"/>
      <c r="C8" s="629"/>
      <c r="D8" s="629"/>
      <c r="E8" s="630" t="str">
        <f t="shared" si="0"/>
        <v>こども支援課</v>
      </c>
      <c r="F8" s="631"/>
      <c r="G8" s="631"/>
      <c r="H8" s="631"/>
      <c r="I8" s="631"/>
      <c r="J8" s="631"/>
      <c r="K8" s="631"/>
      <c r="L8" s="631"/>
      <c r="M8" s="631"/>
      <c r="N8" s="632"/>
      <c r="P8" s="600" t="s">
        <v>302</v>
      </c>
      <c r="Q8" s="601"/>
      <c r="R8" s="601"/>
      <c r="S8" s="601"/>
      <c r="T8" s="120" t="str">
        <f>LEFT(E87,1)</f>
        <v>Ｂ</v>
      </c>
      <c r="U8" s="598" t="s">
        <v>301</v>
      </c>
      <c r="V8" s="598"/>
      <c r="W8" s="598"/>
      <c r="X8" s="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25" t="s">
        <v>334</v>
      </c>
      <c r="B9" s="626"/>
      <c r="C9" s="626"/>
      <c r="D9" s="627"/>
      <c r="E9" s="633" t="str">
        <f t="shared" si="0"/>
        <v>新座市児童センター及び福祉の里児童センターにおいて、児童の健康を増進し、情操を豊かにするとともに地域の児童健全育成に関する組織活動の育成支援を図る等、児童の健全育成に関する事業を総合的に行う。
ＮＰＯ法人新座子育てネットワークを指定管理者とする（令和５年度～令和９年度）。</v>
      </c>
      <c r="F9" s="634"/>
      <c r="G9" s="634"/>
      <c r="H9" s="634"/>
      <c r="I9" s="634"/>
      <c r="J9" s="634"/>
      <c r="K9" s="634"/>
      <c r="L9" s="634"/>
      <c r="M9" s="634"/>
      <c r="N9" s="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96" t="s">
        <v>300</v>
      </c>
      <c r="Q10" s="597"/>
      <c r="R10" s="597"/>
      <c r="S10" s="597"/>
      <c r="T10" s="118" t="str">
        <f>LEFT(E89,1)</f>
        <v>Ｂ</v>
      </c>
      <c r="U10" s="598" t="s">
        <v>298</v>
      </c>
      <c r="V10" s="598"/>
      <c r="W10" s="598"/>
      <c r="X10" s="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近年、家庭が抱える困難が複雑、深刻化し、地域のつながりも希薄になり、子どもたちが安心して過ごせる居場所がなく、孤立するケースが増加している状況下において、全ての子どもたちが安心して過ごすことができる居場所としての役割を果たした。
施設の老朽化や最低賃金の上昇等により、施設の維持管理、運営コストが年々増加していることや、子どもたちを取り巻く社会環境の変化に対応できるよう、有効的な管理運営方法を検討する必要がある。</v>
      </c>
      <c r="U12" s="650"/>
      <c r="V12" s="650"/>
      <c r="W12" s="650"/>
      <c r="X12" s="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28" t="s">
        <v>332</v>
      </c>
      <c r="B14" s="629"/>
      <c r="C14" s="629"/>
      <c r="D14" s="629"/>
      <c r="E14" s="642" t="str">
        <f>E51</f>
        <v>□市が直接実施  □一部委託  ■全部委託・指定管理  □その他</v>
      </c>
      <c r="F14" s="643"/>
      <c r="G14" s="643"/>
      <c r="H14" s="643"/>
      <c r="I14" s="643"/>
      <c r="J14" s="643"/>
      <c r="K14" s="643"/>
      <c r="L14" s="643"/>
      <c r="M14" s="643"/>
      <c r="N14" s="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28" t="s">
        <v>331</v>
      </c>
      <c r="B15" s="629"/>
      <c r="C15" s="629"/>
      <c r="D15" s="629"/>
      <c r="E15" s="642" t="str">
        <f>E52</f>
        <v>□国・県の制度　 □国・県の制度＋市独自の制度　 ■市独自の制度</v>
      </c>
      <c r="F15" s="643"/>
      <c r="G15" s="643"/>
      <c r="H15" s="643"/>
      <c r="I15" s="643"/>
      <c r="J15" s="643"/>
      <c r="K15" s="643"/>
      <c r="L15" s="643"/>
      <c r="M15" s="643"/>
      <c r="N15" s="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45" t="s">
        <v>330</v>
      </c>
      <c r="B16" s="646"/>
      <c r="C16" s="646"/>
      <c r="D16" s="646"/>
      <c r="E16" s="647" t="str">
        <f>E53</f>
        <v>新座市児童センター条例、新座市児童センター規則</v>
      </c>
      <c r="F16" s="648"/>
      <c r="G16" s="648"/>
      <c r="H16" s="648"/>
      <c r="I16" s="648"/>
      <c r="J16" s="648"/>
      <c r="K16" s="648"/>
      <c r="L16" s="648"/>
      <c r="M16" s="648"/>
      <c r="N16" s="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67663000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67663000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66616974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1046026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0.9845406499859598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児童センター及び福祉の里児童センターにおいて、児童の健康を増進し、情操を豊かにするとともに地域の児童健全育成に関する組織活動の育成支援を図る等、児童の健全育成に関する事業を総合的に行った。
指定管理者　ＮＰＯ法人新座子育てネットワーク（令和５年度～令和９年度）</v>
      </c>
      <c r="F26" s="53"/>
      <c r="G26" s="53"/>
      <c r="H26" s="53"/>
      <c r="I26" s="53"/>
      <c r="J26" s="53"/>
      <c r="K26" s="53"/>
      <c r="L26" s="53"/>
      <c r="M26" s="53"/>
      <c r="N26" s="54"/>
      <c r="O26" s="21"/>
      <c r="P26" s="600" t="s">
        <v>292</v>
      </c>
      <c r="Q26" s="601"/>
      <c r="R26" s="601"/>
      <c r="S26" s="657"/>
      <c r="T26" s="121" t="str">
        <f>E105</f>
        <v>今後も、全ての子どもたちが安心して過ごせる居場所としての役割を果たすとともに、子どもたちのより一層の健康増進や情操を豊かにするための運営に取り組む。</v>
      </c>
      <c r="U26" s="650"/>
      <c r="V26" s="650"/>
      <c r="W26" s="650"/>
      <c r="X26" s="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利用者数（新座市児童センター）</v>
      </c>
      <c r="C33" s="49"/>
      <c r="D33" s="23" t="str">
        <f t="shared" ref="D33:E36" si="1">D70</f>
        <v>人</v>
      </c>
      <c r="E33" s="150">
        <f t="shared" si="1"/>
        <v>58611</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利用者数（福祉の里児童センター）</v>
      </c>
      <c r="C34" s="49"/>
      <c r="D34" s="23" t="str">
        <f t="shared" si="1"/>
        <v>人</v>
      </c>
      <c r="E34" s="150">
        <f t="shared" si="1"/>
        <v>28580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利用団体数（新座市児童センター）</v>
      </c>
      <c r="C35" s="49"/>
      <c r="D35" s="23" t="str">
        <f t="shared" si="1"/>
        <v>団体</v>
      </c>
      <c r="E35" s="46">
        <f t="shared" si="1"/>
        <v>295</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利用団体数（福祉の児童センター）</v>
      </c>
      <c r="C36" s="44"/>
      <c r="D36" s="22" t="str">
        <f t="shared" si="1"/>
        <v>団体</v>
      </c>
      <c r="E36" s="45">
        <f t="shared" si="1"/>
        <v>35</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652" t="s">
        <v>285</v>
      </c>
      <c r="B44" s="653"/>
      <c r="C44" s="653"/>
      <c r="D44" s="653"/>
      <c r="E44" s="654" t="s">
        <v>437</v>
      </c>
      <c r="F44" s="655"/>
      <c r="G44" s="655"/>
      <c r="H44" s="655"/>
      <c r="I44" s="655"/>
      <c r="J44" s="655"/>
      <c r="K44" s="655"/>
      <c r="L44" s="655"/>
      <c r="M44" s="655"/>
      <c r="N44" s="656"/>
    </row>
    <row r="45" spans="1:35" ht="20.100000000000001" customHeight="1" x14ac:dyDescent="0.15">
      <c r="A45" s="628" t="s">
        <v>283</v>
      </c>
      <c r="B45" s="629"/>
      <c r="C45" s="629"/>
      <c r="D45" s="629"/>
      <c r="E45" s="630" t="s">
        <v>282</v>
      </c>
      <c r="F45" s="631"/>
      <c r="G45" s="631"/>
      <c r="H45" s="631"/>
      <c r="I45" s="631"/>
      <c r="J45" s="631"/>
      <c r="K45" s="631"/>
      <c r="L45" s="631"/>
      <c r="M45" s="631"/>
      <c r="N45" s="632"/>
    </row>
    <row r="46" spans="1:35" ht="20.100000000000001" customHeight="1" x14ac:dyDescent="0.15">
      <c r="A46" s="625" t="s">
        <v>334</v>
      </c>
      <c r="B46" s="626"/>
      <c r="C46" s="626"/>
      <c r="D46" s="627"/>
      <c r="E46" s="633" t="s">
        <v>436</v>
      </c>
      <c r="F46" s="634"/>
      <c r="G46" s="634"/>
      <c r="H46" s="634"/>
      <c r="I46" s="634"/>
      <c r="J46" s="634"/>
      <c r="K46" s="634"/>
      <c r="L46" s="634"/>
      <c r="M46" s="634"/>
      <c r="N46" s="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28" t="s">
        <v>332</v>
      </c>
      <c r="B51" s="629"/>
      <c r="C51" s="629"/>
      <c r="D51" s="629"/>
      <c r="E51" s="642" t="str">
        <f>AA52 &amp; "市が直接実施  " &amp; AB52  &amp; "一部委託  "  &amp; AC52 &amp; "全部委託・指定管理  " &amp; AD52 &amp; "その他"</f>
        <v>□市が直接実施  □一部委託  ■全部委託・指定管理  □その他</v>
      </c>
      <c r="F51" s="643"/>
      <c r="G51" s="643"/>
      <c r="H51" s="643"/>
      <c r="I51" s="643"/>
      <c r="J51" s="643"/>
      <c r="K51" s="643"/>
      <c r="L51" s="643"/>
      <c r="M51" s="643"/>
      <c r="N51" s="644"/>
    </row>
    <row r="52" spans="1:40" ht="20.100000000000001" customHeight="1" x14ac:dyDescent="0.15">
      <c r="A52" s="628" t="s">
        <v>331</v>
      </c>
      <c r="B52" s="629"/>
      <c r="C52" s="629"/>
      <c r="D52" s="629"/>
      <c r="E52" s="642" t="str">
        <f>AA53 &amp; "国・県の制度　 " &amp; AB53  &amp; "国・県の制度＋市独自の制度　 "  &amp; AC53  &amp; "市独自の制度"</f>
        <v>□国・県の制度　 □国・県の制度＋市独自の制度　 ■市独自の制度</v>
      </c>
      <c r="F52" s="643"/>
      <c r="G52" s="643"/>
      <c r="H52" s="643"/>
      <c r="I52" s="643"/>
      <c r="J52" s="643"/>
      <c r="K52" s="643"/>
      <c r="L52" s="643"/>
      <c r="M52" s="643"/>
      <c r="N52" s="644"/>
      <c r="AA52" s="8" t="s">
        <v>274</v>
      </c>
      <c r="AB52" s="8" t="s">
        <v>274</v>
      </c>
      <c r="AC52" s="8" t="s">
        <v>275</v>
      </c>
      <c r="AD52" s="8" t="s">
        <v>274</v>
      </c>
    </row>
    <row r="53" spans="1:40" ht="20.100000000000001" customHeight="1" thickBot="1" x14ac:dyDescent="0.2">
      <c r="A53" s="645" t="s">
        <v>330</v>
      </c>
      <c r="B53" s="646"/>
      <c r="C53" s="646"/>
      <c r="D53" s="646"/>
      <c r="E53" s="647" t="s">
        <v>435</v>
      </c>
      <c r="F53" s="648"/>
      <c r="G53" s="648"/>
      <c r="H53" s="648"/>
      <c r="I53" s="648"/>
      <c r="J53" s="648"/>
      <c r="K53" s="648"/>
      <c r="L53" s="648"/>
      <c r="M53" s="648"/>
      <c r="N53" s="6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67663000</v>
      </c>
      <c r="F57" s="57"/>
      <c r="G57" s="57">
        <f>IFERROR(HLOOKUP($AF$38,$AA$56:$AI$57,2,FALSE)*1000,"")</f>
        <v>67728000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67645</v>
      </c>
      <c r="AE57" s="13">
        <v>67663</v>
      </c>
      <c r="AF57" s="13">
        <v>67728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67663000</v>
      </c>
      <c r="G58" s="19"/>
      <c r="H58" s="20">
        <f>IFERROR(G57-H59,"")</f>
        <v>67728000</v>
      </c>
      <c r="I58" s="19"/>
      <c r="J58" s="20">
        <f>IFERROR(I57-J59,"")</f>
        <v>0</v>
      </c>
      <c r="K58" s="19"/>
      <c r="L58" s="20">
        <f>IFERROR(K57-L59,"")</f>
        <v>0</v>
      </c>
      <c r="M58" s="19"/>
      <c r="N58" s="18">
        <f>IFERROR(M57-N59,"")</f>
        <v>0</v>
      </c>
      <c r="AA58" s="13">
        <v>0</v>
      </c>
      <c r="AB58" s="13">
        <v>0</v>
      </c>
      <c r="AC58" s="13">
        <v>0</v>
      </c>
      <c r="AD58" s="13">
        <v>45239390</v>
      </c>
      <c r="AE58" s="13">
        <v>66616974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66616974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1046026</v>
      </c>
      <c r="F61" s="57"/>
      <c r="G61" s="57">
        <f>IFERROR(G57-G60,"")</f>
        <v>67728000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300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0.9845406499859598</v>
      </c>
      <c r="F62" s="47"/>
      <c r="G62" s="47">
        <f>IFERROR(G$60/G$57,"")</f>
        <v>0</v>
      </c>
      <c r="H62" s="47"/>
      <c r="I62" s="47" t="str">
        <f>IFERROR(I$60/I$57,"")</f>
        <v/>
      </c>
      <c r="J62" s="47"/>
      <c r="K62" s="47" t="str">
        <f>IFERROR(K$60/K$57,"")</f>
        <v/>
      </c>
      <c r="L62" s="47"/>
      <c r="M62" s="47" t="str">
        <f>IFERROR(M$60/M$57,"")</f>
        <v/>
      </c>
      <c r="N62" s="50"/>
      <c r="AA62" s="11">
        <v>0</v>
      </c>
      <c r="AB62" s="11">
        <v>0</v>
      </c>
      <c r="AC62" s="11">
        <v>0</v>
      </c>
      <c r="AD62" s="11">
        <v>300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434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433</v>
      </c>
      <c r="C70" s="49"/>
      <c r="D70" s="15" t="s">
        <v>252</v>
      </c>
      <c r="E70" s="180">
        <f>IFERROR(HLOOKUP($AE$38,$AA$76:$AI$80,2,FALSE),"")</f>
        <v>58611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432</v>
      </c>
      <c r="C71" s="49"/>
      <c r="D71" s="15" t="s">
        <v>252</v>
      </c>
      <c r="E71" s="180">
        <f>IFERROR(HLOOKUP($AE$38,$AA$76:$AI$80,3,FALSE),"")</f>
        <v>28580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431</v>
      </c>
      <c r="C72" s="49"/>
      <c r="D72" s="15" t="s">
        <v>429</v>
      </c>
      <c r="E72" s="180">
        <f>IFERROR(HLOOKUP($AE$38,$AA$76:$AI$80,4,FALSE),"")</f>
        <v>295</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430</v>
      </c>
      <c r="C73" s="44"/>
      <c r="D73" s="14" t="s">
        <v>429</v>
      </c>
      <c r="E73" s="181">
        <f>IFERROR(HLOOKUP($AE$38,$AA$76:$AI$80,5,FALSE),"")</f>
        <v>35</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58611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28580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295</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35</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00" t="s">
        <v>305</v>
      </c>
      <c r="B85" s="601"/>
      <c r="C85" s="601"/>
      <c r="D85" s="6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00" t="s">
        <v>302</v>
      </c>
      <c r="B87" s="601"/>
      <c r="C87" s="601"/>
      <c r="D87" s="6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96" t="s">
        <v>300</v>
      </c>
      <c r="B89" s="597"/>
      <c r="C89" s="597"/>
      <c r="D89" s="5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00" t="s">
        <v>297</v>
      </c>
      <c r="B91" s="601"/>
      <c r="C91" s="601"/>
      <c r="D91" s="658"/>
      <c r="E91" s="158" t="s">
        <v>428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00" t="s">
        <v>294</v>
      </c>
      <c r="B98" s="601"/>
      <c r="C98" s="601"/>
      <c r="D98" s="658"/>
      <c r="E98" s="663" t="s">
        <v>232</v>
      </c>
      <c r="F98" s="664"/>
      <c r="G98" s="660" t="s">
        <v>293</v>
      </c>
      <c r="H98" s="661"/>
      <c r="I98" s="661"/>
      <c r="J98" s="661"/>
      <c r="K98" s="661"/>
      <c r="L98" s="661"/>
      <c r="M98" s="661"/>
      <c r="N98" s="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00" t="s">
        <v>292</v>
      </c>
      <c r="B105" s="601"/>
      <c r="C105" s="601"/>
      <c r="D105" s="658"/>
      <c r="E105" s="659" t="s">
        <v>427</v>
      </c>
      <c r="F105" s="650"/>
      <c r="G105" s="650"/>
      <c r="H105" s="650"/>
      <c r="I105" s="650"/>
      <c r="J105" s="650"/>
      <c r="K105" s="650"/>
      <c r="L105" s="650"/>
      <c r="M105" s="650"/>
      <c r="N105" s="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676" t="s">
        <v>307</v>
      </c>
      <c r="Q4" s="5677"/>
      <c r="R4" s="5677"/>
      <c r="S4" s="5677"/>
      <c r="T4" s="118" t="str">
        <f>LEFT(E83,1)</f>
        <v>Ｂ</v>
      </c>
      <c r="U4" s="5678" t="s">
        <v>306</v>
      </c>
      <c r="V4" s="5678"/>
      <c r="W4" s="5678"/>
      <c r="X4" s="5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第4節　生活困窮者支援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生活困窮者支援の充実</v>
      </c>
      <c r="F6" s="133"/>
      <c r="G6" s="133"/>
      <c r="H6" s="133"/>
      <c r="I6" s="133"/>
      <c r="J6" s="133"/>
      <c r="K6" s="133"/>
      <c r="L6" s="133"/>
      <c r="M6" s="133"/>
      <c r="N6" s="134"/>
      <c r="P6" s="5680" t="s">
        <v>305</v>
      </c>
      <c r="Q6" s="5681"/>
      <c r="R6" s="5681"/>
      <c r="S6" s="5681"/>
      <c r="T6" s="118" t="str">
        <f>LEFT(E85,1)</f>
        <v>Ａ</v>
      </c>
      <c r="U6" s="5678" t="s">
        <v>303</v>
      </c>
      <c r="V6" s="5678"/>
      <c r="W6" s="5678"/>
      <c r="X6" s="5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692" t="s">
        <v>285</v>
      </c>
      <c r="B7" s="5693"/>
      <c r="C7" s="5693"/>
      <c r="D7" s="5693"/>
      <c r="E7" s="5694" t="str">
        <f t="shared" si="0"/>
        <v>物価高騰対策臨時給付金給付</v>
      </c>
      <c r="F7" s="5695"/>
      <c r="G7" s="5695"/>
      <c r="H7" s="5695"/>
      <c r="I7" s="5695"/>
      <c r="J7" s="5695"/>
      <c r="K7" s="5695"/>
      <c r="L7" s="5695"/>
      <c r="M7" s="5695"/>
      <c r="N7" s="5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668" t="s">
        <v>283</v>
      </c>
      <c r="B8" s="5669"/>
      <c r="C8" s="5669"/>
      <c r="D8" s="5669"/>
      <c r="E8" s="5670" t="str">
        <f t="shared" si="0"/>
        <v>物価高騰対策臨時給付金室</v>
      </c>
      <c r="F8" s="5671"/>
      <c r="G8" s="5671"/>
      <c r="H8" s="5671"/>
      <c r="I8" s="5671"/>
      <c r="J8" s="5671"/>
      <c r="K8" s="5671"/>
      <c r="L8" s="5671"/>
      <c r="M8" s="5671"/>
      <c r="N8" s="5672"/>
      <c r="P8" s="5640" t="s">
        <v>302</v>
      </c>
      <c r="Q8" s="5641"/>
      <c r="R8" s="5641"/>
      <c r="S8" s="5641"/>
      <c r="T8" s="120" t="str">
        <f>LEFT(E87,1)</f>
        <v>Ｂ</v>
      </c>
      <c r="U8" s="5638" t="s">
        <v>301</v>
      </c>
      <c r="V8" s="5638"/>
      <c r="W8" s="5638"/>
      <c r="X8" s="5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665" t="s">
        <v>334</v>
      </c>
      <c r="B9" s="5666"/>
      <c r="C9" s="5666"/>
      <c r="D9" s="5667"/>
      <c r="E9" s="5673" t="str">
        <f t="shared" si="0"/>
        <v>物価高騰の影響を受けた住民税均等割のみ課税世帯に加え、１８歳以下の児童がいる住民税均等割のみ課税世帯及び住民税非課税世帯に対し、物価高騰対策臨時給付金を支給する。</v>
      </c>
      <c r="F9" s="5674"/>
      <c r="G9" s="5674"/>
      <c r="H9" s="5674"/>
      <c r="I9" s="5674"/>
      <c r="J9" s="5674"/>
      <c r="K9" s="5674"/>
      <c r="L9" s="5674"/>
      <c r="M9" s="5674"/>
      <c r="N9" s="5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636" t="s">
        <v>300</v>
      </c>
      <c r="Q10" s="5637"/>
      <c r="R10" s="5637"/>
      <c r="S10" s="5637"/>
      <c r="T10" s="118" t="str">
        <f>LEFT(E89,1)</f>
        <v>Ａ</v>
      </c>
      <c r="U10" s="5638" t="s">
        <v>298</v>
      </c>
      <c r="V10" s="5638"/>
      <c r="W10" s="5638"/>
      <c r="X10" s="5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物価高騰に直面する市民の経済的な負担の軽減に繋がった。</v>
      </c>
      <c r="U12" s="5690"/>
      <c r="V12" s="5690"/>
      <c r="W12" s="5690"/>
      <c r="X12" s="5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668" t="s">
        <v>332</v>
      </c>
      <c r="B14" s="5669"/>
      <c r="C14" s="5669"/>
      <c r="D14" s="5669"/>
      <c r="E14" s="5682" t="str">
        <f>E51</f>
        <v>■市が直接実施  ■一部委託  □全部委託・指定管理  □その他</v>
      </c>
      <c r="F14" s="5683"/>
      <c r="G14" s="5683"/>
      <c r="H14" s="5683"/>
      <c r="I14" s="5683"/>
      <c r="J14" s="5683"/>
      <c r="K14" s="5683"/>
      <c r="L14" s="5683"/>
      <c r="M14" s="5683"/>
      <c r="N14" s="5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668" t="s">
        <v>331</v>
      </c>
      <c r="B15" s="5669"/>
      <c r="C15" s="5669"/>
      <c r="D15" s="5669"/>
      <c r="E15" s="5682" t="str">
        <f>E52</f>
        <v>■国・県の制度　 □国・県の制度＋市独自の制度　 □市独自の制度</v>
      </c>
      <c r="F15" s="5683"/>
      <c r="G15" s="5683"/>
      <c r="H15" s="5683"/>
      <c r="I15" s="5683"/>
      <c r="J15" s="5683"/>
      <c r="K15" s="5683"/>
      <c r="L15" s="5683"/>
      <c r="M15" s="5683"/>
      <c r="N15" s="5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685" t="s">
        <v>330</v>
      </c>
      <c r="B16" s="5686"/>
      <c r="C16" s="5686"/>
      <c r="D16" s="5686"/>
      <c r="E16" s="5687" t="str">
        <f>E53</f>
        <v>なし</v>
      </c>
      <c r="F16" s="5688"/>
      <c r="G16" s="5688"/>
      <c r="H16" s="5688"/>
      <c r="I16" s="5688"/>
      <c r="J16" s="5688"/>
      <c r="K16" s="5688"/>
      <c r="L16" s="5688"/>
      <c r="M16" s="5688"/>
      <c r="N16" s="5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300000000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300000000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210500000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89500000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0.70166666666666666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物価高騰の影響を受けた住民税均等割のみ課税世帯に加え、１８歳以下の児童がいる住民税均等割のみ課税世帯及び住民税非課税世帯に対し、物価高騰対策臨時給付金を支給することで、低所得者の方々の生活維持に努めた。</v>
      </c>
      <c r="F26" s="53"/>
      <c r="G26" s="53"/>
      <c r="H26" s="53"/>
      <c r="I26" s="53"/>
      <c r="J26" s="53"/>
      <c r="K26" s="53"/>
      <c r="L26" s="53"/>
      <c r="M26" s="53"/>
      <c r="N26" s="54"/>
      <c r="O26" s="21"/>
      <c r="P26" s="5640" t="s">
        <v>292</v>
      </c>
      <c r="Q26" s="5641"/>
      <c r="R26" s="5641"/>
      <c r="S26" s="5697"/>
      <c r="T26" s="121" t="str">
        <f>E105</f>
        <v>ＲＰＡ等の導入について検討を行うなど、事務の効率化について引き続き検討し、物価高騰の影響を受けた市民の経済的な負担の軽減に努める。</v>
      </c>
      <c r="U26" s="5690"/>
      <c r="V26" s="5690"/>
      <c r="W26" s="5690"/>
      <c r="X26" s="5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支給世帯数</v>
      </c>
      <c r="C33" s="49"/>
      <c r="D33" s="23" t="str">
        <f t="shared" ref="D33:E36" si="1">D70</f>
        <v>世帯</v>
      </c>
      <c r="E33" s="150">
        <f t="shared" si="1"/>
        <v>1390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こども加算人数</v>
      </c>
      <c r="C34" s="49"/>
      <c r="D34" s="23" t="str">
        <f t="shared" si="1"/>
        <v>人</v>
      </c>
      <c r="E34" s="150">
        <f t="shared" si="1"/>
        <v>1435</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第4節　生活困窮者支援</v>
      </c>
      <c r="F42" s="133"/>
      <c r="G42" s="133"/>
      <c r="H42" s="133"/>
      <c r="I42" s="133"/>
      <c r="J42" s="133"/>
      <c r="K42" s="133"/>
      <c r="L42" s="133"/>
      <c r="M42" s="133"/>
      <c r="N42" s="134"/>
      <c r="AA42" s="8">
        <v>4</v>
      </c>
      <c r="AB42" s="8" t="s">
        <v>78</v>
      </c>
    </row>
    <row r="43" spans="1:35" ht="20.100000000000001" customHeight="1" x14ac:dyDescent="0.15">
      <c r="A43" s="51" t="s">
        <v>336</v>
      </c>
      <c r="B43" s="52"/>
      <c r="C43" s="52"/>
      <c r="D43" s="52"/>
      <c r="E43" s="133" t="str">
        <f>AB43</f>
        <v>施策１　生活困窮者支援の充実</v>
      </c>
      <c r="F43" s="133"/>
      <c r="G43" s="133"/>
      <c r="H43" s="133"/>
      <c r="I43" s="133"/>
      <c r="J43" s="133"/>
      <c r="K43" s="133"/>
      <c r="L43" s="133"/>
      <c r="M43" s="133"/>
      <c r="N43" s="134"/>
      <c r="AA43" s="8">
        <v>1</v>
      </c>
      <c r="AB43" s="8" t="s">
        <v>77</v>
      </c>
    </row>
    <row r="44" spans="1:35" ht="20.100000000000001" customHeight="1" x14ac:dyDescent="0.15">
      <c r="A44" s="5692" t="s">
        <v>285</v>
      </c>
      <c r="B44" s="5693"/>
      <c r="C44" s="5693"/>
      <c r="D44" s="5693"/>
      <c r="E44" s="5694" t="s">
        <v>1365</v>
      </c>
      <c r="F44" s="5695"/>
      <c r="G44" s="5695"/>
      <c r="H44" s="5695"/>
      <c r="I44" s="5695"/>
      <c r="J44" s="5695"/>
      <c r="K44" s="5695"/>
      <c r="L44" s="5695"/>
      <c r="M44" s="5695"/>
      <c r="N44" s="5696"/>
    </row>
    <row r="45" spans="1:35" ht="20.100000000000001" customHeight="1" x14ac:dyDescent="0.15">
      <c r="A45" s="5668" t="s">
        <v>283</v>
      </c>
      <c r="B45" s="5669"/>
      <c r="C45" s="5669"/>
      <c r="D45" s="5669"/>
      <c r="E45" s="5670" t="s">
        <v>1360</v>
      </c>
      <c r="F45" s="5671"/>
      <c r="G45" s="5671"/>
      <c r="H45" s="5671"/>
      <c r="I45" s="5671"/>
      <c r="J45" s="5671"/>
      <c r="K45" s="5671"/>
      <c r="L45" s="5671"/>
      <c r="M45" s="5671"/>
      <c r="N45" s="5672"/>
    </row>
    <row r="46" spans="1:35" ht="20.100000000000001" customHeight="1" x14ac:dyDescent="0.15">
      <c r="A46" s="5665" t="s">
        <v>334</v>
      </c>
      <c r="B46" s="5666"/>
      <c r="C46" s="5666"/>
      <c r="D46" s="5667"/>
      <c r="E46" s="5673" t="s">
        <v>1364</v>
      </c>
      <c r="F46" s="5674"/>
      <c r="G46" s="5674"/>
      <c r="H46" s="5674"/>
      <c r="I46" s="5674"/>
      <c r="J46" s="5674"/>
      <c r="K46" s="5674"/>
      <c r="L46" s="5674"/>
      <c r="M46" s="5674"/>
      <c r="N46" s="5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668" t="s">
        <v>332</v>
      </c>
      <c r="B51" s="5669"/>
      <c r="C51" s="5669"/>
      <c r="D51" s="5669"/>
      <c r="E51" s="5682" t="str">
        <f>AA52 &amp; "市が直接実施  " &amp; AB52  &amp; "一部委託  "  &amp; AC52 &amp; "全部委託・指定管理  " &amp; AD52 &amp; "その他"</f>
        <v>■市が直接実施  ■一部委託  □全部委託・指定管理  □その他</v>
      </c>
      <c r="F51" s="5683"/>
      <c r="G51" s="5683"/>
      <c r="H51" s="5683"/>
      <c r="I51" s="5683"/>
      <c r="J51" s="5683"/>
      <c r="K51" s="5683"/>
      <c r="L51" s="5683"/>
      <c r="M51" s="5683"/>
      <c r="N51" s="5684"/>
    </row>
    <row r="52" spans="1:40" ht="20.100000000000001" customHeight="1" x14ac:dyDescent="0.15">
      <c r="A52" s="5668" t="s">
        <v>331</v>
      </c>
      <c r="B52" s="5669"/>
      <c r="C52" s="5669"/>
      <c r="D52" s="5669"/>
      <c r="E52" s="5682" t="str">
        <f>AA53 &amp; "国・県の制度　 " &amp; AB53  &amp; "国・県の制度＋市独自の制度　 "  &amp; AC53  &amp; "市独自の制度"</f>
        <v>■国・県の制度　 □国・県の制度＋市独自の制度　 □市独自の制度</v>
      </c>
      <c r="F52" s="5683"/>
      <c r="G52" s="5683"/>
      <c r="H52" s="5683"/>
      <c r="I52" s="5683"/>
      <c r="J52" s="5683"/>
      <c r="K52" s="5683"/>
      <c r="L52" s="5683"/>
      <c r="M52" s="5683"/>
      <c r="N52" s="5684"/>
      <c r="AA52" s="8" t="s">
        <v>275</v>
      </c>
      <c r="AB52" s="8" t="s">
        <v>275</v>
      </c>
      <c r="AC52" s="8" t="s">
        <v>274</v>
      </c>
      <c r="AD52" s="8" t="s">
        <v>274</v>
      </c>
    </row>
    <row r="53" spans="1:40" ht="20.100000000000001" customHeight="1" thickBot="1" x14ac:dyDescent="0.2">
      <c r="A53" s="5685" t="s">
        <v>330</v>
      </c>
      <c r="B53" s="5686"/>
      <c r="C53" s="5686"/>
      <c r="D53" s="5686"/>
      <c r="E53" s="5687" t="s">
        <v>541</v>
      </c>
      <c r="F53" s="5688"/>
      <c r="G53" s="5688"/>
      <c r="H53" s="5688"/>
      <c r="I53" s="5688"/>
      <c r="J53" s="5688"/>
      <c r="K53" s="5688"/>
      <c r="L53" s="5688"/>
      <c r="M53" s="5688"/>
      <c r="N53" s="56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300000000</v>
      </c>
      <c r="F57" s="57"/>
      <c r="G57" s="57">
        <f>IFERROR(HLOOKUP($AF$38,$AA$56:$AI$57,2,FALSE)*1000,"")</f>
        <v>370000000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300000</v>
      </c>
      <c r="AF57" s="13">
        <v>370000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210500000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300000000</v>
      </c>
      <c r="G59" s="19"/>
      <c r="H59" s="20">
        <f>IFERROR(HLOOKUP($AF$38,$AA$60:$AI$61,2,FALSE)*1000,"")</f>
        <v>370000000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210500000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89500000</v>
      </c>
      <c r="F61" s="57"/>
      <c r="G61" s="57">
        <f>IFERROR(G57-G60,"")</f>
        <v>370000000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300000</v>
      </c>
      <c r="AF61" s="12">
        <f t="shared" si="2"/>
        <v>370000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0.70166666666666666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300000</v>
      </c>
      <c r="AF62" s="11">
        <v>370000</v>
      </c>
      <c r="AG62" s="11">
        <v>0</v>
      </c>
      <c r="AH62" s="11">
        <v>0</v>
      </c>
      <c r="AI62" s="11">
        <v>0</v>
      </c>
      <c r="AJ62" s="8" t="s">
        <v>251</v>
      </c>
      <c r="AL62" s="8" t="s">
        <v>251</v>
      </c>
      <c r="AN62" s="8" t="s">
        <v>251</v>
      </c>
    </row>
    <row r="63" spans="1:40" ht="20.100000000000001" customHeight="1" x14ac:dyDescent="0.15">
      <c r="A63" s="51" t="s">
        <v>321</v>
      </c>
      <c r="B63" s="52"/>
      <c r="C63" s="52"/>
      <c r="D63" s="52"/>
      <c r="E63" s="53" t="s">
        <v>1363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1345</v>
      </c>
      <c r="C70" s="49"/>
      <c r="D70" s="15" t="s">
        <v>1297</v>
      </c>
      <c r="E70" s="180">
        <f>IFERROR(HLOOKUP($AE$38,$AA$76:$AI$80,2,FALSE),"")</f>
        <v>1390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1362</v>
      </c>
      <c r="C71" s="49"/>
      <c r="D71" s="15" t="s">
        <v>252</v>
      </c>
      <c r="E71" s="180">
        <f>IFERROR(HLOOKUP($AE$38,$AA$76:$AI$80,3,FALSE),"")</f>
        <v>1435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1390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1435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640" t="s">
        <v>305</v>
      </c>
      <c r="B85" s="5641"/>
      <c r="C85" s="5641"/>
      <c r="D85" s="564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640" t="s">
        <v>302</v>
      </c>
      <c r="B87" s="5641"/>
      <c r="C87" s="5641"/>
      <c r="D87" s="56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636" t="s">
        <v>300</v>
      </c>
      <c r="B89" s="5637"/>
      <c r="C89" s="5637"/>
      <c r="D89" s="5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640" t="s">
        <v>297</v>
      </c>
      <c r="B91" s="5641"/>
      <c r="C91" s="5641"/>
      <c r="D91" s="5698"/>
      <c r="E91" s="158" t="s">
        <v>1340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640" t="s">
        <v>294</v>
      </c>
      <c r="B98" s="5641"/>
      <c r="C98" s="5641"/>
      <c r="D98" s="5698"/>
      <c r="E98" s="5703" t="s">
        <v>232</v>
      </c>
      <c r="F98" s="5704"/>
      <c r="G98" s="5700" t="s">
        <v>293</v>
      </c>
      <c r="H98" s="5701"/>
      <c r="I98" s="5701"/>
      <c r="J98" s="5701"/>
      <c r="K98" s="5701"/>
      <c r="L98" s="5701"/>
      <c r="M98" s="5701"/>
      <c r="N98" s="5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640" t="s">
        <v>292</v>
      </c>
      <c r="B105" s="5641"/>
      <c r="C105" s="5641"/>
      <c r="D105" s="5698"/>
      <c r="E105" s="5699" t="s">
        <v>1357</v>
      </c>
      <c r="F105" s="5690"/>
      <c r="G105" s="5690"/>
      <c r="H105" s="5690"/>
      <c r="I105" s="5690"/>
      <c r="J105" s="5690"/>
      <c r="K105" s="5690"/>
      <c r="L105" s="5690"/>
      <c r="M105" s="5690"/>
      <c r="N105" s="5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716" t="s">
        <v>307</v>
      </c>
      <c r="Q4" s="5717"/>
      <c r="R4" s="5717"/>
      <c r="S4" s="5717"/>
      <c r="T4" s="118" t="str">
        <f>LEFT(E83,1)</f>
        <v>Ｂ</v>
      </c>
      <c r="U4" s="5718" t="s">
        <v>306</v>
      </c>
      <c r="V4" s="5718"/>
      <c r="W4" s="5718"/>
      <c r="X4" s="5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健康づくりの推進</v>
      </c>
      <c r="F6" s="133"/>
      <c r="G6" s="133"/>
      <c r="H6" s="133"/>
      <c r="I6" s="133"/>
      <c r="J6" s="133"/>
      <c r="K6" s="133"/>
      <c r="L6" s="133"/>
      <c r="M6" s="133"/>
      <c r="N6" s="134"/>
      <c r="P6" s="5720" t="s">
        <v>305</v>
      </c>
      <c r="Q6" s="5721"/>
      <c r="R6" s="5721"/>
      <c r="S6" s="5721"/>
      <c r="T6" s="118" t="str">
        <f>LEFT(E85,1)</f>
        <v>Ｂ</v>
      </c>
      <c r="U6" s="5718" t="s">
        <v>303</v>
      </c>
      <c r="V6" s="5718"/>
      <c r="W6" s="5718"/>
      <c r="X6" s="5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732" t="s">
        <v>285</v>
      </c>
      <c r="B7" s="5733"/>
      <c r="C7" s="5733"/>
      <c r="D7" s="5733"/>
      <c r="E7" s="5734" t="str">
        <f t="shared" si="0"/>
        <v>健康づくり推進協議会</v>
      </c>
      <c r="F7" s="5735"/>
      <c r="G7" s="5735"/>
      <c r="H7" s="5735"/>
      <c r="I7" s="5735"/>
      <c r="J7" s="5735"/>
      <c r="K7" s="5735"/>
      <c r="L7" s="5735"/>
      <c r="M7" s="5735"/>
      <c r="N7" s="5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708" t="s">
        <v>283</v>
      </c>
      <c r="B8" s="5709"/>
      <c r="C8" s="5709"/>
      <c r="D8" s="5709"/>
      <c r="E8" s="5710" t="str">
        <f t="shared" si="0"/>
        <v>保健センター</v>
      </c>
      <c r="F8" s="5711"/>
      <c r="G8" s="5711"/>
      <c r="H8" s="5711"/>
      <c r="I8" s="5711"/>
      <c r="J8" s="5711"/>
      <c r="K8" s="5711"/>
      <c r="L8" s="5711"/>
      <c r="M8" s="5711"/>
      <c r="N8" s="5712"/>
      <c r="P8" s="5680" t="s">
        <v>302</v>
      </c>
      <c r="Q8" s="5681"/>
      <c r="R8" s="5681"/>
      <c r="S8" s="5681"/>
      <c r="T8" s="120" t="str">
        <f>LEFT(E87,1)</f>
        <v>Ａ</v>
      </c>
      <c r="U8" s="5678" t="s">
        <v>301</v>
      </c>
      <c r="V8" s="5678"/>
      <c r="W8" s="5678"/>
      <c r="X8" s="5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705" t="s">
        <v>334</v>
      </c>
      <c r="B9" s="5706"/>
      <c r="C9" s="5706"/>
      <c r="D9" s="5707"/>
      <c r="E9" s="5713" t="str">
        <f t="shared" si="0"/>
        <v>第２次いきいき新座２１プランの推進を図るため、関係機関から推薦された委員で構成する新座市健康づくり推進協議会を開催する。
また、令和６年度で計画期間を満了する「第２次いきいきにいざ２１プラン」の第３次計画を策定する。
　</v>
      </c>
      <c r="F9" s="5714"/>
      <c r="G9" s="5714"/>
      <c r="H9" s="5714"/>
      <c r="I9" s="5714"/>
      <c r="J9" s="5714"/>
      <c r="K9" s="5714"/>
      <c r="L9" s="5714"/>
      <c r="M9" s="5714"/>
      <c r="N9" s="5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676" t="s">
        <v>300</v>
      </c>
      <c r="Q10" s="5677"/>
      <c r="R10" s="5677"/>
      <c r="S10" s="5677"/>
      <c r="T10" s="118" t="str">
        <f>LEFT(E89,1)</f>
        <v>Ａ</v>
      </c>
      <c r="U10" s="5678" t="s">
        <v>298</v>
      </c>
      <c r="V10" s="5678"/>
      <c r="W10" s="5678"/>
      <c r="X10" s="5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総合計画に基づき、主に、健康づくり・保健衛生部門を担ういきいき新座２１プラン策定のための、諮問機関による協議の場となっている。市民アンケートの報告をすることで、次期計画の根拠資料とすることができた。</v>
      </c>
      <c r="U12" s="5730"/>
      <c r="V12" s="5730"/>
      <c r="W12" s="5730"/>
      <c r="X12" s="5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708" t="s">
        <v>332</v>
      </c>
      <c r="B14" s="5709"/>
      <c r="C14" s="5709"/>
      <c r="D14" s="5709"/>
      <c r="E14" s="5722" t="str">
        <f>E51</f>
        <v>■市が直接実施  □一部委託  □全部委託・指定管理  □その他</v>
      </c>
      <c r="F14" s="5723"/>
      <c r="G14" s="5723"/>
      <c r="H14" s="5723"/>
      <c r="I14" s="5723"/>
      <c r="J14" s="5723"/>
      <c r="K14" s="5723"/>
      <c r="L14" s="5723"/>
      <c r="M14" s="5723"/>
      <c r="N14" s="5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708" t="s">
        <v>331</v>
      </c>
      <c r="B15" s="5709"/>
      <c r="C15" s="5709"/>
      <c r="D15" s="5709"/>
      <c r="E15" s="5722" t="str">
        <f>E52</f>
        <v>□国・県の制度　 ■国・県の制度＋市独自の制度　 □市独自の制度</v>
      </c>
      <c r="F15" s="5723"/>
      <c r="G15" s="5723"/>
      <c r="H15" s="5723"/>
      <c r="I15" s="5723"/>
      <c r="J15" s="5723"/>
      <c r="K15" s="5723"/>
      <c r="L15" s="5723"/>
      <c r="M15" s="5723"/>
      <c r="N15" s="5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725" t="s">
        <v>330</v>
      </c>
      <c r="B16" s="5726"/>
      <c r="C16" s="5726"/>
      <c r="D16" s="5726"/>
      <c r="E16" s="5727" t="str">
        <f>E53</f>
        <v>健康増進法、食育基本法、新座市歯科口腔保健の推進に関する条例</v>
      </c>
      <c r="F16" s="5728"/>
      <c r="G16" s="5728"/>
      <c r="H16" s="5728"/>
      <c r="I16" s="5728"/>
      <c r="J16" s="5728"/>
      <c r="K16" s="5728"/>
      <c r="L16" s="5728"/>
      <c r="M16" s="5728"/>
      <c r="N16" s="5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2379000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2379000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2125500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253500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0.89344262295081966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令和５年度は、年２回の健康づくり推進協議会を開催。また、次期計画策定準備のため、市民アンケートを委託業者を通して実施した。計画の進捗状況の評価や、市民アンケート調査の結果報告を行った。
　アンケート実施期間　令和5年10月4日（水）～10月20日（金）
　アンケート回収率　　36.6％
　　　　　　　</v>
      </c>
      <c r="F26" s="53"/>
      <c r="G26" s="53"/>
      <c r="H26" s="53"/>
      <c r="I26" s="53"/>
      <c r="J26" s="53"/>
      <c r="K26" s="53"/>
      <c r="L26" s="53"/>
      <c r="M26" s="53"/>
      <c r="N26" s="54"/>
      <c r="O26" s="21"/>
      <c r="P26" s="5680" t="s">
        <v>292</v>
      </c>
      <c r="Q26" s="5681"/>
      <c r="R26" s="5681"/>
      <c r="S26" s="5737"/>
      <c r="T26" s="121" t="str">
        <f>E105</f>
        <v>令和６年度は、協議会の委員の意見を踏まえ、第３次いきいき新座２１プランを策定するため、年５回の協議会開催を予定している。</v>
      </c>
      <c r="U26" s="5730"/>
      <c r="V26" s="5730"/>
      <c r="W26" s="5730"/>
      <c r="X26" s="5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健康づくり推進協議会開催回数</v>
      </c>
      <c r="C33" s="49"/>
      <c r="D33" s="23" t="str">
        <f t="shared" ref="D33:E36" si="1">D70</f>
        <v>回</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施策１　健康づくりの推進</v>
      </c>
      <c r="F43" s="133"/>
      <c r="G43" s="133"/>
      <c r="H43" s="133"/>
      <c r="I43" s="133"/>
      <c r="J43" s="133"/>
      <c r="K43" s="133"/>
      <c r="L43" s="133"/>
      <c r="M43" s="133"/>
      <c r="N43" s="134"/>
      <c r="AA43" s="8">
        <v>1</v>
      </c>
      <c r="AB43" s="8" t="s">
        <v>72</v>
      </c>
    </row>
    <row r="44" spans="1:35" ht="20.100000000000001" customHeight="1" x14ac:dyDescent="0.15">
      <c r="A44" s="5732" t="s">
        <v>285</v>
      </c>
      <c r="B44" s="5733"/>
      <c r="C44" s="5733"/>
      <c r="D44" s="5733"/>
      <c r="E44" s="5734" t="s">
        <v>1373</v>
      </c>
      <c r="F44" s="5735"/>
      <c r="G44" s="5735"/>
      <c r="H44" s="5735"/>
      <c r="I44" s="5735"/>
      <c r="J44" s="5735"/>
      <c r="K44" s="5735"/>
      <c r="L44" s="5735"/>
      <c r="M44" s="5735"/>
      <c r="N44" s="5736"/>
    </row>
    <row r="45" spans="1:35" ht="20.100000000000001" customHeight="1" x14ac:dyDescent="0.15">
      <c r="A45" s="5708" t="s">
        <v>283</v>
      </c>
      <c r="B45" s="5709"/>
      <c r="C45" s="5709"/>
      <c r="D45" s="5709"/>
      <c r="E45" s="5710" t="s">
        <v>1372</v>
      </c>
      <c r="F45" s="5711"/>
      <c r="G45" s="5711"/>
      <c r="H45" s="5711"/>
      <c r="I45" s="5711"/>
      <c r="J45" s="5711"/>
      <c r="K45" s="5711"/>
      <c r="L45" s="5711"/>
      <c r="M45" s="5711"/>
      <c r="N45" s="5712"/>
    </row>
    <row r="46" spans="1:35" ht="20.100000000000001" customHeight="1" x14ac:dyDescent="0.15">
      <c r="A46" s="5705" t="s">
        <v>334</v>
      </c>
      <c r="B46" s="5706"/>
      <c r="C46" s="5706"/>
      <c r="D46" s="5707"/>
      <c r="E46" s="5713" t="s">
        <v>1371</v>
      </c>
      <c r="F46" s="5714"/>
      <c r="G46" s="5714"/>
      <c r="H46" s="5714"/>
      <c r="I46" s="5714"/>
      <c r="J46" s="5714"/>
      <c r="K46" s="5714"/>
      <c r="L46" s="5714"/>
      <c r="M46" s="5714"/>
      <c r="N46" s="5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708" t="s">
        <v>332</v>
      </c>
      <c r="B51" s="5709"/>
      <c r="C51" s="5709"/>
      <c r="D51" s="5709"/>
      <c r="E51" s="5722" t="str">
        <f>AA52 &amp; "市が直接実施  " &amp; AB52  &amp; "一部委託  "  &amp; AC52 &amp; "全部委託・指定管理  " &amp; AD52 &amp; "その他"</f>
        <v>■市が直接実施  □一部委託  □全部委託・指定管理  □その他</v>
      </c>
      <c r="F51" s="5723"/>
      <c r="G51" s="5723"/>
      <c r="H51" s="5723"/>
      <c r="I51" s="5723"/>
      <c r="J51" s="5723"/>
      <c r="K51" s="5723"/>
      <c r="L51" s="5723"/>
      <c r="M51" s="5723"/>
      <c r="N51" s="5724"/>
    </row>
    <row r="52" spans="1:40" ht="20.100000000000001" customHeight="1" x14ac:dyDescent="0.15">
      <c r="A52" s="5708" t="s">
        <v>331</v>
      </c>
      <c r="B52" s="5709"/>
      <c r="C52" s="5709"/>
      <c r="D52" s="5709"/>
      <c r="E52" s="5722" t="str">
        <f>AA53 &amp; "国・県の制度　 " &amp; AB53  &amp; "国・県の制度＋市独自の制度　 "  &amp; AC53  &amp; "市独自の制度"</f>
        <v>□国・県の制度　 ■国・県の制度＋市独自の制度　 □市独自の制度</v>
      </c>
      <c r="F52" s="5723"/>
      <c r="G52" s="5723"/>
      <c r="H52" s="5723"/>
      <c r="I52" s="5723"/>
      <c r="J52" s="5723"/>
      <c r="K52" s="5723"/>
      <c r="L52" s="5723"/>
      <c r="M52" s="5723"/>
      <c r="N52" s="5724"/>
      <c r="AA52" s="8" t="s">
        <v>275</v>
      </c>
      <c r="AB52" s="8" t="s">
        <v>274</v>
      </c>
      <c r="AC52" s="8" t="s">
        <v>274</v>
      </c>
      <c r="AD52" s="8" t="s">
        <v>274</v>
      </c>
    </row>
    <row r="53" spans="1:40" ht="20.100000000000001" customHeight="1" thickBot="1" x14ac:dyDescent="0.2">
      <c r="A53" s="5725" t="s">
        <v>330</v>
      </c>
      <c r="B53" s="5726"/>
      <c r="C53" s="5726"/>
      <c r="D53" s="5726"/>
      <c r="E53" s="5727" t="s">
        <v>1370</v>
      </c>
      <c r="F53" s="5728"/>
      <c r="G53" s="5728"/>
      <c r="H53" s="5728"/>
      <c r="I53" s="5728"/>
      <c r="J53" s="5728"/>
      <c r="K53" s="5728"/>
      <c r="L53" s="5728"/>
      <c r="M53" s="5728"/>
      <c r="N53" s="57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2379000</v>
      </c>
      <c r="F57" s="57"/>
      <c r="G57" s="57">
        <f>IFERROR(HLOOKUP($AF$38,$AA$56:$AI$57,2,FALSE)*1000,"")</f>
        <v>3984000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114</v>
      </c>
      <c r="AE57" s="13">
        <v>2379</v>
      </c>
      <c r="AF57" s="13">
        <v>3984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2379000</v>
      </c>
      <c r="G58" s="19"/>
      <c r="H58" s="20">
        <f>IFERROR(G57-H59,"")</f>
        <v>3984000</v>
      </c>
      <c r="I58" s="19"/>
      <c r="J58" s="20">
        <f>IFERROR(I57-J59,"")</f>
        <v>0</v>
      </c>
      <c r="K58" s="19"/>
      <c r="L58" s="20">
        <f>IFERROR(K57-L59,"")</f>
        <v>0</v>
      </c>
      <c r="M58" s="19"/>
      <c r="N58" s="18">
        <f>IFERROR(M57-N59,"")</f>
        <v>0</v>
      </c>
      <c r="AA58" s="13">
        <v>0</v>
      </c>
      <c r="AB58" s="13">
        <v>0</v>
      </c>
      <c r="AC58" s="13">
        <v>0</v>
      </c>
      <c r="AD58" s="13">
        <v>92000</v>
      </c>
      <c r="AE58" s="13">
        <v>2125500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2125500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253500</v>
      </c>
      <c r="F61" s="57"/>
      <c r="G61" s="57">
        <f>IFERROR(G57-G60,"")</f>
        <v>3984000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0.89344262295081966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1369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1368</v>
      </c>
      <c r="C70" s="49"/>
      <c r="D70" s="15" t="s">
        <v>350</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680" t="s">
        <v>305</v>
      </c>
      <c r="B85" s="5681"/>
      <c r="C85" s="5681"/>
      <c r="D85" s="5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680" t="s">
        <v>302</v>
      </c>
      <c r="B87" s="5681"/>
      <c r="C87" s="5681"/>
      <c r="D87" s="56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676" t="s">
        <v>300</v>
      </c>
      <c r="B89" s="5677"/>
      <c r="C89" s="5677"/>
      <c r="D89" s="56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680" t="s">
        <v>297</v>
      </c>
      <c r="B91" s="5681"/>
      <c r="C91" s="5681"/>
      <c r="D91" s="5738"/>
      <c r="E91" s="158" t="s">
        <v>1367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680" t="s">
        <v>294</v>
      </c>
      <c r="B98" s="5681"/>
      <c r="C98" s="5681"/>
      <c r="D98" s="5738"/>
      <c r="E98" s="5743" t="s">
        <v>366</v>
      </c>
      <c r="F98" s="5744"/>
      <c r="G98" s="5740" t="s">
        <v>293</v>
      </c>
      <c r="H98" s="5741"/>
      <c r="I98" s="5741"/>
      <c r="J98" s="5741"/>
      <c r="K98" s="5741"/>
      <c r="L98" s="5741"/>
      <c r="M98" s="5741"/>
      <c r="N98" s="5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680" t="s">
        <v>292</v>
      </c>
      <c r="B105" s="5681"/>
      <c r="C105" s="5681"/>
      <c r="D105" s="5738"/>
      <c r="E105" s="5739" t="s">
        <v>1366</v>
      </c>
      <c r="F105" s="5730"/>
      <c r="G105" s="5730"/>
      <c r="H105" s="5730"/>
      <c r="I105" s="5730"/>
      <c r="J105" s="5730"/>
      <c r="K105" s="5730"/>
      <c r="L105" s="5730"/>
      <c r="M105" s="5730"/>
      <c r="N105" s="5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756" t="s">
        <v>307</v>
      </c>
      <c r="Q4" s="5757"/>
      <c r="R4" s="5757"/>
      <c r="S4" s="5757"/>
      <c r="T4" s="118" t="str">
        <f>LEFT(E83,1)</f>
        <v>Ｂ</v>
      </c>
      <c r="U4" s="5758" t="s">
        <v>306</v>
      </c>
      <c r="V4" s="5758"/>
      <c r="W4" s="5758"/>
      <c r="X4" s="5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健康づくりの推進</v>
      </c>
      <c r="F6" s="133"/>
      <c r="G6" s="133"/>
      <c r="H6" s="133"/>
      <c r="I6" s="133"/>
      <c r="J6" s="133"/>
      <c r="K6" s="133"/>
      <c r="L6" s="133"/>
      <c r="M6" s="133"/>
      <c r="N6" s="134"/>
      <c r="P6" s="5760" t="s">
        <v>305</v>
      </c>
      <c r="Q6" s="5761"/>
      <c r="R6" s="5761"/>
      <c r="S6" s="5761"/>
      <c r="T6" s="118" t="str">
        <f>LEFT(E85,1)</f>
        <v>Ｂ</v>
      </c>
      <c r="U6" s="5758" t="s">
        <v>303</v>
      </c>
      <c r="V6" s="5758"/>
      <c r="W6" s="5758"/>
      <c r="X6" s="5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772" t="s">
        <v>285</v>
      </c>
      <c r="B7" s="5773"/>
      <c r="C7" s="5773"/>
      <c r="D7" s="5773"/>
      <c r="E7" s="5774" t="str">
        <f t="shared" si="0"/>
        <v>食育推進</v>
      </c>
      <c r="F7" s="5775"/>
      <c r="G7" s="5775"/>
      <c r="H7" s="5775"/>
      <c r="I7" s="5775"/>
      <c r="J7" s="5775"/>
      <c r="K7" s="5775"/>
      <c r="L7" s="5775"/>
      <c r="M7" s="5775"/>
      <c r="N7" s="5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748" t="s">
        <v>283</v>
      </c>
      <c r="B8" s="5749"/>
      <c r="C8" s="5749"/>
      <c r="D8" s="5749"/>
      <c r="E8" s="5750" t="str">
        <f t="shared" si="0"/>
        <v>保健センター</v>
      </c>
      <c r="F8" s="5751"/>
      <c r="G8" s="5751"/>
      <c r="H8" s="5751"/>
      <c r="I8" s="5751"/>
      <c r="J8" s="5751"/>
      <c r="K8" s="5751"/>
      <c r="L8" s="5751"/>
      <c r="M8" s="5751"/>
      <c r="N8" s="5752"/>
      <c r="P8" s="5720" t="s">
        <v>302</v>
      </c>
      <c r="Q8" s="5721"/>
      <c r="R8" s="5721"/>
      <c r="S8" s="5721"/>
      <c r="T8" s="120" t="str">
        <f>LEFT(E87,1)</f>
        <v>Ａ</v>
      </c>
      <c r="U8" s="5718" t="s">
        <v>301</v>
      </c>
      <c r="V8" s="5718"/>
      <c r="W8" s="5718"/>
      <c r="X8" s="5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745" t="s">
        <v>334</v>
      </c>
      <c r="B9" s="5746"/>
      <c r="C9" s="5746"/>
      <c r="D9" s="5747"/>
      <c r="E9" s="5753" t="str">
        <f t="shared" si="0"/>
        <v>食育基本法に基づき、市民の食育を推進するため、講演会等の事業を実施する。</v>
      </c>
      <c r="F9" s="5754"/>
      <c r="G9" s="5754"/>
      <c r="H9" s="5754"/>
      <c r="I9" s="5754"/>
      <c r="J9" s="5754"/>
      <c r="K9" s="5754"/>
      <c r="L9" s="5754"/>
      <c r="M9" s="5754"/>
      <c r="N9" s="5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716" t="s">
        <v>300</v>
      </c>
      <c r="Q10" s="5717"/>
      <c r="R10" s="5717"/>
      <c r="S10" s="5717"/>
      <c r="T10" s="118" t="str">
        <f>LEFT(E89,1)</f>
        <v>Ａ</v>
      </c>
      <c r="U10" s="5718" t="s">
        <v>298</v>
      </c>
      <c r="V10" s="5718"/>
      <c r="W10" s="5718"/>
      <c r="X10" s="5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エプロンシアターについては、市内幼稚園及び子育て支援センターで希望した7か所で開催し、幼児及び親子に対し、エプロンシアターを通じて、食育を推進できた。
食育講演会については、新型コロナウイルス感染症の感染拡大防止等のため、４年ぶりに開催し、食育について考える機会とし、健康づくりにも寄与することができた。
にいざ食育推進リーダーの活動支援については、定例会・勉強会の開催、長寿はつらつ課とのコラボレーションメニューの考案・動画撮影、食育紙芝居とお絵描きパンケーキ作りのイベントの開催等を通じて、食育推進の担い手としての活動を支援することができた。</v>
      </c>
      <c r="U12" s="5770"/>
      <c r="V12" s="5770"/>
      <c r="W12" s="5770"/>
      <c r="X12" s="5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748" t="s">
        <v>332</v>
      </c>
      <c r="B14" s="5749"/>
      <c r="C14" s="5749"/>
      <c r="D14" s="5749"/>
      <c r="E14" s="5762" t="str">
        <f>E51</f>
        <v>■市が直接実施  □一部委託  □全部委託・指定管理  □その他</v>
      </c>
      <c r="F14" s="5763"/>
      <c r="G14" s="5763"/>
      <c r="H14" s="5763"/>
      <c r="I14" s="5763"/>
      <c r="J14" s="5763"/>
      <c r="K14" s="5763"/>
      <c r="L14" s="5763"/>
      <c r="M14" s="5763"/>
      <c r="N14" s="5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748" t="s">
        <v>331</v>
      </c>
      <c r="B15" s="5749"/>
      <c r="C15" s="5749"/>
      <c r="D15" s="5749"/>
      <c r="E15" s="5762" t="str">
        <f>E52</f>
        <v>■国・県の制度　 □国・県の制度＋市独自の制度　 □市独自の制度</v>
      </c>
      <c r="F15" s="5763"/>
      <c r="G15" s="5763"/>
      <c r="H15" s="5763"/>
      <c r="I15" s="5763"/>
      <c r="J15" s="5763"/>
      <c r="K15" s="5763"/>
      <c r="L15" s="5763"/>
      <c r="M15" s="5763"/>
      <c r="N15" s="5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765" t="s">
        <v>330</v>
      </c>
      <c r="B16" s="5766"/>
      <c r="C16" s="5766"/>
      <c r="D16" s="5766"/>
      <c r="E16" s="5767" t="str">
        <f>E53</f>
        <v>食育基本法</v>
      </c>
      <c r="F16" s="5768"/>
      <c r="G16" s="5768"/>
      <c r="H16" s="5768"/>
      <c r="I16" s="5768"/>
      <c r="J16" s="5768"/>
      <c r="K16" s="5768"/>
      <c r="L16" s="5768"/>
      <c r="M16" s="5768"/>
      <c r="N16" s="5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171000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144000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144894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26106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0.84733333333333338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食育基本法に基づき、市民の食育を推進するための事業を行った。
1　エプロンシアターの開催 　開催場所:市内幼稚園4か所、市内子育て支援センター3か所　内容:幼児及び保護者に対し、エプロンシアターの公演を行った。
2　食育講演会の開催　開催回数:年1回　内容:野菜ソムリエプロの牧野悦子氏を講師として、食育講演会を開催した。
3　にいざ食育推進リーダーの活動支援　内容:定例会・勉強会の開催、長寿はつらつ課とのコラボレーションメニューの考案・動画撮影、イベントの開催等</v>
      </c>
      <c r="F26" s="53"/>
      <c r="G26" s="53"/>
      <c r="H26" s="53"/>
      <c r="I26" s="53"/>
      <c r="J26" s="53"/>
      <c r="K26" s="53"/>
      <c r="L26" s="53"/>
      <c r="M26" s="53"/>
      <c r="N26" s="54"/>
      <c r="O26" s="21"/>
      <c r="P26" s="5720" t="s">
        <v>292</v>
      </c>
      <c r="Q26" s="5721"/>
      <c r="R26" s="5721"/>
      <c r="S26" s="5777"/>
      <c r="T26" s="121" t="str">
        <f>E105</f>
        <v>食育基本法に基づき、市民の食育を推進するための事業として、また、第２次いきいき新座21プラン(第２次新座市健康づくり行動計画・新座市食育推進計画・新座市歯科口腔保健推進計画)に位置付けた事業として、エプロンシアター及び食育講演会の開催、いにざ食育推進リーダーの活動支援を今後も実施する。</v>
      </c>
      <c r="U26" s="5770"/>
      <c r="V26" s="5770"/>
      <c r="W26" s="5770"/>
      <c r="X26" s="5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エプロンシアターの参加人数</v>
      </c>
      <c r="C33" s="49"/>
      <c r="D33" s="23" t="str">
        <f t="shared" ref="D33:E36" si="1">D70</f>
        <v>人</v>
      </c>
      <c r="E33" s="46">
        <f t="shared" si="1"/>
        <v>644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食育講演会の参加人数</v>
      </c>
      <c r="C34" s="49"/>
      <c r="D34" s="23" t="str">
        <f t="shared" si="1"/>
        <v>人</v>
      </c>
      <c r="E34" s="46">
        <f t="shared" si="1"/>
        <v>32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にいざ食育推進リーダー定例会等開催回数</v>
      </c>
      <c r="C35" s="49"/>
      <c r="D35" s="23" t="str">
        <f t="shared" si="1"/>
        <v>回</v>
      </c>
      <c r="E35" s="46">
        <f t="shared" si="1"/>
        <v>12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にいざ食育推進リーダーイベント開催回数</v>
      </c>
      <c r="C36" s="44"/>
      <c r="D36" s="22" t="str">
        <f t="shared" si="1"/>
        <v>回</v>
      </c>
      <c r="E36" s="45">
        <f t="shared" si="1"/>
        <v>2</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施策１　健康づくりの推進</v>
      </c>
      <c r="F43" s="133"/>
      <c r="G43" s="133"/>
      <c r="H43" s="133"/>
      <c r="I43" s="133"/>
      <c r="J43" s="133"/>
      <c r="K43" s="133"/>
      <c r="L43" s="133"/>
      <c r="M43" s="133"/>
      <c r="N43" s="134"/>
      <c r="AA43" s="8">
        <v>1</v>
      </c>
      <c r="AB43" s="8" t="s">
        <v>72</v>
      </c>
    </row>
    <row r="44" spans="1:35" ht="20.100000000000001" customHeight="1" x14ac:dyDescent="0.15">
      <c r="A44" s="5772" t="s">
        <v>285</v>
      </c>
      <c r="B44" s="5773"/>
      <c r="C44" s="5773"/>
      <c r="D44" s="5773"/>
      <c r="E44" s="5774" t="s">
        <v>1383</v>
      </c>
      <c r="F44" s="5775"/>
      <c r="G44" s="5775"/>
      <c r="H44" s="5775"/>
      <c r="I44" s="5775"/>
      <c r="J44" s="5775"/>
      <c r="K44" s="5775"/>
      <c r="L44" s="5775"/>
      <c r="M44" s="5775"/>
      <c r="N44" s="5776"/>
    </row>
    <row r="45" spans="1:35" ht="20.100000000000001" customHeight="1" x14ac:dyDescent="0.15">
      <c r="A45" s="5748" t="s">
        <v>283</v>
      </c>
      <c r="B45" s="5749"/>
      <c r="C45" s="5749"/>
      <c r="D45" s="5749"/>
      <c r="E45" s="5750" t="s">
        <v>1372</v>
      </c>
      <c r="F45" s="5751"/>
      <c r="G45" s="5751"/>
      <c r="H45" s="5751"/>
      <c r="I45" s="5751"/>
      <c r="J45" s="5751"/>
      <c r="K45" s="5751"/>
      <c r="L45" s="5751"/>
      <c r="M45" s="5751"/>
      <c r="N45" s="5752"/>
    </row>
    <row r="46" spans="1:35" ht="20.100000000000001" customHeight="1" x14ac:dyDescent="0.15">
      <c r="A46" s="5745" t="s">
        <v>334</v>
      </c>
      <c r="B46" s="5746"/>
      <c r="C46" s="5746"/>
      <c r="D46" s="5747"/>
      <c r="E46" s="5753" t="s">
        <v>1382</v>
      </c>
      <c r="F46" s="5754"/>
      <c r="G46" s="5754"/>
      <c r="H46" s="5754"/>
      <c r="I46" s="5754"/>
      <c r="J46" s="5754"/>
      <c r="K46" s="5754"/>
      <c r="L46" s="5754"/>
      <c r="M46" s="5754"/>
      <c r="N46" s="5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748" t="s">
        <v>332</v>
      </c>
      <c r="B51" s="5749"/>
      <c r="C51" s="5749"/>
      <c r="D51" s="5749"/>
      <c r="E51" s="5762" t="str">
        <f>AA52 &amp; "市が直接実施  " &amp; AB52  &amp; "一部委託  "  &amp; AC52 &amp; "全部委託・指定管理  " &amp; AD52 &amp; "その他"</f>
        <v>■市が直接実施  □一部委託  □全部委託・指定管理  □その他</v>
      </c>
      <c r="F51" s="5763"/>
      <c r="G51" s="5763"/>
      <c r="H51" s="5763"/>
      <c r="I51" s="5763"/>
      <c r="J51" s="5763"/>
      <c r="K51" s="5763"/>
      <c r="L51" s="5763"/>
      <c r="M51" s="5763"/>
      <c r="N51" s="5764"/>
    </row>
    <row r="52" spans="1:40" ht="20.100000000000001" customHeight="1" x14ac:dyDescent="0.15">
      <c r="A52" s="5748" t="s">
        <v>331</v>
      </c>
      <c r="B52" s="5749"/>
      <c r="C52" s="5749"/>
      <c r="D52" s="5749"/>
      <c r="E52" s="5762" t="str">
        <f>AA53 &amp; "国・県の制度　 " &amp; AB53  &amp; "国・県の制度＋市独自の制度　 "  &amp; AC53  &amp; "市独自の制度"</f>
        <v>■国・県の制度　 □国・県の制度＋市独自の制度　 □市独自の制度</v>
      </c>
      <c r="F52" s="5763"/>
      <c r="G52" s="5763"/>
      <c r="H52" s="5763"/>
      <c r="I52" s="5763"/>
      <c r="J52" s="5763"/>
      <c r="K52" s="5763"/>
      <c r="L52" s="5763"/>
      <c r="M52" s="5763"/>
      <c r="N52" s="5764"/>
      <c r="AA52" s="8" t="s">
        <v>275</v>
      </c>
      <c r="AB52" s="8" t="s">
        <v>274</v>
      </c>
      <c r="AC52" s="8" t="s">
        <v>274</v>
      </c>
      <c r="AD52" s="8" t="s">
        <v>274</v>
      </c>
    </row>
    <row r="53" spans="1:40" ht="20.100000000000001" customHeight="1" thickBot="1" x14ac:dyDescent="0.2">
      <c r="A53" s="5765" t="s">
        <v>330</v>
      </c>
      <c r="B53" s="5766"/>
      <c r="C53" s="5766"/>
      <c r="D53" s="5766"/>
      <c r="E53" s="5767" t="s">
        <v>1381</v>
      </c>
      <c r="F53" s="5768"/>
      <c r="G53" s="5768"/>
      <c r="H53" s="5768"/>
      <c r="I53" s="5768"/>
      <c r="J53" s="5768"/>
      <c r="K53" s="5768"/>
      <c r="L53" s="5768"/>
      <c r="M53" s="5768"/>
      <c r="N53" s="5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171000</v>
      </c>
      <c r="F57" s="57"/>
      <c r="G57" s="57">
        <f>IFERROR(HLOOKUP($AF$38,$AA$56:$AI$57,2,FALSE)*1000,"")</f>
        <v>171000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51</v>
      </c>
      <c r="AE57" s="13">
        <v>171</v>
      </c>
      <c r="AF57" s="13">
        <v>171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144000</v>
      </c>
      <c r="G58" s="19"/>
      <c r="H58" s="20">
        <f>IFERROR(G57-H59,"")</f>
        <v>143000</v>
      </c>
      <c r="I58" s="19"/>
      <c r="J58" s="20">
        <f>IFERROR(I57-J59,"")</f>
        <v>0</v>
      </c>
      <c r="K58" s="19"/>
      <c r="L58" s="20">
        <f>IFERROR(K57-L59,"")</f>
        <v>0</v>
      </c>
      <c r="M58" s="19"/>
      <c r="N58" s="18">
        <f>IFERROR(M57-N59,"")</f>
        <v>0</v>
      </c>
      <c r="AA58" s="13">
        <v>0</v>
      </c>
      <c r="AB58" s="13">
        <v>0</v>
      </c>
      <c r="AC58" s="13">
        <v>0</v>
      </c>
      <c r="AD58" s="13">
        <v>48752</v>
      </c>
      <c r="AE58" s="13">
        <v>144894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27000</v>
      </c>
      <c r="G59" s="19"/>
      <c r="H59" s="20">
        <f>IFERROR(HLOOKUP($AF$38,$AA$60:$AI$61,2,FALSE)*1000,"")</f>
        <v>28000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144894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26106</v>
      </c>
      <c r="F61" s="57"/>
      <c r="G61" s="57">
        <f>IFERROR(G57-G60,"")</f>
        <v>171000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v>
      </c>
      <c r="AE61" s="12">
        <f t="shared" si="2"/>
        <v>27</v>
      </c>
      <c r="AF61" s="12">
        <f t="shared" si="2"/>
        <v>28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0.84733333333333338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1380</v>
      </c>
      <c r="F63" s="53"/>
      <c r="G63" s="53"/>
      <c r="H63" s="53"/>
      <c r="I63" s="53"/>
      <c r="J63" s="53"/>
      <c r="K63" s="53"/>
      <c r="L63" s="53"/>
      <c r="M63" s="53"/>
      <c r="N63" s="54"/>
      <c r="AA63" s="11">
        <v>0</v>
      </c>
      <c r="AB63" s="11">
        <v>0</v>
      </c>
      <c r="AC63" s="11">
        <v>0</v>
      </c>
      <c r="AD63" s="11">
        <v>7</v>
      </c>
      <c r="AE63" s="11">
        <v>27</v>
      </c>
      <c r="AF63" s="11">
        <v>28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1379</v>
      </c>
      <c r="C70" s="49"/>
      <c r="D70" s="15" t="s">
        <v>252</v>
      </c>
      <c r="E70" s="180">
        <f>IFERROR(HLOOKUP($AE$38,$AA$76:$AI$80,2,FALSE),"")</f>
        <v>644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1378</v>
      </c>
      <c r="C71" s="49"/>
      <c r="D71" s="15" t="s">
        <v>252</v>
      </c>
      <c r="E71" s="180">
        <f>IFERROR(HLOOKUP($AE$38,$AA$76:$AI$80,3,FALSE),"")</f>
        <v>32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1377</v>
      </c>
      <c r="C72" s="49"/>
      <c r="D72" s="15" t="s">
        <v>350</v>
      </c>
      <c r="E72" s="180">
        <f>IFERROR(HLOOKUP($AE$38,$AA$76:$AI$80,4,FALSE),"")</f>
        <v>12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1376</v>
      </c>
      <c r="C73" s="44"/>
      <c r="D73" s="14" t="s">
        <v>350</v>
      </c>
      <c r="E73" s="181">
        <f>IFERROR(HLOOKUP($AE$38,$AA$76:$AI$80,5,FALSE),"")</f>
        <v>2</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644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720" t="s">
        <v>305</v>
      </c>
      <c r="B85" s="5721"/>
      <c r="C85" s="5721"/>
      <c r="D85" s="5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720" t="s">
        <v>302</v>
      </c>
      <c r="B87" s="5721"/>
      <c r="C87" s="5721"/>
      <c r="D87" s="5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716" t="s">
        <v>300</v>
      </c>
      <c r="B89" s="5717"/>
      <c r="C89" s="5717"/>
      <c r="D89" s="5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720" t="s">
        <v>297</v>
      </c>
      <c r="B91" s="5721"/>
      <c r="C91" s="5721"/>
      <c r="D91" s="5778"/>
      <c r="E91" s="158" t="s">
        <v>1375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720" t="s">
        <v>294</v>
      </c>
      <c r="B98" s="5721"/>
      <c r="C98" s="5721"/>
      <c r="D98" s="5778"/>
      <c r="E98" s="5783" t="s">
        <v>340</v>
      </c>
      <c r="F98" s="5784"/>
      <c r="G98" s="5780" t="s">
        <v>293</v>
      </c>
      <c r="H98" s="5781"/>
      <c r="I98" s="5781"/>
      <c r="J98" s="5781"/>
      <c r="K98" s="5781"/>
      <c r="L98" s="5781"/>
      <c r="M98" s="5781"/>
      <c r="N98" s="5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720" t="s">
        <v>292</v>
      </c>
      <c r="B105" s="5721"/>
      <c r="C105" s="5721"/>
      <c r="D105" s="5778"/>
      <c r="E105" s="5779" t="s">
        <v>1374</v>
      </c>
      <c r="F105" s="5770"/>
      <c r="G105" s="5770"/>
      <c r="H105" s="5770"/>
      <c r="I105" s="5770"/>
      <c r="J105" s="5770"/>
      <c r="K105" s="5770"/>
      <c r="L105" s="5770"/>
      <c r="M105" s="5770"/>
      <c r="N105" s="5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796" t="s">
        <v>307</v>
      </c>
      <c r="Q4" s="5797"/>
      <c r="R4" s="5797"/>
      <c r="S4" s="5797"/>
      <c r="T4" s="118" t="str">
        <f>LEFT(E83,1)</f>
        <v>Ｂ</v>
      </c>
      <c r="U4" s="5798" t="s">
        <v>306</v>
      </c>
      <c r="V4" s="5798"/>
      <c r="W4" s="5798"/>
      <c r="X4" s="5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健康づくりの推進</v>
      </c>
      <c r="F6" s="133"/>
      <c r="G6" s="133"/>
      <c r="H6" s="133"/>
      <c r="I6" s="133"/>
      <c r="J6" s="133"/>
      <c r="K6" s="133"/>
      <c r="L6" s="133"/>
      <c r="M6" s="133"/>
      <c r="N6" s="134"/>
      <c r="P6" s="5800" t="s">
        <v>305</v>
      </c>
      <c r="Q6" s="5801"/>
      <c r="R6" s="5801"/>
      <c r="S6" s="5801"/>
      <c r="T6" s="118" t="str">
        <f>LEFT(E85,1)</f>
        <v>Ｂ</v>
      </c>
      <c r="U6" s="5798" t="s">
        <v>303</v>
      </c>
      <c r="V6" s="5798"/>
      <c r="W6" s="5798"/>
      <c r="X6" s="5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812" t="s">
        <v>285</v>
      </c>
      <c r="B7" s="5813"/>
      <c r="C7" s="5813"/>
      <c r="D7" s="5813"/>
      <c r="E7" s="5814" t="str">
        <f t="shared" si="0"/>
        <v>精神保健</v>
      </c>
      <c r="F7" s="5815"/>
      <c r="G7" s="5815"/>
      <c r="H7" s="5815"/>
      <c r="I7" s="5815"/>
      <c r="J7" s="5815"/>
      <c r="K7" s="5815"/>
      <c r="L7" s="5815"/>
      <c r="M7" s="5815"/>
      <c r="N7" s="5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788" t="s">
        <v>283</v>
      </c>
      <c r="B8" s="5789"/>
      <c r="C8" s="5789"/>
      <c r="D8" s="5789"/>
      <c r="E8" s="5790" t="str">
        <f t="shared" si="0"/>
        <v>保健センター</v>
      </c>
      <c r="F8" s="5791"/>
      <c r="G8" s="5791"/>
      <c r="H8" s="5791"/>
      <c r="I8" s="5791"/>
      <c r="J8" s="5791"/>
      <c r="K8" s="5791"/>
      <c r="L8" s="5791"/>
      <c r="M8" s="5791"/>
      <c r="N8" s="5792"/>
      <c r="P8" s="5760" t="s">
        <v>302</v>
      </c>
      <c r="Q8" s="5761"/>
      <c r="R8" s="5761"/>
      <c r="S8" s="5761"/>
      <c r="T8" s="120" t="str">
        <f>LEFT(E87,1)</f>
        <v>Ａ</v>
      </c>
      <c r="U8" s="5758" t="s">
        <v>301</v>
      </c>
      <c r="V8" s="5758"/>
      <c r="W8" s="5758"/>
      <c r="X8" s="5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785" t="s">
        <v>334</v>
      </c>
      <c r="B9" s="5786"/>
      <c r="C9" s="5786"/>
      <c r="D9" s="5787"/>
      <c r="E9" s="5793" t="str">
        <f t="shared" si="0"/>
        <v>精神保健福祉法及び自殺対策基本法に基づき、精神保健に関する相談や自殺予防対策に関する事業を実施する。</v>
      </c>
      <c r="F9" s="5794"/>
      <c r="G9" s="5794"/>
      <c r="H9" s="5794"/>
      <c r="I9" s="5794"/>
      <c r="J9" s="5794"/>
      <c r="K9" s="5794"/>
      <c r="L9" s="5794"/>
      <c r="M9" s="5794"/>
      <c r="N9" s="5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756" t="s">
        <v>300</v>
      </c>
      <c r="Q10" s="5757"/>
      <c r="R10" s="5757"/>
      <c r="S10" s="5757"/>
      <c r="T10" s="118" t="str">
        <f>LEFT(E89,1)</f>
        <v>Ａ</v>
      </c>
      <c r="U10" s="5758" t="s">
        <v>298</v>
      </c>
      <c r="V10" s="5758"/>
      <c r="W10" s="5758"/>
      <c r="X10" s="5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精神保健福祉法及び自殺対策基本法に基づき、精神保健に関する相談や自殺予防対策に関する事業を予定とおり開催することができた。
・SOSの出し方に関する教育の児童向けでは、子ども達自身が困ったときの対処方法や相談先を知ることができ、教員向けでは大人の受け止め方について学ぶ機会となった。ゲートキーパー養成講座については、その役割や対処方法について知る機会となった。自殺予防リーフレットについては、一定数の配布があり、心の相談窓口に関するの普及啓発を図ることができた。</v>
      </c>
      <c r="U12" s="5810"/>
      <c r="V12" s="5810"/>
      <c r="W12" s="5810"/>
      <c r="X12" s="5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788" t="s">
        <v>332</v>
      </c>
      <c r="B14" s="5789"/>
      <c r="C14" s="5789"/>
      <c r="D14" s="5789"/>
      <c r="E14" s="5802" t="str">
        <f>E51</f>
        <v>■市が直接実施  □一部委託  □全部委託・指定管理  □その他</v>
      </c>
      <c r="F14" s="5803"/>
      <c r="G14" s="5803"/>
      <c r="H14" s="5803"/>
      <c r="I14" s="5803"/>
      <c r="J14" s="5803"/>
      <c r="K14" s="5803"/>
      <c r="L14" s="5803"/>
      <c r="M14" s="5803"/>
      <c r="N14" s="5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788" t="s">
        <v>331</v>
      </c>
      <c r="B15" s="5789"/>
      <c r="C15" s="5789"/>
      <c r="D15" s="5789"/>
      <c r="E15" s="5802" t="str">
        <f>E52</f>
        <v>■国・県の制度　 □国・県の制度＋市独自の制度　 □市独自の制度</v>
      </c>
      <c r="F15" s="5803"/>
      <c r="G15" s="5803"/>
      <c r="H15" s="5803"/>
      <c r="I15" s="5803"/>
      <c r="J15" s="5803"/>
      <c r="K15" s="5803"/>
      <c r="L15" s="5803"/>
      <c r="M15" s="5803"/>
      <c r="N15" s="5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805" t="s">
        <v>330</v>
      </c>
      <c r="B16" s="5806"/>
      <c r="C16" s="5806"/>
      <c r="D16" s="5806"/>
      <c r="E16" s="5807" t="str">
        <f>E53</f>
        <v>精神保健福祉法、自殺対策基本法</v>
      </c>
      <c r="F16" s="5808"/>
      <c r="G16" s="5808"/>
      <c r="H16" s="5808"/>
      <c r="I16" s="5808"/>
      <c r="J16" s="5808"/>
      <c r="K16" s="5808"/>
      <c r="L16" s="5808"/>
      <c r="M16" s="5808"/>
      <c r="N16" s="5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514000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349000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165000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475434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38566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0.9249688715953307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精神保健福祉法及び自殺対策基本法に基づき、事業を実施した。
１．精神保健相談の相談件数　延べ９件（来所者数：延べ９名）　
２．若年層対策事業（教員向け１回・児童向け３校）の実施：「SOSの出し方教育」を推進するために市内小学校教員、児童に向けた講座。
３．ゲートキーパー養成講座（市民向け１回・職員向け２回）の実施：悩みを抱える人を支援するための知識や各々の立場での役割などを知るための講座。
４．自殺予防リーフレットの作成、配布：市役所・保健センター内に設置。</v>
      </c>
      <c r="F26" s="53"/>
      <c r="G26" s="53"/>
      <c r="H26" s="53"/>
      <c r="I26" s="53"/>
      <c r="J26" s="53"/>
      <c r="K26" s="53"/>
      <c r="L26" s="53"/>
      <c r="M26" s="53"/>
      <c r="N26" s="54"/>
      <c r="O26" s="21"/>
      <c r="P26" s="5760" t="s">
        <v>292</v>
      </c>
      <c r="Q26" s="5761"/>
      <c r="R26" s="5761"/>
      <c r="S26" s="5817"/>
      <c r="T26" s="121" t="str">
        <f>E105</f>
        <v>引き続き、国や県の動向を注視しながら、精神保健に関する相談や自殺予防対策に関する事業を実施していく。</v>
      </c>
      <c r="U26" s="5810"/>
      <c r="V26" s="5810"/>
      <c r="W26" s="5810"/>
      <c r="X26" s="5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精神保健相談の相談件数</v>
      </c>
      <c r="C33" s="49"/>
      <c r="D33" s="23" t="str">
        <f t="shared" ref="D33:E36" si="1">D70</f>
        <v>件</v>
      </c>
      <c r="E33" s="46">
        <f t="shared" si="1"/>
        <v>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若年層対策事業の受講人数</v>
      </c>
      <c r="C34" s="49"/>
      <c r="D34" s="23" t="str">
        <f t="shared" si="1"/>
        <v>人</v>
      </c>
      <c r="E34" s="46">
        <f t="shared" si="1"/>
        <v>640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ゲートキーパー養成講座人数</v>
      </c>
      <c r="C35" s="49"/>
      <c r="D35" s="23" t="str">
        <f t="shared" si="1"/>
        <v>人</v>
      </c>
      <c r="E35" s="46">
        <f t="shared" si="1"/>
        <v>114</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自殺予防リーフレットの配布枚数</v>
      </c>
      <c r="C36" s="44"/>
      <c r="D36" s="22" t="str">
        <f t="shared" si="1"/>
        <v>枚</v>
      </c>
      <c r="E36" s="45">
        <f t="shared" si="1"/>
        <v>334</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施策１　健康づくりの推進</v>
      </c>
      <c r="F43" s="133"/>
      <c r="G43" s="133"/>
      <c r="H43" s="133"/>
      <c r="I43" s="133"/>
      <c r="J43" s="133"/>
      <c r="K43" s="133"/>
      <c r="L43" s="133"/>
      <c r="M43" s="133"/>
      <c r="N43" s="134"/>
      <c r="AA43" s="8">
        <v>1</v>
      </c>
      <c r="AB43" s="8" t="s">
        <v>72</v>
      </c>
    </row>
    <row r="44" spans="1:35" ht="20.100000000000001" customHeight="1" x14ac:dyDescent="0.15">
      <c r="A44" s="5812" t="s">
        <v>285</v>
      </c>
      <c r="B44" s="5813"/>
      <c r="C44" s="5813"/>
      <c r="D44" s="5813"/>
      <c r="E44" s="5814" t="s">
        <v>1394</v>
      </c>
      <c r="F44" s="5815"/>
      <c r="G44" s="5815"/>
      <c r="H44" s="5815"/>
      <c r="I44" s="5815"/>
      <c r="J44" s="5815"/>
      <c r="K44" s="5815"/>
      <c r="L44" s="5815"/>
      <c r="M44" s="5815"/>
      <c r="N44" s="5816"/>
    </row>
    <row r="45" spans="1:35" ht="20.100000000000001" customHeight="1" x14ac:dyDescent="0.15">
      <c r="A45" s="5788" t="s">
        <v>283</v>
      </c>
      <c r="B45" s="5789"/>
      <c r="C45" s="5789"/>
      <c r="D45" s="5789"/>
      <c r="E45" s="5790" t="s">
        <v>1372</v>
      </c>
      <c r="F45" s="5791"/>
      <c r="G45" s="5791"/>
      <c r="H45" s="5791"/>
      <c r="I45" s="5791"/>
      <c r="J45" s="5791"/>
      <c r="K45" s="5791"/>
      <c r="L45" s="5791"/>
      <c r="M45" s="5791"/>
      <c r="N45" s="5792"/>
    </row>
    <row r="46" spans="1:35" ht="20.100000000000001" customHeight="1" x14ac:dyDescent="0.15">
      <c r="A46" s="5785" t="s">
        <v>334</v>
      </c>
      <c r="B46" s="5786"/>
      <c r="C46" s="5786"/>
      <c r="D46" s="5787"/>
      <c r="E46" s="5793" t="s">
        <v>1393</v>
      </c>
      <c r="F46" s="5794"/>
      <c r="G46" s="5794"/>
      <c r="H46" s="5794"/>
      <c r="I46" s="5794"/>
      <c r="J46" s="5794"/>
      <c r="K46" s="5794"/>
      <c r="L46" s="5794"/>
      <c r="M46" s="5794"/>
      <c r="N46" s="5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788" t="s">
        <v>332</v>
      </c>
      <c r="B51" s="5789"/>
      <c r="C51" s="5789"/>
      <c r="D51" s="5789"/>
      <c r="E51" s="5802" t="str">
        <f>AA52 &amp; "市が直接実施  " &amp; AB52  &amp; "一部委託  "  &amp; AC52 &amp; "全部委託・指定管理  " &amp; AD52 &amp; "その他"</f>
        <v>■市が直接実施  □一部委託  □全部委託・指定管理  □その他</v>
      </c>
      <c r="F51" s="5803"/>
      <c r="G51" s="5803"/>
      <c r="H51" s="5803"/>
      <c r="I51" s="5803"/>
      <c r="J51" s="5803"/>
      <c r="K51" s="5803"/>
      <c r="L51" s="5803"/>
      <c r="M51" s="5803"/>
      <c r="N51" s="5804"/>
    </row>
    <row r="52" spans="1:40" ht="20.100000000000001" customHeight="1" x14ac:dyDescent="0.15">
      <c r="A52" s="5788" t="s">
        <v>331</v>
      </c>
      <c r="B52" s="5789"/>
      <c r="C52" s="5789"/>
      <c r="D52" s="5789"/>
      <c r="E52" s="5802" t="str">
        <f>AA53 &amp; "国・県の制度　 " &amp; AB53  &amp; "国・県の制度＋市独自の制度　 "  &amp; AC53  &amp; "市独自の制度"</f>
        <v>■国・県の制度　 □国・県の制度＋市独自の制度　 □市独自の制度</v>
      </c>
      <c r="F52" s="5803"/>
      <c r="G52" s="5803"/>
      <c r="H52" s="5803"/>
      <c r="I52" s="5803"/>
      <c r="J52" s="5803"/>
      <c r="K52" s="5803"/>
      <c r="L52" s="5803"/>
      <c r="M52" s="5803"/>
      <c r="N52" s="5804"/>
      <c r="AA52" s="8" t="s">
        <v>275</v>
      </c>
      <c r="AB52" s="8" t="s">
        <v>274</v>
      </c>
      <c r="AC52" s="8" t="s">
        <v>274</v>
      </c>
      <c r="AD52" s="8" t="s">
        <v>274</v>
      </c>
    </row>
    <row r="53" spans="1:40" ht="20.100000000000001" customHeight="1" thickBot="1" x14ac:dyDescent="0.2">
      <c r="A53" s="5805" t="s">
        <v>330</v>
      </c>
      <c r="B53" s="5806"/>
      <c r="C53" s="5806"/>
      <c r="D53" s="5806"/>
      <c r="E53" s="5807" t="s">
        <v>1392</v>
      </c>
      <c r="F53" s="5808"/>
      <c r="G53" s="5808"/>
      <c r="H53" s="5808"/>
      <c r="I53" s="5808"/>
      <c r="J53" s="5808"/>
      <c r="K53" s="5808"/>
      <c r="L53" s="5808"/>
      <c r="M53" s="5808"/>
      <c r="N53" s="58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514000</v>
      </c>
      <c r="F57" s="57"/>
      <c r="G57" s="57">
        <f>IFERROR(HLOOKUP($AF$38,$AA$56:$AI$57,2,FALSE)*1000,"")</f>
        <v>571000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382</v>
      </c>
      <c r="AE57" s="13">
        <v>514</v>
      </c>
      <c r="AF57" s="13">
        <v>571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349000</v>
      </c>
      <c r="G58" s="19"/>
      <c r="H58" s="20">
        <f>IFERROR(G57-H59,"")</f>
        <v>370000</v>
      </c>
      <c r="I58" s="19"/>
      <c r="J58" s="20">
        <f>IFERROR(I57-J59,"")</f>
        <v>0</v>
      </c>
      <c r="K58" s="19"/>
      <c r="L58" s="20">
        <f>IFERROR(K57-L59,"")</f>
        <v>0</v>
      </c>
      <c r="M58" s="19"/>
      <c r="N58" s="18">
        <f>IFERROR(M57-N59,"")</f>
        <v>0</v>
      </c>
      <c r="AA58" s="13">
        <v>0</v>
      </c>
      <c r="AB58" s="13">
        <v>0</v>
      </c>
      <c r="AC58" s="13">
        <v>0</v>
      </c>
      <c r="AD58" s="13">
        <v>211250</v>
      </c>
      <c r="AE58" s="13">
        <v>475434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165000</v>
      </c>
      <c r="G59" s="19"/>
      <c r="H59" s="20">
        <f>IFERROR(HLOOKUP($AF$38,$AA$60:$AI$61,2,FALSE)*1000,"")</f>
        <v>201000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475434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38566</v>
      </c>
      <c r="F61" s="57"/>
      <c r="G61" s="57">
        <f>IFERROR(G57-G60,"")</f>
        <v>571000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87</v>
      </c>
      <c r="AE61" s="12">
        <f t="shared" si="2"/>
        <v>165</v>
      </c>
      <c r="AF61" s="12">
        <f t="shared" si="2"/>
        <v>201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0.9249688715953307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1391</v>
      </c>
      <c r="F63" s="53"/>
      <c r="G63" s="53"/>
      <c r="H63" s="53"/>
      <c r="I63" s="53"/>
      <c r="J63" s="53"/>
      <c r="K63" s="53"/>
      <c r="L63" s="53"/>
      <c r="M63" s="53"/>
      <c r="N63" s="54"/>
      <c r="AA63" s="11">
        <v>0</v>
      </c>
      <c r="AB63" s="11">
        <v>0</v>
      </c>
      <c r="AC63" s="11">
        <v>0</v>
      </c>
      <c r="AD63" s="11">
        <v>87</v>
      </c>
      <c r="AE63" s="11">
        <v>165</v>
      </c>
      <c r="AF63" s="11">
        <v>201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1390</v>
      </c>
      <c r="C70" s="49"/>
      <c r="D70" s="15" t="s">
        <v>358</v>
      </c>
      <c r="E70" s="180">
        <f>IFERROR(HLOOKUP($AE$38,$AA$76:$AI$80,2,FALSE),"")</f>
        <v>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1389</v>
      </c>
      <c r="C71" s="49"/>
      <c r="D71" s="15" t="s">
        <v>252</v>
      </c>
      <c r="E71" s="180">
        <f>IFERROR(HLOOKUP($AE$38,$AA$76:$AI$80,3,FALSE),"")</f>
        <v>640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1388</v>
      </c>
      <c r="C72" s="49"/>
      <c r="D72" s="15" t="s">
        <v>252</v>
      </c>
      <c r="E72" s="180">
        <f>IFERROR(HLOOKUP($AE$38,$AA$76:$AI$80,4,FALSE),"")</f>
        <v>114</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1387</v>
      </c>
      <c r="C73" s="44"/>
      <c r="D73" s="14" t="s">
        <v>1386</v>
      </c>
      <c r="E73" s="181">
        <f>IFERROR(HLOOKUP($AE$38,$AA$76:$AI$80,5,FALSE),"")</f>
        <v>334</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640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114</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334</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760" t="s">
        <v>305</v>
      </c>
      <c r="B85" s="5761"/>
      <c r="C85" s="5761"/>
      <c r="D85" s="5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760" t="s">
        <v>302</v>
      </c>
      <c r="B87" s="5761"/>
      <c r="C87" s="5761"/>
      <c r="D87" s="5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756" t="s">
        <v>300</v>
      </c>
      <c r="B89" s="5757"/>
      <c r="C89" s="5757"/>
      <c r="D89" s="5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760" t="s">
        <v>297</v>
      </c>
      <c r="B91" s="5761"/>
      <c r="C91" s="5761"/>
      <c r="D91" s="5818"/>
      <c r="E91" s="158" t="s">
        <v>1385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760" t="s">
        <v>294</v>
      </c>
      <c r="B98" s="5761"/>
      <c r="C98" s="5761"/>
      <c r="D98" s="5818"/>
      <c r="E98" s="5823" t="s">
        <v>340</v>
      </c>
      <c r="F98" s="5824"/>
      <c r="G98" s="5820" t="s">
        <v>293</v>
      </c>
      <c r="H98" s="5821"/>
      <c r="I98" s="5821"/>
      <c r="J98" s="5821"/>
      <c r="K98" s="5821"/>
      <c r="L98" s="5821"/>
      <c r="M98" s="5821"/>
      <c r="N98" s="5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760" t="s">
        <v>292</v>
      </c>
      <c r="B105" s="5761"/>
      <c r="C105" s="5761"/>
      <c r="D105" s="5818"/>
      <c r="E105" s="5819" t="s">
        <v>1384</v>
      </c>
      <c r="F105" s="5810"/>
      <c r="G105" s="5810"/>
      <c r="H105" s="5810"/>
      <c r="I105" s="5810"/>
      <c r="J105" s="5810"/>
      <c r="K105" s="5810"/>
      <c r="L105" s="5810"/>
      <c r="M105" s="5810"/>
      <c r="N105" s="5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836" t="s">
        <v>307</v>
      </c>
      <c r="Q4" s="5837"/>
      <c r="R4" s="5837"/>
      <c r="S4" s="5837"/>
      <c r="T4" s="118" t="str">
        <f>LEFT(E83,1)</f>
        <v>Ｂ</v>
      </c>
      <c r="U4" s="5838" t="s">
        <v>306</v>
      </c>
      <c r="V4" s="5838"/>
      <c r="W4" s="5838"/>
      <c r="X4" s="5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健康づくりの推進</v>
      </c>
      <c r="F6" s="133"/>
      <c r="G6" s="133"/>
      <c r="H6" s="133"/>
      <c r="I6" s="133"/>
      <c r="J6" s="133"/>
      <c r="K6" s="133"/>
      <c r="L6" s="133"/>
      <c r="M6" s="133"/>
      <c r="N6" s="134"/>
      <c r="P6" s="5840" t="s">
        <v>305</v>
      </c>
      <c r="Q6" s="5841"/>
      <c r="R6" s="5841"/>
      <c r="S6" s="5841"/>
      <c r="T6" s="118" t="str">
        <f>LEFT(E85,1)</f>
        <v>Ｂ</v>
      </c>
      <c r="U6" s="5838" t="s">
        <v>303</v>
      </c>
      <c r="V6" s="5838"/>
      <c r="W6" s="5838"/>
      <c r="X6" s="5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852" t="s">
        <v>285</v>
      </c>
      <c r="B7" s="5853"/>
      <c r="C7" s="5853"/>
      <c r="D7" s="5853"/>
      <c r="E7" s="5854" t="str">
        <f t="shared" si="0"/>
        <v>健康教室</v>
      </c>
      <c r="F7" s="5855"/>
      <c r="G7" s="5855"/>
      <c r="H7" s="5855"/>
      <c r="I7" s="5855"/>
      <c r="J7" s="5855"/>
      <c r="K7" s="5855"/>
      <c r="L7" s="5855"/>
      <c r="M7" s="5855"/>
      <c r="N7" s="5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828" t="s">
        <v>283</v>
      </c>
      <c r="B8" s="5829"/>
      <c r="C8" s="5829"/>
      <c r="D8" s="5829"/>
      <c r="E8" s="5830" t="str">
        <f t="shared" si="0"/>
        <v>保健センター</v>
      </c>
      <c r="F8" s="5831"/>
      <c r="G8" s="5831"/>
      <c r="H8" s="5831"/>
      <c r="I8" s="5831"/>
      <c r="J8" s="5831"/>
      <c r="K8" s="5831"/>
      <c r="L8" s="5831"/>
      <c r="M8" s="5831"/>
      <c r="N8" s="5832"/>
      <c r="P8" s="5800" t="s">
        <v>302</v>
      </c>
      <c r="Q8" s="5801"/>
      <c r="R8" s="5801"/>
      <c r="S8" s="5801"/>
      <c r="T8" s="120" t="str">
        <f>LEFT(E87,1)</f>
        <v>Ａ</v>
      </c>
      <c r="U8" s="5798" t="s">
        <v>301</v>
      </c>
      <c r="V8" s="5798"/>
      <c r="W8" s="5798"/>
      <c r="X8" s="5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825" t="s">
        <v>334</v>
      </c>
      <c r="B9" s="5826"/>
      <c r="C9" s="5826"/>
      <c r="D9" s="5827"/>
      <c r="E9" s="5833" t="str">
        <f t="shared" si="0"/>
        <v>健康増進法に基づき、生活習慣病の予防と健康の保持増進を図るため、栄養士、健康運動指導士等の講師による健康教室を開催する。</v>
      </c>
      <c r="F9" s="5834"/>
      <c r="G9" s="5834"/>
      <c r="H9" s="5834"/>
      <c r="I9" s="5834"/>
      <c r="J9" s="5834"/>
      <c r="K9" s="5834"/>
      <c r="L9" s="5834"/>
      <c r="M9" s="5834"/>
      <c r="N9" s="5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796" t="s">
        <v>300</v>
      </c>
      <c r="Q10" s="5797"/>
      <c r="R10" s="5797"/>
      <c r="S10" s="5797"/>
      <c r="T10" s="118" t="str">
        <f>LEFT(E89,1)</f>
        <v>Ａ</v>
      </c>
      <c r="U10" s="5798" t="s">
        <v>298</v>
      </c>
      <c r="V10" s="5798"/>
      <c r="W10" s="5798"/>
      <c r="X10" s="5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新型コロナウイルス感染症の感染拡大防止及び財政非常事態宣言のため、令和３年度以降休止しており、３年ぶりに開催できた。
生活習慣病の予防と健康の保持増進のための知識・実践方法について学ぶ機会を提供し、生活習慣の改善に寄与することができた。</v>
      </c>
      <c r="U12" s="5850"/>
      <c r="V12" s="5850"/>
      <c r="W12" s="5850"/>
      <c r="X12" s="5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828" t="s">
        <v>332</v>
      </c>
      <c r="B14" s="5829"/>
      <c r="C14" s="5829"/>
      <c r="D14" s="5829"/>
      <c r="E14" s="5842" t="str">
        <f>E51</f>
        <v>■市が直接実施  □一部委託  □全部委託・指定管理  □その他</v>
      </c>
      <c r="F14" s="5843"/>
      <c r="G14" s="5843"/>
      <c r="H14" s="5843"/>
      <c r="I14" s="5843"/>
      <c r="J14" s="5843"/>
      <c r="K14" s="5843"/>
      <c r="L14" s="5843"/>
      <c r="M14" s="5843"/>
      <c r="N14" s="5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828" t="s">
        <v>331</v>
      </c>
      <c r="B15" s="5829"/>
      <c r="C15" s="5829"/>
      <c r="D15" s="5829"/>
      <c r="E15" s="5842" t="str">
        <f>E52</f>
        <v>■国・県の制度　 □国・県の制度＋市独自の制度　 □市独自の制度</v>
      </c>
      <c r="F15" s="5843"/>
      <c r="G15" s="5843"/>
      <c r="H15" s="5843"/>
      <c r="I15" s="5843"/>
      <c r="J15" s="5843"/>
      <c r="K15" s="5843"/>
      <c r="L15" s="5843"/>
      <c r="M15" s="5843"/>
      <c r="N15" s="5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845" t="s">
        <v>330</v>
      </c>
      <c r="B16" s="5846"/>
      <c r="C16" s="5846"/>
      <c r="D16" s="5846"/>
      <c r="E16" s="5847" t="str">
        <f>E53</f>
        <v>健康増進法</v>
      </c>
      <c r="F16" s="5848"/>
      <c r="G16" s="5848"/>
      <c r="H16" s="5848"/>
      <c r="I16" s="5848"/>
      <c r="J16" s="5848"/>
      <c r="K16" s="5848"/>
      <c r="L16" s="5848"/>
      <c r="M16" s="5848"/>
      <c r="N16" s="5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141261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7739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0.94806040268456371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健康増進法に基づき、生活習慣病の予防と健康の保持増進を図るため、栄養士、健康運動指導士等の講師による健康教室として、ココカラダ・プログラムを開催した。
６５歳未満の市内在住者の女性を対象に、栄養士の講話、健康運動指導士による運動指導を実施し、生活習慣病予防の知識・実践方法について学ぶ機会を提供し、自分及び家族の生活習慣の改善を促進した。</v>
      </c>
      <c r="F26" s="53"/>
      <c r="G26" s="53"/>
      <c r="H26" s="53"/>
      <c r="I26" s="53"/>
      <c r="J26" s="53"/>
      <c r="K26" s="53"/>
      <c r="L26" s="53"/>
      <c r="M26" s="53"/>
      <c r="N26" s="54"/>
      <c r="O26" s="21"/>
      <c r="P26" s="5800" t="s">
        <v>292</v>
      </c>
      <c r="Q26" s="5801"/>
      <c r="R26" s="5801"/>
      <c r="S26" s="5857"/>
      <c r="T26" s="121" t="str">
        <f>E105</f>
        <v>カリキュラム及び開催回数を検討し、生活習慣病の予防と健康の保持増進を図るための事業として、推進していく。感染症予防等のため、保育と調理実習を中止し、カリキュラムを短縮しての開催となったため、参加者の理解と実践力の向上を図るため、状況を見ながら、保育と調理実習を再開する方向で検討していく必要がある。</v>
      </c>
      <c r="U26" s="5850"/>
      <c r="V26" s="5850"/>
      <c r="W26" s="5850"/>
      <c r="X26" s="5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ココカラダ・プログラム開催回数</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施策１　健康づくりの推進</v>
      </c>
      <c r="F43" s="133"/>
      <c r="G43" s="133"/>
      <c r="H43" s="133"/>
      <c r="I43" s="133"/>
      <c r="J43" s="133"/>
      <c r="K43" s="133"/>
      <c r="L43" s="133"/>
      <c r="M43" s="133"/>
      <c r="N43" s="134"/>
      <c r="AA43" s="8">
        <v>1</v>
      </c>
      <c r="AB43" s="8" t="s">
        <v>72</v>
      </c>
    </row>
    <row r="44" spans="1:35" ht="20.100000000000001" customHeight="1" x14ac:dyDescent="0.15">
      <c r="A44" s="5852" t="s">
        <v>285</v>
      </c>
      <c r="B44" s="5853"/>
      <c r="C44" s="5853"/>
      <c r="D44" s="5853"/>
      <c r="E44" s="5854" t="s">
        <v>1401</v>
      </c>
      <c r="F44" s="5855"/>
      <c r="G44" s="5855"/>
      <c r="H44" s="5855"/>
      <c r="I44" s="5855"/>
      <c r="J44" s="5855"/>
      <c r="K44" s="5855"/>
      <c r="L44" s="5855"/>
      <c r="M44" s="5855"/>
      <c r="N44" s="5856"/>
    </row>
    <row r="45" spans="1:35" ht="20.100000000000001" customHeight="1" x14ac:dyDescent="0.15">
      <c r="A45" s="5828" t="s">
        <v>283</v>
      </c>
      <c r="B45" s="5829"/>
      <c r="C45" s="5829"/>
      <c r="D45" s="5829"/>
      <c r="E45" s="5830" t="s">
        <v>1372</v>
      </c>
      <c r="F45" s="5831"/>
      <c r="G45" s="5831"/>
      <c r="H45" s="5831"/>
      <c r="I45" s="5831"/>
      <c r="J45" s="5831"/>
      <c r="K45" s="5831"/>
      <c r="L45" s="5831"/>
      <c r="M45" s="5831"/>
      <c r="N45" s="5832"/>
    </row>
    <row r="46" spans="1:35" ht="20.100000000000001" customHeight="1" x14ac:dyDescent="0.15">
      <c r="A46" s="5825" t="s">
        <v>334</v>
      </c>
      <c r="B46" s="5826"/>
      <c r="C46" s="5826"/>
      <c r="D46" s="5827"/>
      <c r="E46" s="5833" t="s">
        <v>1400</v>
      </c>
      <c r="F46" s="5834"/>
      <c r="G46" s="5834"/>
      <c r="H46" s="5834"/>
      <c r="I46" s="5834"/>
      <c r="J46" s="5834"/>
      <c r="K46" s="5834"/>
      <c r="L46" s="5834"/>
      <c r="M46" s="5834"/>
      <c r="N46" s="5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828" t="s">
        <v>332</v>
      </c>
      <c r="B51" s="5829"/>
      <c r="C51" s="5829"/>
      <c r="D51" s="5829"/>
      <c r="E51" s="5842" t="str">
        <f>AA52 &amp; "市が直接実施  " &amp; AB52  &amp; "一部委託  "  &amp; AC52 &amp; "全部委託・指定管理  " &amp; AD52 &amp; "その他"</f>
        <v>■市が直接実施  □一部委託  □全部委託・指定管理  □その他</v>
      </c>
      <c r="F51" s="5843"/>
      <c r="G51" s="5843"/>
      <c r="H51" s="5843"/>
      <c r="I51" s="5843"/>
      <c r="J51" s="5843"/>
      <c r="K51" s="5843"/>
      <c r="L51" s="5843"/>
      <c r="M51" s="5843"/>
      <c r="N51" s="5844"/>
    </row>
    <row r="52" spans="1:40" ht="20.100000000000001" customHeight="1" x14ac:dyDescent="0.15">
      <c r="A52" s="5828" t="s">
        <v>331</v>
      </c>
      <c r="B52" s="5829"/>
      <c r="C52" s="5829"/>
      <c r="D52" s="5829"/>
      <c r="E52" s="5842" t="str">
        <f>AA53 &amp; "国・県の制度　 " &amp; AB53  &amp; "国・県の制度＋市独自の制度　 "  &amp; AC53  &amp; "市独自の制度"</f>
        <v>■国・県の制度　 □国・県の制度＋市独自の制度　 □市独自の制度</v>
      </c>
      <c r="F52" s="5843"/>
      <c r="G52" s="5843"/>
      <c r="H52" s="5843"/>
      <c r="I52" s="5843"/>
      <c r="J52" s="5843"/>
      <c r="K52" s="5843"/>
      <c r="L52" s="5843"/>
      <c r="M52" s="5843"/>
      <c r="N52" s="5844"/>
      <c r="AA52" s="8" t="s">
        <v>275</v>
      </c>
      <c r="AB52" s="8" t="s">
        <v>274</v>
      </c>
      <c r="AC52" s="8" t="s">
        <v>274</v>
      </c>
      <c r="AD52" s="8" t="s">
        <v>274</v>
      </c>
    </row>
    <row r="53" spans="1:40" ht="20.100000000000001" customHeight="1" thickBot="1" x14ac:dyDescent="0.2">
      <c r="A53" s="5845" t="s">
        <v>330</v>
      </c>
      <c r="B53" s="5846"/>
      <c r="C53" s="5846"/>
      <c r="D53" s="5846"/>
      <c r="E53" s="5847" t="s">
        <v>1399</v>
      </c>
      <c r="F53" s="5848"/>
      <c r="G53" s="5848"/>
      <c r="H53" s="5848"/>
      <c r="I53" s="5848"/>
      <c r="J53" s="5848"/>
      <c r="K53" s="5848"/>
      <c r="L53" s="5848"/>
      <c r="M53" s="5848"/>
      <c r="N53" s="5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149000</v>
      </c>
      <c r="F57" s="57"/>
      <c r="G57" s="57">
        <f>IFERROR(HLOOKUP($AF$38,$AA$56:$AI$57,2,FALSE)*1000,"")</f>
        <v>269000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149</v>
      </c>
      <c r="AF57" s="13">
        <v>269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71000</v>
      </c>
      <c r="G58" s="19"/>
      <c r="H58" s="20">
        <f>IFERROR(G57-H59,"")</f>
        <v>98000</v>
      </c>
      <c r="I58" s="19"/>
      <c r="J58" s="20">
        <f>IFERROR(I57-J59,"")</f>
        <v>0</v>
      </c>
      <c r="K58" s="19"/>
      <c r="L58" s="20">
        <f>IFERROR(K57-L59,"")</f>
        <v>0</v>
      </c>
      <c r="M58" s="19"/>
      <c r="N58" s="18">
        <f>IFERROR(M57-N59,"")</f>
        <v>0</v>
      </c>
      <c r="AA58" s="13">
        <v>0</v>
      </c>
      <c r="AB58" s="13">
        <v>0</v>
      </c>
      <c r="AC58" s="13">
        <v>0</v>
      </c>
      <c r="AD58" s="13">
        <v>0</v>
      </c>
      <c r="AE58" s="13">
        <v>141261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78000</v>
      </c>
      <c r="G59" s="19"/>
      <c r="H59" s="20">
        <f>IFERROR(HLOOKUP($AF$38,$AA$60:$AI$61,2,FALSE)*1000,"")</f>
        <v>171000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141261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7739</v>
      </c>
      <c r="F61" s="57"/>
      <c r="G61" s="57">
        <f>IFERROR(G57-G60,"")</f>
        <v>269000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78</v>
      </c>
      <c r="AF61" s="12">
        <f t="shared" si="2"/>
        <v>171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0.94806040268456371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1398</v>
      </c>
      <c r="F63" s="53"/>
      <c r="G63" s="53"/>
      <c r="H63" s="53"/>
      <c r="I63" s="53"/>
      <c r="J63" s="53"/>
      <c r="K63" s="53"/>
      <c r="L63" s="53"/>
      <c r="M63" s="53"/>
      <c r="N63" s="54"/>
      <c r="AA63" s="11">
        <v>0</v>
      </c>
      <c r="AB63" s="11">
        <v>0</v>
      </c>
      <c r="AC63" s="11">
        <v>0</v>
      </c>
      <c r="AD63" s="11">
        <v>0</v>
      </c>
      <c r="AE63" s="11">
        <v>78</v>
      </c>
      <c r="AF63" s="11">
        <v>171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1397</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800" t="s">
        <v>305</v>
      </c>
      <c r="B85" s="5801"/>
      <c r="C85" s="5801"/>
      <c r="D85" s="5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800" t="s">
        <v>302</v>
      </c>
      <c r="B87" s="5801"/>
      <c r="C87" s="5801"/>
      <c r="D87" s="5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796" t="s">
        <v>300</v>
      </c>
      <c r="B89" s="5797"/>
      <c r="C89" s="5797"/>
      <c r="D89" s="5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800" t="s">
        <v>297</v>
      </c>
      <c r="B91" s="5801"/>
      <c r="C91" s="5801"/>
      <c r="D91" s="5858"/>
      <c r="E91" s="158" t="s">
        <v>1396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800" t="s">
        <v>294</v>
      </c>
      <c r="B98" s="5801"/>
      <c r="C98" s="5801"/>
      <c r="D98" s="5858"/>
      <c r="E98" s="5863" t="s">
        <v>232</v>
      </c>
      <c r="F98" s="5864"/>
      <c r="G98" s="5860" t="s">
        <v>293</v>
      </c>
      <c r="H98" s="5861"/>
      <c r="I98" s="5861"/>
      <c r="J98" s="5861"/>
      <c r="K98" s="5861"/>
      <c r="L98" s="5861"/>
      <c r="M98" s="5861"/>
      <c r="N98" s="5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800" t="s">
        <v>292</v>
      </c>
      <c r="B105" s="5801"/>
      <c r="C105" s="5801"/>
      <c r="D105" s="5858"/>
      <c r="E105" s="5859" t="s">
        <v>1395</v>
      </c>
      <c r="F105" s="5850"/>
      <c r="G105" s="5850"/>
      <c r="H105" s="5850"/>
      <c r="I105" s="5850"/>
      <c r="J105" s="5850"/>
      <c r="K105" s="5850"/>
      <c r="L105" s="5850"/>
      <c r="M105" s="5850"/>
      <c r="N105" s="5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876" t="s">
        <v>307</v>
      </c>
      <c r="Q4" s="5877"/>
      <c r="R4" s="5877"/>
      <c r="S4" s="5877"/>
      <c r="T4" s="118" t="str">
        <f>LEFT(E83,1)</f>
        <v>Ｂ</v>
      </c>
      <c r="U4" s="5878" t="s">
        <v>306</v>
      </c>
      <c r="V4" s="5878"/>
      <c r="W4" s="5878"/>
      <c r="X4" s="5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5880" t="s">
        <v>305</v>
      </c>
      <c r="Q6" s="5881"/>
      <c r="R6" s="5881"/>
      <c r="S6" s="5881"/>
      <c r="T6" s="118" t="str">
        <f>LEFT(E85,1)</f>
        <v>Ｂ</v>
      </c>
      <c r="U6" s="5878" t="s">
        <v>303</v>
      </c>
      <c r="V6" s="5878"/>
      <c r="W6" s="5878"/>
      <c r="X6" s="5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892" t="s">
        <v>285</v>
      </c>
      <c r="B7" s="5893"/>
      <c r="C7" s="5893"/>
      <c r="D7" s="5893"/>
      <c r="E7" s="5894" t="str">
        <f t="shared" si="0"/>
        <v>保健センター管理</v>
      </c>
      <c r="F7" s="5895"/>
      <c r="G7" s="5895"/>
      <c r="H7" s="5895"/>
      <c r="I7" s="5895"/>
      <c r="J7" s="5895"/>
      <c r="K7" s="5895"/>
      <c r="L7" s="5895"/>
      <c r="M7" s="5895"/>
      <c r="N7" s="5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868" t="s">
        <v>283</v>
      </c>
      <c r="B8" s="5869"/>
      <c r="C8" s="5869"/>
      <c r="D8" s="5869"/>
      <c r="E8" s="5870" t="str">
        <f t="shared" si="0"/>
        <v>保健センター</v>
      </c>
      <c r="F8" s="5871"/>
      <c r="G8" s="5871"/>
      <c r="H8" s="5871"/>
      <c r="I8" s="5871"/>
      <c r="J8" s="5871"/>
      <c r="K8" s="5871"/>
      <c r="L8" s="5871"/>
      <c r="M8" s="5871"/>
      <c r="N8" s="5872"/>
      <c r="P8" s="5840" t="s">
        <v>302</v>
      </c>
      <c r="Q8" s="5841"/>
      <c r="R8" s="5841"/>
      <c r="S8" s="5841"/>
      <c r="T8" s="120" t="str">
        <f>LEFT(E87,1)</f>
        <v>Ａ</v>
      </c>
      <c r="U8" s="5838" t="s">
        <v>301</v>
      </c>
      <c r="V8" s="5838"/>
      <c r="W8" s="5838"/>
      <c r="X8" s="5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865" t="s">
        <v>334</v>
      </c>
      <c r="B9" s="5866"/>
      <c r="C9" s="5866"/>
      <c r="D9" s="5867"/>
      <c r="E9" s="5873" t="str">
        <f t="shared" si="0"/>
        <v>保健センターに係る施設管理を行う。</v>
      </c>
      <c r="F9" s="5874"/>
      <c r="G9" s="5874"/>
      <c r="H9" s="5874"/>
      <c r="I9" s="5874"/>
      <c r="J9" s="5874"/>
      <c r="K9" s="5874"/>
      <c r="L9" s="5874"/>
      <c r="M9" s="5874"/>
      <c r="N9" s="5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836" t="s">
        <v>300</v>
      </c>
      <c r="Q10" s="5837"/>
      <c r="R10" s="5837"/>
      <c r="S10" s="5837"/>
      <c r="T10" s="118" t="str">
        <f>LEFT(E89,1)</f>
        <v>Ａ</v>
      </c>
      <c r="U10" s="5838" t="s">
        <v>298</v>
      </c>
      <c r="V10" s="5838"/>
      <c r="W10" s="5838"/>
      <c r="X10" s="5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概ね計画どおりに保健センター施設の維持管理を実施し、安全で安定した保健センター運営に資することができた。</v>
      </c>
      <c r="U12" s="5890"/>
      <c r="V12" s="5890"/>
      <c r="W12" s="5890"/>
      <c r="X12" s="5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868" t="s">
        <v>332</v>
      </c>
      <c r="B14" s="5869"/>
      <c r="C14" s="5869"/>
      <c r="D14" s="5869"/>
      <c r="E14" s="5882" t="str">
        <f>E51</f>
        <v>■市が直接実施  □一部委託  □全部委託・指定管理  □その他</v>
      </c>
      <c r="F14" s="5883"/>
      <c r="G14" s="5883"/>
      <c r="H14" s="5883"/>
      <c r="I14" s="5883"/>
      <c r="J14" s="5883"/>
      <c r="K14" s="5883"/>
      <c r="L14" s="5883"/>
      <c r="M14" s="5883"/>
      <c r="N14" s="5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868" t="s">
        <v>331</v>
      </c>
      <c r="B15" s="5869"/>
      <c r="C15" s="5869"/>
      <c r="D15" s="5869"/>
      <c r="E15" s="5882" t="str">
        <f>E52</f>
        <v>□国・県の制度　 □国・県の制度＋市独自の制度　 ■市独自の制度</v>
      </c>
      <c r="F15" s="5883"/>
      <c r="G15" s="5883"/>
      <c r="H15" s="5883"/>
      <c r="I15" s="5883"/>
      <c r="J15" s="5883"/>
      <c r="K15" s="5883"/>
      <c r="L15" s="5883"/>
      <c r="M15" s="5883"/>
      <c r="N15" s="5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885" t="s">
        <v>330</v>
      </c>
      <c r="B16" s="5886"/>
      <c r="C16" s="5886"/>
      <c r="D16" s="5886"/>
      <c r="E16" s="5887" t="str">
        <f>E53</f>
        <v>なし</v>
      </c>
      <c r="F16" s="5888"/>
      <c r="G16" s="5888"/>
      <c r="H16" s="5888"/>
      <c r="I16" s="5888"/>
      <c r="J16" s="5888"/>
      <c r="K16" s="5888"/>
      <c r="L16" s="5888"/>
      <c r="M16" s="5888"/>
      <c r="N16" s="5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15919000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15919000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15263960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655040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0.95885168666373521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保健センターに係る施設管理を行った。令和５年度から歴史民俗資料館との複合施設に移転し、施設管理を開始した。</v>
      </c>
      <c r="F26" s="53"/>
      <c r="G26" s="53"/>
      <c r="H26" s="53"/>
      <c r="I26" s="53"/>
      <c r="J26" s="53"/>
      <c r="K26" s="53"/>
      <c r="L26" s="53"/>
      <c r="M26" s="53"/>
      <c r="N26" s="54"/>
      <c r="O26" s="21"/>
      <c r="P26" s="5840" t="s">
        <v>292</v>
      </c>
      <c r="Q26" s="5841"/>
      <c r="R26" s="5841"/>
      <c r="S26" s="5897"/>
      <c r="T26" s="121" t="str">
        <f>E105</f>
        <v>今後も引き続き、必要な設備整備等を実施し、施設管理を行っていく。</v>
      </c>
      <c r="U26" s="5890"/>
      <c r="V26" s="5890"/>
      <c r="W26" s="5890"/>
      <c r="X26" s="5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5892" t="s">
        <v>285</v>
      </c>
      <c r="B44" s="5893"/>
      <c r="C44" s="5893"/>
      <c r="D44" s="5893"/>
      <c r="E44" s="5894" t="s">
        <v>1406</v>
      </c>
      <c r="F44" s="5895"/>
      <c r="G44" s="5895"/>
      <c r="H44" s="5895"/>
      <c r="I44" s="5895"/>
      <c r="J44" s="5895"/>
      <c r="K44" s="5895"/>
      <c r="L44" s="5895"/>
      <c r="M44" s="5895"/>
      <c r="N44" s="5896"/>
    </row>
    <row r="45" spans="1:35" ht="20.100000000000001" customHeight="1" x14ac:dyDescent="0.15">
      <c r="A45" s="5868" t="s">
        <v>283</v>
      </c>
      <c r="B45" s="5869"/>
      <c r="C45" s="5869"/>
      <c r="D45" s="5869"/>
      <c r="E45" s="5870" t="s">
        <v>1372</v>
      </c>
      <c r="F45" s="5871"/>
      <c r="G45" s="5871"/>
      <c r="H45" s="5871"/>
      <c r="I45" s="5871"/>
      <c r="J45" s="5871"/>
      <c r="K45" s="5871"/>
      <c r="L45" s="5871"/>
      <c r="M45" s="5871"/>
      <c r="N45" s="5872"/>
    </row>
    <row r="46" spans="1:35" ht="20.100000000000001" customHeight="1" x14ac:dyDescent="0.15">
      <c r="A46" s="5865" t="s">
        <v>334</v>
      </c>
      <c r="B46" s="5866"/>
      <c r="C46" s="5866"/>
      <c r="D46" s="5867"/>
      <c r="E46" s="5873" t="s">
        <v>1405</v>
      </c>
      <c r="F46" s="5874"/>
      <c r="G46" s="5874"/>
      <c r="H46" s="5874"/>
      <c r="I46" s="5874"/>
      <c r="J46" s="5874"/>
      <c r="K46" s="5874"/>
      <c r="L46" s="5874"/>
      <c r="M46" s="5874"/>
      <c r="N46" s="5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868" t="s">
        <v>332</v>
      </c>
      <c r="B51" s="5869"/>
      <c r="C51" s="5869"/>
      <c r="D51" s="5869"/>
      <c r="E51" s="5882" t="str">
        <f>AA52 &amp; "市が直接実施  " &amp; AB52  &amp; "一部委託  "  &amp; AC52 &amp; "全部委託・指定管理  " &amp; AD52 &amp; "その他"</f>
        <v>■市が直接実施  □一部委託  □全部委託・指定管理  □その他</v>
      </c>
      <c r="F51" s="5883"/>
      <c r="G51" s="5883"/>
      <c r="H51" s="5883"/>
      <c r="I51" s="5883"/>
      <c r="J51" s="5883"/>
      <c r="K51" s="5883"/>
      <c r="L51" s="5883"/>
      <c r="M51" s="5883"/>
      <c r="N51" s="5884"/>
    </row>
    <row r="52" spans="1:40" ht="20.100000000000001" customHeight="1" x14ac:dyDescent="0.15">
      <c r="A52" s="5868" t="s">
        <v>331</v>
      </c>
      <c r="B52" s="5869"/>
      <c r="C52" s="5869"/>
      <c r="D52" s="5869"/>
      <c r="E52" s="5882" t="str">
        <f>AA53 &amp; "国・県の制度　 " &amp; AB53  &amp; "国・県の制度＋市独自の制度　 "  &amp; AC53  &amp; "市独自の制度"</f>
        <v>□国・県の制度　 □国・県の制度＋市独自の制度　 ■市独自の制度</v>
      </c>
      <c r="F52" s="5883"/>
      <c r="G52" s="5883"/>
      <c r="H52" s="5883"/>
      <c r="I52" s="5883"/>
      <c r="J52" s="5883"/>
      <c r="K52" s="5883"/>
      <c r="L52" s="5883"/>
      <c r="M52" s="5883"/>
      <c r="N52" s="5884"/>
      <c r="AA52" s="8" t="s">
        <v>275</v>
      </c>
      <c r="AB52" s="8" t="s">
        <v>274</v>
      </c>
      <c r="AC52" s="8" t="s">
        <v>274</v>
      </c>
      <c r="AD52" s="8" t="s">
        <v>274</v>
      </c>
    </row>
    <row r="53" spans="1:40" ht="20.100000000000001" customHeight="1" thickBot="1" x14ac:dyDescent="0.2">
      <c r="A53" s="5885" t="s">
        <v>330</v>
      </c>
      <c r="B53" s="5886"/>
      <c r="C53" s="5886"/>
      <c r="D53" s="5886"/>
      <c r="E53" s="5887" t="s">
        <v>541</v>
      </c>
      <c r="F53" s="5888"/>
      <c r="G53" s="5888"/>
      <c r="H53" s="5888"/>
      <c r="I53" s="5888"/>
      <c r="J53" s="5888"/>
      <c r="K53" s="5888"/>
      <c r="L53" s="5888"/>
      <c r="M53" s="5888"/>
      <c r="N53" s="58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15919000</v>
      </c>
      <c r="F57" s="57"/>
      <c r="G57" s="57">
        <f>IFERROR(HLOOKUP($AF$38,$AA$56:$AI$57,2,FALSE)*1000,"")</f>
        <v>16321000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24510</v>
      </c>
      <c r="AE57" s="13">
        <v>15919</v>
      </c>
      <c r="AF57" s="13">
        <v>16321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15919000</v>
      </c>
      <c r="G58" s="19"/>
      <c r="H58" s="20">
        <f>IFERROR(G57-H59,"")</f>
        <v>16321000</v>
      </c>
      <c r="I58" s="19"/>
      <c r="J58" s="20">
        <f>IFERROR(I57-J59,"")</f>
        <v>0</v>
      </c>
      <c r="K58" s="19"/>
      <c r="L58" s="20">
        <f>IFERROR(K57-L59,"")</f>
        <v>0</v>
      </c>
      <c r="M58" s="19"/>
      <c r="N58" s="18">
        <f>IFERROR(M57-N59,"")</f>
        <v>0</v>
      </c>
      <c r="AA58" s="13">
        <v>0</v>
      </c>
      <c r="AB58" s="13">
        <v>0</v>
      </c>
      <c r="AC58" s="13">
        <v>0</v>
      </c>
      <c r="AD58" s="13">
        <v>7094244</v>
      </c>
      <c r="AE58" s="13">
        <v>15263960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15263960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655040</v>
      </c>
      <c r="F61" s="57"/>
      <c r="G61" s="57">
        <f>IFERROR(G57-G60,"")</f>
        <v>16321000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0.95885168666373521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1404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840" t="s">
        <v>305</v>
      </c>
      <c r="B85" s="5841"/>
      <c r="C85" s="5841"/>
      <c r="D85" s="5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840" t="s">
        <v>302</v>
      </c>
      <c r="B87" s="5841"/>
      <c r="C87" s="5841"/>
      <c r="D87" s="5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836" t="s">
        <v>300</v>
      </c>
      <c r="B89" s="5837"/>
      <c r="C89" s="5837"/>
      <c r="D89" s="5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840" t="s">
        <v>297</v>
      </c>
      <c r="B91" s="5841"/>
      <c r="C91" s="5841"/>
      <c r="D91" s="5898"/>
      <c r="E91" s="158" t="s">
        <v>1403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840" t="s">
        <v>294</v>
      </c>
      <c r="B98" s="5841"/>
      <c r="C98" s="5841"/>
      <c r="D98" s="5898"/>
      <c r="E98" s="5903" t="s">
        <v>340</v>
      </c>
      <c r="F98" s="5904"/>
      <c r="G98" s="5900" t="s">
        <v>293</v>
      </c>
      <c r="H98" s="5901"/>
      <c r="I98" s="5901"/>
      <c r="J98" s="5901"/>
      <c r="K98" s="5901"/>
      <c r="L98" s="5901"/>
      <c r="M98" s="5901"/>
      <c r="N98" s="5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840" t="s">
        <v>292</v>
      </c>
      <c r="B105" s="5841"/>
      <c r="C105" s="5841"/>
      <c r="D105" s="5898"/>
      <c r="E105" s="5899" t="s">
        <v>1402</v>
      </c>
      <c r="F105" s="5890"/>
      <c r="G105" s="5890"/>
      <c r="H105" s="5890"/>
      <c r="I105" s="5890"/>
      <c r="J105" s="5890"/>
      <c r="K105" s="5890"/>
      <c r="L105" s="5890"/>
      <c r="M105" s="5890"/>
      <c r="N105" s="5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916" t="s">
        <v>307</v>
      </c>
      <c r="Q4" s="5917"/>
      <c r="R4" s="5917"/>
      <c r="S4" s="5917"/>
      <c r="T4" s="118" t="str">
        <f>LEFT(E83,1)</f>
        <v>Ｂ</v>
      </c>
      <c r="U4" s="5918" t="s">
        <v>306</v>
      </c>
      <c r="V4" s="5918"/>
      <c r="W4" s="5918"/>
      <c r="X4" s="5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5920" t="s">
        <v>305</v>
      </c>
      <c r="Q6" s="5921"/>
      <c r="R6" s="5921"/>
      <c r="S6" s="5921"/>
      <c r="T6" s="118" t="str">
        <f>LEFT(E85,1)</f>
        <v>Ｂ</v>
      </c>
      <c r="U6" s="5918" t="s">
        <v>303</v>
      </c>
      <c r="V6" s="5918"/>
      <c r="W6" s="5918"/>
      <c r="X6" s="5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932" t="s">
        <v>285</v>
      </c>
      <c r="B7" s="5933"/>
      <c r="C7" s="5933"/>
      <c r="D7" s="5933"/>
      <c r="E7" s="5934" t="str">
        <f t="shared" si="0"/>
        <v>自殺対策推進協議会</v>
      </c>
      <c r="F7" s="5935"/>
      <c r="G7" s="5935"/>
      <c r="H7" s="5935"/>
      <c r="I7" s="5935"/>
      <c r="J7" s="5935"/>
      <c r="K7" s="5935"/>
      <c r="L7" s="5935"/>
      <c r="M7" s="5935"/>
      <c r="N7" s="5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908" t="s">
        <v>283</v>
      </c>
      <c r="B8" s="5909"/>
      <c r="C8" s="5909"/>
      <c r="D8" s="5909"/>
      <c r="E8" s="5910" t="str">
        <f t="shared" si="0"/>
        <v>保健センター</v>
      </c>
      <c r="F8" s="5911"/>
      <c r="G8" s="5911"/>
      <c r="H8" s="5911"/>
      <c r="I8" s="5911"/>
      <c r="J8" s="5911"/>
      <c r="K8" s="5911"/>
      <c r="L8" s="5911"/>
      <c r="M8" s="5911"/>
      <c r="N8" s="5912"/>
      <c r="P8" s="5880" t="s">
        <v>302</v>
      </c>
      <c r="Q8" s="5881"/>
      <c r="R8" s="5881"/>
      <c r="S8" s="5881"/>
      <c r="T8" s="120" t="str">
        <f>LEFT(E87,1)</f>
        <v>Ａ</v>
      </c>
      <c r="U8" s="5878" t="s">
        <v>301</v>
      </c>
      <c r="V8" s="5878"/>
      <c r="W8" s="5878"/>
      <c r="X8" s="5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905" t="s">
        <v>334</v>
      </c>
      <c r="B9" s="5906"/>
      <c r="C9" s="5906"/>
      <c r="D9" s="5907"/>
      <c r="E9" s="5913" t="str">
        <f t="shared" si="0"/>
        <v>新座市いのち支える自殺対策計画の推進を図るため、関係機関から推薦された委員で構成する新座市自殺対策推進協議会を開催する。
また、令和５年度に計画期間を満了する「新座市いのち支える自殺対策計画」の第２次計画策定を行う。</v>
      </c>
      <c r="F9" s="5914"/>
      <c r="G9" s="5914"/>
      <c r="H9" s="5914"/>
      <c r="I9" s="5914"/>
      <c r="J9" s="5914"/>
      <c r="K9" s="5914"/>
      <c r="L9" s="5914"/>
      <c r="M9" s="5914"/>
      <c r="N9" s="5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876" t="s">
        <v>300</v>
      </c>
      <c r="Q10" s="5877"/>
      <c r="R10" s="5877"/>
      <c r="S10" s="5877"/>
      <c r="T10" s="118" t="str">
        <f>LEFT(E89,1)</f>
        <v>Ａ</v>
      </c>
      <c r="U10" s="5878" t="s">
        <v>298</v>
      </c>
      <c r="V10" s="5878"/>
      <c r="W10" s="5878"/>
      <c r="X10" s="5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令和６年度から令和１０年度までを計画期間とする「第２次新座市いのちを支える自殺対策計画」を策定することができた。</v>
      </c>
      <c r="U12" s="5930"/>
      <c r="V12" s="5930"/>
      <c r="W12" s="5930"/>
      <c r="X12" s="5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908" t="s">
        <v>332</v>
      </c>
      <c r="B14" s="5909"/>
      <c r="C14" s="5909"/>
      <c r="D14" s="5909"/>
      <c r="E14" s="5922" t="str">
        <f>E51</f>
        <v>■市が直接実施  □一部委託  □全部委託・指定管理  □その他</v>
      </c>
      <c r="F14" s="5923"/>
      <c r="G14" s="5923"/>
      <c r="H14" s="5923"/>
      <c r="I14" s="5923"/>
      <c r="J14" s="5923"/>
      <c r="K14" s="5923"/>
      <c r="L14" s="5923"/>
      <c r="M14" s="5923"/>
      <c r="N14" s="5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908" t="s">
        <v>331</v>
      </c>
      <c r="B15" s="5909"/>
      <c r="C15" s="5909"/>
      <c r="D15" s="5909"/>
      <c r="E15" s="5922" t="str">
        <f>E52</f>
        <v>■国・県の制度　 □国・県の制度＋市独自の制度　 □市独自の制度</v>
      </c>
      <c r="F15" s="5923"/>
      <c r="G15" s="5923"/>
      <c r="H15" s="5923"/>
      <c r="I15" s="5923"/>
      <c r="J15" s="5923"/>
      <c r="K15" s="5923"/>
      <c r="L15" s="5923"/>
      <c r="M15" s="5923"/>
      <c r="N15" s="5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925" t="s">
        <v>330</v>
      </c>
      <c r="B16" s="5926"/>
      <c r="C16" s="5926"/>
      <c r="D16" s="5926"/>
      <c r="E16" s="5927" t="str">
        <f>E53</f>
        <v>自殺対策基本法、新座市自殺対策推進協議会条例</v>
      </c>
      <c r="F16" s="5928"/>
      <c r="G16" s="5928"/>
      <c r="H16" s="5928"/>
      <c r="I16" s="5928"/>
      <c r="J16" s="5928"/>
      <c r="K16" s="5928"/>
      <c r="L16" s="5928"/>
      <c r="M16" s="5928"/>
      <c r="N16" s="5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2670000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1458000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1212000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2632500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37500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0.9859550561797753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新座市いのち支える自殺対策計画の推進を図るため、関係機関から推薦された委員で構成する新座市自殺対策推進協議会を開催した。第２次新座市いのち支える自殺対策計画を策定した。
回数：年間５回
開催日：①５／３１②８／９③１０／１１④１／１８⑤２／１４</v>
      </c>
      <c r="F26" s="53"/>
      <c r="G26" s="53"/>
      <c r="H26" s="53"/>
      <c r="I26" s="53"/>
      <c r="J26" s="53"/>
      <c r="K26" s="53"/>
      <c r="L26" s="53"/>
      <c r="M26" s="53"/>
      <c r="N26" s="54"/>
      <c r="O26" s="21"/>
      <c r="P26" s="5880" t="s">
        <v>292</v>
      </c>
      <c r="Q26" s="5881"/>
      <c r="R26" s="5881"/>
      <c r="S26" s="5937"/>
      <c r="T26" s="121" t="str">
        <f>E105</f>
        <v>今後も定期的に、推進協議会を開催し、自殺対策計画の推進を図る。</v>
      </c>
      <c r="U26" s="5930"/>
      <c r="V26" s="5930"/>
      <c r="W26" s="5930"/>
      <c r="X26" s="5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自殺対策推進協議会開催回数</v>
      </c>
      <c r="C33" s="49"/>
      <c r="D33" s="23" t="str">
        <f t="shared" ref="D33:E36" si="1">D70</f>
        <v>回</v>
      </c>
      <c r="E33" s="46">
        <f t="shared" si="1"/>
        <v>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5932" t="s">
        <v>285</v>
      </c>
      <c r="B44" s="5933"/>
      <c r="C44" s="5933"/>
      <c r="D44" s="5933"/>
      <c r="E44" s="5934" t="s">
        <v>1413</v>
      </c>
      <c r="F44" s="5935"/>
      <c r="G44" s="5935"/>
      <c r="H44" s="5935"/>
      <c r="I44" s="5935"/>
      <c r="J44" s="5935"/>
      <c r="K44" s="5935"/>
      <c r="L44" s="5935"/>
      <c r="M44" s="5935"/>
      <c r="N44" s="5936"/>
    </row>
    <row r="45" spans="1:35" ht="20.100000000000001" customHeight="1" x14ac:dyDescent="0.15">
      <c r="A45" s="5908" t="s">
        <v>283</v>
      </c>
      <c r="B45" s="5909"/>
      <c r="C45" s="5909"/>
      <c r="D45" s="5909"/>
      <c r="E45" s="5910" t="s">
        <v>1372</v>
      </c>
      <c r="F45" s="5911"/>
      <c r="G45" s="5911"/>
      <c r="H45" s="5911"/>
      <c r="I45" s="5911"/>
      <c r="J45" s="5911"/>
      <c r="K45" s="5911"/>
      <c r="L45" s="5911"/>
      <c r="M45" s="5911"/>
      <c r="N45" s="5912"/>
    </row>
    <row r="46" spans="1:35" ht="20.100000000000001" customHeight="1" x14ac:dyDescent="0.15">
      <c r="A46" s="5905" t="s">
        <v>334</v>
      </c>
      <c r="B46" s="5906"/>
      <c r="C46" s="5906"/>
      <c r="D46" s="5907"/>
      <c r="E46" s="5913" t="s">
        <v>1412</v>
      </c>
      <c r="F46" s="5914"/>
      <c r="G46" s="5914"/>
      <c r="H46" s="5914"/>
      <c r="I46" s="5914"/>
      <c r="J46" s="5914"/>
      <c r="K46" s="5914"/>
      <c r="L46" s="5914"/>
      <c r="M46" s="5914"/>
      <c r="N46" s="5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908" t="s">
        <v>332</v>
      </c>
      <c r="B51" s="5909"/>
      <c r="C51" s="5909"/>
      <c r="D51" s="5909"/>
      <c r="E51" s="5922" t="str">
        <f>AA52 &amp; "市が直接実施  " &amp; AB52  &amp; "一部委託  "  &amp; AC52 &amp; "全部委託・指定管理  " &amp; AD52 &amp; "その他"</f>
        <v>■市が直接実施  □一部委託  □全部委託・指定管理  □その他</v>
      </c>
      <c r="F51" s="5923"/>
      <c r="G51" s="5923"/>
      <c r="H51" s="5923"/>
      <c r="I51" s="5923"/>
      <c r="J51" s="5923"/>
      <c r="K51" s="5923"/>
      <c r="L51" s="5923"/>
      <c r="M51" s="5923"/>
      <c r="N51" s="5924"/>
    </row>
    <row r="52" spans="1:40" ht="20.100000000000001" customHeight="1" x14ac:dyDescent="0.15">
      <c r="A52" s="5908" t="s">
        <v>331</v>
      </c>
      <c r="B52" s="5909"/>
      <c r="C52" s="5909"/>
      <c r="D52" s="5909"/>
      <c r="E52" s="5922" t="str">
        <f>AA53 &amp; "国・県の制度　 " &amp; AB53  &amp; "国・県の制度＋市独自の制度　 "  &amp; AC53  &amp; "市独自の制度"</f>
        <v>■国・県の制度　 □国・県の制度＋市独自の制度　 □市独自の制度</v>
      </c>
      <c r="F52" s="5923"/>
      <c r="G52" s="5923"/>
      <c r="H52" s="5923"/>
      <c r="I52" s="5923"/>
      <c r="J52" s="5923"/>
      <c r="K52" s="5923"/>
      <c r="L52" s="5923"/>
      <c r="M52" s="5923"/>
      <c r="N52" s="5924"/>
      <c r="AA52" s="8" t="s">
        <v>275</v>
      </c>
      <c r="AB52" s="8" t="s">
        <v>274</v>
      </c>
      <c r="AC52" s="8" t="s">
        <v>274</v>
      </c>
      <c r="AD52" s="8" t="s">
        <v>274</v>
      </c>
    </row>
    <row r="53" spans="1:40" ht="20.100000000000001" customHeight="1" thickBot="1" x14ac:dyDescent="0.2">
      <c r="A53" s="5925" t="s">
        <v>330</v>
      </c>
      <c r="B53" s="5926"/>
      <c r="C53" s="5926"/>
      <c r="D53" s="5926"/>
      <c r="E53" s="5927" t="s">
        <v>1411</v>
      </c>
      <c r="F53" s="5928"/>
      <c r="G53" s="5928"/>
      <c r="H53" s="5928"/>
      <c r="I53" s="5928"/>
      <c r="J53" s="5928"/>
      <c r="K53" s="5928"/>
      <c r="L53" s="5928"/>
      <c r="M53" s="5928"/>
      <c r="N53" s="59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2670000</v>
      </c>
      <c r="F57" s="57"/>
      <c r="G57" s="57">
        <f>IFERROR(HLOOKUP($AF$38,$AA$56:$AI$57,2,FALSE)*1000,"")</f>
        <v>122000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3533</v>
      </c>
      <c r="AE57" s="13">
        <v>2670</v>
      </c>
      <c r="AF57" s="13">
        <v>122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1458000</v>
      </c>
      <c r="G58" s="19"/>
      <c r="H58" s="20">
        <f>IFERROR(G57-H59,"")</f>
        <v>92000</v>
      </c>
      <c r="I58" s="19"/>
      <c r="J58" s="20">
        <f>IFERROR(I57-J59,"")</f>
        <v>0</v>
      </c>
      <c r="K58" s="19"/>
      <c r="L58" s="20">
        <f>IFERROR(K57-L59,"")</f>
        <v>0</v>
      </c>
      <c r="M58" s="19"/>
      <c r="N58" s="18">
        <f>IFERROR(M57-N59,"")</f>
        <v>0</v>
      </c>
      <c r="AA58" s="13">
        <v>0</v>
      </c>
      <c r="AB58" s="13">
        <v>0</v>
      </c>
      <c r="AC58" s="13">
        <v>0</v>
      </c>
      <c r="AD58" s="13">
        <v>448560</v>
      </c>
      <c r="AE58" s="13">
        <v>2632500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1212000</v>
      </c>
      <c r="G59" s="19"/>
      <c r="H59" s="20">
        <f>IFERROR(HLOOKUP($AF$38,$AA$60:$AI$61,2,FALSE)*1000,"")</f>
        <v>30000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2632500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37500</v>
      </c>
      <c r="F61" s="57"/>
      <c r="G61" s="57">
        <f>IFERROR(G57-G60,"")</f>
        <v>122000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1734</v>
      </c>
      <c r="AE61" s="12">
        <f t="shared" si="2"/>
        <v>1212</v>
      </c>
      <c r="AF61" s="12">
        <f t="shared" si="2"/>
        <v>30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0.9859550561797753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1410</v>
      </c>
      <c r="F63" s="53"/>
      <c r="G63" s="53"/>
      <c r="H63" s="53"/>
      <c r="I63" s="53"/>
      <c r="J63" s="53"/>
      <c r="K63" s="53"/>
      <c r="L63" s="53"/>
      <c r="M63" s="53"/>
      <c r="N63" s="54"/>
      <c r="AA63" s="11">
        <v>0</v>
      </c>
      <c r="AB63" s="11">
        <v>0</v>
      </c>
      <c r="AC63" s="11">
        <v>0</v>
      </c>
      <c r="AD63" s="11">
        <v>1734</v>
      </c>
      <c r="AE63" s="11">
        <v>1212</v>
      </c>
      <c r="AF63" s="11">
        <v>30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1409</v>
      </c>
      <c r="C70" s="49"/>
      <c r="D70" s="15" t="s">
        <v>350</v>
      </c>
      <c r="E70" s="180">
        <f>IFERROR(HLOOKUP($AE$38,$AA$76:$AI$80,2,FALSE),"")</f>
        <v>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880" t="s">
        <v>305</v>
      </c>
      <c r="B85" s="5881"/>
      <c r="C85" s="5881"/>
      <c r="D85" s="5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880" t="s">
        <v>302</v>
      </c>
      <c r="B87" s="5881"/>
      <c r="C87" s="5881"/>
      <c r="D87" s="5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876" t="s">
        <v>300</v>
      </c>
      <c r="B89" s="5877"/>
      <c r="C89" s="5877"/>
      <c r="D89" s="5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880" t="s">
        <v>297</v>
      </c>
      <c r="B91" s="5881"/>
      <c r="C91" s="5881"/>
      <c r="D91" s="5938"/>
      <c r="E91" s="158" t="s">
        <v>1408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880" t="s">
        <v>294</v>
      </c>
      <c r="B98" s="5881"/>
      <c r="C98" s="5881"/>
      <c r="D98" s="5938"/>
      <c r="E98" s="5943" t="s">
        <v>340</v>
      </c>
      <c r="F98" s="5944"/>
      <c r="G98" s="5940" t="s">
        <v>293</v>
      </c>
      <c r="H98" s="5941"/>
      <c r="I98" s="5941"/>
      <c r="J98" s="5941"/>
      <c r="K98" s="5941"/>
      <c r="L98" s="5941"/>
      <c r="M98" s="5941"/>
      <c r="N98" s="5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880" t="s">
        <v>292</v>
      </c>
      <c r="B105" s="5881"/>
      <c r="C105" s="5881"/>
      <c r="D105" s="5938"/>
      <c r="E105" s="5939" t="s">
        <v>1407</v>
      </c>
      <c r="F105" s="5930"/>
      <c r="G105" s="5930"/>
      <c r="H105" s="5930"/>
      <c r="I105" s="5930"/>
      <c r="J105" s="5930"/>
      <c r="K105" s="5930"/>
      <c r="L105" s="5930"/>
      <c r="M105" s="5930"/>
      <c r="N105" s="5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956" t="s">
        <v>307</v>
      </c>
      <c r="Q4" s="5957"/>
      <c r="R4" s="5957"/>
      <c r="S4" s="5957"/>
      <c r="T4" s="118" t="str">
        <f>LEFT(E83,1)</f>
        <v>Ｂ</v>
      </c>
      <c r="U4" s="5958" t="s">
        <v>306</v>
      </c>
      <c r="V4" s="5958"/>
      <c r="W4" s="5958"/>
      <c r="X4" s="5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5960" t="s">
        <v>305</v>
      </c>
      <c r="Q6" s="5961"/>
      <c r="R6" s="5961"/>
      <c r="S6" s="5961"/>
      <c r="T6" s="118" t="str">
        <f>LEFT(E85,1)</f>
        <v>Ｂ</v>
      </c>
      <c r="U6" s="5958" t="s">
        <v>303</v>
      </c>
      <c r="V6" s="5958"/>
      <c r="W6" s="5958"/>
      <c r="X6" s="5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5972" t="s">
        <v>285</v>
      </c>
      <c r="B7" s="5973"/>
      <c r="C7" s="5973"/>
      <c r="D7" s="5973"/>
      <c r="E7" s="5974" t="str">
        <f t="shared" si="0"/>
        <v>地域医療確保</v>
      </c>
      <c r="F7" s="5975"/>
      <c r="G7" s="5975"/>
      <c r="H7" s="5975"/>
      <c r="I7" s="5975"/>
      <c r="J7" s="5975"/>
      <c r="K7" s="5975"/>
      <c r="L7" s="5975"/>
      <c r="M7" s="5975"/>
      <c r="N7" s="5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948" t="s">
        <v>283</v>
      </c>
      <c r="B8" s="5949"/>
      <c r="C8" s="5949"/>
      <c r="D8" s="5949"/>
      <c r="E8" s="5950" t="str">
        <f t="shared" si="0"/>
        <v>保健センター</v>
      </c>
      <c r="F8" s="5951"/>
      <c r="G8" s="5951"/>
      <c r="H8" s="5951"/>
      <c r="I8" s="5951"/>
      <c r="J8" s="5951"/>
      <c r="K8" s="5951"/>
      <c r="L8" s="5951"/>
      <c r="M8" s="5951"/>
      <c r="N8" s="5952"/>
      <c r="P8" s="5920" t="s">
        <v>302</v>
      </c>
      <c r="Q8" s="5921"/>
      <c r="R8" s="5921"/>
      <c r="S8" s="5921"/>
      <c r="T8" s="120" t="str">
        <f>LEFT(E87,1)</f>
        <v>Ａ</v>
      </c>
      <c r="U8" s="5918" t="s">
        <v>301</v>
      </c>
      <c r="V8" s="5918"/>
      <c r="W8" s="5918"/>
      <c r="X8" s="5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945" t="s">
        <v>334</v>
      </c>
      <c r="B9" s="5946"/>
      <c r="C9" s="5946"/>
      <c r="D9" s="5947"/>
      <c r="E9" s="5953" t="str">
        <f t="shared" si="0"/>
        <v>地域医療活動を担う朝霞地区医師会及び朝霞地区歯科医師会に対し、運営費の一部を朝霞地区４市で補助するとともに、休日及び夜間における当番医療機関の運営費の一部について補助する。また、小児救急医療の充実を図るために大学医学部に設置する寄附講座に係る費用を埼玉県及び朝霞地区４市で補助するとともに、骨髄・末梢血幹細胞提供者に対し、休業補償として助成を行う。</v>
      </c>
      <c r="F9" s="5954"/>
      <c r="G9" s="5954"/>
      <c r="H9" s="5954"/>
      <c r="I9" s="5954"/>
      <c r="J9" s="5954"/>
      <c r="K9" s="5954"/>
      <c r="L9" s="5954"/>
      <c r="M9" s="5954"/>
      <c r="N9" s="5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916" t="s">
        <v>300</v>
      </c>
      <c r="Q10" s="5917"/>
      <c r="R10" s="5917"/>
      <c r="S10" s="5917"/>
      <c r="T10" s="118" t="str">
        <f>LEFT(E89,1)</f>
        <v>Ｂ</v>
      </c>
      <c r="U10" s="5918" t="s">
        <v>298</v>
      </c>
      <c r="V10" s="5918"/>
      <c r="W10" s="5918"/>
      <c r="X10" s="5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各医療機関等に補助を実施することで、救急医療体制の確保、充実に寄与した。</v>
      </c>
      <c r="U12" s="5970"/>
      <c r="V12" s="5970"/>
      <c r="W12" s="5970"/>
      <c r="X12" s="5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948" t="s">
        <v>332</v>
      </c>
      <c r="B14" s="5949"/>
      <c r="C14" s="5949"/>
      <c r="D14" s="5949"/>
      <c r="E14" s="5962" t="str">
        <f>E51</f>
        <v>■市が直接実施  □一部委託  □全部委託・指定管理  □その他</v>
      </c>
      <c r="F14" s="5963"/>
      <c r="G14" s="5963"/>
      <c r="H14" s="5963"/>
      <c r="I14" s="5963"/>
      <c r="J14" s="5963"/>
      <c r="K14" s="5963"/>
      <c r="L14" s="5963"/>
      <c r="M14" s="5963"/>
      <c r="N14" s="5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948" t="s">
        <v>331</v>
      </c>
      <c r="B15" s="5949"/>
      <c r="C15" s="5949"/>
      <c r="D15" s="5949"/>
      <c r="E15" s="5962" t="str">
        <f>E52</f>
        <v>□国・県の制度　 ■国・県の制度＋市独自の制度　 □市独自の制度</v>
      </c>
      <c r="F15" s="5963"/>
      <c r="G15" s="5963"/>
      <c r="H15" s="5963"/>
      <c r="I15" s="5963"/>
      <c r="J15" s="5963"/>
      <c r="K15" s="5963"/>
      <c r="L15" s="5963"/>
      <c r="M15" s="5963"/>
      <c r="N15" s="5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5965" t="s">
        <v>330</v>
      </c>
      <c r="B16" s="5966"/>
      <c r="C16" s="5966"/>
      <c r="D16" s="5966"/>
      <c r="E16" s="5967" t="str">
        <f>E53</f>
        <v>なし</v>
      </c>
      <c r="F16" s="5968"/>
      <c r="G16" s="5968"/>
      <c r="H16" s="5968"/>
      <c r="I16" s="5968"/>
      <c r="J16" s="5968"/>
      <c r="K16" s="5968"/>
      <c r="L16" s="5968"/>
      <c r="M16" s="5968"/>
      <c r="N16" s="5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69344000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19556000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49788000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69340356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3644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0.99994745039224731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朝霞地区医師会、朝霞地区歯科医師会などに対し、運営費の一部を朝霞地区４市（小児救急については６市１町）で補助した。※令和5～6年度は本市が輪番、小児救急、寄附講座の幹事市であり、他市の負担金を取りまとめて、補助金を交付。
令和5年度実績
医師会補助金580千円、歯科医師会補助金290千円、看護学校補助金3,166千円、在宅当番医補助金1,473千円、輪番制補助金23,390千円、小児救急補助金25,305千円、小児救急寄附講座補助金15,000千円、骨髄ドナー助成金140千円</v>
      </c>
      <c r="F26" s="53"/>
      <c r="G26" s="53"/>
      <c r="H26" s="53"/>
      <c r="I26" s="53"/>
      <c r="J26" s="53"/>
      <c r="K26" s="53"/>
      <c r="L26" s="53"/>
      <c r="M26" s="53"/>
      <c r="N26" s="54"/>
      <c r="O26" s="21"/>
      <c r="P26" s="5920" t="s">
        <v>292</v>
      </c>
      <c r="Q26" s="5921"/>
      <c r="R26" s="5921"/>
      <c r="S26" s="5977"/>
      <c r="T26" s="121" t="str">
        <f>E105</f>
        <v>今後も引き続き、補助事業を実施していく。</v>
      </c>
      <c r="U26" s="5970"/>
      <c r="V26" s="5970"/>
      <c r="W26" s="5970"/>
      <c r="X26" s="5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補助額</v>
      </c>
      <c r="C33" s="49"/>
      <c r="D33" s="23" t="str">
        <f t="shared" ref="D33:E36" si="1">D70</f>
        <v>千円</v>
      </c>
      <c r="E33" s="150">
        <f t="shared" si="1"/>
        <v>69344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5972" t="s">
        <v>285</v>
      </c>
      <c r="B44" s="5973"/>
      <c r="C44" s="5973"/>
      <c r="D44" s="5973"/>
      <c r="E44" s="5974" t="s">
        <v>1419</v>
      </c>
      <c r="F44" s="5975"/>
      <c r="G44" s="5975"/>
      <c r="H44" s="5975"/>
      <c r="I44" s="5975"/>
      <c r="J44" s="5975"/>
      <c r="K44" s="5975"/>
      <c r="L44" s="5975"/>
      <c r="M44" s="5975"/>
      <c r="N44" s="5976"/>
    </row>
    <row r="45" spans="1:35" ht="20.100000000000001" customHeight="1" x14ac:dyDescent="0.15">
      <c r="A45" s="5948" t="s">
        <v>283</v>
      </c>
      <c r="B45" s="5949"/>
      <c r="C45" s="5949"/>
      <c r="D45" s="5949"/>
      <c r="E45" s="5950" t="s">
        <v>1372</v>
      </c>
      <c r="F45" s="5951"/>
      <c r="G45" s="5951"/>
      <c r="H45" s="5951"/>
      <c r="I45" s="5951"/>
      <c r="J45" s="5951"/>
      <c r="K45" s="5951"/>
      <c r="L45" s="5951"/>
      <c r="M45" s="5951"/>
      <c r="N45" s="5952"/>
    </row>
    <row r="46" spans="1:35" ht="20.100000000000001" customHeight="1" x14ac:dyDescent="0.15">
      <c r="A46" s="5945" t="s">
        <v>334</v>
      </c>
      <c r="B46" s="5946"/>
      <c r="C46" s="5946"/>
      <c r="D46" s="5947"/>
      <c r="E46" s="5953" t="s">
        <v>1418</v>
      </c>
      <c r="F46" s="5954"/>
      <c r="G46" s="5954"/>
      <c r="H46" s="5954"/>
      <c r="I46" s="5954"/>
      <c r="J46" s="5954"/>
      <c r="K46" s="5954"/>
      <c r="L46" s="5954"/>
      <c r="M46" s="5954"/>
      <c r="N46" s="5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948" t="s">
        <v>332</v>
      </c>
      <c r="B51" s="5949"/>
      <c r="C51" s="5949"/>
      <c r="D51" s="5949"/>
      <c r="E51" s="5962" t="str">
        <f>AA52 &amp; "市が直接実施  " &amp; AB52  &amp; "一部委託  "  &amp; AC52 &amp; "全部委託・指定管理  " &amp; AD52 &amp; "その他"</f>
        <v>■市が直接実施  □一部委託  □全部委託・指定管理  □その他</v>
      </c>
      <c r="F51" s="5963"/>
      <c r="G51" s="5963"/>
      <c r="H51" s="5963"/>
      <c r="I51" s="5963"/>
      <c r="J51" s="5963"/>
      <c r="K51" s="5963"/>
      <c r="L51" s="5963"/>
      <c r="M51" s="5963"/>
      <c r="N51" s="5964"/>
    </row>
    <row r="52" spans="1:40" ht="20.100000000000001" customHeight="1" x14ac:dyDescent="0.15">
      <c r="A52" s="5948" t="s">
        <v>331</v>
      </c>
      <c r="B52" s="5949"/>
      <c r="C52" s="5949"/>
      <c r="D52" s="5949"/>
      <c r="E52" s="5962" t="str">
        <f>AA53 &amp; "国・県の制度　 " &amp; AB53  &amp; "国・県の制度＋市独自の制度　 "  &amp; AC53  &amp; "市独自の制度"</f>
        <v>□国・県の制度　 ■国・県の制度＋市独自の制度　 □市独自の制度</v>
      </c>
      <c r="F52" s="5963"/>
      <c r="G52" s="5963"/>
      <c r="H52" s="5963"/>
      <c r="I52" s="5963"/>
      <c r="J52" s="5963"/>
      <c r="K52" s="5963"/>
      <c r="L52" s="5963"/>
      <c r="M52" s="5963"/>
      <c r="N52" s="5964"/>
      <c r="AA52" s="8" t="s">
        <v>275</v>
      </c>
      <c r="AB52" s="8" t="s">
        <v>274</v>
      </c>
      <c r="AC52" s="8" t="s">
        <v>274</v>
      </c>
      <c r="AD52" s="8" t="s">
        <v>274</v>
      </c>
    </row>
    <row r="53" spans="1:40" ht="20.100000000000001" customHeight="1" thickBot="1" x14ac:dyDescent="0.2">
      <c r="A53" s="5965" t="s">
        <v>330</v>
      </c>
      <c r="B53" s="5966"/>
      <c r="C53" s="5966"/>
      <c r="D53" s="5966"/>
      <c r="E53" s="5967" t="s">
        <v>541</v>
      </c>
      <c r="F53" s="5968"/>
      <c r="G53" s="5968"/>
      <c r="H53" s="5968"/>
      <c r="I53" s="5968"/>
      <c r="J53" s="5968"/>
      <c r="K53" s="5968"/>
      <c r="L53" s="5968"/>
      <c r="M53" s="5968"/>
      <c r="N53" s="59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69344000</v>
      </c>
      <c r="F57" s="57"/>
      <c r="G57" s="57">
        <f>IFERROR(HLOOKUP($AF$38,$AA$56:$AI$57,2,FALSE)*1000,"")</f>
        <v>69127000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21101</v>
      </c>
      <c r="AE57" s="13">
        <v>69344</v>
      </c>
      <c r="AF57" s="13">
        <v>69127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19556000</v>
      </c>
      <c r="G58" s="19"/>
      <c r="H58" s="20">
        <f>IFERROR(G57-H59,"")</f>
        <v>19476000</v>
      </c>
      <c r="I58" s="19"/>
      <c r="J58" s="20">
        <f>IFERROR(I57-J59,"")</f>
        <v>0</v>
      </c>
      <c r="K58" s="19"/>
      <c r="L58" s="20">
        <f>IFERROR(K57-L59,"")</f>
        <v>0</v>
      </c>
      <c r="M58" s="19"/>
      <c r="N58" s="18">
        <f>IFERROR(M57-N59,"")</f>
        <v>0</v>
      </c>
      <c r="AA58" s="13">
        <v>0</v>
      </c>
      <c r="AB58" s="13">
        <v>0</v>
      </c>
      <c r="AC58" s="13">
        <v>0</v>
      </c>
      <c r="AD58" s="13">
        <v>10071773</v>
      </c>
      <c r="AE58" s="13">
        <v>69340356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49788000</v>
      </c>
      <c r="G59" s="19"/>
      <c r="H59" s="20">
        <f>IFERROR(HLOOKUP($AF$38,$AA$60:$AI$61,2,FALSE)*1000,"")</f>
        <v>49651000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69340356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3644</v>
      </c>
      <c r="F61" s="57"/>
      <c r="G61" s="57">
        <f>IFERROR(G57-G60,"")</f>
        <v>69127000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70</v>
      </c>
      <c r="AE61" s="12">
        <f t="shared" si="2"/>
        <v>49788</v>
      </c>
      <c r="AF61" s="12">
        <f t="shared" si="2"/>
        <v>49651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0.99994745039224731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1417</v>
      </c>
      <c r="F63" s="53"/>
      <c r="G63" s="53"/>
      <c r="H63" s="53"/>
      <c r="I63" s="53"/>
      <c r="J63" s="53"/>
      <c r="K63" s="53"/>
      <c r="L63" s="53"/>
      <c r="M63" s="53"/>
      <c r="N63" s="54"/>
      <c r="AA63" s="11">
        <v>0</v>
      </c>
      <c r="AB63" s="11">
        <v>0</v>
      </c>
      <c r="AC63" s="11">
        <v>0</v>
      </c>
      <c r="AD63" s="11">
        <v>70</v>
      </c>
      <c r="AE63" s="11">
        <v>16939</v>
      </c>
      <c r="AF63" s="11">
        <v>16871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32849</v>
      </c>
      <c r="AF67" s="11">
        <v>32780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516</v>
      </c>
      <c r="C70" s="49"/>
      <c r="D70" s="15" t="s">
        <v>1416</v>
      </c>
      <c r="E70" s="180">
        <f>IFERROR(HLOOKUP($AE$38,$AA$76:$AI$80,2,FALSE),"")</f>
        <v>69344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69344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920" t="s">
        <v>305</v>
      </c>
      <c r="B85" s="5921"/>
      <c r="C85" s="5921"/>
      <c r="D85" s="5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920" t="s">
        <v>302</v>
      </c>
      <c r="B87" s="5921"/>
      <c r="C87" s="5921"/>
      <c r="D87" s="5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916" t="s">
        <v>300</v>
      </c>
      <c r="B89" s="5917"/>
      <c r="C89" s="5917"/>
      <c r="D89" s="59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920" t="s">
        <v>297</v>
      </c>
      <c r="B91" s="5921"/>
      <c r="C91" s="5921"/>
      <c r="D91" s="5978"/>
      <c r="E91" s="158" t="s">
        <v>1415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920" t="s">
        <v>294</v>
      </c>
      <c r="B98" s="5921"/>
      <c r="C98" s="5921"/>
      <c r="D98" s="5978"/>
      <c r="E98" s="5983" t="s">
        <v>340</v>
      </c>
      <c r="F98" s="5984"/>
      <c r="G98" s="5980" t="s">
        <v>293</v>
      </c>
      <c r="H98" s="5981"/>
      <c r="I98" s="5981"/>
      <c r="J98" s="5981"/>
      <c r="K98" s="5981"/>
      <c r="L98" s="5981"/>
      <c r="M98" s="5981"/>
      <c r="N98" s="5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920" t="s">
        <v>292</v>
      </c>
      <c r="B105" s="5921"/>
      <c r="C105" s="5921"/>
      <c r="D105" s="5978"/>
      <c r="E105" s="5979" t="s">
        <v>1414</v>
      </c>
      <c r="F105" s="5970"/>
      <c r="G105" s="5970"/>
      <c r="H105" s="5970"/>
      <c r="I105" s="5970"/>
      <c r="J105" s="5970"/>
      <c r="K105" s="5970"/>
      <c r="L105" s="5970"/>
      <c r="M105" s="5970"/>
      <c r="N105" s="5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5996" t="s">
        <v>307</v>
      </c>
      <c r="Q4" s="5997"/>
      <c r="R4" s="5997"/>
      <c r="S4" s="5997"/>
      <c r="T4" s="118" t="str">
        <f>LEFT(E83,1)</f>
        <v>Ｂ</v>
      </c>
      <c r="U4" s="5998" t="s">
        <v>306</v>
      </c>
      <c r="V4" s="5998"/>
      <c r="W4" s="5998"/>
      <c r="X4" s="5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000" t="s">
        <v>305</v>
      </c>
      <c r="Q6" s="6001"/>
      <c r="R6" s="6001"/>
      <c r="S6" s="6001"/>
      <c r="T6" s="118" t="str">
        <f>LEFT(E85,1)</f>
        <v>Ｂ</v>
      </c>
      <c r="U6" s="5998" t="s">
        <v>303</v>
      </c>
      <c r="V6" s="5998"/>
      <c r="W6" s="5998"/>
      <c r="X6" s="5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012" t="s">
        <v>285</v>
      </c>
      <c r="B7" s="6013"/>
      <c r="C7" s="6013"/>
      <c r="D7" s="6013"/>
      <c r="E7" s="6014" t="str">
        <f t="shared" si="0"/>
        <v>新座快適みらい都市市民まつり</v>
      </c>
      <c r="F7" s="6015"/>
      <c r="G7" s="6015"/>
      <c r="H7" s="6015"/>
      <c r="I7" s="6015"/>
      <c r="J7" s="6015"/>
      <c r="K7" s="6015"/>
      <c r="L7" s="6015"/>
      <c r="M7" s="6015"/>
      <c r="N7" s="6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5988" t="s">
        <v>283</v>
      </c>
      <c r="B8" s="5989"/>
      <c r="C8" s="5989"/>
      <c r="D8" s="5989"/>
      <c r="E8" s="5990" t="str">
        <f t="shared" si="0"/>
        <v>保健センター</v>
      </c>
      <c r="F8" s="5991"/>
      <c r="G8" s="5991"/>
      <c r="H8" s="5991"/>
      <c r="I8" s="5991"/>
      <c r="J8" s="5991"/>
      <c r="K8" s="5991"/>
      <c r="L8" s="5991"/>
      <c r="M8" s="5991"/>
      <c r="N8" s="5992"/>
      <c r="P8" s="5960" t="s">
        <v>302</v>
      </c>
      <c r="Q8" s="5961"/>
      <c r="R8" s="5961"/>
      <c r="S8" s="5961"/>
      <c r="T8" s="120" t="str">
        <f>LEFT(E87,1)</f>
        <v>Ａ</v>
      </c>
      <c r="U8" s="5958" t="s">
        <v>301</v>
      </c>
      <c r="V8" s="5958"/>
      <c r="W8" s="5958"/>
      <c r="X8" s="5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5985" t="s">
        <v>334</v>
      </c>
      <c r="B9" s="5986"/>
      <c r="C9" s="5986"/>
      <c r="D9" s="5987"/>
      <c r="E9" s="5993" t="str">
        <f t="shared" si="0"/>
        <v>市民のふれあいの場とふるさとづくりを促進し、地域コミュニティとふるさと意識の高揚を図るため、市民参加によって開催される新座快適みらい都市市民まつり健康まつり実行委員会に対し、事業費の補助を行う。</v>
      </c>
      <c r="F9" s="5994"/>
      <c r="G9" s="5994"/>
      <c r="H9" s="5994"/>
      <c r="I9" s="5994"/>
      <c r="J9" s="5994"/>
      <c r="K9" s="5994"/>
      <c r="L9" s="5994"/>
      <c r="M9" s="5994"/>
      <c r="N9" s="5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956" t="s">
        <v>300</v>
      </c>
      <c r="Q10" s="5957"/>
      <c r="R10" s="5957"/>
      <c r="S10" s="5957"/>
      <c r="T10" s="118" t="str">
        <f>LEFT(E89,1)</f>
        <v>Ｂ</v>
      </c>
      <c r="U10" s="5958" t="s">
        <v>298</v>
      </c>
      <c r="V10" s="5958"/>
      <c r="W10" s="5958"/>
      <c r="X10" s="5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朝霞地区医師会や朝霞地区歯科医師会など、１３団体の協力のもと、新座快適みらい都市市民まつり健康まつりを開催した。約４００人の市民が参加し、市民の健康に対する意識の高揚と啓発に寄与できた。</v>
      </c>
      <c r="U12" s="6010"/>
      <c r="V12" s="6010"/>
      <c r="W12" s="6010"/>
      <c r="X12" s="6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5988" t="s">
        <v>332</v>
      </c>
      <c r="B14" s="5989"/>
      <c r="C14" s="5989"/>
      <c r="D14" s="5989"/>
      <c r="E14" s="6002" t="str">
        <f>E51</f>
        <v>■市が直接実施  □一部委託  □全部委託・指定管理  □その他</v>
      </c>
      <c r="F14" s="6003"/>
      <c r="G14" s="6003"/>
      <c r="H14" s="6003"/>
      <c r="I14" s="6003"/>
      <c r="J14" s="6003"/>
      <c r="K14" s="6003"/>
      <c r="L14" s="6003"/>
      <c r="M14" s="6003"/>
      <c r="N14" s="6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5988" t="s">
        <v>331</v>
      </c>
      <c r="B15" s="5989"/>
      <c r="C15" s="5989"/>
      <c r="D15" s="5989"/>
      <c r="E15" s="6002" t="str">
        <f>E52</f>
        <v>□国・県の制度　 □国・県の制度＋市独自の制度　 ■市独自の制度</v>
      </c>
      <c r="F15" s="6003"/>
      <c r="G15" s="6003"/>
      <c r="H15" s="6003"/>
      <c r="I15" s="6003"/>
      <c r="J15" s="6003"/>
      <c r="K15" s="6003"/>
      <c r="L15" s="6003"/>
      <c r="M15" s="6003"/>
      <c r="N15" s="6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005" t="s">
        <v>330</v>
      </c>
      <c r="B16" s="6006"/>
      <c r="C16" s="6006"/>
      <c r="D16" s="6006"/>
      <c r="E16" s="6007" t="str">
        <f>E53</f>
        <v>なし</v>
      </c>
      <c r="F16" s="6008"/>
      <c r="G16" s="6008"/>
      <c r="H16" s="6008"/>
      <c r="I16" s="6008"/>
      <c r="J16" s="6008"/>
      <c r="K16" s="6008"/>
      <c r="L16" s="6008"/>
      <c r="M16" s="6008"/>
      <c r="N16" s="6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958000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958000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876103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81897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0.9145125260960334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関係団体や市民と協働し、健康まつりを通して市民の健康に関する意識の高揚と啓発を図り、もって市民の健康の保持増進に寄与するため、新座快適みらい都市市民まつり健康まつり実行委員会に対し、事業費の補助を行った。</v>
      </c>
      <c r="F26" s="53"/>
      <c r="G26" s="53"/>
      <c r="H26" s="53"/>
      <c r="I26" s="53"/>
      <c r="J26" s="53"/>
      <c r="K26" s="53"/>
      <c r="L26" s="53"/>
      <c r="M26" s="53"/>
      <c r="N26" s="54"/>
      <c r="O26" s="21"/>
      <c r="P26" s="5960" t="s">
        <v>292</v>
      </c>
      <c r="Q26" s="5961"/>
      <c r="R26" s="5961"/>
      <c r="S26" s="6017"/>
      <c r="T26" s="121" t="str">
        <f>E105</f>
        <v>市民の健康に対する意識の高揚と啓発のため、今後も継続していく。</v>
      </c>
      <c r="U26" s="6010"/>
      <c r="V26" s="6010"/>
      <c r="W26" s="6010"/>
      <c r="X26" s="6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入場者数</v>
      </c>
      <c r="C33" s="49"/>
      <c r="D33" s="23" t="str">
        <f t="shared" ref="D33:E36" si="1">D70</f>
        <v>人</v>
      </c>
      <c r="E33" s="46">
        <f t="shared" si="1"/>
        <v>400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012" t="s">
        <v>285</v>
      </c>
      <c r="B44" s="6013"/>
      <c r="C44" s="6013"/>
      <c r="D44" s="6013"/>
      <c r="E44" s="6014" t="s">
        <v>1425</v>
      </c>
      <c r="F44" s="6015"/>
      <c r="G44" s="6015"/>
      <c r="H44" s="6015"/>
      <c r="I44" s="6015"/>
      <c r="J44" s="6015"/>
      <c r="K44" s="6015"/>
      <c r="L44" s="6015"/>
      <c r="M44" s="6015"/>
      <c r="N44" s="6016"/>
    </row>
    <row r="45" spans="1:35" ht="20.100000000000001" customHeight="1" x14ac:dyDescent="0.15">
      <c r="A45" s="5988" t="s">
        <v>283</v>
      </c>
      <c r="B45" s="5989"/>
      <c r="C45" s="5989"/>
      <c r="D45" s="5989"/>
      <c r="E45" s="5990" t="s">
        <v>1372</v>
      </c>
      <c r="F45" s="5991"/>
      <c r="G45" s="5991"/>
      <c r="H45" s="5991"/>
      <c r="I45" s="5991"/>
      <c r="J45" s="5991"/>
      <c r="K45" s="5991"/>
      <c r="L45" s="5991"/>
      <c r="M45" s="5991"/>
      <c r="N45" s="5992"/>
    </row>
    <row r="46" spans="1:35" ht="20.100000000000001" customHeight="1" x14ac:dyDescent="0.15">
      <c r="A46" s="5985" t="s">
        <v>334</v>
      </c>
      <c r="B46" s="5986"/>
      <c r="C46" s="5986"/>
      <c r="D46" s="5987"/>
      <c r="E46" s="5993" t="s">
        <v>1424</v>
      </c>
      <c r="F46" s="5994"/>
      <c r="G46" s="5994"/>
      <c r="H46" s="5994"/>
      <c r="I46" s="5994"/>
      <c r="J46" s="5994"/>
      <c r="K46" s="5994"/>
      <c r="L46" s="5994"/>
      <c r="M46" s="5994"/>
      <c r="N46" s="5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5988" t="s">
        <v>332</v>
      </c>
      <c r="B51" s="5989"/>
      <c r="C51" s="5989"/>
      <c r="D51" s="5989"/>
      <c r="E51" s="6002" t="str">
        <f>AA52 &amp; "市が直接実施  " &amp; AB52  &amp; "一部委託  "  &amp; AC52 &amp; "全部委託・指定管理  " &amp; AD52 &amp; "その他"</f>
        <v>■市が直接実施  □一部委託  □全部委託・指定管理  □その他</v>
      </c>
      <c r="F51" s="6003"/>
      <c r="G51" s="6003"/>
      <c r="H51" s="6003"/>
      <c r="I51" s="6003"/>
      <c r="J51" s="6003"/>
      <c r="K51" s="6003"/>
      <c r="L51" s="6003"/>
      <c r="M51" s="6003"/>
      <c r="N51" s="6004"/>
    </row>
    <row r="52" spans="1:40" ht="20.100000000000001" customHeight="1" x14ac:dyDescent="0.15">
      <c r="A52" s="5988" t="s">
        <v>331</v>
      </c>
      <c r="B52" s="5989"/>
      <c r="C52" s="5989"/>
      <c r="D52" s="5989"/>
      <c r="E52" s="6002" t="str">
        <f>AA53 &amp; "国・県の制度　 " &amp; AB53  &amp; "国・県の制度＋市独自の制度　 "  &amp; AC53  &amp; "市独自の制度"</f>
        <v>□国・県の制度　 □国・県の制度＋市独自の制度　 ■市独自の制度</v>
      </c>
      <c r="F52" s="6003"/>
      <c r="G52" s="6003"/>
      <c r="H52" s="6003"/>
      <c r="I52" s="6003"/>
      <c r="J52" s="6003"/>
      <c r="K52" s="6003"/>
      <c r="L52" s="6003"/>
      <c r="M52" s="6003"/>
      <c r="N52" s="6004"/>
      <c r="AA52" s="8" t="s">
        <v>275</v>
      </c>
      <c r="AB52" s="8" t="s">
        <v>274</v>
      </c>
      <c r="AC52" s="8" t="s">
        <v>274</v>
      </c>
      <c r="AD52" s="8" t="s">
        <v>274</v>
      </c>
    </row>
    <row r="53" spans="1:40" ht="20.100000000000001" customHeight="1" thickBot="1" x14ac:dyDescent="0.2">
      <c r="A53" s="6005" t="s">
        <v>330</v>
      </c>
      <c r="B53" s="6006"/>
      <c r="C53" s="6006"/>
      <c r="D53" s="6006"/>
      <c r="E53" s="6007" t="s">
        <v>541</v>
      </c>
      <c r="F53" s="6008"/>
      <c r="G53" s="6008"/>
      <c r="H53" s="6008"/>
      <c r="I53" s="6008"/>
      <c r="J53" s="6008"/>
      <c r="K53" s="6008"/>
      <c r="L53" s="6008"/>
      <c r="M53" s="6008"/>
      <c r="N53" s="60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958000</v>
      </c>
      <c r="F57" s="57"/>
      <c r="G57" s="57">
        <f>IFERROR(HLOOKUP($AF$38,$AA$56:$AI$57,2,FALSE)*1000,"")</f>
        <v>782000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150</v>
      </c>
      <c r="AE57" s="13">
        <v>958</v>
      </c>
      <c r="AF57" s="13">
        <v>782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958000</v>
      </c>
      <c r="G58" s="19"/>
      <c r="H58" s="20">
        <f>IFERROR(G57-H59,"")</f>
        <v>782000</v>
      </c>
      <c r="I58" s="19"/>
      <c r="J58" s="20">
        <f>IFERROR(I57-J59,"")</f>
        <v>0</v>
      </c>
      <c r="K58" s="19"/>
      <c r="L58" s="20">
        <f>IFERROR(K57-L59,"")</f>
        <v>0</v>
      </c>
      <c r="M58" s="19"/>
      <c r="N58" s="18">
        <f>IFERROR(M57-N59,"")</f>
        <v>0</v>
      </c>
      <c r="AA58" s="13">
        <v>0</v>
      </c>
      <c r="AB58" s="13">
        <v>0</v>
      </c>
      <c r="AC58" s="13">
        <v>0</v>
      </c>
      <c r="AD58" s="13">
        <v>150000</v>
      </c>
      <c r="AE58" s="13">
        <v>876103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876103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81897</v>
      </c>
      <c r="F61" s="57"/>
      <c r="G61" s="57">
        <f>IFERROR(G57-G60,"")</f>
        <v>782000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0.9145125260960334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1423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1422</v>
      </c>
      <c r="C70" s="49"/>
      <c r="D70" s="15" t="s">
        <v>252</v>
      </c>
      <c r="E70" s="180">
        <f>IFERROR(HLOOKUP($AE$38,$AA$76:$AI$80,2,FALSE),"")</f>
        <v>400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5960" t="s">
        <v>305</v>
      </c>
      <c r="B85" s="5961"/>
      <c r="C85" s="5961"/>
      <c r="D85" s="5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5960" t="s">
        <v>302</v>
      </c>
      <c r="B87" s="5961"/>
      <c r="C87" s="5961"/>
      <c r="D87" s="5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956" t="s">
        <v>300</v>
      </c>
      <c r="B89" s="5957"/>
      <c r="C89" s="5957"/>
      <c r="D89" s="59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5960" t="s">
        <v>297</v>
      </c>
      <c r="B91" s="5961"/>
      <c r="C91" s="5961"/>
      <c r="D91" s="6018"/>
      <c r="E91" s="158" t="s">
        <v>1421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5960" t="s">
        <v>294</v>
      </c>
      <c r="B98" s="5961"/>
      <c r="C98" s="5961"/>
      <c r="D98" s="6018"/>
      <c r="E98" s="6023" t="s">
        <v>340</v>
      </c>
      <c r="F98" s="6024"/>
      <c r="G98" s="6020" t="s">
        <v>293</v>
      </c>
      <c r="H98" s="6021"/>
      <c r="I98" s="6021"/>
      <c r="J98" s="6021"/>
      <c r="K98" s="6021"/>
      <c r="L98" s="6021"/>
      <c r="M98" s="6021"/>
      <c r="N98" s="6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5960" t="s">
        <v>292</v>
      </c>
      <c r="B105" s="5961"/>
      <c r="C105" s="5961"/>
      <c r="D105" s="6018"/>
      <c r="E105" s="6019" t="s">
        <v>1420</v>
      </c>
      <c r="F105" s="6010"/>
      <c r="G105" s="6010"/>
      <c r="H105" s="6010"/>
      <c r="I105" s="6010"/>
      <c r="J105" s="6010"/>
      <c r="K105" s="6010"/>
      <c r="L105" s="6010"/>
      <c r="M105" s="6010"/>
      <c r="N105" s="6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036" t="s">
        <v>307</v>
      </c>
      <c r="Q4" s="6037"/>
      <c r="R4" s="6037"/>
      <c r="S4" s="6037"/>
      <c r="T4" s="118" t="str">
        <f>LEFT(E83,1)</f>
        <v>Ｂ</v>
      </c>
      <c r="U4" s="6038" t="s">
        <v>306</v>
      </c>
      <c r="V4" s="6038"/>
      <c r="W4" s="6038"/>
      <c r="X4" s="6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040" t="s">
        <v>305</v>
      </c>
      <c r="Q6" s="6041"/>
      <c r="R6" s="6041"/>
      <c r="S6" s="6041"/>
      <c r="T6" s="118" t="str">
        <f>LEFT(E85,1)</f>
        <v>Ｂ</v>
      </c>
      <c r="U6" s="6038" t="s">
        <v>303</v>
      </c>
      <c r="V6" s="6038"/>
      <c r="W6" s="6038"/>
      <c r="X6" s="6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052" t="s">
        <v>285</v>
      </c>
      <c r="B7" s="6053"/>
      <c r="C7" s="6053"/>
      <c r="D7" s="6053"/>
      <c r="E7" s="6054" t="str">
        <f t="shared" si="0"/>
        <v>がん検診</v>
      </c>
      <c r="F7" s="6055"/>
      <c r="G7" s="6055"/>
      <c r="H7" s="6055"/>
      <c r="I7" s="6055"/>
      <c r="J7" s="6055"/>
      <c r="K7" s="6055"/>
      <c r="L7" s="6055"/>
      <c r="M7" s="6055"/>
      <c r="N7" s="6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028" t="s">
        <v>283</v>
      </c>
      <c r="B8" s="6029"/>
      <c r="C8" s="6029"/>
      <c r="D8" s="6029"/>
      <c r="E8" s="6030" t="str">
        <f t="shared" si="0"/>
        <v>保健センター</v>
      </c>
      <c r="F8" s="6031"/>
      <c r="G8" s="6031"/>
      <c r="H8" s="6031"/>
      <c r="I8" s="6031"/>
      <c r="J8" s="6031"/>
      <c r="K8" s="6031"/>
      <c r="L8" s="6031"/>
      <c r="M8" s="6031"/>
      <c r="N8" s="6032"/>
      <c r="P8" s="6000" t="s">
        <v>302</v>
      </c>
      <c r="Q8" s="6001"/>
      <c r="R8" s="6001"/>
      <c r="S8" s="6001"/>
      <c r="T8" s="120" t="str">
        <f>LEFT(E87,1)</f>
        <v>Ａ</v>
      </c>
      <c r="U8" s="5998" t="s">
        <v>301</v>
      </c>
      <c r="V8" s="5998"/>
      <c r="W8" s="5998"/>
      <c r="X8" s="5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025" t="s">
        <v>334</v>
      </c>
      <c r="B9" s="6026"/>
      <c r="C9" s="6026"/>
      <c r="D9" s="6027"/>
      <c r="E9" s="6033" t="str">
        <f t="shared" si="0"/>
        <v>健康増進法に基づき、がんの死亡率減少を目的として、集団又は個別による各種がん検診を実施する。
がん検診の検査方法・対象年齢・受診間隔は国の指針どおりとする。</v>
      </c>
      <c r="F9" s="6034"/>
      <c r="G9" s="6034"/>
      <c r="H9" s="6034"/>
      <c r="I9" s="6034"/>
      <c r="J9" s="6034"/>
      <c r="K9" s="6034"/>
      <c r="L9" s="6034"/>
      <c r="M9" s="6034"/>
      <c r="N9" s="6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5996" t="s">
        <v>300</v>
      </c>
      <c r="Q10" s="5997"/>
      <c r="R10" s="5997"/>
      <c r="S10" s="5997"/>
      <c r="T10" s="118" t="str">
        <f>LEFT(E89,1)</f>
        <v>Ａ</v>
      </c>
      <c r="U10" s="5998" t="s">
        <v>298</v>
      </c>
      <c r="V10" s="5998"/>
      <c r="W10" s="5998"/>
      <c r="X10" s="5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がん検診はがんの予防及び早期発見の推進を図ることにより、がんの死亡率を減少させることを目的としており、実施期間を設け、集団検診及び個別検診のどちらかを受診できるように事業を行ったことで、受診率が向上したことから、死亡者の減少をもたらし、市民の健康につながった。</v>
      </c>
      <c r="U12" s="6050"/>
      <c r="V12" s="6050"/>
      <c r="W12" s="6050"/>
      <c r="X12" s="6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028" t="s">
        <v>332</v>
      </c>
      <c r="B14" s="6029"/>
      <c r="C14" s="6029"/>
      <c r="D14" s="6029"/>
      <c r="E14" s="6042" t="str">
        <f>E51</f>
        <v>□市が直接実施  □一部委託  ■全部委託・指定管理  □その他</v>
      </c>
      <c r="F14" s="6043"/>
      <c r="G14" s="6043"/>
      <c r="H14" s="6043"/>
      <c r="I14" s="6043"/>
      <c r="J14" s="6043"/>
      <c r="K14" s="6043"/>
      <c r="L14" s="6043"/>
      <c r="M14" s="6043"/>
      <c r="N14" s="6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028" t="s">
        <v>331</v>
      </c>
      <c r="B15" s="6029"/>
      <c r="C15" s="6029"/>
      <c r="D15" s="6029"/>
      <c r="E15" s="6042" t="str">
        <f>E52</f>
        <v>■国・県の制度　 □国・県の制度＋市独自の制度　 □市独自の制度</v>
      </c>
      <c r="F15" s="6043"/>
      <c r="G15" s="6043"/>
      <c r="H15" s="6043"/>
      <c r="I15" s="6043"/>
      <c r="J15" s="6043"/>
      <c r="K15" s="6043"/>
      <c r="L15" s="6043"/>
      <c r="M15" s="6043"/>
      <c r="N15" s="6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045" t="s">
        <v>330</v>
      </c>
      <c r="B16" s="6046"/>
      <c r="C16" s="6046"/>
      <c r="D16" s="6046"/>
      <c r="E16" s="6047" t="str">
        <f>E53</f>
        <v>健康増進法</v>
      </c>
      <c r="F16" s="6048"/>
      <c r="G16" s="6048"/>
      <c r="H16" s="6048"/>
      <c r="I16" s="6048"/>
      <c r="J16" s="6048"/>
      <c r="K16" s="6048"/>
      <c r="L16" s="6048"/>
      <c r="M16" s="6048"/>
      <c r="N16" s="6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273558000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271630000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1928000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248162239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25395761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0.90716498512198507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集団及び個別による各種がん検診を実施した。
&lt;検診項目&gt;
胃がん検診（Ｘ線又は内視鏡）、肺がん検診、大腸がん検診、乳がん検診、子宮頸がん検診</v>
      </c>
      <c r="F26" s="53"/>
      <c r="G26" s="53"/>
      <c r="H26" s="53"/>
      <c r="I26" s="53"/>
      <c r="J26" s="53"/>
      <c r="K26" s="53"/>
      <c r="L26" s="53"/>
      <c r="M26" s="53"/>
      <c r="N26" s="54"/>
      <c r="O26" s="21"/>
      <c r="P26" s="6000" t="s">
        <v>292</v>
      </c>
      <c r="Q26" s="6001"/>
      <c r="R26" s="6001"/>
      <c r="S26" s="6057"/>
      <c r="T26" s="121" t="str">
        <f>E105</f>
        <v>集団検診が予約制のため、今後も前年度の実績に基づいて、予約人数及び予約方法等を見直し、がんの予防及び早期発見の推進を図っていく。</v>
      </c>
      <c r="U26" s="6050"/>
      <c r="V26" s="6050"/>
      <c r="W26" s="6050"/>
      <c r="X26" s="6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がん検診実施期間</v>
      </c>
      <c r="C33" s="49"/>
      <c r="D33" s="23" t="str">
        <f t="shared" ref="D33:E36" si="1">D70</f>
        <v>か月</v>
      </c>
      <c r="E33" s="46">
        <f t="shared" si="1"/>
        <v>10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052" t="s">
        <v>285</v>
      </c>
      <c r="B44" s="6053"/>
      <c r="C44" s="6053"/>
      <c r="D44" s="6053"/>
      <c r="E44" s="6054" t="s">
        <v>1432</v>
      </c>
      <c r="F44" s="6055"/>
      <c r="G44" s="6055"/>
      <c r="H44" s="6055"/>
      <c r="I44" s="6055"/>
      <c r="J44" s="6055"/>
      <c r="K44" s="6055"/>
      <c r="L44" s="6055"/>
      <c r="M44" s="6055"/>
      <c r="N44" s="6056"/>
    </row>
    <row r="45" spans="1:35" ht="20.100000000000001" customHeight="1" x14ac:dyDescent="0.15">
      <c r="A45" s="6028" t="s">
        <v>283</v>
      </c>
      <c r="B45" s="6029"/>
      <c r="C45" s="6029"/>
      <c r="D45" s="6029"/>
      <c r="E45" s="6030" t="s">
        <v>1372</v>
      </c>
      <c r="F45" s="6031"/>
      <c r="G45" s="6031"/>
      <c r="H45" s="6031"/>
      <c r="I45" s="6031"/>
      <c r="J45" s="6031"/>
      <c r="K45" s="6031"/>
      <c r="L45" s="6031"/>
      <c r="M45" s="6031"/>
      <c r="N45" s="6032"/>
    </row>
    <row r="46" spans="1:35" ht="20.100000000000001" customHeight="1" x14ac:dyDescent="0.15">
      <c r="A46" s="6025" t="s">
        <v>334</v>
      </c>
      <c r="B46" s="6026"/>
      <c r="C46" s="6026"/>
      <c r="D46" s="6027"/>
      <c r="E46" s="6033" t="s">
        <v>1431</v>
      </c>
      <c r="F46" s="6034"/>
      <c r="G46" s="6034"/>
      <c r="H46" s="6034"/>
      <c r="I46" s="6034"/>
      <c r="J46" s="6034"/>
      <c r="K46" s="6034"/>
      <c r="L46" s="6034"/>
      <c r="M46" s="6034"/>
      <c r="N46" s="6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028" t="s">
        <v>332</v>
      </c>
      <c r="B51" s="6029"/>
      <c r="C51" s="6029"/>
      <c r="D51" s="6029"/>
      <c r="E51" s="6042" t="str">
        <f>AA52 &amp; "市が直接実施  " &amp; AB52  &amp; "一部委託  "  &amp; AC52 &amp; "全部委託・指定管理  " &amp; AD52 &amp; "その他"</f>
        <v>□市が直接実施  □一部委託  ■全部委託・指定管理  □その他</v>
      </c>
      <c r="F51" s="6043"/>
      <c r="G51" s="6043"/>
      <c r="H51" s="6043"/>
      <c r="I51" s="6043"/>
      <c r="J51" s="6043"/>
      <c r="K51" s="6043"/>
      <c r="L51" s="6043"/>
      <c r="M51" s="6043"/>
      <c r="N51" s="6044"/>
    </row>
    <row r="52" spans="1:40" ht="20.100000000000001" customHeight="1" x14ac:dyDescent="0.15">
      <c r="A52" s="6028" t="s">
        <v>331</v>
      </c>
      <c r="B52" s="6029"/>
      <c r="C52" s="6029"/>
      <c r="D52" s="6029"/>
      <c r="E52" s="6042" t="str">
        <f>AA53 &amp; "国・県の制度　 " &amp; AB53  &amp; "国・県の制度＋市独自の制度　 "  &amp; AC53  &amp; "市独自の制度"</f>
        <v>■国・県の制度　 □国・県の制度＋市独自の制度　 □市独自の制度</v>
      </c>
      <c r="F52" s="6043"/>
      <c r="G52" s="6043"/>
      <c r="H52" s="6043"/>
      <c r="I52" s="6043"/>
      <c r="J52" s="6043"/>
      <c r="K52" s="6043"/>
      <c r="L52" s="6043"/>
      <c r="M52" s="6043"/>
      <c r="N52" s="6044"/>
      <c r="AA52" s="8" t="s">
        <v>274</v>
      </c>
      <c r="AB52" s="8" t="s">
        <v>274</v>
      </c>
      <c r="AC52" s="8" t="s">
        <v>275</v>
      </c>
      <c r="AD52" s="8" t="s">
        <v>274</v>
      </c>
    </row>
    <row r="53" spans="1:40" ht="20.100000000000001" customHeight="1" thickBot="1" x14ac:dyDescent="0.2">
      <c r="A53" s="6045" t="s">
        <v>330</v>
      </c>
      <c r="B53" s="6046"/>
      <c r="C53" s="6046"/>
      <c r="D53" s="6046"/>
      <c r="E53" s="6047" t="s">
        <v>1399</v>
      </c>
      <c r="F53" s="6048"/>
      <c r="G53" s="6048"/>
      <c r="H53" s="6048"/>
      <c r="I53" s="6048"/>
      <c r="J53" s="6048"/>
      <c r="K53" s="6048"/>
      <c r="L53" s="6048"/>
      <c r="M53" s="6048"/>
      <c r="N53" s="60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273558000</v>
      </c>
      <c r="F57" s="57"/>
      <c r="G57" s="57">
        <f>IFERROR(HLOOKUP($AF$38,$AA$56:$AI$57,2,FALSE)*1000,"")</f>
        <v>296368000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242095</v>
      </c>
      <c r="AE57" s="13">
        <v>273558</v>
      </c>
      <c r="AF57" s="13">
        <v>296368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271630000</v>
      </c>
      <c r="G58" s="19"/>
      <c r="H58" s="20">
        <f>IFERROR(G57-H59,"")</f>
        <v>294440000</v>
      </c>
      <c r="I58" s="19"/>
      <c r="J58" s="20">
        <f>IFERROR(I57-J59,"")</f>
        <v>0</v>
      </c>
      <c r="K58" s="19"/>
      <c r="L58" s="20">
        <f>IFERROR(K57-L59,"")</f>
        <v>0</v>
      </c>
      <c r="M58" s="19"/>
      <c r="N58" s="18">
        <f>IFERROR(M57-N59,"")</f>
        <v>0</v>
      </c>
      <c r="AA58" s="13">
        <v>0</v>
      </c>
      <c r="AB58" s="13">
        <v>0</v>
      </c>
      <c r="AC58" s="13">
        <v>0</v>
      </c>
      <c r="AD58" s="13">
        <v>101814811</v>
      </c>
      <c r="AE58" s="13">
        <v>248162239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1928000</v>
      </c>
      <c r="G59" s="19"/>
      <c r="H59" s="20">
        <f>IFERROR(HLOOKUP($AF$38,$AA$60:$AI$61,2,FALSE)*1000,"")</f>
        <v>1928000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248162239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25395761</v>
      </c>
      <c r="F61" s="57"/>
      <c r="G61" s="57">
        <f>IFERROR(G57-G60,"")</f>
        <v>296368000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3817</v>
      </c>
      <c r="AE61" s="12">
        <f t="shared" si="2"/>
        <v>1928</v>
      </c>
      <c r="AF61" s="12">
        <f t="shared" si="2"/>
        <v>1928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0.90716498512198507</v>
      </c>
      <c r="F62" s="47"/>
      <c r="G62" s="47">
        <f>IFERROR(G$60/G$57,"")</f>
        <v>0</v>
      </c>
      <c r="H62" s="47"/>
      <c r="I62" s="47" t="str">
        <f>IFERROR(I$60/I$57,"")</f>
        <v/>
      </c>
      <c r="J62" s="47"/>
      <c r="K62" s="47" t="str">
        <f>IFERROR(K$60/K$57,"")</f>
        <v/>
      </c>
      <c r="L62" s="47"/>
      <c r="M62" s="47" t="str">
        <f>IFERROR(M$60/M$57,"")</f>
        <v/>
      </c>
      <c r="N62" s="50"/>
      <c r="AA62" s="11">
        <v>0</v>
      </c>
      <c r="AB62" s="11">
        <v>0</v>
      </c>
      <c r="AC62" s="11">
        <v>0</v>
      </c>
      <c r="AD62" s="11">
        <v>3817</v>
      </c>
      <c r="AE62" s="11">
        <v>1928</v>
      </c>
      <c r="AF62" s="11">
        <v>1928</v>
      </c>
      <c r="AG62" s="11">
        <v>0</v>
      </c>
      <c r="AH62" s="11">
        <v>0</v>
      </c>
      <c r="AI62" s="11">
        <v>0</v>
      </c>
      <c r="AJ62" s="8" t="s">
        <v>251</v>
      </c>
      <c r="AL62" s="8" t="s">
        <v>251</v>
      </c>
      <c r="AN62" s="8" t="s">
        <v>251</v>
      </c>
    </row>
    <row r="63" spans="1:40" ht="20.100000000000001" customHeight="1" x14ac:dyDescent="0.15">
      <c r="A63" s="51" t="s">
        <v>321</v>
      </c>
      <c r="B63" s="52"/>
      <c r="C63" s="52"/>
      <c r="D63" s="52"/>
      <c r="E63" s="53" t="s">
        <v>1430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1429</v>
      </c>
      <c r="C70" s="49"/>
      <c r="D70" s="15" t="s">
        <v>1428</v>
      </c>
      <c r="E70" s="180">
        <f>IFERROR(HLOOKUP($AE$38,$AA$76:$AI$80,2,FALSE),"")</f>
        <v>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000" t="s">
        <v>305</v>
      </c>
      <c r="B85" s="6001"/>
      <c r="C85" s="6001"/>
      <c r="D85" s="6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000" t="s">
        <v>302</v>
      </c>
      <c r="B87" s="6001"/>
      <c r="C87" s="6001"/>
      <c r="D87" s="60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5996" t="s">
        <v>300</v>
      </c>
      <c r="B89" s="5997"/>
      <c r="C89" s="5997"/>
      <c r="D89" s="5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000" t="s">
        <v>297</v>
      </c>
      <c r="B91" s="6001"/>
      <c r="C91" s="6001"/>
      <c r="D91" s="6058"/>
      <c r="E91" s="158" t="s">
        <v>1427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000" t="s">
        <v>294</v>
      </c>
      <c r="B98" s="6001"/>
      <c r="C98" s="6001"/>
      <c r="D98" s="6058"/>
      <c r="E98" s="6063" t="s">
        <v>232</v>
      </c>
      <c r="F98" s="6064"/>
      <c r="G98" s="6060" t="s">
        <v>293</v>
      </c>
      <c r="H98" s="6061"/>
      <c r="I98" s="6061"/>
      <c r="J98" s="6061"/>
      <c r="K98" s="6061"/>
      <c r="L98" s="6061"/>
      <c r="M98" s="6061"/>
      <c r="N98" s="6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000" t="s">
        <v>292</v>
      </c>
      <c r="B105" s="6001"/>
      <c r="C105" s="6001"/>
      <c r="D105" s="6058"/>
      <c r="E105" s="6059" t="s">
        <v>1426</v>
      </c>
      <c r="F105" s="6050"/>
      <c r="G105" s="6050"/>
      <c r="H105" s="6050"/>
      <c r="I105" s="6050"/>
      <c r="J105" s="6050"/>
      <c r="K105" s="6050"/>
      <c r="L105" s="6050"/>
      <c r="M105" s="6050"/>
      <c r="N105" s="6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76" t="s">
        <v>307</v>
      </c>
      <c r="Q4" s="677"/>
      <c r="R4" s="677"/>
      <c r="S4" s="677"/>
      <c r="T4" s="118" t="str">
        <f>LEFT(E83,1)</f>
        <v>Ｂ</v>
      </c>
      <c r="U4" s="678" t="s">
        <v>306</v>
      </c>
      <c r="V4" s="678"/>
      <c r="W4" s="678"/>
      <c r="X4" s="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680" t="s">
        <v>305</v>
      </c>
      <c r="Q6" s="681"/>
      <c r="R6" s="681"/>
      <c r="S6" s="681"/>
      <c r="T6" s="118" t="str">
        <f>LEFT(E85,1)</f>
        <v>Ｂ</v>
      </c>
      <c r="U6" s="678" t="s">
        <v>303</v>
      </c>
      <c r="V6" s="678"/>
      <c r="W6" s="678"/>
      <c r="X6" s="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92" t="s">
        <v>285</v>
      </c>
      <c r="B7" s="693"/>
      <c r="C7" s="693"/>
      <c r="D7" s="693"/>
      <c r="E7" s="694" t="str">
        <f t="shared" si="0"/>
        <v>母子生活支援施設入所委託</v>
      </c>
      <c r="F7" s="695"/>
      <c r="G7" s="695"/>
      <c r="H7" s="695"/>
      <c r="I7" s="695"/>
      <c r="J7" s="695"/>
      <c r="K7" s="695"/>
      <c r="L7" s="695"/>
      <c r="M7" s="695"/>
      <c r="N7" s="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68" t="s">
        <v>283</v>
      </c>
      <c r="B8" s="669"/>
      <c r="C8" s="669"/>
      <c r="D8" s="669"/>
      <c r="E8" s="670" t="str">
        <f t="shared" si="0"/>
        <v>こども支援課</v>
      </c>
      <c r="F8" s="671"/>
      <c r="G8" s="671"/>
      <c r="H8" s="671"/>
      <c r="I8" s="671"/>
      <c r="J8" s="671"/>
      <c r="K8" s="671"/>
      <c r="L8" s="671"/>
      <c r="M8" s="671"/>
      <c r="N8" s="672"/>
      <c r="P8" s="640" t="s">
        <v>302</v>
      </c>
      <c r="Q8" s="641"/>
      <c r="R8" s="641"/>
      <c r="S8" s="641"/>
      <c r="T8" s="120" t="str">
        <f>LEFT(E87,1)</f>
        <v>Ａ</v>
      </c>
      <c r="U8" s="638" t="s">
        <v>301</v>
      </c>
      <c r="V8" s="638"/>
      <c r="W8" s="638"/>
      <c r="X8" s="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65" t="s">
        <v>334</v>
      </c>
      <c r="B9" s="666"/>
      <c r="C9" s="666"/>
      <c r="D9" s="667"/>
      <c r="E9" s="673" t="str">
        <f t="shared" si="0"/>
        <v>保護の必要が認められる１８歳未満の児童を養育する母子家庭等に対して、児童福祉法第２３条の規定に基づき、母子生活支援施設へ入所措置を行う。</v>
      </c>
      <c r="F9" s="674"/>
      <c r="G9" s="674"/>
      <c r="H9" s="674"/>
      <c r="I9" s="674"/>
      <c r="J9" s="674"/>
      <c r="K9" s="674"/>
      <c r="L9" s="674"/>
      <c r="M9" s="674"/>
      <c r="N9" s="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36" t="s">
        <v>300</v>
      </c>
      <c r="Q10" s="637"/>
      <c r="R10" s="637"/>
      <c r="S10" s="637"/>
      <c r="T10" s="118" t="str">
        <f>LEFT(E89,1)</f>
        <v>Ｂ</v>
      </c>
      <c r="U10" s="638" t="s">
        <v>298</v>
      </c>
      <c r="V10" s="638"/>
      <c r="W10" s="638"/>
      <c r="X10" s="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母子生活支援施設委託について、令和５年度の実績はなし。</v>
      </c>
      <c r="U12" s="690"/>
      <c r="V12" s="690"/>
      <c r="W12" s="690"/>
      <c r="X12" s="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68" t="s">
        <v>332</v>
      </c>
      <c r="B14" s="669"/>
      <c r="C14" s="669"/>
      <c r="D14" s="669"/>
      <c r="E14" s="682" t="str">
        <f>E51</f>
        <v>□市が直接実施  □一部委託  ■全部委託・指定管理  □その他</v>
      </c>
      <c r="F14" s="683"/>
      <c r="G14" s="683"/>
      <c r="H14" s="683"/>
      <c r="I14" s="683"/>
      <c r="J14" s="683"/>
      <c r="K14" s="683"/>
      <c r="L14" s="683"/>
      <c r="M14" s="683"/>
      <c r="N14" s="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68" t="s">
        <v>331</v>
      </c>
      <c r="B15" s="669"/>
      <c r="C15" s="669"/>
      <c r="D15" s="669"/>
      <c r="E15" s="682" t="str">
        <f>E52</f>
        <v>■国・県の制度　 □国・県の制度＋市独自の制度　 □市独自の制度</v>
      </c>
      <c r="F15" s="683"/>
      <c r="G15" s="683"/>
      <c r="H15" s="683"/>
      <c r="I15" s="683"/>
      <c r="J15" s="683"/>
      <c r="K15" s="683"/>
      <c r="L15" s="683"/>
      <c r="M15" s="683"/>
      <c r="N15" s="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85" t="s">
        <v>330</v>
      </c>
      <c r="B16" s="686"/>
      <c r="C16" s="686"/>
      <c r="D16" s="686"/>
      <c r="E16" s="687" t="str">
        <f>E53</f>
        <v>児童福祉法第２３条</v>
      </c>
      <c r="F16" s="688"/>
      <c r="G16" s="688"/>
      <c r="H16" s="688"/>
      <c r="I16" s="688"/>
      <c r="J16" s="688"/>
      <c r="K16" s="688"/>
      <c r="L16" s="688"/>
      <c r="M16" s="688"/>
      <c r="N16" s="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761000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427000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334000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312098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448902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0.41011563731931666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令和５年度実施なし</v>
      </c>
      <c r="F26" s="53"/>
      <c r="G26" s="53"/>
      <c r="H26" s="53"/>
      <c r="I26" s="53"/>
      <c r="J26" s="53"/>
      <c r="K26" s="53"/>
      <c r="L26" s="53"/>
      <c r="M26" s="53"/>
      <c r="N26" s="54"/>
      <c r="O26" s="21"/>
      <c r="P26" s="640" t="s">
        <v>292</v>
      </c>
      <c r="Q26" s="641"/>
      <c r="R26" s="641"/>
      <c r="S26" s="697"/>
      <c r="T26" s="121" t="str">
        <f>E105</f>
        <v>保護の必要が認められる母子家庭等からの相談があれば、関係機関等と連携し、遅滞なく入所措置が行っていく。</v>
      </c>
      <c r="U26" s="690"/>
      <c r="V26" s="690"/>
      <c r="W26" s="690"/>
      <c r="X26" s="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692" t="s">
        <v>285</v>
      </c>
      <c r="B44" s="693"/>
      <c r="C44" s="693"/>
      <c r="D44" s="693"/>
      <c r="E44" s="694" t="s">
        <v>443</v>
      </c>
      <c r="F44" s="695"/>
      <c r="G44" s="695"/>
      <c r="H44" s="695"/>
      <c r="I44" s="695"/>
      <c r="J44" s="695"/>
      <c r="K44" s="695"/>
      <c r="L44" s="695"/>
      <c r="M44" s="695"/>
      <c r="N44" s="696"/>
    </row>
    <row r="45" spans="1:35" ht="20.100000000000001" customHeight="1" x14ac:dyDescent="0.15">
      <c r="A45" s="668" t="s">
        <v>283</v>
      </c>
      <c r="B45" s="669"/>
      <c r="C45" s="669"/>
      <c r="D45" s="669"/>
      <c r="E45" s="670" t="s">
        <v>282</v>
      </c>
      <c r="F45" s="671"/>
      <c r="G45" s="671"/>
      <c r="H45" s="671"/>
      <c r="I45" s="671"/>
      <c r="J45" s="671"/>
      <c r="K45" s="671"/>
      <c r="L45" s="671"/>
      <c r="M45" s="671"/>
      <c r="N45" s="672"/>
    </row>
    <row r="46" spans="1:35" ht="20.100000000000001" customHeight="1" x14ac:dyDescent="0.15">
      <c r="A46" s="665" t="s">
        <v>334</v>
      </c>
      <c r="B46" s="666"/>
      <c r="C46" s="666"/>
      <c r="D46" s="667"/>
      <c r="E46" s="673" t="s">
        <v>442</v>
      </c>
      <c r="F46" s="674"/>
      <c r="G46" s="674"/>
      <c r="H46" s="674"/>
      <c r="I46" s="674"/>
      <c r="J46" s="674"/>
      <c r="K46" s="674"/>
      <c r="L46" s="674"/>
      <c r="M46" s="674"/>
      <c r="N46" s="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68" t="s">
        <v>332</v>
      </c>
      <c r="B51" s="669"/>
      <c r="C51" s="669"/>
      <c r="D51" s="669"/>
      <c r="E51" s="682" t="str">
        <f>AA52 &amp; "市が直接実施  " &amp; AB52  &amp; "一部委託  "  &amp; AC52 &amp; "全部委託・指定管理  " &amp; AD52 &amp; "その他"</f>
        <v>□市が直接実施  □一部委託  ■全部委託・指定管理  □その他</v>
      </c>
      <c r="F51" s="683"/>
      <c r="G51" s="683"/>
      <c r="H51" s="683"/>
      <c r="I51" s="683"/>
      <c r="J51" s="683"/>
      <c r="K51" s="683"/>
      <c r="L51" s="683"/>
      <c r="M51" s="683"/>
      <c r="N51" s="684"/>
    </row>
    <row r="52" spans="1:40" ht="20.100000000000001" customHeight="1" x14ac:dyDescent="0.15">
      <c r="A52" s="668" t="s">
        <v>331</v>
      </c>
      <c r="B52" s="669"/>
      <c r="C52" s="669"/>
      <c r="D52" s="669"/>
      <c r="E52" s="682" t="str">
        <f>AA53 &amp; "国・県の制度　 " &amp; AB53  &amp; "国・県の制度＋市独自の制度　 "  &amp; AC53  &amp; "市独自の制度"</f>
        <v>■国・県の制度　 □国・県の制度＋市独自の制度　 □市独自の制度</v>
      </c>
      <c r="F52" s="683"/>
      <c r="G52" s="683"/>
      <c r="H52" s="683"/>
      <c r="I52" s="683"/>
      <c r="J52" s="683"/>
      <c r="K52" s="683"/>
      <c r="L52" s="683"/>
      <c r="M52" s="683"/>
      <c r="N52" s="684"/>
      <c r="AA52" s="8" t="s">
        <v>274</v>
      </c>
      <c r="AB52" s="8" t="s">
        <v>274</v>
      </c>
      <c r="AC52" s="8" t="s">
        <v>275</v>
      </c>
      <c r="AD52" s="8" t="s">
        <v>274</v>
      </c>
    </row>
    <row r="53" spans="1:40" ht="20.100000000000001" customHeight="1" thickBot="1" x14ac:dyDescent="0.2">
      <c r="A53" s="685" t="s">
        <v>330</v>
      </c>
      <c r="B53" s="686"/>
      <c r="C53" s="686"/>
      <c r="D53" s="686"/>
      <c r="E53" s="687" t="s">
        <v>441</v>
      </c>
      <c r="F53" s="688"/>
      <c r="G53" s="688"/>
      <c r="H53" s="688"/>
      <c r="I53" s="688"/>
      <c r="J53" s="688"/>
      <c r="K53" s="688"/>
      <c r="L53" s="688"/>
      <c r="M53" s="688"/>
      <c r="N53" s="6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761000</v>
      </c>
      <c r="F57" s="57"/>
      <c r="G57" s="57">
        <f>IFERROR(HLOOKUP($AF$38,$AA$56:$AI$57,2,FALSE)*1000,"")</f>
        <v>422000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772</v>
      </c>
      <c r="AE57" s="13">
        <v>761</v>
      </c>
      <c r="AF57" s="13">
        <v>422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427000</v>
      </c>
      <c r="G58" s="19"/>
      <c r="H58" s="20">
        <f>IFERROR(G57-H59,"")</f>
        <v>108000</v>
      </c>
      <c r="I58" s="19"/>
      <c r="J58" s="20">
        <f>IFERROR(I57-J59,"")</f>
        <v>0</v>
      </c>
      <c r="K58" s="19"/>
      <c r="L58" s="20">
        <f>IFERROR(K57-L59,"")</f>
        <v>0</v>
      </c>
      <c r="M58" s="19"/>
      <c r="N58" s="18">
        <f>IFERROR(M57-N59,"")</f>
        <v>0</v>
      </c>
      <c r="AA58" s="13">
        <v>0</v>
      </c>
      <c r="AB58" s="13">
        <v>0</v>
      </c>
      <c r="AC58" s="13">
        <v>0</v>
      </c>
      <c r="AD58" s="13">
        <v>0</v>
      </c>
      <c r="AE58" s="13">
        <v>312098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334000</v>
      </c>
      <c r="G59" s="19"/>
      <c r="H59" s="20">
        <f>IFERROR(HLOOKUP($AF$38,$AA$60:$AI$61,2,FALSE)*1000,"")</f>
        <v>314000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312098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448902</v>
      </c>
      <c r="F61" s="57"/>
      <c r="G61" s="57">
        <f>IFERROR(G57-G60,"")</f>
        <v>422000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313</v>
      </c>
      <c r="AE61" s="12">
        <f t="shared" si="2"/>
        <v>334</v>
      </c>
      <c r="AF61" s="12">
        <f t="shared" si="2"/>
        <v>314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0.41011563731931666</v>
      </c>
      <c r="F62" s="47"/>
      <c r="G62" s="47">
        <f>IFERROR(G$60/G$57,"")</f>
        <v>0</v>
      </c>
      <c r="H62" s="47"/>
      <c r="I62" s="47" t="str">
        <f>IFERROR(I$60/I$57,"")</f>
        <v/>
      </c>
      <c r="J62" s="47"/>
      <c r="K62" s="47" t="str">
        <f>IFERROR(K$60/K$57,"")</f>
        <v/>
      </c>
      <c r="L62" s="47"/>
      <c r="M62" s="47" t="str">
        <f>IFERROR(M$60/M$57,"")</f>
        <v/>
      </c>
      <c r="N62" s="50"/>
      <c r="AA62" s="11">
        <v>0</v>
      </c>
      <c r="AB62" s="11">
        <v>0</v>
      </c>
      <c r="AC62" s="11">
        <v>0</v>
      </c>
      <c r="AD62" s="11">
        <v>208</v>
      </c>
      <c r="AE62" s="11">
        <v>222</v>
      </c>
      <c r="AF62" s="11">
        <v>209</v>
      </c>
      <c r="AG62" s="11">
        <v>0</v>
      </c>
      <c r="AH62" s="11">
        <v>0</v>
      </c>
      <c r="AI62" s="11">
        <v>0</v>
      </c>
      <c r="AJ62" s="8" t="s">
        <v>251</v>
      </c>
      <c r="AL62" s="8" t="s">
        <v>251</v>
      </c>
      <c r="AN62" s="8" t="s">
        <v>251</v>
      </c>
    </row>
    <row r="63" spans="1:40" ht="20.100000000000001" customHeight="1" x14ac:dyDescent="0.15">
      <c r="A63" s="51" t="s">
        <v>321</v>
      </c>
      <c r="B63" s="52"/>
      <c r="C63" s="52"/>
      <c r="D63" s="52"/>
      <c r="E63" s="53" t="s">
        <v>440</v>
      </c>
      <c r="F63" s="53"/>
      <c r="G63" s="53"/>
      <c r="H63" s="53"/>
      <c r="I63" s="53"/>
      <c r="J63" s="53"/>
      <c r="K63" s="53"/>
      <c r="L63" s="53"/>
      <c r="M63" s="53"/>
      <c r="N63" s="54"/>
      <c r="AA63" s="11">
        <v>0</v>
      </c>
      <c r="AB63" s="11">
        <v>0</v>
      </c>
      <c r="AC63" s="11">
        <v>0</v>
      </c>
      <c r="AD63" s="11">
        <v>104</v>
      </c>
      <c r="AE63" s="11">
        <v>111</v>
      </c>
      <c r="AF63" s="11">
        <v>104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1</v>
      </c>
      <c r="AE67" s="11">
        <v>1</v>
      </c>
      <c r="AF67" s="11">
        <v>1</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40" t="s">
        <v>305</v>
      </c>
      <c r="B85" s="641"/>
      <c r="C85" s="641"/>
      <c r="D85" s="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40" t="s">
        <v>302</v>
      </c>
      <c r="B87" s="641"/>
      <c r="C87" s="641"/>
      <c r="D87" s="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36" t="s">
        <v>300</v>
      </c>
      <c r="B89" s="637"/>
      <c r="C89" s="637"/>
      <c r="D89" s="6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40" t="s">
        <v>297</v>
      </c>
      <c r="B91" s="641"/>
      <c r="C91" s="641"/>
      <c r="D91" s="698"/>
      <c r="E91" s="158" t="s">
        <v>439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40" t="s">
        <v>294</v>
      </c>
      <c r="B98" s="641"/>
      <c r="C98" s="641"/>
      <c r="D98" s="698"/>
      <c r="E98" s="703" t="s">
        <v>340</v>
      </c>
      <c r="F98" s="704"/>
      <c r="G98" s="700" t="s">
        <v>293</v>
      </c>
      <c r="H98" s="701"/>
      <c r="I98" s="701"/>
      <c r="J98" s="701"/>
      <c r="K98" s="701"/>
      <c r="L98" s="701"/>
      <c r="M98" s="701"/>
      <c r="N98" s="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40" t="s">
        <v>292</v>
      </c>
      <c r="B105" s="641"/>
      <c r="C105" s="641"/>
      <c r="D105" s="698"/>
      <c r="E105" s="699" t="s">
        <v>438</v>
      </c>
      <c r="F105" s="690"/>
      <c r="G105" s="690"/>
      <c r="H105" s="690"/>
      <c r="I105" s="690"/>
      <c r="J105" s="690"/>
      <c r="K105" s="690"/>
      <c r="L105" s="690"/>
      <c r="M105" s="690"/>
      <c r="N105" s="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076" t="s">
        <v>307</v>
      </c>
      <c r="Q4" s="6077"/>
      <c r="R4" s="6077"/>
      <c r="S4" s="6077"/>
      <c r="T4" s="118" t="str">
        <f>LEFT(E83,1)</f>
        <v>Ｂ</v>
      </c>
      <c r="U4" s="6078" t="s">
        <v>306</v>
      </c>
      <c r="V4" s="6078"/>
      <c r="W4" s="6078"/>
      <c r="X4" s="6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080" t="s">
        <v>305</v>
      </c>
      <c r="Q6" s="6081"/>
      <c r="R6" s="6081"/>
      <c r="S6" s="6081"/>
      <c r="T6" s="118" t="str">
        <f>LEFT(E85,1)</f>
        <v>Ｂ</v>
      </c>
      <c r="U6" s="6078" t="s">
        <v>303</v>
      </c>
      <c r="V6" s="6078"/>
      <c r="W6" s="6078"/>
      <c r="X6" s="6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092" t="s">
        <v>285</v>
      </c>
      <c r="B7" s="6093"/>
      <c r="C7" s="6093"/>
      <c r="D7" s="6093"/>
      <c r="E7" s="6094" t="str">
        <f t="shared" si="0"/>
        <v>保健センター施設整備</v>
      </c>
      <c r="F7" s="6095"/>
      <c r="G7" s="6095"/>
      <c r="H7" s="6095"/>
      <c r="I7" s="6095"/>
      <c r="J7" s="6095"/>
      <c r="K7" s="6095"/>
      <c r="L7" s="6095"/>
      <c r="M7" s="6095"/>
      <c r="N7" s="6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068" t="s">
        <v>283</v>
      </c>
      <c r="B8" s="6069"/>
      <c r="C8" s="6069"/>
      <c r="D8" s="6069"/>
      <c r="E8" s="6070" t="str">
        <f t="shared" si="0"/>
        <v>保健センター</v>
      </c>
      <c r="F8" s="6071"/>
      <c r="G8" s="6071"/>
      <c r="H8" s="6071"/>
      <c r="I8" s="6071"/>
      <c r="J8" s="6071"/>
      <c r="K8" s="6071"/>
      <c r="L8" s="6071"/>
      <c r="M8" s="6071"/>
      <c r="N8" s="6072"/>
      <c r="P8" s="6040" t="s">
        <v>302</v>
      </c>
      <c r="Q8" s="6041"/>
      <c r="R8" s="6041"/>
      <c r="S8" s="6041"/>
      <c r="T8" s="120" t="str">
        <f>LEFT(E87,1)</f>
        <v>Ａ</v>
      </c>
      <c r="U8" s="6038" t="s">
        <v>301</v>
      </c>
      <c r="V8" s="6038"/>
      <c r="W8" s="6038"/>
      <c r="X8" s="6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065" t="s">
        <v>334</v>
      </c>
      <c r="B9" s="6066"/>
      <c r="C9" s="6066"/>
      <c r="D9" s="6067"/>
      <c r="E9" s="6073" t="str">
        <f t="shared" si="0"/>
        <v>保健センター・歴史民俗資料館複合施設の健診室等の天井を吸音処理するための工事を行う。</v>
      </c>
      <c r="F9" s="6074"/>
      <c r="G9" s="6074"/>
      <c r="H9" s="6074"/>
      <c r="I9" s="6074"/>
      <c r="J9" s="6074"/>
      <c r="K9" s="6074"/>
      <c r="L9" s="6074"/>
      <c r="M9" s="6074"/>
      <c r="N9" s="6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036" t="s">
        <v>300</v>
      </c>
      <c r="Q10" s="6037"/>
      <c r="R10" s="6037"/>
      <c r="S10" s="6037"/>
      <c r="T10" s="118" t="str">
        <f>LEFT(E89,1)</f>
        <v>Ａ</v>
      </c>
      <c r="U10" s="6038" t="s">
        <v>298</v>
      </c>
      <c r="V10" s="6038"/>
      <c r="W10" s="6038"/>
      <c r="X10" s="6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吸音処理がされたことで、健診時の会話が明瞭になり、スムーズに健診を実施できるようになった。</v>
      </c>
      <c r="U12" s="6090"/>
      <c r="V12" s="6090"/>
      <c r="W12" s="6090"/>
      <c r="X12" s="6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068" t="s">
        <v>332</v>
      </c>
      <c r="B14" s="6069"/>
      <c r="C14" s="6069"/>
      <c r="D14" s="6069"/>
      <c r="E14" s="6082" t="str">
        <f>E51</f>
        <v>■市が直接実施  □一部委託  □全部委託・指定管理  □その他</v>
      </c>
      <c r="F14" s="6083"/>
      <c r="G14" s="6083"/>
      <c r="H14" s="6083"/>
      <c r="I14" s="6083"/>
      <c r="J14" s="6083"/>
      <c r="K14" s="6083"/>
      <c r="L14" s="6083"/>
      <c r="M14" s="6083"/>
      <c r="N14" s="6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068" t="s">
        <v>331</v>
      </c>
      <c r="B15" s="6069"/>
      <c r="C15" s="6069"/>
      <c r="D15" s="6069"/>
      <c r="E15" s="6082" t="str">
        <f>E52</f>
        <v>□国・県の制度　 □国・県の制度＋市独自の制度　 ■市独自の制度</v>
      </c>
      <c r="F15" s="6083"/>
      <c r="G15" s="6083"/>
      <c r="H15" s="6083"/>
      <c r="I15" s="6083"/>
      <c r="J15" s="6083"/>
      <c r="K15" s="6083"/>
      <c r="L15" s="6083"/>
      <c r="M15" s="6083"/>
      <c r="N15" s="6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085" t="s">
        <v>330</v>
      </c>
      <c r="B16" s="6086"/>
      <c r="C16" s="6086"/>
      <c r="D16" s="6086"/>
      <c r="E16" s="6087" t="str">
        <f>E53</f>
        <v>なし</v>
      </c>
      <c r="F16" s="6088"/>
      <c r="G16" s="6088"/>
      <c r="H16" s="6088"/>
      <c r="I16" s="6088"/>
      <c r="J16" s="6088"/>
      <c r="K16" s="6088"/>
      <c r="L16" s="6088"/>
      <c r="M16" s="6088"/>
      <c r="N16" s="6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3392000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3392000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3281080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110920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0.96729952830188681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保健センター・歴史民俗資料館複合施設の健診室等の天井に吸音処理を施す工事を行った。</v>
      </c>
      <c r="F26" s="53"/>
      <c r="G26" s="53"/>
      <c r="H26" s="53"/>
      <c r="I26" s="53"/>
      <c r="J26" s="53"/>
      <c r="K26" s="53"/>
      <c r="L26" s="53"/>
      <c r="M26" s="53"/>
      <c r="N26" s="54"/>
      <c r="O26" s="21"/>
      <c r="P26" s="6040" t="s">
        <v>292</v>
      </c>
      <c r="Q26" s="6041"/>
      <c r="R26" s="6041"/>
      <c r="S26" s="6097"/>
      <c r="T26" s="121" t="str">
        <f>E105</f>
        <v>工事が完了したため、事業は完了とする。</v>
      </c>
      <c r="U26" s="6090"/>
      <c r="V26" s="6090"/>
      <c r="W26" s="6090"/>
      <c r="X26" s="6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
      </c>
      <c r="C33" s="49"/>
      <c r="D33" s="23" t="str">
        <f t="shared" ref="D33:E36" si="1">D70</f>
        <v/>
      </c>
      <c r="E33" s="46" t="str">
        <f t="shared" si="1"/>
        <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092" t="s">
        <v>285</v>
      </c>
      <c r="B44" s="6093"/>
      <c r="C44" s="6093"/>
      <c r="D44" s="6093"/>
      <c r="E44" s="6094" t="s">
        <v>1437</v>
      </c>
      <c r="F44" s="6095"/>
      <c r="G44" s="6095"/>
      <c r="H44" s="6095"/>
      <c r="I44" s="6095"/>
      <c r="J44" s="6095"/>
      <c r="K44" s="6095"/>
      <c r="L44" s="6095"/>
      <c r="M44" s="6095"/>
      <c r="N44" s="6096"/>
    </row>
    <row r="45" spans="1:35" ht="20.100000000000001" customHeight="1" x14ac:dyDescent="0.15">
      <c r="A45" s="6068" t="s">
        <v>283</v>
      </c>
      <c r="B45" s="6069"/>
      <c r="C45" s="6069"/>
      <c r="D45" s="6069"/>
      <c r="E45" s="6070" t="s">
        <v>1372</v>
      </c>
      <c r="F45" s="6071"/>
      <c r="G45" s="6071"/>
      <c r="H45" s="6071"/>
      <c r="I45" s="6071"/>
      <c r="J45" s="6071"/>
      <c r="K45" s="6071"/>
      <c r="L45" s="6071"/>
      <c r="M45" s="6071"/>
      <c r="N45" s="6072"/>
    </row>
    <row r="46" spans="1:35" ht="20.100000000000001" customHeight="1" x14ac:dyDescent="0.15">
      <c r="A46" s="6065" t="s">
        <v>334</v>
      </c>
      <c r="B46" s="6066"/>
      <c r="C46" s="6066"/>
      <c r="D46" s="6067"/>
      <c r="E46" s="6073" t="s">
        <v>1436</v>
      </c>
      <c r="F46" s="6074"/>
      <c r="G46" s="6074"/>
      <c r="H46" s="6074"/>
      <c r="I46" s="6074"/>
      <c r="J46" s="6074"/>
      <c r="K46" s="6074"/>
      <c r="L46" s="6074"/>
      <c r="M46" s="6074"/>
      <c r="N46" s="6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068" t="s">
        <v>332</v>
      </c>
      <c r="B51" s="6069"/>
      <c r="C51" s="6069"/>
      <c r="D51" s="6069"/>
      <c r="E51" s="6082" t="str">
        <f>AA52 &amp; "市が直接実施  " &amp; AB52  &amp; "一部委託  "  &amp; AC52 &amp; "全部委託・指定管理  " &amp; AD52 &amp; "その他"</f>
        <v>■市が直接実施  □一部委託  □全部委託・指定管理  □その他</v>
      </c>
      <c r="F51" s="6083"/>
      <c r="G51" s="6083"/>
      <c r="H51" s="6083"/>
      <c r="I51" s="6083"/>
      <c r="J51" s="6083"/>
      <c r="K51" s="6083"/>
      <c r="L51" s="6083"/>
      <c r="M51" s="6083"/>
      <c r="N51" s="6084"/>
    </row>
    <row r="52" spans="1:40" ht="20.100000000000001" customHeight="1" x14ac:dyDescent="0.15">
      <c r="A52" s="6068" t="s">
        <v>331</v>
      </c>
      <c r="B52" s="6069"/>
      <c r="C52" s="6069"/>
      <c r="D52" s="6069"/>
      <c r="E52" s="6082" t="str">
        <f>AA53 &amp; "国・県の制度　 " &amp; AB53  &amp; "国・県の制度＋市独自の制度　 "  &amp; AC53  &amp; "市独自の制度"</f>
        <v>□国・県の制度　 □国・県の制度＋市独自の制度　 ■市独自の制度</v>
      </c>
      <c r="F52" s="6083"/>
      <c r="G52" s="6083"/>
      <c r="H52" s="6083"/>
      <c r="I52" s="6083"/>
      <c r="J52" s="6083"/>
      <c r="K52" s="6083"/>
      <c r="L52" s="6083"/>
      <c r="M52" s="6083"/>
      <c r="N52" s="6084"/>
      <c r="AA52" s="8" t="s">
        <v>275</v>
      </c>
      <c r="AB52" s="8" t="s">
        <v>274</v>
      </c>
      <c r="AC52" s="8" t="s">
        <v>274</v>
      </c>
      <c r="AD52" s="8" t="s">
        <v>274</v>
      </c>
    </row>
    <row r="53" spans="1:40" ht="20.100000000000001" customHeight="1" thickBot="1" x14ac:dyDescent="0.2">
      <c r="A53" s="6085" t="s">
        <v>330</v>
      </c>
      <c r="B53" s="6086"/>
      <c r="C53" s="6086"/>
      <c r="D53" s="6086"/>
      <c r="E53" s="6087" t="s">
        <v>541</v>
      </c>
      <c r="F53" s="6088"/>
      <c r="G53" s="6088"/>
      <c r="H53" s="6088"/>
      <c r="I53" s="6088"/>
      <c r="J53" s="6088"/>
      <c r="K53" s="6088"/>
      <c r="L53" s="6088"/>
      <c r="M53" s="6088"/>
      <c r="N53" s="60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3392000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3392</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3392000</v>
      </c>
      <c r="G58" s="19"/>
      <c r="H58" s="20">
        <f>IFERROR(G57-H59,"")</f>
        <v>0</v>
      </c>
      <c r="I58" s="19"/>
      <c r="J58" s="20">
        <f>IFERROR(I57-J59,"")</f>
        <v>0</v>
      </c>
      <c r="K58" s="19"/>
      <c r="L58" s="20">
        <f>IFERROR(K57-L59,"")</f>
        <v>0</v>
      </c>
      <c r="M58" s="19"/>
      <c r="N58" s="18">
        <f>IFERROR(M57-N59,"")</f>
        <v>0</v>
      </c>
      <c r="AA58" s="13">
        <v>0</v>
      </c>
      <c r="AB58" s="13">
        <v>0</v>
      </c>
      <c r="AC58" s="13">
        <v>0</v>
      </c>
      <c r="AD58" s="13">
        <v>0</v>
      </c>
      <c r="AE58" s="13">
        <v>3281080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3281080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110920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0.96729952830188681</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1435</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251</v>
      </c>
      <c r="C70" s="49"/>
      <c r="D70" s="15" t="s">
        <v>251</v>
      </c>
      <c r="E70" s="180" t="str">
        <f>IFERROR(HLOOKUP($AE$38,$AA$76:$AI$80,2,FALSE),"")</f>
        <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040" t="s">
        <v>305</v>
      </c>
      <c r="B85" s="6041"/>
      <c r="C85" s="6041"/>
      <c r="D85" s="6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040" t="s">
        <v>302</v>
      </c>
      <c r="B87" s="6041"/>
      <c r="C87" s="6041"/>
      <c r="D87" s="6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036" t="s">
        <v>300</v>
      </c>
      <c r="B89" s="6037"/>
      <c r="C89" s="6037"/>
      <c r="D89" s="6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040" t="s">
        <v>297</v>
      </c>
      <c r="B91" s="6041"/>
      <c r="C91" s="6041"/>
      <c r="D91" s="6098"/>
      <c r="E91" s="158" t="s">
        <v>1434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040" t="s">
        <v>294</v>
      </c>
      <c r="B98" s="6041"/>
      <c r="C98" s="6041"/>
      <c r="D98" s="6098"/>
      <c r="E98" s="6103" t="s">
        <v>612</v>
      </c>
      <c r="F98" s="6104"/>
      <c r="G98" s="6100" t="s">
        <v>293</v>
      </c>
      <c r="H98" s="6101"/>
      <c r="I98" s="6101"/>
      <c r="J98" s="6101"/>
      <c r="K98" s="6101"/>
      <c r="L98" s="6101"/>
      <c r="M98" s="6101"/>
      <c r="N98" s="6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040" t="s">
        <v>292</v>
      </c>
      <c r="B105" s="6041"/>
      <c r="C105" s="6041"/>
      <c r="D105" s="6098"/>
      <c r="E105" s="6099" t="s">
        <v>1433</v>
      </c>
      <c r="F105" s="6090"/>
      <c r="G105" s="6090"/>
      <c r="H105" s="6090"/>
      <c r="I105" s="6090"/>
      <c r="J105" s="6090"/>
      <c r="K105" s="6090"/>
      <c r="L105" s="6090"/>
      <c r="M105" s="6090"/>
      <c r="N105" s="6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116" t="s">
        <v>307</v>
      </c>
      <c r="Q4" s="6117"/>
      <c r="R4" s="6117"/>
      <c r="S4" s="6117"/>
      <c r="T4" s="118" t="str">
        <f>LEFT(E83,1)</f>
        <v>Ｂ</v>
      </c>
      <c r="U4" s="6118" t="s">
        <v>306</v>
      </c>
      <c r="V4" s="6118"/>
      <c r="W4" s="6118"/>
      <c r="X4" s="6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120" t="s">
        <v>305</v>
      </c>
      <c r="Q6" s="6121"/>
      <c r="R6" s="6121"/>
      <c r="S6" s="6121"/>
      <c r="T6" s="118" t="str">
        <f>LEFT(E85,1)</f>
        <v>Ｂ</v>
      </c>
      <c r="U6" s="6118" t="s">
        <v>303</v>
      </c>
      <c r="V6" s="6118"/>
      <c r="W6" s="6118"/>
      <c r="X6" s="6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132" t="s">
        <v>285</v>
      </c>
      <c r="B7" s="6133"/>
      <c r="C7" s="6133"/>
      <c r="D7" s="6133"/>
      <c r="E7" s="6134" t="str">
        <f t="shared" si="0"/>
        <v>保険未加入者健康診査</v>
      </c>
      <c r="F7" s="6135"/>
      <c r="G7" s="6135"/>
      <c r="H7" s="6135"/>
      <c r="I7" s="6135"/>
      <c r="J7" s="6135"/>
      <c r="K7" s="6135"/>
      <c r="L7" s="6135"/>
      <c r="M7" s="6135"/>
      <c r="N7" s="6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108" t="s">
        <v>283</v>
      </c>
      <c r="B8" s="6109"/>
      <c r="C8" s="6109"/>
      <c r="D8" s="6109"/>
      <c r="E8" s="6110" t="str">
        <f t="shared" si="0"/>
        <v>保健センター</v>
      </c>
      <c r="F8" s="6111"/>
      <c r="G8" s="6111"/>
      <c r="H8" s="6111"/>
      <c r="I8" s="6111"/>
      <c r="J8" s="6111"/>
      <c r="K8" s="6111"/>
      <c r="L8" s="6111"/>
      <c r="M8" s="6111"/>
      <c r="N8" s="6112"/>
      <c r="P8" s="6080" t="s">
        <v>302</v>
      </c>
      <c r="Q8" s="6081"/>
      <c r="R8" s="6081"/>
      <c r="S8" s="6081"/>
      <c r="T8" s="120" t="str">
        <f>LEFT(E87,1)</f>
        <v>Ａ</v>
      </c>
      <c r="U8" s="6078" t="s">
        <v>301</v>
      </c>
      <c r="V8" s="6078"/>
      <c r="W8" s="6078"/>
      <c r="X8" s="6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105" t="s">
        <v>334</v>
      </c>
      <c r="B9" s="6106"/>
      <c r="C9" s="6106"/>
      <c r="D9" s="6107"/>
      <c r="E9" s="6113" t="str">
        <f t="shared" si="0"/>
        <v>健康増進法に基づき、４０歳以上の生活保護受給者及び中国残留邦人等のうち社会保険未加入者の健康診査を実施する。</v>
      </c>
      <c r="F9" s="6114"/>
      <c r="G9" s="6114"/>
      <c r="H9" s="6114"/>
      <c r="I9" s="6114"/>
      <c r="J9" s="6114"/>
      <c r="K9" s="6114"/>
      <c r="L9" s="6114"/>
      <c r="M9" s="6114"/>
      <c r="N9" s="6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076" t="s">
        <v>300</v>
      </c>
      <c r="Q10" s="6077"/>
      <c r="R10" s="6077"/>
      <c r="S10" s="6077"/>
      <c r="T10" s="118" t="str">
        <f>LEFT(E89,1)</f>
        <v>Ａ</v>
      </c>
      <c r="U10" s="6078" t="s">
        <v>298</v>
      </c>
      <c r="V10" s="6078"/>
      <c r="W10" s="6078"/>
      <c r="X10" s="6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健康診査は、健康増進法に基づき生活習慣病の予防を図るため実施した。検診のお知らせを作成し、生活保護所管課から対象者へ配布を行ったことで、受診者数が増加し、生活習慣病の早期発見・早期改善指導ができた。</v>
      </c>
      <c r="U12" s="6130"/>
      <c r="V12" s="6130"/>
      <c r="W12" s="6130"/>
      <c r="X12" s="6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108" t="s">
        <v>332</v>
      </c>
      <c r="B14" s="6109"/>
      <c r="C14" s="6109"/>
      <c r="D14" s="6109"/>
      <c r="E14" s="6122" t="str">
        <f>E51</f>
        <v>□市が直接実施  □一部委託  ■全部委託・指定管理  □その他</v>
      </c>
      <c r="F14" s="6123"/>
      <c r="G14" s="6123"/>
      <c r="H14" s="6123"/>
      <c r="I14" s="6123"/>
      <c r="J14" s="6123"/>
      <c r="K14" s="6123"/>
      <c r="L14" s="6123"/>
      <c r="M14" s="6123"/>
      <c r="N14" s="6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108" t="s">
        <v>331</v>
      </c>
      <c r="B15" s="6109"/>
      <c r="C15" s="6109"/>
      <c r="D15" s="6109"/>
      <c r="E15" s="6122" t="str">
        <f>E52</f>
        <v>■国・県の制度　 □国・県の制度＋市独自の制度　 □市独自の制度</v>
      </c>
      <c r="F15" s="6123"/>
      <c r="G15" s="6123"/>
      <c r="H15" s="6123"/>
      <c r="I15" s="6123"/>
      <c r="J15" s="6123"/>
      <c r="K15" s="6123"/>
      <c r="L15" s="6123"/>
      <c r="M15" s="6123"/>
      <c r="N15" s="6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125" t="s">
        <v>330</v>
      </c>
      <c r="B16" s="6126"/>
      <c r="C16" s="6126"/>
      <c r="D16" s="6126"/>
      <c r="E16" s="6127" t="str">
        <f>E53</f>
        <v>健康増進法</v>
      </c>
      <c r="F16" s="6128"/>
      <c r="G16" s="6128"/>
      <c r="H16" s="6128"/>
      <c r="I16" s="6128"/>
      <c r="J16" s="6128"/>
      <c r="K16" s="6128"/>
      <c r="L16" s="6128"/>
      <c r="M16" s="6128"/>
      <c r="N16" s="6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3226000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1879000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1347000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3168551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57449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0.98219187848729073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健康増進法に基づき、４０歳以上の生活保護受給者及び中国残留邦人等のうち社会保険未加入者の健康診査を実施した。</v>
      </c>
      <c r="F26" s="53"/>
      <c r="G26" s="53"/>
      <c r="H26" s="53"/>
      <c r="I26" s="53"/>
      <c r="J26" s="53"/>
      <c r="K26" s="53"/>
      <c r="L26" s="53"/>
      <c r="M26" s="53"/>
      <c r="N26" s="54"/>
      <c r="O26" s="21"/>
      <c r="P26" s="6080" t="s">
        <v>292</v>
      </c>
      <c r="Q26" s="6081"/>
      <c r="R26" s="6081"/>
      <c r="S26" s="6137"/>
      <c r="T26" s="121" t="str">
        <f>E105</f>
        <v>前年度の実績に基づき、受診勧奨の方法や受診後の保健指導等も見直しながら、受診率を向上を図っていく。</v>
      </c>
      <c r="U26" s="6130"/>
      <c r="V26" s="6130"/>
      <c r="W26" s="6130"/>
      <c r="X26" s="6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健康診査受診者数</v>
      </c>
      <c r="C33" s="49"/>
      <c r="D33" s="23" t="str">
        <f t="shared" ref="D33:E36" si="1">D70</f>
        <v>人</v>
      </c>
      <c r="E33" s="46">
        <f t="shared" si="1"/>
        <v>260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132" t="s">
        <v>285</v>
      </c>
      <c r="B44" s="6133"/>
      <c r="C44" s="6133"/>
      <c r="D44" s="6133"/>
      <c r="E44" s="6134" t="s">
        <v>1442</v>
      </c>
      <c r="F44" s="6135"/>
      <c r="G44" s="6135"/>
      <c r="H44" s="6135"/>
      <c r="I44" s="6135"/>
      <c r="J44" s="6135"/>
      <c r="K44" s="6135"/>
      <c r="L44" s="6135"/>
      <c r="M44" s="6135"/>
      <c r="N44" s="6136"/>
    </row>
    <row r="45" spans="1:35" ht="20.100000000000001" customHeight="1" x14ac:dyDescent="0.15">
      <c r="A45" s="6108" t="s">
        <v>283</v>
      </c>
      <c r="B45" s="6109"/>
      <c r="C45" s="6109"/>
      <c r="D45" s="6109"/>
      <c r="E45" s="6110" t="s">
        <v>1372</v>
      </c>
      <c r="F45" s="6111"/>
      <c r="G45" s="6111"/>
      <c r="H45" s="6111"/>
      <c r="I45" s="6111"/>
      <c r="J45" s="6111"/>
      <c r="K45" s="6111"/>
      <c r="L45" s="6111"/>
      <c r="M45" s="6111"/>
      <c r="N45" s="6112"/>
    </row>
    <row r="46" spans="1:35" ht="20.100000000000001" customHeight="1" x14ac:dyDescent="0.15">
      <c r="A46" s="6105" t="s">
        <v>334</v>
      </c>
      <c r="B46" s="6106"/>
      <c r="C46" s="6106"/>
      <c r="D46" s="6107"/>
      <c r="E46" s="6113" t="s">
        <v>1441</v>
      </c>
      <c r="F46" s="6114"/>
      <c r="G46" s="6114"/>
      <c r="H46" s="6114"/>
      <c r="I46" s="6114"/>
      <c r="J46" s="6114"/>
      <c r="K46" s="6114"/>
      <c r="L46" s="6114"/>
      <c r="M46" s="6114"/>
      <c r="N46" s="6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108" t="s">
        <v>332</v>
      </c>
      <c r="B51" s="6109"/>
      <c r="C51" s="6109"/>
      <c r="D51" s="6109"/>
      <c r="E51" s="6122" t="str">
        <f>AA52 &amp; "市が直接実施  " &amp; AB52  &amp; "一部委託  "  &amp; AC52 &amp; "全部委託・指定管理  " &amp; AD52 &amp; "その他"</f>
        <v>□市が直接実施  □一部委託  ■全部委託・指定管理  □その他</v>
      </c>
      <c r="F51" s="6123"/>
      <c r="G51" s="6123"/>
      <c r="H51" s="6123"/>
      <c r="I51" s="6123"/>
      <c r="J51" s="6123"/>
      <c r="K51" s="6123"/>
      <c r="L51" s="6123"/>
      <c r="M51" s="6123"/>
      <c r="N51" s="6124"/>
    </row>
    <row r="52" spans="1:40" ht="20.100000000000001" customHeight="1" x14ac:dyDescent="0.15">
      <c r="A52" s="6108" t="s">
        <v>331</v>
      </c>
      <c r="B52" s="6109"/>
      <c r="C52" s="6109"/>
      <c r="D52" s="6109"/>
      <c r="E52" s="6122" t="str">
        <f>AA53 &amp; "国・県の制度　 " &amp; AB53  &amp; "国・県の制度＋市独自の制度　 "  &amp; AC53  &amp; "市独自の制度"</f>
        <v>■国・県の制度　 □国・県の制度＋市独自の制度　 □市独自の制度</v>
      </c>
      <c r="F52" s="6123"/>
      <c r="G52" s="6123"/>
      <c r="H52" s="6123"/>
      <c r="I52" s="6123"/>
      <c r="J52" s="6123"/>
      <c r="K52" s="6123"/>
      <c r="L52" s="6123"/>
      <c r="M52" s="6123"/>
      <c r="N52" s="6124"/>
      <c r="AA52" s="8" t="s">
        <v>274</v>
      </c>
      <c r="AB52" s="8" t="s">
        <v>274</v>
      </c>
      <c r="AC52" s="8" t="s">
        <v>275</v>
      </c>
      <c r="AD52" s="8" t="s">
        <v>274</v>
      </c>
    </row>
    <row r="53" spans="1:40" ht="20.100000000000001" customHeight="1" thickBot="1" x14ac:dyDescent="0.2">
      <c r="A53" s="6125" t="s">
        <v>330</v>
      </c>
      <c r="B53" s="6126"/>
      <c r="C53" s="6126"/>
      <c r="D53" s="6126"/>
      <c r="E53" s="6127" t="s">
        <v>1399</v>
      </c>
      <c r="F53" s="6128"/>
      <c r="G53" s="6128"/>
      <c r="H53" s="6128"/>
      <c r="I53" s="6128"/>
      <c r="J53" s="6128"/>
      <c r="K53" s="6128"/>
      <c r="L53" s="6128"/>
      <c r="M53" s="6128"/>
      <c r="N53" s="6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3226000</v>
      </c>
      <c r="F57" s="57"/>
      <c r="G57" s="57">
        <f>IFERROR(HLOOKUP($AF$38,$AA$56:$AI$57,2,FALSE)*1000,"")</f>
        <v>2694000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2254</v>
      </c>
      <c r="AE57" s="13">
        <v>3226</v>
      </c>
      <c r="AF57" s="13">
        <v>2694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1879000</v>
      </c>
      <c r="G58" s="19"/>
      <c r="H58" s="20">
        <f>IFERROR(G57-H59,"")</f>
        <v>1347000</v>
      </c>
      <c r="I58" s="19"/>
      <c r="J58" s="20">
        <f>IFERROR(I57-J59,"")</f>
        <v>0</v>
      </c>
      <c r="K58" s="19"/>
      <c r="L58" s="20">
        <f>IFERROR(K57-L59,"")</f>
        <v>0</v>
      </c>
      <c r="M58" s="19"/>
      <c r="N58" s="18">
        <f>IFERROR(M57-N59,"")</f>
        <v>0</v>
      </c>
      <c r="AA58" s="13">
        <v>0</v>
      </c>
      <c r="AB58" s="13">
        <v>0</v>
      </c>
      <c r="AC58" s="13">
        <v>0</v>
      </c>
      <c r="AD58" s="13">
        <v>996139</v>
      </c>
      <c r="AE58" s="13">
        <v>3168551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1347000</v>
      </c>
      <c r="G59" s="19"/>
      <c r="H59" s="20">
        <f>IFERROR(HLOOKUP($AF$38,$AA$60:$AI$61,2,FALSE)*1000,"")</f>
        <v>1347000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3168551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57449</v>
      </c>
      <c r="F61" s="57"/>
      <c r="G61" s="57">
        <f>IFERROR(G57-G60,"")</f>
        <v>2694000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1109</v>
      </c>
      <c r="AE61" s="12">
        <f t="shared" si="2"/>
        <v>1347</v>
      </c>
      <c r="AF61" s="12">
        <f t="shared" si="2"/>
        <v>1347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0.98219187848729073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1440</v>
      </c>
      <c r="F63" s="53"/>
      <c r="G63" s="53"/>
      <c r="H63" s="53"/>
      <c r="I63" s="53"/>
      <c r="J63" s="53"/>
      <c r="K63" s="53"/>
      <c r="L63" s="53"/>
      <c r="M63" s="53"/>
      <c r="N63" s="54"/>
      <c r="AA63" s="11">
        <v>0</v>
      </c>
      <c r="AB63" s="11">
        <v>0</v>
      </c>
      <c r="AC63" s="11">
        <v>0</v>
      </c>
      <c r="AD63" s="11">
        <v>1109</v>
      </c>
      <c r="AE63" s="11">
        <v>1347</v>
      </c>
      <c r="AF63" s="11">
        <v>1347</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1335</v>
      </c>
      <c r="C70" s="49"/>
      <c r="D70" s="15" t="s">
        <v>252</v>
      </c>
      <c r="E70" s="180">
        <f>IFERROR(HLOOKUP($AE$38,$AA$76:$AI$80,2,FALSE),"")</f>
        <v>260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260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080" t="s">
        <v>305</v>
      </c>
      <c r="B85" s="6081"/>
      <c r="C85" s="6081"/>
      <c r="D85" s="6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080" t="s">
        <v>302</v>
      </c>
      <c r="B87" s="6081"/>
      <c r="C87" s="6081"/>
      <c r="D87" s="6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076" t="s">
        <v>300</v>
      </c>
      <c r="B89" s="6077"/>
      <c r="C89" s="6077"/>
      <c r="D89" s="60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080" t="s">
        <v>297</v>
      </c>
      <c r="B91" s="6081"/>
      <c r="C91" s="6081"/>
      <c r="D91" s="6138"/>
      <c r="E91" s="158" t="s">
        <v>1439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080" t="s">
        <v>294</v>
      </c>
      <c r="B98" s="6081"/>
      <c r="C98" s="6081"/>
      <c r="D98" s="6138"/>
      <c r="E98" s="6143" t="s">
        <v>232</v>
      </c>
      <c r="F98" s="6144"/>
      <c r="G98" s="6140" t="s">
        <v>293</v>
      </c>
      <c r="H98" s="6141"/>
      <c r="I98" s="6141"/>
      <c r="J98" s="6141"/>
      <c r="K98" s="6141"/>
      <c r="L98" s="6141"/>
      <c r="M98" s="6141"/>
      <c r="N98" s="6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080" t="s">
        <v>292</v>
      </c>
      <c r="B105" s="6081"/>
      <c r="C105" s="6081"/>
      <c r="D105" s="6138"/>
      <c r="E105" s="6139" t="s">
        <v>1438</v>
      </c>
      <c r="F105" s="6130"/>
      <c r="G105" s="6130"/>
      <c r="H105" s="6130"/>
      <c r="I105" s="6130"/>
      <c r="J105" s="6130"/>
      <c r="K105" s="6130"/>
      <c r="L105" s="6130"/>
      <c r="M105" s="6130"/>
      <c r="N105" s="6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156" t="s">
        <v>307</v>
      </c>
      <c r="Q4" s="6157"/>
      <c r="R4" s="6157"/>
      <c r="S4" s="6157"/>
      <c r="T4" s="118" t="str">
        <f>LEFT(E83,1)</f>
        <v>Ｂ</v>
      </c>
      <c r="U4" s="6158" t="s">
        <v>306</v>
      </c>
      <c r="V4" s="6158"/>
      <c r="W4" s="6158"/>
      <c r="X4" s="6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160" t="s">
        <v>305</v>
      </c>
      <c r="Q6" s="6161"/>
      <c r="R6" s="6161"/>
      <c r="S6" s="6161"/>
      <c r="T6" s="118" t="str">
        <f>LEFT(E85,1)</f>
        <v>Ｂ</v>
      </c>
      <c r="U6" s="6158" t="s">
        <v>303</v>
      </c>
      <c r="V6" s="6158"/>
      <c r="W6" s="6158"/>
      <c r="X6" s="6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172" t="s">
        <v>285</v>
      </c>
      <c r="B7" s="6173"/>
      <c r="C7" s="6173"/>
      <c r="D7" s="6173"/>
      <c r="E7" s="6174" t="str">
        <f t="shared" si="0"/>
        <v>肝炎ウイルス検診</v>
      </c>
      <c r="F7" s="6175"/>
      <c r="G7" s="6175"/>
      <c r="H7" s="6175"/>
      <c r="I7" s="6175"/>
      <c r="J7" s="6175"/>
      <c r="K7" s="6175"/>
      <c r="L7" s="6175"/>
      <c r="M7" s="6175"/>
      <c r="N7" s="6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148" t="s">
        <v>283</v>
      </c>
      <c r="B8" s="6149"/>
      <c r="C8" s="6149"/>
      <c r="D8" s="6149"/>
      <c r="E8" s="6150" t="str">
        <f t="shared" si="0"/>
        <v>保健センター</v>
      </c>
      <c r="F8" s="6151"/>
      <c r="G8" s="6151"/>
      <c r="H8" s="6151"/>
      <c r="I8" s="6151"/>
      <c r="J8" s="6151"/>
      <c r="K8" s="6151"/>
      <c r="L8" s="6151"/>
      <c r="M8" s="6151"/>
      <c r="N8" s="6152"/>
      <c r="P8" s="6120" t="s">
        <v>302</v>
      </c>
      <c r="Q8" s="6121"/>
      <c r="R8" s="6121"/>
      <c r="S8" s="6121"/>
      <c r="T8" s="120" t="str">
        <f>LEFT(E87,1)</f>
        <v>Ａ</v>
      </c>
      <c r="U8" s="6118" t="s">
        <v>301</v>
      </c>
      <c r="V8" s="6118"/>
      <c r="W8" s="6118"/>
      <c r="X8" s="6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145" t="s">
        <v>334</v>
      </c>
      <c r="B9" s="6146"/>
      <c r="C9" s="6146"/>
      <c r="D9" s="6147"/>
      <c r="E9" s="6153" t="str">
        <f t="shared" si="0"/>
        <v>健康増進法に基づき、肝炎ウイルス検診を実施する。
実施方法は、市の指定医療機関で行う個別検診とする。</v>
      </c>
      <c r="F9" s="6154"/>
      <c r="G9" s="6154"/>
      <c r="H9" s="6154"/>
      <c r="I9" s="6154"/>
      <c r="J9" s="6154"/>
      <c r="K9" s="6154"/>
      <c r="L9" s="6154"/>
      <c r="M9" s="6154"/>
      <c r="N9" s="6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116" t="s">
        <v>300</v>
      </c>
      <c r="Q10" s="6117"/>
      <c r="R10" s="6117"/>
      <c r="S10" s="6117"/>
      <c r="T10" s="118" t="str">
        <f>LEFT(E89,1)</f>
        <v>Ａ</v>
      </c>
      <c r="U10" s="6118" t="s">
        <v>298</v>
      </c>
      <c r="V10" s="6118"/>
      <c r="W10" s="6118"/>
      <c r="X10" s="6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肝炎ウイルス検診は、早期発見及び感染拡大防止を目的とし実施した。検診の実施により、早期治療が可能となった。</v>
      </c>
      <c r="U12" s="6170"/>
      <c r="V12" s="6170"/>
      <c r="W12" s="6170"/>
      <c r="X12" s="6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148" t="s">
        <v>332</v>
      </c>
      <c r="B14" s="6149"/>
      <c r="C14" s="6149"/>
      <c r="D14" s="6149"/>
      <c r="E14" s="6162" t="str">
        <f>E51</f>
        <v>□市が直接実施  □一部委託  ■全部委託・指定管理  □その他</v>
      </c>
      <c r="F14" s="6163"/>
      <c r="G14" s="6163"/>
      <c r="H14" s="6163"/>
      <c r="I14" s="6163"/>
      <c r="J14" s="6163"/>
      <c r="K14" s="6163"/>
      <c r="L14" s="6163"/>
      <c r="M14" s="6163"/>
      <c r="N14" s="6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148" t="s">
        <v>331</v>
      </c>
      <c r="B15" s="6149"/>
      <c r="C15" s="6149"/>
      <c r="D15" s="6149"/>
      <c r="E15" s="6162" t="str">
        <f>E52</f>
        <v>■国・県の制度　 □国・県の制度＋市独自の制度　 □市独自の制度</v>
      </c>
      <c r="F15" s="6163"/>
      <c r="G15" s="6163"/>
      <c r="H15" s="6163"/>
      <c r="I15" s="6163"/>
      <c r="J15" s="6163"/>
      <c r="K15" s="6163"/>
      <c r="L15" s="6163"/>
      <c r="M15" s="6163"/>
      <c r="N15" s="6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165" t="s">
        <v>330</v>
      </c>
      <c r="B16" s="6166"/>
      <c r="C16" s="6166"/>
      <c r="D16" s="6166"/>
      <c r="E16" s="6167" t="str">
        <f>E53</f>
        <v>健康増進法</v>
      </c>
      <c r="F16" s="6168"/>
      <c r="G16" s="6168"/>
      <c r="H16" s="6168"/>
      <c r="I16" s="6168"/>
      <c r="J16" s="6168"/>
      <c r="K16" s="6168"/>
      <c r="L16" s="6168"/>
      <c r="M16" s="6168"/>
      <c r="N16" s="6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411000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94000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317000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397122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13878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0.96623357664233578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年度内に４０歳、もしくは４０歳以上で過去に肝炎ウイルス検診を受診したことがない方を対象に検診を実施した。</v>
      </c>
      <c r="F26" s="53"/>
      <c r="G26" s="53"/>
      <c r="H26" s="53"/>
      <c r="I26" s="53"/>
      <c r="J26" s="53"/>
      <c r="K26" s="53"/>
      <c r="L26" s="53"/>
      <c r="M26" s="53"/>
      <c r="N26" s="54"/>
      <c r="O26" s="21"/>
      <c r="P26" s="6120" t="s">
        <v>292</v>
      </c>
      <c r="Q26" s="6121"/>
      <c r="R26" s="6121"/>
      <c r="S26" s="6177"/>
      <c r="T26" s="121" t="str">
        <f>E105</f>
        <v>受診後のフォローアップ等を行い、引き続き肝炎の早期発見及び感染拡大防止を図っていく。また、受診者数が多くないことから、検診の周知等に注力し、受診者数の増加に努める。</v>
      </c>
      <c r="U26" s="6170"/>
      <c r="V26" s="6170"/>
      <c r="W26" s="6170"/>
      <c r="X26" s="6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肝炎ウイルス検診受診者数</v>
      </c>
      <c r="C33" s="49"/>
      <c r="D33" s="23" t="str">
        <f t="shared" ref="D33:E36" si="1">D70</f>
        <v>人</v>
      </c>
      <c r="E33" s="46">
        <f t="shared" si="1"/>
        <v>98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172" t="s">
        <v>285</v>
      </c>
      <c r="B44" s="6173"/>
      <c r="C44" s="6173"/>
      <c r="D44" s="6173"/>
      <c r="E44" s="6174" t="s">
        <v>1448</v>
      </c>
      <c r="F44" s="6175"/>
      <c r="G44" s="6175"/>
      <c r="H44" s="6175"/>
      <c r="I44" s="6175"/>
      <c r="J44" s="6175"/>
      <c r="K44" s="6175"/>
      <c r="L44" s="6175"/>
      <c r="M44" s="6175"/>
      <c r="N44" s="6176"/>
    </row>
    <row r="45" spans="1:35" ht="20.100000000000001" customHeight="1" x14ac:dyDescent="0.15">
      <c r="A45" s="6148" t="s">
        <v>283</v>
      </c>
      <c r="B45" s="6149"/>
      <c r="C45" s="6149"/>
      <c r="D45" s="6149"/>
      <c r="E45" s="6150" t="s">
        <v>1372</v>
      </c>
      <c r="F45" s="6151"/>
      <c r="G45" s="6151"/>
      <c r="H45" s="6151"/>
      <c r="I45" s="6151"/>
      <c r="J45" s="6151"/>
      <c r="K45" s="6151"/>
      <c r="L45" s="6151"/>
      <c r="M45" s="6151"/>
      <c r="N45" s="6152"/>
    </row>
    <row r="46" spans="1:35" ht="20.100000000000001" customHeight="1" x14ac:dyDescent="0.15">
      <c r="A46" s="6145" t="s">
        <v>334</v>
      </c>
      <c r="B46" s="6146"/>
      <c r="C46" s="6146"/>
      <c r="D46" s="6147"/>
      <c r="E46" s="6153" t="s">
        <v>1447</v>
      </c>
      <c r="F46" s="6154"/>
      <c r="G46" s="6154"/>
      <c r="H46" s="6154"/>
      <c r="I46" s="6154"/>
      <c r="J46" s="6154"/>
      <c r="K46" s="6154"/>
      <c r="L46" s="6154"/>
      <c r="M46" s="6154"/>
      <c r="N46" s="6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148" t="s">
        <v>332</v>
      </c>
      <c r="B51" s="6149"/>
      <c r="C51" s="6149"/>
      <c r="D51" s="6149"/>
      <c r="E51" s="6162" t="str">
        <f>AA52 &amp; "市が直接実施  " &amp; AB52  &amp; "一部委託  "  &amp; AC52 &amp; "全部委託・指定管理  " &amp; AD52 &amp; "その他"</f>
        <v>□市が直接実施  □一部委託  ■全部委託・指定管理  □その他</v>
      </c>
      <c r="F51" s="6163"/>
      <c r="G51" s="6163"/>
      <c r="H51" s="6163"/>
      <c r="I51" s="6163"/>
      <c r="J51" s="6163"/>
      <c r="K51" s="6163"/>
      <c r="L51" s="6163"/>
      <c r="M51" s="6163"/>
      <c r="N51" s="6164"/>
    </row>
    <row r="52" spans="1:40" ht="20.100000000000001" customHeight="1" x14ac:dyDescent="0.15">
      <c r="A52" s="6148" t="s">
        <v>331</v>
      </c>
      <c r="B52" s="6149"/>
      <c r="C52" s="6149"/>
      <c r="D52" s="6149"/>
      <c r="E52" s="6162" t="str">
        <f>AA53 &amp; "国・県の制度　 " &amp; AB53  &amp; "国・県の制度＋市独自の制度　 "  &amp; AC53  &amp; "市独自の制度"</f>
        <v>■国・県の制度　 □国・県の制度＋市独自の制度　 □市独自の制度</v>
      </c>
      <c r="F52" s="6163"/>
      <c r="G52" s="6163"/>
      <c r="H52" s="6163"/>
      <c r="I52" s="6163"/>
      <c r="J52" s="6163"/>
      <c r="K52" s="6163"/>
      <c r="L52" s="6163"/>
      <c r="M52" s="6163"/>
      <c r="N52" s="6164"/>
      <c r="AA52" s="8" t="s">
        <v>274</v>
      </c>
      <c r="AB52" s="8" t="s">
        <v>274</v>
      </c>
      <c r="AC52" s="8" t="s">
        <v>275</v>
      </c>
      <c r="AD52" s="8" t="s">
        <v>274</v>
      </c>
    </row>
    <row r="53" spans="1:40" ht="20.100000000000001" customHeight="1" thickBot="1" x14ac:dyDescent="0.2">
      <c r="A53" s="6165" t="s">
        <v>330</v>
      </c>
      <c r="B53" s="6166"/>
      <c r="C53" s="6166"/>
      <c r="D53" s="6166"/>
      <c r="E53" s="6167" t="s">
        <v>1399</v>
      </c>
      <c r="F53" s="6168"/>
      <c r="G53" s="6168"/>
      <c r="H53" s="6168"/>
      <c r="I53" s="6168"/>
      <c r="J53" s="6168"/>
      <c r="K53" s="6168"/>
      <c r="L53" s="6168"/>
      <c r="M53" s="6168"/>
      <c r="N53" s="61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411000</v>
      </c>
      <c r="F57" s="57"/>
      <c r="G57" s="57">
        <f>IFERROR(HLOOKUP($AF$38,$AA$56:$AI$57,2,FALSE)*1000,"")</f>
        <v>448000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593</v>
      </c>
      <c r="AE57" s="13">
        <v>411</v>
      </c>
      <c r="AF57" s="13">
        <v>448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94000</v>
      </c>
      <c r="G58" s="19"/>
      <c r="H58" s="20">
        <f>IFERROR(G57-H59,"")</f>
        <v>151000</v>
      </c>
      <c r="I58" s="19"/>
      <c r="J58" s="20">
        <f>IFERROR(I57-J59,"")</f>
        <v>0</v>
      </c>
      <c r="K58" s="19"/>
      <c r="L58" s="20">
        <f>IFERROR(K57-L59,"")</f>
        <v>0</v>
      </c>
      <c r="M58" s="19"/>
      <c r="N58" s="18">
        <f>IFERROR(M57-N59,"")</f>
        <v>0</v>
      </c>
      <c r="AA58" s="13">
        <v>0</v>
      </c>
      <c r="AB58" s="13">
        <v>0</v>
      </c>
      <c r="AC58" s="13">
        <v>0</v>
      </c>
      <c r="AD58" s="13">
        <v>170874</v>
      </c>
      <c r="AE58" s="13">
        <v>397122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317000</v>
      </c>
      <c r="G59" s="19"/>
      <c r="H59" s="20">
        <f>IFERROR(HLOOKUP($AF$38,$AA$60:$AI$61,2,FALSE)*1000,"")</f>
        <v>297000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397122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13878</v>
      </c>
      <c r="F61" s="57"/>
      <c r="G61" s="57">
        <f>IFERROR(G57-G60,"")</f>
        <v>448000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391</v>
      </c>
      <c r="AE61" s="12">
        <f t="shared" si="2"/>
        <v>317</v>
      </c>
      <c r="AF61" s="12">
        <f t="shared" si="2"/>
        <v>297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0.96623357664233578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1446</v>
      </c>
      <c r="F63" s="53"/>
      <c r="G63" s="53"/>
      <c r="H63" s="53"/>
      <c r="I63" s="53"/>
      <c r="J63" s="53"/>
      <c r="K63" s="53"/>
      <c r="L63" s="53"/>
      <c r="M63" s="53"/>
      <c r="N63" s="54"/>
      <c r="AA63" s="11">
        <v>0</v>
      </c>
      <c r="AB63" s="11">
        <v>0</v>
      </c>
      <c r="AC63" s="11">
        <v>0</v>
      </c>
      <c r="AD63" s="11">
        <v>391</v>
      </c>
      <c r="AE63" s="11">
        <v>317</v>
      </c>
      <c r="AF63" s="11">
        <v>297</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1445</v>
      </c>
      <c r="C70" s="49"/>
      <c r="D70" s="15" t="s">
        <v>252</v>
      </c>
      <c r="E70" s="180">
        <f>IFERROR(HLOOKUP($AE$38,$AA$76:$AI$80,2,FALSE),"")</f>
        <v>98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120" t="s">
        <v>305</v>
      </c>
      <c r="B85" s="6121"/>
      <c r="C85" s="6121"/>
      <c r="D85" s="6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120" t="s">
        <v>302</v>
      </c>
      <c r="B87" s="6121"/>
      <c r="C87" s="6121"/>
      <c r="D87" s="6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116" t="s">
        <v>300</v>
      </c>
      <c r="B89" s="6117"/>
      <c r="C89" s="6117"/>
      <c r="D89" s="6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120" t="s">
        <v>297</v>
      </c>
      <c r="B91" s="6121"/>
      <c r="C91" s="6121"/>
      <c r="D91" s="6178"/>
      <c r="E91" s="158" t="s">
        <v>1444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120" t="s">
        <v>294</v>
      </c>
      <c r="B98" s="6121"/>
      <c r="C98" s="6121"/>
      <c r="D98" s="6178"/>
      <c r="E98" s="6183" t="s">
        <v>232</v>
      </c>
      <c r="F98" s="6184"/>
      <c r="G98" s="6180" t="s">
        <v>293</v>
      </c>
      <c r="H98" s="6181"/>
      <c r="I98" s="6181"/>
      <c r="J98" s="6181"/>
      <c r="K98" s="6181"/>
      <c r="L98" s="6181"/>
      <c r="M98" s="6181"/>
      <c r="N98" s="6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120" t="s">
        <v>292</v>
      </c>
      <c r="B105" s="6121"/>
      <c r="C105" s="6121"/>
      <c r="D105" s="6178"/>
      <c r="E105" s="6179" t="s">
        <v>1443</v>
      </c>
      <c r="F105" s="6170"/>
      <c r="G105" s="6170"/>
      <c r="H105" s="6170"/>
      <c r="I105" s="6170"/>
      <c r="J105" s="6170"/>
      <c r="K105" s="6170"/>
      <c r="L105" s="6170"/>
      <c r="M105" s="6170"/>
      <c r="N105" s="6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196" t="s">
        <v>307</v>
      </c>
      <c r="Q4" s="6197"/>
      <c r="R4" s="6197"/>
      <c r="S4" s="6197"/>
      <c r="T4" s="118" t="str">
        <f>LEFT(E83,1)</f>
        <v>Ｂ</v>
      </c>
      <c r="U4" s="6198" t="s">
        <v>306</v>
      </c>
      <c r="V4" s="6198"/>
      <c r="W4" s="6198"/>
      <c r="X4" s="6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200" t="s">
        <v>305</v>
      </c>
      <c r="Q6" s="6201"/>
      <c r="R6" s="6201"/>
      <c r="S6" s="6201"/>
      <c r="T6" s="118" t="str">
        <f>LEFT(E85,1)</f>
        <v>Ｂ</v>
      </c>
      <c r="U6" s="6198" t="s">
        <v>303</v>
      </c>
      <c r="V6" s="6198"/>
      <c r="W6" s="6198"/>
      <c r="X6" s="6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212" t="s">
        <v>285</v>
      </c>
      <c r="B7" s="6213"/>
      <c r="C7" s="6213"/>
      <c r="D7" s="6213"/>
      <c r="E7" s="6214" t="str">
        <f t="shared" si="0"/>
        <v>骨粗しょう症検診</v>
      </c>
      <c r="F7" s="6215"/>
      <c r="G7" s="6215"/>
      <c r="H7" s="6215"/>
      <c r="I7" s="6215"/>
      <c r="J7" s="6215"/>
      <c r="K7" s="6215"/>
      <c r="L7" s="6215"/>
      <c r="M7" s="6215"/>
      <c r="N7" s="6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188" t="s">
        <v>283</v>
      </c>
      <c r="B8" s="6189"/>
      <c r="C8" s="6189"/>
      <c r="D8" s="6189"/>
      <c r="E8" s="6190" t="str">
        <f t="shared" si="0"/>
        <v>保健センター</v>
      </c>
      <c r="F8" s="6191"/>
      <c r="G8" s="6191"/>
      <c r="H8" s="6191"/>
      <c r="I8" s="6191"/>
      <c r="J8" s="6191"/>
      <c r="K8" s="6191"/>
      <c r="L8" s="6191"/>
      <c r="M8" s="6191"/>
      <c r="N8" s="6192"/>
      <c r="P8" s="6160" t="s">
        <v>302</v>
      </c>
      <c r="Q8" s="6161"/>
      <c r="R8" s="6161"/>
      <c r="S8" s="6161"/>
      <c r="T8" s="120" t="str">
        <f>LEFT(E87,1)</f>
        <v>Ａ</v>
      </c>
      <c r="U8" s="6158" t="s">
        <v>301</v>
      </c>
      <c r="V8" s="6158"/>
      <c r="W8" s="6158"/>
      <c r="X8" s="6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185" t="s">
        <v>334</v>
      </c>
      <c r="B9" s="6186"/>
      <c r="C9" s="6186"/>
      <c r="D9" s="6187"/>
      <c r="E9" s="6193" t="str">
        <f t="shared" si="0"/>
        <v>健康増進法に基づき、骨粗しょう症の予防を図るため、集団検診による骨粗しょう症検診を実施する。</v>
      </c>
      <c r="F9" s="6194"/>
      <c r="G9" s="6194"/>
      <c r="H9" s="6194"/>
      <c r="I9" s="6194"/>
      <c r="J9" s="6194"/>
      <c r="K9" s="6194"/>
      <c r="L9" s="6194"/>
      <c r="M9" s="6194"/>
      <c r="N9" s="6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156" t="s">
        <v>300</v>
      </c>
      <c r="Q10" s="6157"/>
      <c r="R10" s="6157"/>
      <c r="S10" s="6157"/>
      <c r="T10" s="118" t="str">
        <f>LEFT(E89,1)</f>
        <v>Ａ</v>
      </c>
      <c r="U10" s="6158" t="s">
        <v>298</v>
      </c>
      <c r="V10" s="6158"/>
      <c r="W10" s="6158"/>
      <c r="X10" s="6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早期に骨量減少者を発見し、骨粗しょう症を予防することが目的であり、集団検診にて受診できる機会を設けたことから、市民の健康増進につながった。</v>
      </c>
      <c r="U12" s="6210"/>
      <c r="V12" s="6210"/>
      <c r="W12" s="6210"/>
      <c r="X12" s="6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188" t="s">
        <v>332</v>
      </c>
      <c r="B14" s="6189"/>
      <c r="C14" s="6189"/>
      <c r="D14" s="6189"/>
      <c r="E14" s="6202" t="str">
        <f>E51</f>
        <v>□市が直接実施  □一部委託  ■全部委託・指定管理  □その他</v>
      </c>
      <c r="F14" s="6203"/>
      <c r="G14" s="6203"/>
      <c r="H14" s="6203"/>
      <c r="I14" s="6203"/>
      <c r="J14" s="6203"/>
      <c r="K14" s="6203"/>
      <c r="L14" s="6203"/>
      <c r="M14" s="6203"/>
      <c r="N14" s="6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188" t="s">
        <v>331</v>
      </c>
      <c r="B15" s="6189"/>
      <c r="C15" s="6189"/>
      <c r="D15" s="6189"/>
      <c r="E15" s="6202" t="str">
        <f>E52</f>
        <v>■国・県の制度　 □国・県の制度＋市独自の制度　 □市独自の制度</v>
      </c>
      <c r="F15" s="6203"/>
      <c r="G15" s="6203"/>
      <c r="H15" s="6203"/>
      <c r="I15" s="6203"/>
      <c r="J15" s="6203"/>
      <c r="K15" s="6203"/>
      <c r="L15" s="6203"/>
      <c r="M15" s="6203"/>
      <c r="N15" s="6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205" t="s">
        <v>330</v>
      </c>
      <c r="B16" s="6206"/>
      <c r="C16" s="6206"/>
      <c r="D16" s="6206"/>
      <c r="E16" s="6207" t="str">
        <f>E53</f>
        <v>健康増進法</v>
      </c>
      <c r="F16" s="6208"/>
      <c r="G16" s="6208"/>
      <c r="H16" s="6208"/>
      <c r="I16" s="6208"/>
      <c r="J16" s="6208"/>
      <c r="K16" s="6208"/>
      <c r="L16" s="6208"/>
      <c r="M16" s="6208"/>
      <c r="N16" s="6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2642000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1278000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1364000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2641320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680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0.99974261922785768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集団検診による骨粗しょう症検診を実施した。</v>
      </c>
      <c r="F26" s="53"/>
      <c r="G26" s="53"/>
      <c r="H26" s="53"/>
      <c r="I26" s="53"/>
      <c r="J26" s="53"/>
      <c r="K26" s="53"/>
      <c r="L26" s="53"/>
      <c r="M26" s="53"/>
      <c r="N26" s="54"/>
      <c r="O26" s="21"/>
      <c r="P26" s="6160" t="s">
        <v>292</v>
      </c>
      <c r="Q26" s="6161"/>
      <c r="R26" s="6161"/>
      <c r="S26" s="6217"/>
      <c r="T26" s="121" t="str">
        <f>E105</f>
        <v>集団検診にて骨粗しょう症の予防及び早期発見の推進を図っていく。</v>
      </c>
      <c r="U26" s="6210"/>
      <c r="V26" s="6210"/>
      <c r="W26" s="6210"/>
      <c r="X26" s="6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骨粗しょう症検診実施回数</v>
      </c>
      <c r="C33" s="49"/>
      <c r="D33" s="23" t="str">
        <f t="shared" ref="D33:E36" si="1">D70</f>
        <v>回</v>
      </c>
      <c r="E33" s="46">
        <f t="shared" si="1"/>
        <v>14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212" t="s">
        <v>285</v>
      </c>
      <c r="B44" s="6213"/>
      <c r="C44" s="6213"/>
      <c r="D44" s="6213"/>
      <c r="E44" s="6214" t="s">
        <v>1454</v>
      </c>
      <c r="F44" s="6215"/>
      <c r="G44" s="6215"/>
      <c r="H44" s="6215"/>
      <c r="I44" s="6215"/>
      <c r="J44" s="6215"/>
      <c r="K44" s="6215"/>
      <c r="L44" s="6215"/>
      <c r="M44" s="6215"/>
      <c r="N44" s="6216"/>
    </row>
    <row r="45" spans="1:35" ht="20.100000000000001" customHeight="1" x14ac:dyDescent="0.15">
      <c r="A45" s="6188" t="s">
        <v>283</v>
      </c>
      <c r="B45" s="6189"/>
      <c r="C45" s="6189"/>
      <c r="D45" s="6189"/>
      <c r="E45" s="6190" t="s">
        <v>1372</v>
      </c>
      <c r="F45" s="6191"/>
      <c r="G45" s="6191"/>
      <c r="H45" s="6191"/>
      <c r="I45" s="6191"/>
      <c r="J45" s="6191"/>
      <c r="K45" s="6191"/>
      <c r="L45" s="6191"/>
      <c r="M45" s="6191"/>
      <c r="N45" s="6192"/>
    </row>
    <row r="46" spans="1:35" ht="20.100000000000001" customHeight="1" x14ac:dyDescent="0.15">
      <c r="A46" s="6185" t="s">
        <v>334</v>
      </c>
      <c r="B46" s="6186"/>
      <c r="C46" s="6186"/>
      <c r="D46" s="6187"/>
      <c r="E46" s="6193" t="s">
        <v>1453</v>
      </c>
      <c r="F46" s="6194"/>
      <c r="G46" s="6194"/>
      <c r="H46" s="6194"/>
      <c r="I46" s="6194"/>
      <c r="J46" s="6194"/>
      <c r="K46" s="6194"/>
      <c r="L46" s="6194"/>
      <c r="M46" s="6194"/>
      <c r="N46" s="6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188" t="s">
        <v>332</v>
      </c>
      <c r="B51" s="6189"/>
      <c r="C51" s="6189"/>
      <c r="D51" s="6189"/>
      <c r="E51" s="6202" t="str">
        <f>AA52 &amp; "市が直接実施  " &amp; AB52  &amp; "一部委託  "  &amp; AC52 &amp; "全部委託・指定管理  " &amp; AD52 &amp; "その他"</f>
        <v>□市が直接実施  □一部委託  ■全部委託・指定管理  □その他</v>
      </c>
      <c r="F51" s="6203"/>
      <c r="G51" s="6203"/>
      <c r="H51" s="6203"/>
      <c r="I51" s="6203"/>
      <c r="J51" s="6203"/>
      <c r="K51" s="6203"/>
      <c r="L51" s="6203"/>
      <c r="M51" s="6203"/>
      <c r="N51" s="6204"/>
    </row>
    <row r="52" spans="1:40" ht="20.100000000000001" customHeight="1" x14ac:dyDescent="0.15">
      <c r="A52" s="6188" t="s">
        <v>331</v>
      </c>
      <c r="B52" s="6189"/>
      <c r="C52" s="6189"/>
      <c r="D52" s="6189"/>
      <c r="E52" s="6202" t="str">
        <f>AA53 &amp; "国・県の制度　 " &amp; AB53  &amp; "国・県の制度＋市独自の制度　 "  &amp; AC53  &amp; "市独自の制度"</f>
        <v>■国・県の制度　 □国・県の制度＋市独自の制度　 □市独自の制度</v>
      </c>
      <c r="F52" s="6203"/>
      <c r="G52" s="6203"/>
      <c r="H52" s="6203"/>
      <c r="I52" s="6203"/>
      <c r="J52" s="6203"/>
      <c r="K52" s="6203"/>
      <c r="L52" s="6203"/>
      <c r="M52" s="6203"/>
      <c r="N52" s="6204"/>
      <c r="AA52" s="8" t="s">
        <v>274</v>
      </c>
      <c r="AB52" s="8" t="s">
        <v>274</v>
      </c>
      <c r="AC52" s="8" t="s">
        <v>275</v>
      </c>
      <c r="AD52" s="8" t="s">
        <v>274</v>
      </c>
    </row>
    <row r="53" spans="1:40" ht="20.100000000000001" customHeight="1" thickBot="1" x14ac:dyDescent="0.2">
      <c r="A53" s="6205" t="s">
        <v>330</v>
      </c>
      <c r="B53" s="6206"/>
      <c r="C53" s="6206"/>
      <c r="D53" s="6206"/>
      <c r="E53" s="6207" t="s">
        <v>1399</v>
      </c>
      <c r="F53" s="6208"/>
      <c r="G53" s="6208"/>
      <c r="H53" s="6208"/>
      <c r="I53" s="6208"/>
      <c r="J53" s="6208"/>
      <c r="K53" s="6208"/>
      <c r="L53" s="6208"/>
      <c r="M53" s="6208"/>
      <c r="N53" s="62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2642000</v>
      </c>
      <c r="F57" s="57"/>
      <c r="G57" s="57">
        <f>IFERROR(HLOOKUP($AF$38,$AA$56:$AI$57,2,FALSE)*1000,"")</f>
        <v>3127000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2849</v>
      </c>
      <c r="AE57" s="13">
        <v>2642</v>
      </c>
      <c r="AF57" s="13">
        <v>3127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1278000</v>
      </c>
      <c r="G58" s="19"/>
      <c r="H58" s="20">
        <f>IFERROR(G57-H59,"")</f>
        <v>1933000</v>
      </c>
      <c r="I58" s="19"/>
      <c r="J58" s="20">
        <f>IFERROR(I57-J59,"")</f>
        <v>0</v>
      </c>
      <c r="K58" s="19"/>
      <c r="L58" s="20">
        <f>IFERROR(K57-L59,"")</f>
        <v>0</v>
      </c>
      <c r="M58" s="19"/>
      <c r="N58" s="18">
        <f>IFERROR(M57-N59,"")</f>
        <v>0</v>
      </c>
      <c r="AA58" s="13">
        <v>0</v>
      </c>
      <c r="AB58" s="13">
        <v>0</v>
      </c>
      <c r="AC58" s="13">
        <v>0</v>
      </c>
      <c r="AD58" s="13">
        <v>1862960</v>
      </c>
      <c r="AE58" s="13">
        <v>2641320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1364000</v>
      </c>
      <c r="G59" s="19"/>
      <c r="H59" s="20">
        <f>IFERROR(HLOOKUP($AF$38,$AA$60:$AI$61,2,FALSE)*1000,"")</f>
        <v>1194000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2641320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680</v>
      </c>
      <c r="F61" s="57"/>
      <c r="G61" s="57">
        <f>IFERROR(G57-G60,"")</f>
        <v>3127000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1206</v>
      </c>
      <c r="AE61" s="12">
        <f t="shared" si="2"/>
        <v>1364</v>
      </c>
      <c r="AF61" s="12">
        <f t="shared" si="2"/>
        <v>1194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0.99974261922785768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1452</v>
      </c>
      <c r="F63" s="53"/>
      <c r="G63" s="53"/>
      <c r="H63" s="53"/>
      <c r="I63" s="53"/>
      <c r="J63" s="53"/>
      <c r="K63" s="53"/>
      <c r="L63" s="53"/>
      <c r="M63" s="53"/>
      <c r="N63" s="54"/>
      <c r="AA63" s="11">
        <v>0</v>
      </c>
      <c r="AB63" s="11">
        <v>0</v>
      </c>
      <c r="AC63" s="11">
        <v>0</v>
      </c>
      <c r="AD63" s="11">
        <v>1206</v>
      </c>
      <c r="AE63" s="11">
        <v>1364</v>
      </c>
      <c r="AF63" s="11">
        <v>1194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1451</v>
      </c>
      <c r="C70" s="49"/>
      <c r="D70" s="15" t="s">
        <v>350</v>
      </c>
      <c r="E70" s="180">
        <f>IFERROR(HLOOKUP($AE$38,$AA$76:$AI$80,2,FALSE),"")</f>
        <v>14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160" t="s">
        <v>305</v>
      </c>
      <c r="B85" s="6161"/>
      <c r="C85" s="6161"/>
      <c r="D85" s="6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160" t="s">
        <v>302</v>
      </c>
      <c r="B87" s="6161"/>
      <c r="C87" s="6161"/>
      <c r="D87" s="61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156" t="s">
        <v>300</v>
      </c>
      <c r="B89" s="6157"/>
      <c r="C89" s="6157"/>
      <c r="D89" s="6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160" t="s">
        <v>297</v>
      </c>
      <c r="B91" s="6161"/>
      <c r="C91" s="6161"/>
      <c r="D91" s="6218"/>
      <c r="E91" s="158" t="s">
        <v>1450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160" t="s">
        <v>294</v>
      </c>
      <c r="B98" s="6161"/>
      <c r="C98" s="6161"/>
      <c r="D98" s="6218"/>
      <c r="E98" s="6223" t="s">
        <v>340</v>
      </c>
      <c r="F98" s="6224"/>
      <c r="G98" s="6220" t="s">
        <v>293</v>
      </c>
      <c r="H98" s="6221"/>
      <c r="I98" s="6221"/>
      <c r="J98" s="6221"/>
      <c r="K98" s="6221"/>
      <c r="L98" s="6221"/>
      <c r="M98" s="6221"/>
      <c r="N98" s="6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160" t="s">
        <v>292</v>
      </c>
      <c r="B105" s="6161"/>
      <c r="C105" s="6161"/>
      <c r="D105" s="6218"/>
      <c r="E105" s="6219" t="s">
        <v>1449</v>
      </c>
      <c r="F105" s="6210"/>
      <c r="G105" s="6210"/>
      <c r="H105" s="6210"/>
      <c r="I105" s="6210"/>
      <c r="J105" s="6210"/>
      <c r="K105" s="6210"/>
      <c r="L105" s="6210"/>
      <c r="M105" s="6210"/>
      <c r="N105" s="6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236" t="s">
        <v>307</v>
      </c>
      <c r="Q4" s="6237"/>
      <c r="R4" s="6237"/>
      <c r="S4" s="6237"/>
      <c r="T4" s="118" t="str">
        <f>LEFT(E83,1)</f>
        <v>Ｂ</v>
      </c>
      <c r="U4" s="6238" t="s">
        <v>306</v>
      </c>
      <c r="V4" s="6238"/>
      <c r="W4" s="6238"/>
      <c r="X4" s="6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240" t="s">
        <v>305</v>
      </c>
      <c r="Q6" s="6241"/>
      <c r="R6" s="6241"/>
      <c r="S6" s="6241"/>
      <c r="T6" s="118" t="str">
        <f>LEFT(E85,1)</f>
        <v>Ｂ</v>
      </c>
      <c r="U6" s="6238" t="s">
        <v>303</v>
      </c>
      <c r="V6" s="6238"/>
      <c r="W6" s="6238"/>
      <c r="X6" s="6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252" t="s">
        <v>285</v>
      </c>
      <c r="B7" s="6253"/>
      <c r="C7" s="6253"/>
      <c r="D7" s="6253"/>
      <c r="E7" s="6254" t="str">
        <f t="shared" si="0"/>
        <v>成人歯科検診</v>
      </c>
      <c r="F7" s="6255"/>
      <c r="G7" s="6255"/>
      <c r="H7" s="6255"/>
      <c r="I7" s="6255"/>
      <c r="J7" s="6255"/>
      <c r="K7" s="6255"/>
      <c r="L7" s="6255"/>
      <c r="M7" s="6255"/>
      <c r="N7" s="6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228" t="s">
        <v>283</v>
      </c>
      <c r="B8" s="6229"/>
      <c r="C8" s="6229"/>
      <c r="D8" s="6229"/>
      <c r="E8" s="6230" t="str">
        <f t="shared" si="0"/>
        <v>保健センター</v>
      </c>
      <c r="F8" s="6231"/>
      <c r="G8" s="6231"/>
      <c r="H8" s="6231"/>
      <c r="I8" s="6231"/>
      <c r="J8" s="6231"/>
      <c r="K8" s="6231"/>
      <c r="L8" s="6231"/>
      <c r="M8" s="6231"/>
      <c r="N8" s="6232"/>
      <c r="P8" s="6200" t="s">
        <v>302</v>
      </c>
      <c r="Q8" s="6201"/>
      <c r="R8" s="6201"/>
      <c r="S8" s="6201"/>
      <c r="T8" s="120" t="str">
        <f>LEFT(E87,1)</f>
        <v>Ａ</v>
      </c>
      <c r="U8" s="6198" t="s">
        <v>301</v>
      </c>
      <c r="V8" s="6198"/>
      <c r="W8" s="6198"/>
      <c r="X8" s="6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225" t="s">
        <v>334</v>
      </c>
      <c r="B9" s="6226"/>
      <c r="C9" s="6226"/>
      <c r="D9" s="6227"/>
      <c r="E9" s="6233" t="str">
        <f t="shared" si="0"/>
        <v>健康増進法に基づき、歯の喪失の予防を図るため、個別による成人歯科検診を実施する。</v>
      </c>
      <c r="F9" s="6234"/>
      <c r="G9" s="6234"/>
      <c r="H9" s="6234"/>
      <c r="I9" s="6234"/>
      <c r="J9" s="6234"/>
      <c r="K9" s="6234"/>
      <c r="L9" s="6234"/>
      <c r="M9" s="6234"/>
      <c r="N9" s="6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196" t="s">
        <v>300</v>
      </c>
      <c r="Q10" s="6197"/>
      <c r="R10" s="6197"/>
      <c r="S10" s="6197"/>
      <c r="T10" s="118" t="str">
        <f>LEFT(E89,1)</f>
        <v>Ａ</v>
      </c>
      <c r="U10" s="6198" t="s">
        <v>298</v>
      </c>
      <c r="V10" s="6198"/>
      <c r="W10" s="6198"/>
      <c r="X10" s="6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年度内４０・５０・６０・７０歳になる方を対象とし実施した。個別に受診勧奨を行い、受診率の向上を図ったことで、受診者数が増加し、歯周病の早期治療等につなげることができた。</v>
      </c>
      <c r="U12" s="6250"/>
      <c r="V12" s="6250"/>
      <c r="W12" s="6250"/>
      <c r="X12" s="6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228" t="s">
        <v>332</v>
      </c>
      <c r="B14" s="6229"/>
      <c r="C14" s="6229"/>
      <c r="D14" s="6229"/>
      <c r="E14" s="6242" t="str">
        <f>E51</f>
        <v>□市が直接実施  □一部委託  ■全部委託・指定管理  □その他</v>
      </c>
      <c r="F14" s="6243"/>
      <c r="G14" s="6243"/>
      <c r="H14" s="6243"/>
      <c r="I14" s="6243"/>
      <c r="J14" s="6243"/>
      <c r="K14" s="6243"/>
      <c r="L14" s="6243"/>
      <c r="M14" s="6243"/>
      <c r="N14" s="6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228" t="s">
        <v>331</v>
      </c>
      <c r="B15" s="6229"/>
      <c r="C15" s="6229"/>
      <c r="D15" s="6229"/>
      <c r="E15" s="6242" t="str">
        <f>E52</f>
        <v>■国・県の制度　 □国・県の制度＋市独自の制度　 □市独自の制度</v>
      </c>
      <c r="F15" s="6243"/>
      <c r="G15" s="6243"/>
      <c r="H15" s="6243"/>
      <c r="I15" s="6243"/>
      <c r="J15" s="6243"/>
      <c r="K15" s="6243"/>
      <c r="L15" s="6243"/>
      <c r="M15" s="6243"/>
      <c r="N15" s="6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245" t="s">
        <v>330</v>
      </c>
      <c r="B16" s="6246"/>
      <c r="C16" s="6246"/>
      <c r="D16" s="6246"/>
      <c r="E16" s="6247" t="str">
        <f>E53</f>
        <v>健康増進法</v>
      </c>
      <c r="F16" s="6248"/>
      <c r="G16" s="6248"/>
      <c r="H16" s="6248"/>
      <c r="I16" s="6248"/>
      <c r="J16" s="6248"/>
      <c r="K16" s="6248"/>
      <c r="L16" s="6248"/>
      <c r="M16" s="6248"/>
      <c r="N16" s="6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2370000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1750000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620000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1976925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393075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0.83414556962025321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年度内に４０・５０・６０・７０歳になる方を対象とし、歯周病検診及び歯磨き指導を無料で行った。</v>
      </c>
      <c r="F26" s="53"/>
      <c r="G26" s="53"/>
      <c r="H26" s="53"/>
      <c r="I26" s="53"/>
      <c r="J26" s="53"/>
      <c r="K26" s="53"/>
      <c r="L26" s="53"/>
      <c r="M26" s="53"/>
      <c r="N26" s="54"/>
      <c r="O26" s="21"/>
      <c r="P26" s="6200" t="s">
        <v>292</v>
      </c>
      <c r="Q26" s="6201"/>
      <c r="R26" s="6201"/>
      <c r="S26" s="6257"/>
      <c r="T26" s="121" t="str">
        <f>E105</f>
        <v>受診者数は増加したが、全対象者の約３％であるため、受診勧奨の方法などの見直しを図りながら、引き続き受診者数の増加に努めていく。</v>
      </c>
      <c r="U26" s="6250"/>
      <c r="V26" s="6250"/>
      <c r="W26" s="6250"/>
      <c r="X26" s="6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成人歯科検診受診者数</v>
      </c>
      <c r="C33" s="49"/>
      <c r="D33" s="23" t="str">
        <f t="shared" ref="D33:E36" si="1">D70</f>
        <v>人</v>
      </c>
      <c r="E33" s="46">
        <f t="shared" si="1"/>
        <v>388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252" t="s">
        <v>285</v>
      </c>
      <c r="B44" s="6253"/>
      <c r="C44" s="6253"/>
      <c r="D44" s="6253"/>
      <c r="E44" s="6254" t="s">
        <v>1460</v>
      </c>
      <c r="F44" s="6255"/>
      <c r="G44" s="6255"/>
      <c r="H44" s="6255"/>
      <c r="I44" s="6255"/>
      <c r="J44" s="6255"/>
      <c r="K44" s="6255"/>
      <c r="L44" s="6255"/>
      <c r="M44" s="6255"/>
      <c r="N44" s="6256"/>
    </row>
    <row r="45" spans="1:35" ht="20.100000000000001" customHeight="1" x14ac:dyDescent="0.15">
      <c r="A45" s="6228" t="s">
        <v>283</v>
      </c>
      <c r="B45" s="6229"/>
      <c r="C45" s="6229"/>
      <c r="D45" s="6229"/>
      <c r="E45" s="6230" t="s">
        <v>1372</v>
      </c>
      <c r="F45" s="6231"/>
      <c r="G45" s="6231"/>
      <c r="H45" s="6231"/>
      <c r="I45" s="6231"/>
      <c r="J45" s="6231"/>
      <c r="K45" s="6231"/>
      <c r="L45" s="6231"/>
      <c r="M45" s="6231"/>
      <c r="N45" s="6232"/>
    </row>
    <row r="46" spans="1:35" ht="20.100000000000001" customHeight="1" x14ac:dyDescent="0.15">
      <c r="A46" s="6225" t="s">
        <v>334</v>
      </c>
      <c r="B46" s="6226"/>
      <c r="C46" s="6226"/>
      <c r="D46" s="6227"/>
      <c r="E46" s="6233" t="s">
        <v>1459</v>
      </c>
      <c r="F46" s="6234"/>
      <c r="G46" s="6234"/>
      <c r="H46" s="6234"/>
      <c r="I46" s="6234"/>
      <c r="J46" s="6234"/>
      <c r="K46" s="6234"/>
      <c r="L46" s="6234"/>
      <c r="M46" s="6234"/>
      <c r="N46" s="6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228" t="s">
        <v>332</v>
      </c>
      <c r="B51" s="6229"/>
      <c r="C51" s="6229"/>
      <c r="D51" s="6229"/>
      <c r="E51" s="6242" t="str">
        <f>AA52 &amp; "市が直接実施  " &amp; AB52  &amp; "一部委託  "  &amp; AC52 &amp; "全部委託・指定管理  " &amp; AD52 &amp; "その他"</f>
        <v>□市が直接実施  □一部委託  ■全部委託・指定管理  □その他</v>
      </c>
      <c r="F51" s="6243"/>
      <c r="G51" s="6243"/>
      <c r="H51" s="6243"/>
      <c r="I51" s="6243"/>
      <c r="J51" s="6243"/>
      <c r="K51" s="6243"/>
      <c r="L51" s="6243"/>
      <c r="M51" s="6243"/>
      <c r="N51" s="6244"/>
    </row>
    <row r="52" spans="1:40" ht="20.100000000000001" customHeight="1" x14ac:dyDescent="0.15">
      <c r="A52" s="6228" t="s">
        <v>331</v>
      </c>
      <c r="B52" s="6229"/>
      <c r="C52" s="6229"/>
      <c r="D52" s="6229"/>
      <c r="E52" s="6242" t="str">
        <f>AA53 &amp; "国・県の制度　 " &amp; AB53  &amp; "国・県の制度＋市独自の制度　 "  &amp; AC53  &amp; "市独自の制度"</f>
        <v>■国・県の制度　 □国・県の制度＋市独自の制度　 □市独自の制度</v>
      </c>
      <c r="F52" s="6243"/>
      <c r="G52" s="6243"/>
      <c r="H52" s="6243"/>
      <c r="I52" s="6243"/>
      <c r="J52" s="6243"/>
      <c r="K52" s="6243"/>
      <c r="L52" s="6243"/>
      <c r="M52" s="6243"/>
      <c r="N52" s="6244"/>
      <c r="AA52" s="8" t="s">
        <v>274</v>
      </c>
      <c r="AB52" s="8" t="s">
        <v>274</v>
      </c>
      <c r="AC52" s="8" t="s">
        <v>275</v>
      </c>
      <c r="AD52" s="8" t="s">
        <v>274</v>
      </c>
    </row>
    <row r="53" spans="1:40" ht="20.100000000000001" customHeight="1" thickBot="1" x14ac:dyDescent="0.2">
      <c r="A53" s="6245" t="s">
        <v>330</v>
      </c>
      <c r="B53" s="6246"/>
      <c r="C53" s="6246"/>
      <c r="D53" s="6246"/>
      <c r="E53" s="6247" t="s">
        <v>1399</v>
      </c>
      <c r="F53" s="6248"/>
      <c r="G53" s="6248"/>
      <c r="H53" s="6248"/>
      <c r="I53" s="6248"/>
      <c r="J53" s="6248"/>
      <c r="K53" s="6248"/>
      <c r="L53" s="6248"/>
      <c r="M53" s="6248"/>
      <c r="N53" s="62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2370000</v>
      </c>
      <c r="F57" s="57"/>
      <c r="G57" s="57">
        <f>IFERROR(HLOOKUP($AF$38,$AA$56:$AI$57,2,FALSE)*1000,"")</f>
        <v>2843000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1117</v>
      </c>
      <c r="AE57" s="13">
        <v>2370</v>
      </c>
      <c r="AF57" s="13">
        <v>2843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1750000</v>
      </c>
      <c r="G58" s="19"/>
      <c r="H58" s="20">
        <f>IFERROR(G57-H59,"")</f>
        <v>1430000</v>
      </c>
      <c r="I58" s="19"/>
      <c r="J58" s="20">
        <f>IFERROR(I57-J59,"")</f>
        <v>0</v>
      </c>
      <c r="K58" s="19"/>
      <c r="L58" s="20">
        <f>IFERROR(K57-L59,"")</f>
        <v>0</v>
      </c>
      <c r="M58" s="19"/>
      <c r="N58" s="18">
        <f>IFERROR(M57-N59,"")</f>
        <v>0</v>
      </c>
      <c r="AA58" s="13">
        <v>0</v>
      </c>
      <c r="AB58" s="13">
        <v>0</v>
      </c>
      <c r="AC58" s="13">
        <v>0</v>
      </c>
      <c r="AD58" s="13">
        <v>848540</v>
      </c>
      <c r="AE58" s="13">
        <v>1976925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620000</v>
      </c>
      <c r="G59" s="19"/>
      <c r="H59" s="20">
        <f>IFERROR(HLOOKUP($AF$38,$AA$60:$AI$61,2,FALSE)*1000,"")</f>
        <v>1413000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1976925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393075</v>
      </c>
      <c r="F61" s="57"/>
      <c r="G61" s="57">
        <f>IFERROR(G57-G60,"")</f>
        <v>2843000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496</v>
      </c>
      <c r="AE61" s="12">
        <f t="shared" si="2"/>
        <v>620</v>
      </c>
      <c r="AF61" s="12">
        <f t="shared" si="2"/>
        <v>1413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0.83414556962025321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1458</v>
      </c>
      <c r="F63" s="53"/>
      <c r="G63" s="53"/>
      <c r="H63" s="53"/>
      <c r="I63" s="53"/>
      <c r="J63" s="53"/>
      <c r="K63" s="53"/>
      <c r="L63" s="53"/>
      <c r="M63" s="53"/>
      <c r="N63" s="54"/>
      <c r="AA63" s="11">
        <v>0</v>
      </c>
      <c r="AB63" s="11">
        <v>0</v>
      </c>
      <c r="AC63" s="11">
        <v>0</v>
      </c>
      <c r="AD63" s="11">
        <v>496</v>
      </c>
      <c r="AE63" s="11">
        <v>620</v>
      </c>
      <c r="AF63" s="11">
        <v>1413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1457</v>
      </c>
      <c r="C70" s="49"/>
      <c r="D70" s="15" t="s">
        <v>252</v>
      </c>
      <c r="E70" s="180">
        <f>IFERROR(HLOOKUP($AE$38,$AA$76:$AI$80,2,FALSE),"")</f>
        <v>388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388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200" t="s">
        <v>305</v>
      </c>
      <c r="B85" s="6201"/>
      <c r="C85" s="6201"/>
      <c r="D85" s="62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200" t="s">
        <v>302</v>
      </c>
      <c r="B87" s="6201"/>
      <c r="C87" s="6201"/>
      <c r="D87" s="6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196" t="s">
        <v>300</v>
      </c>
      <c r="B89" s="6197"/>
      <c r="C89" s="6197"/>
      <c r="D89" s="6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200" t="s">
        <v>297</v>
      </c>
      <c r="B91" s="6201"/>
      <c r="C91" s="6201"/>
      <c r="D91" s="6258"/>
      <c r="E91" s="158" t="s">
        <v>1456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200" t="s">
        <v>294</v>
      </c>
      <c r="B98" s="6201"/>
      <c r="C98" s="6201"/>
      <c r="D98" s="6258"/>
      <c r="E98" s="6263" t="s">
        <v>232</v>
      </c>
      <c r="F98" s="6264"/>
      <c r="G98" s="6260" t="s">
        <v>293</v>
      </c>
      <c r="H98" s="6261"/>
      <c r="I98" s="6261"/>
      <c r="J98" s="6261"/>
      <c r="K98" s="6261"/>
      <c r="L98" s="6261"/>
      <c r="M98" s="6261"/>
      <c r="N98" s="6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200" t="s">
        <v>292</v>
      </c>
      <c r="B105" s="6201"/>
      <c r="C105" s="6201"/>
      <c r="D105" s="6258"/>
      <c r="E105" s="6259" t="s">
        <v>1455</v>
      </c>
      <c r="F105" s="6250"/>
      <c r="G105" s="6250"/>
      <c r="H105" s="6250"/>
      <c r="I105" s="6250"/>
      <c r="J105" s="6250"/>
      <c r="K105" s="6250"/>
      <c r="L105" s="6250"/>
      <c r="M105" s="6250"/>
      <c r="N105" s="6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276" t="s">
        <v>307</v>
      </c>
      <c r="Q4" s="6277"/>
      <c r="R4" s="6277"/>
      <c r="S4" s="6277"/>
      <c r="T4" s="118" t="str">
        <f>LEFT(E83,1)</f>
        <v>Ｂ</v>
      </c>
      <c r="U4" s="6278" t="s">
        <v>306</v>
      </c>
      <c r="V4" s="6278"/>
      <c r="W4" s="6278"/>
      <c r="X4" s="6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280" t="s">
        <v>305</v>
      </c>
      <c r="Q6" s="6281"/>
      <c r="R6" s="6281"/>
      <c r="S6" s="6281"/>
      <c r="T6" s="118" t="str">
        <f>LEFT(E85,1)</f>
        <v>Ｂ</v>
      </c>
      <c r="U6" s="6278" t="s">
        <v>303</v>
      </c>
      <c r="V6" s="6278"/>
      <c r="W6" s="6278"/>
      <c r="X6" s="6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292" t="s">
        <v>285</v>
      </c>
      <c r="B7" s="6293"/>
      <c r="C7" s="6293"/>
      <c r="D7" s="6293"/>
      <c r="E7" s="6294" t="str">
        <f t="shared" si="0"/>
        <v>予防接種</v>
      </c>
      <c r="F7" s="6295"/>
      <c r="G7" s="6295"/>
      <c r="H7" s="6295"/>
      <c r="I7" s="6295"/>
      <c r="J7" s="6295"/>
      <c r="K7" s="6295"/>
      <c r="L7" s="6295"/>
      <c r="M7" s="6295"/>
      <c r="N7" s="6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268" t="s">
        <v>283</v>
      </c>
      <c r="B8" s="6269"/>
      <c r="C8" s="6269"/>
      <c r="D8" s="6269"/>
      <c r="E8" s="6270" t="str">
        <f t="shared" si="0"/>
        <v>保健センター</v>
      </c>
      <c r="F8" s="6271"/>
      <c r="G8" s="6271"/>
      <c r="H8" s="6271"/>
      <c r="I8" s="6271"/>
      <c r="J8" s="6271"/>
      <c r="K8" s="6271"/>
      <c r="L8" s="6271"/>
      <c r="M8" s="6271"/>
      <c r="N8" s="6272"/>
      <c r="P8" s="6240" t="s">
        <v>302</v>
      </c>
      <c r="Q8" s="6241"/>
      <c r="R8" s="6241"/>
      <c r="S8" s="6241"/>
      <c r="T8" s="120" t="str">
        <f>LEFT(E87,1)</f>
        <v>Ａ</v>
      </c>
      <c r="U8" s="6238" t="s">
        <v>301</v>
      </c>
      <c r="V8" s="6238"/>
      <c r="W8" s="6238"/>
      <c r="X8" s="6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265" t="s">
        <v>334</v>
      </c>
      <c r="B9" s="6266"/>
      <c r="C9" s="6266"/>
      <c r="D9" s="6267"/>
      <c r="E9" s="6273" t="str">
        <f t="shared" si="0"/>
        <v>予防接種法に基づき、対象者に個別による各種予防接種を実施する。
ロタウイルス／四種混合／Ｂ型肝炎／二種混合／麻しん風しん混合／日本脳炎／ＢＣＧ／高齢者インフルエンザ／ＨＰＶ／ヒブ／小児肺炎球菌／水痘／高齢者肺炎球菌／風しん第５期（令和元年度～令和６年度）／定期予防接種助成金／任意再接種助成金／HPV接種費助成金</v>
      </c>
      <c r="F9" s="6274"/>
      <c r="G9" s="6274"/>
      <c r="H9" s="6274"/>
      <c r="I9" s="6274"/>
      <c r="J9" s="6274"/>
      <c r="K9" s="6274"/>
      <c r="L9" s="6274"/>
      <c r="M9" s="6274"/>
      <c r="N9" s="6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236" t="s">
        <v>300</v>
      </c>
      <c r="Q10" s="6237"/>
      <c r="R10" s="6237"/>
      <c r="S10" s="6237"/>
      <c r="T10" s="118" t="str">
        <f>LEFT(E89,1)</f>
        <v>Ｂ</v>
      </c>
      <c r="U10" s="6238" t="s">
        <v>298</v>
      </c>
      <c r="V10" s="6238"/>
      <c r="W10" s="6238"/>
      <c r="X10" s="6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医療機関との連携により予防接種を受けやすくし、予防接種の安全性について情報提供を行うことで、予防接種率の増加を図った。また、予防接種の必要性を説明すると共に、適切な時期に予防接種を受けるよう勧奨通知を行ったことで、乳幼児の接種率は、高い水準を維持できた。予防接種率を上げることで、感染症による患者の発生や死亡者の減少をもたらし、市民の健康につながった。</v>
      </c>
      <c r="U12" s="6290"/>
      <c r="V12" s="6290"/>
      <c r="W12" s="6290"/>
      <c r="X12" s="6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268" t="s">
        <v>332</v>
      </c>
      <c r="B14" s="6269"/>
      <c r="C14" s="6269"/>
      <c r="D14" s="6269"/>
      <c r="E14" s="6282" t="str">
        <f>E51</f>
        <v>■市が直接実施  ■一部委託  □全部委託・指定管理  □その他</v>
      </c>
      <c r="F14" s="6283"/>
      <c r="G14" s="6283"/>
      <c r="H14" s="6283"/>
      <c r="I14" s="6283"/>
      <c r="J14" s="6283"/>
      <c r="K14" s="6283"/>
      <c r="L14" s="6283"/>
      <c r="M14" s="6283"/>
      <c r="N14" s="6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268" t="s">
        <v>331</v>
      </c>
      <c r="B15" s="6269"/>
      <c r="C15" s="6269"/>
      <c r="D15" s="6269"/>
      <c r="E15" s="6282" t="str">
        <f>E52</f>
        <v>□国・県の制度　 ■国・県の制度＋市独自の制度　 □市独自の制度</v>
      </c>
      <c r="F15" s="6283"/>
      <c r="G15" s="6283"/>
      <c r="H15" s="6283"/>
      <c r="I15" s="6283"/>
      <c r="J15" s="6283"/>
      <c r="K15" s="6283"/>
      <c r="L15" s="6283"/>
      <c r="M15" s="6283"/>
      <c r="N15" s="6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285" t="s">
        <v>330</v>
      </c>
      <c r="B16" s="6286"/>
      <c r="C16" s="6286"/>
      <c r="D16" s="6286"/>
      <c r="E16" s="6287" t="str">
        <f>E53</f>
        <v>予防接種法</v>
      </c>
      <c r="F16" s="6288"/>
      <c r="G16" s="6288"/>
      <c r="H16" s="6288"/>
      <c r="I16" s="6288"/>
      <c r="J16" s="6288"/>
      <c r="K16" s="6288"/>
      <c r="L16" s="6288"/>
      <c r="M16" s="6288"/>
      <c r="N16" s="6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538690000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481727000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56963000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488080634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50609366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0.90605103863075243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乳幼児等を対象に予防接種を実施した。
＜個別接種＞直接医療機関にて接種
　実施期間：4月1日～翌年3月31日　
　委託先：（社）朝霞地区医師会（支払は各医療機関へ）
＜予診票外印刷＞予防接種に係る予診票、個別通知等の帳票類を作成。
＜助成金＞かかりつけ、里帰り等の理由により、委託医療機関で接種できない者を対象に助成</v>
      </c>
      <c r="F26" s="53"/>
      <c r="G26" s="53"/>
      <c r="H26" s="53"/>
      <c r="I26" s="53"/>
      <c r="J26" s="53"/>
      <c r="K26" s="53"/>
      <c r="L26" s="53"/>
      <c r="M26" s="53"/>
      <c r="N26" s="54"/>
      <c r="O26" s="21"/>
      <c r="P26" s="6240" t="s">
        <v>292</v>
      </c>
      <c r="Q26" s="6241"/>
      <c r="R26" s="6241"/>
      <c r="S26" s="6297"/>
      <c r="T26" s="121" t="str">
        <f>E105</f>
        <v>予防接種法に基づき、実施が義務付けられている事業であるため、継続していく必要がある。
感染症が流行することを防ぐ「社会防衛」と個人が感染症にかからないようにする「個人防衛」の二つの目的から予防接種が必要であり、国民全体の免疫水準を維持するために接種機会を確保する。
伝染の可能性のある疾病の発生及び蔓延防止と、市民の保健意識の向上等に貢献する本事業において、引き続き全般的な接種勧奨に努める必要がある。
接種対象児の保護者へ、わかりやすい内容でより多くの情報を提供し、適切な時期に確実に接種を受けられる対応が求められる。
災害時の感染症対策への取組、新感染症に対応できる体制に取組む必要がある。</v>
      </c>
      <c r="U26" s="6290"/>
      <c r="V26" s="6290"/>
      <c r="W26" s="6290"/>
      <c r="X26" s="6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麻しん風しん混合（第1期）ワクチン接種者</v>
      </c>
      <c r="C33" s="49"/>
      <c r="D33" s="23" t="str">
        <f t="shared" ref="D33:E36" si="1">D70</f>
        <v>人</v>
      </c>
      <c r="E33" s="46">
        <f t="shared" si="1"/>
        <v>954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麻しん風しん混合（第2期）ワクチン接種者</v>
      </c>
      <c r="C34" s="49"/>
      <c r="D34" s="23" t="str">
        <f t="shared" si="1"/>
        <v>人</v>
      </c>
      <c r="E34" s="150">
        <f t="shared" si="1"/>
        <v>1225</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292" t="s">
        <v>285</v>
      </c>
      <c r="B44" s="6293"/>
      <c r="C44" s="6293"/>
      <c r="D44" s="6293"/>
      <c r="E44" s="6294" t="s">
        <v>1468</v>
      </c>
      <c r="F44" s="6295"/>
      <c r="G44" s="6295"/>
      <c r="H44" s="6295"/>
      <c r="I44" s="6295"/>
      <c r="J44" s="6295"/>
      <c r="K44" s="6295"/>
      <c r="L44" s="6295"/>
      <c r="M44" s="6295"/>
      <c r="N44" s="6296"/>
    </row>
    <row r="45" spans="1:35" ht="20.100000000000001" customHeight="1" x14ac:dyDescent="0.15">
      <c r="A45" s="6268" t="s">
        <v>283</v>
      </c>
      <c r="B45" s="6269"/>
      <c r="C45" s="6269"/>
      <c r="D45" s="6269"/>
      <c r="E45" s="6270" t="s">
        <v>1372</v>
      </c>
      <c r="F45" s="6271"/>
      <c r="G45" s="6271"/>
      <c r="H45" s="6271"/>
      <c r="I45" s="6271"/>
      <c r="J45" s="6271"/>
      <c r="K45" s="6271"/>
      <c r="L45" s="6271"/>
      <c r="M45" s="6271"/>
      <c r="N45" s="6272"/>
    </row>
    <row r="46" spans="1:35" ht="20.100000000000001" customHeight="1" x14ac:dyDescent="0.15">
      <c r="A46" s="6265" t="s">
        <v>334</v>
      </c>
      <c r="B46" s="6266"/>
      <c r="C46" s="6266"/>
      <c r="D46" s="6267"/>
      <c r="E46" s="6273" t="s">
        <v>1467</v>
      </c>
      <c r="F46" s="6274"/>
      <c r="G46" s="6274"/>
      <c r="H46" s="6274"/>
      <c r="I46" s="6274"/>
      <c r="J46" s="6274"/>
      <c r="K46" s="6274"/>
      <c r="L46" s="6274"/>
      <c r="M46" s="6274"/>
      <c r="N46" s="6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268" t="s">
        <v>332</v>
      </c>
      <c r="B51" s="6269"/>
      <c r="C51" s="6269"/>
      <c r="D51" s="6269"/>
      <c r="E51" s="6282" t="str">
        <f>AA52 &amp; "市が直接実施  " &amp; AB52  &amp; "一部委託  "  &amp; AC52 &amp; "全部委託・指定管理  " &amp; AD52 &amp; "その他"</f>
        <v>■市が直接実施  ■一部委託  □全部委託・指定管理  □その他</v>
      </c>
      <c r="F51" s="6283"/>
      <c r="G51" s="6283"/>
      <c r="H51" s="6283"/>
      <c r="I51" s="6283"/>
      <c r="J51" s="6283"/>
      <c r="K51" s="6283"/>
      <c r="L51" s="6283"/>
      <c r="M51" s="6283"/>
      <c r="N51" s="6284"/>
    </row>
    <row r="52" spans="1:40" ht="20.100000000000001" customHeight="1" x14ac:dyDescent="0.15">
      <c r="A52" s="6268" t="s">
        <v>331</v>
      </c>
      <c r="B52" s="6269"/>
      <c r="C52" s="6269"/>
      <c r="D52" s="6269"/>
      <c r="E52" s="6282" t="str">
        <f>AA53 &amp; "国・県の制度　 " &amp; AB53  &amp; "国・県の制度＋市独自の制度　 "  &amp; AC53  &amp; "市独自の制度"</f>
        <v>□国・県の制度　 ■国・県の制度＋市独自の制度　 □市独自の制度</v>
      </c>
      <c r="F52" s="6283"/>
      <c r="G52" s="6283"/>
      <c r="H52" s="6283"/>
      <c r="I52" s="6283"/>
      <c r="J52" s="6283"/>
      <c r="K52" s="6283"/>
      <c r="L52" s="6283"/>
      <c r="M52" s="6283"/>
      <c r="N52" s="6284"/>
      <c r="AA52" s="8" t="s">
        <v>275</v>
      </c>
      <c r="AB52" s="8" t="s">
        <v>275</v>
      </c>
      <c r="AC52" s="8" t="s">
        <v>274</v>
      </c>
      <c r="AD52" s="8" t="s">
        <v>274</v>
      </c>
    </row>
    <row r="53" spans="1:40" ht="20.100000000000001" customHeight="1" thickBot="1" x14ac:dyDescent="0.2">
      <c r="A53" s="6285" t="s">
        <v>330</v>
      </c>
      <c r="B53" s="6286"/>
      <c r="C53" s="6286"/>
      <c r="D53" s="6286"/>
      <c r="E53" s="6287" t="s">
        <v>1466</v>
      </c>
      <c r="F53" s="6288"/>
      <c r="G53" s="6288"/>
      <c r="H53" s="6288"/>
      <c r="I53" s="6288"/>
      <c r="J53" s="6288"/>
      <c r="K53" s="6288"/>
      <c r="L53" s="6288"/>
      <c r="M53" s="6288"/>
      <c r="N53" s="62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538690000</v>
      </c>
      <c r="F57" s="57"/>
      <c r="G57" s="57">
        <f>IFERROR(HLOOKUP($AF$38,$AA$56:$AI$57,2,FALSE)*1000,"")</f>
        <v>606598000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524882</v>
      </c>
      <c r="AE57" s="13">
        <v>538690</v>
      </c>
      <c r="AF57" s="13">
        <v>606598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481727000</v>
      </c>
      <c r="G58" s="19"/>
      <c r="H58" s="20">
        <f>IFERROR(G57-H59,"")</f>
        <v>595232000</v>
      </c>
      <c r="I58" s="19"/>
      <c r="J58" s="20">
        <f>IFERROR(I57-J59,"")</f>
        <v>0</v>
      </c>
      <c r="K58" s="19"/>
      <c r="L58" s="20">
        <f>IFERROR(K57-L59,"")</f>
        <v>0</v>
      </c>
      <c r="M58" s="19"/>
      <c r="N58" s="18">
        <f>IFERROR(M57-N59,"")</f>
        <v>0</v>
      </c>
      <c r="AA58" s="13">
        <v>0</v>
      </c>
      <c r="AB58" s="13">
        <v>0</v>
      </c>
      <c r="AC58" s="13">
        <v>0</v>
      </c>
      <c r="AD58" s="13">
        <v>185171739</v>
      </c>
      <c r="AE58" s="13">
        <v>488080634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56963000</v>
      </c>
      <c r="G59" s="19"/>
      <c r="H59" s="20">
        <f>IFERROR(HLOOKUP($AF$38,$AA$60:$AI$61,2,FALSE)*1000,"")</f>
        <v>11366000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488080634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50609366</v>
      </c>
      <c r="F61" s="57"/>
      <c r="G61" s="57">
        <f>IFERROR(G57-G60,"")</f>
        <v>606598000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13803</v>
      </c>
      <c r="AE61" s="12">
        <f t="shared" si="2"/>
        <v>56963</v>
      </c>
      <c r="AF61" s="12">
        <f t="shared" si="2"/>
        <v>11366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0.90605103863075243</v>
      </c>
      <c r="F62" s="47"/>
      <c r="G62" s="47">
        <f>IFERROR(G$60/G$57,"")</f>
        <v>0</v>
      </c>
      <c r="H62" s="47"/>
      <c r="I62" s="47" t="str">
        <f>IFERROR(I$60/I$57,"")</f>
        <v/>
      </c>
      <c r="J62" s="47"/>
      <c r="K62" s="47" t="str">
        <f>IFERROR(K$60/K$57,"")</f>
        <v/>
      </c>
      <c r="L62" s="47"/>
      <c r="M62" s="47" t="str">
        <f>IFERROR(M$60/M$57,"")</f>
        <v/>
      </c>
      <c r="N62" s="50"/>
      <c r="AA62" s="11">
        <v>0</v>
      </c>
      <c r="AB62" s="11">
        <v>0</v>
      </c>
      <c r="AC62" s="11">
        <v>0</v>
      </c>
      <c r="AD62" s="11">
        <v>13746</v>
      </c>
      <c r="AE62" s="11">
        <v>56906</v>
      </c>
      <c r="AF62" s="11">
        <v>11296</v>
      </c>
      <c r="AG62" s="11">
        <v>0</v>
      </c>
      <c r="AH62" s="11">
        <v>0</v>
      </c>
      <c r="AI62" s="11">
        <v>0</v>
      </c>
      <c r="AJ62" s="8" t="s">
        <v>251</v>
      </c>
      <c r="AL62" s="8" t="s">
        <v>251</v>
      </c>
      <c r="AN62" s="8" t="s">
        <v>251</v>
      </c>
    </row>
    <row r="63" spans="1:40" ht="20.100000000000001" customHeight="1" x14ac:dyDescent="0.15">
      <c r="A63" s="51" t="s">
        <v>321</v>
      </c>
      <c r="B63" s="52"/>
      <c r="C63" s="52"/>
      <c r="D63" s="52"/>
      <c r="E63" s="53" t="s">
        <v>1465</v>
      </c>
      <c r="F63" s="53"/>
      <c r="G63" s="53"/>
      <c r="H63" s="53"/>
      <c r="I63" s="53"/>
      <c r="J63" s="53"/>
      <c r="K63" s="53"/>
      <c r="L63" s="53"/>
      <c r="M63" s="53"/>
      <c r="N63" s="54"/>
      <c r="AA63" s="11">
        <v>0</v>
      </c>
      <c r="AB63" s="11">
        <v>0</v>
      </c>
      <c r="AC63" s="11">
        <v>0</v>
      </c>
      <c r="AD63" s="11">
        <v>57</v>
      </c>
      <c r="AE63" s="11">
        <v>57</v>
      </c>
      <c r="AF63" s="11">
        <v>70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1464</v>
      </c>
      <c r="C70" s="49"/>
      <c r="D70" s="15" t="s">
        <v>252</v>
      </c>
      <c r="E70" s="180">
        <f>IFERROR(HLOOKUP($AE$38,$AA$76:$AI$80,2,FALSE),"")</f>
        <v>954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1463</v>
      </c>
      <c r="C71" s="49"/>
      <c r="D71" s="15" t="s">
        <v>252</v>
      </c>
      <c r="E71" s="180">
        <f>IFERROR(HLOOKUP($AE$38,$AA$76:$AI$80,3,FALSE),"")</f>
        <v>1225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954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1225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240" t="s">
        <v>305</v>
      </c>
      <c r="B85" s="6241"/>
      <c r="C85" s="6241"/>
      <c r="D85" s="6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240" t="s">
        <v>302</v>
      </c>
      <c r="B87" s="6241"/>
      <c r="C87" s="6241"/>
      <c r="D87" s="6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236" t="s">
        <v>300</v>
      </c>
      <c r="B89" s="6237"/>
      <c r="C89" s="6237"/>
      <c r="D89" s="62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240" t="s">
        <v>297</v>
      </c>
      <c r="B91" s="6241"/>
      <c r="C91" s="6241"/>
      <c r="D91" s="6298"/>
      <c r="E91" s="158" t="s">
        <v>1462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240" t="s">
        <v>294</v>
      </c>
      <c r="B98" s="6241"/>
      <c r="C98" s="6241"/>
      <c r="D98" s="6298"/>
      <c r="E98" s="6303" t="s">
        <v>340</v>
      </c>
      <c r="F98" s="6304"/>
      <c r="G98" s="6300" t="s">
        <v>293</v>
      </c>
      <c r="H98" s="6301"/>
      <c r="I98" s="6301"/>
      <c r="J98" s="6301"/>
      <c r="K98" s="6301"/>
      <c r="L98" s="6301"/>
      <c r="M98" s="6301"/>
      <c r="N98" s="6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240" t="s">
        <v>292</v>
      </c>
      <c r="B105" s="6241"/>
      <c r="C105" s="6241"/>
      <c r="D105" s="6298"/>
      <c r="E105" s="6299" t="s">
        <v>1461</v>
      </c>
      <c r="F105" s="6290"/>
      <c r="G105" s="6290"/>
      <c r="H105" s="6290"/>
      <c r="I105" s="6290"/>
      <c r="J105" s="6290"/>
      <c r="K105" s="6290"/>
      <c r="L105" s="6290"/>
      <c r="M105" s="6290"/>
      <c r="N105" s="6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316" t="s">
        <v>307</v>
      </c>
      <c r="Q4" s="6317"/>
      <c r="R4" s="6317"/>
      <c r="S4" s="6317"/>
      <c r="T4" s="118" t="str">
        <f>LEFT(E83,1)</f>
        <v>Ｂ</v>
      </c>
      <c r="U4" s="6318" t="s">
        <v>306</v>
      </c>
      <c r="V4" s="6318"/>
      <c r="W4" s="6318"/>
      <c r="X4" s="6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320" t="s">
        <v>305</v>
      </c>
      <c r="Q6" s="6321"/>
      <c r="R6" s="6321"/>
      <c r="S6" s="6321"/>
      <c r="T6" s="118" t="str">
        <f>LEFT(E85,1)</f>
        <v>Ｂ</v>
      </c>
      <c r="U6" s="6318" t="s">
        <v>303</v>
      </c>
      <c r="V6" s="6318"/>
      <c r="W6" s="6318"/>
      <c r="X6" s="6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332" t="s">
        <v>285</v>
      </c>
      <c r="B7" s="6333"/>
      <c r="C7" s="6333"/>
      <c r="D7" s="6333"/>
      <c r="E7" s="6334" t="str">
        <f t="shared" si="0"/>
        <v>埼玉県コバトン健康マイレージ</v>
      </c>
      <c r="F7" s="6335"/>
      <c r="G7" s="6335"/>
      <c r="H7" s="6335"/>
      <c r="I7" s="6335"/>
      <c r="J7" s="6335"/>
      <c r="K7" s="6335"/>
      <c r="L7" s="6335"/>
      <c r="M7" s="6335"/>
      <c r="N7" s="6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308" t="s">
        <v>283</v>
      </c>
      <c r="B8" s="6309"/>
      <c r="C8" s="6309"/>
      <c r="D8" s="6309"/>
      <c r="E8" s="6310" t="str">
        <f t="shared" si="0"/>
        <v>保健センター</v>
      </c>
      <c r="F8" s="6311"/>
      <c r="G8" s="6311"/>
      <c r="H8" s="6311"/>
      <c r="I8" s="6311"/>
      <c r="J8" s="6311"/>
      <c r="K8" s="6311"/>
      <c r="L8" s="6311"/>
      <c r="M8" s="6311"/>
      <c r="N8" s="6312"/>
      <c r="P8" s="6280" t="s">
        <v>302</v>
      </c>
      <c r="Q8" s="6281"/>
      <c r="R8" s="6281"/>
      <c r="S8" s="6281"/>
      <c r="T8" s="120" t="str">
        <f>LEFT(E87,1)</f>
        <v>Ｂ</v>
      </c>
      <c r="U8" s="6278" t="s">
        <v>301</v>
      </c>
      <c r="V8" s="6278"/>
      <c r="W8" s="6278"/>
      <c r="X8" s="6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305" t="s">
        <v>334</v>
      </c>
      <c r="B9" s="6306"/>
      <c r="C9" s="6306"/>
      <c r="D9" s="6307"/>
      <c r="E9" s="6313" t="str">
        <f t="shared" si="0"/>
        <v>埼玉県が管理している埼玉県コバトン健康マイレージ事業に参加し、市民に運動習慣継続の機会を提供するため、システムの利用に係る費用を負担する。</v>
      </c>
      <c r="F9" s="6314"/>
      <c r="G9" s="6314"/>
      <c r="H9" s="6314"/>
      <c r="I9" s="6314"/>
      <c r="J9" s="6314"/>
      <c r="K9" s="6314"/>
      <c r="L9" s="6314"/>
      <c r="M9" s="6314"/>
      <c r="N9" s="6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276" t="s">
        <v>300</v>
      </c>
      <c r="Q10" s="6277"/>
      <c r="R10" s="6277"/>
      <c r="S10" s="6277"/>
      <c r="T10" s="118" t="str">
        <f>LEFT(E89,1)</f>
        <v>Ｂ</v>
      </c>
      <c r="U10" s="6278" t="s">
        <v>298</v>
      </c>
      <c r="V10" s="6278"/>
      <c r="W10" s="6278"/>
      <c r="X10" s="6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5年度で埼玉県コバトン健康マイレージ事業が終了し、令和6年1月から新たな歩数計管理アプリであるコバトンＡＬＫＯＯマイレージが試験的に運用されたことから、埼玉県コバトン健康マイレージの周知は最低限に止め、大幅な登録者数増員には至らなかった。</v>
      </c>
      <c r="U12" s="6330"/>
      <c r="V12" s="6330"/>
      <c r="W12" s="6330"/>
      <c r="X12" s="6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308" t="s">
        <v>332</v>
      </c>
      <c r="B14" s="6309"/>
      <c r="C14" s="6309"/>
      <c r="D14" s="6309"/>
      <c r="E14" s="6322" t="str">
        <f>E51</f>
        <v>□市が直接実施  □一部委託  ■全部委託・指定管理  □その他</v>
      </c>
      <c r="F14" s="6323"/>
      <c r="G14" s="6323"/>
      <c r="H14" s="6323"/>
      <c r="I14" s="6323"/>
      <c r="J14" s="6323"/>
      <c r="K14" s="6323"/>
      <c r="L14" s="6323"/>
      <c r="M14" s="6323"/>
      <c r="N14" s="6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308" t="s">
        <v>331</v>
      </c>
      <c r="B15" s="6309"/>
      <c r="C15" s="6309"/>
      <c r="D15" s="6309"/>
      <c r="E15" s="6322" t="str">
        <f>E52</f>
        <v>■国・県の制度　 □国・県の制度＋市独自の制度　 □市独自の制度</v>
      </c>
      <c r="F15" s="6323"/>
      <c r="G15" s="6323"/>
      <c r="H15" s="6323"/>
      <c r="I15" s="6323"/>
      <c r="J15" s="6323"/>
      <c r="K15" s="6323"/>
      <c r="L15" s="6323"/>
      <c r="M15" s="6323"/>
      <c r="N15" s="6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325" t="s">
        <v>330</v>
      </c>
      <c r="B16" s="6326"/>
      <c r="C16" s="6326"/>
      <c r="D16" s="6326"/>
      <c r="E16" s="6327" t="str">
        <f>E53</f>
        <v>埼玉県コバトン健康マイレージ事業実施要綱</v>
      </c>
      <c r="F16" s="6328"/>
      <c r="G16" s="6328"/>
      <c r="H16" s="6328"/>
      <c r="I16" s="6328"/>
      <c r="J16" s="6328"/>
      <c r="K16" s="6328"/>
      <c r="L16" s="6328"/>
      <c r="M16" s="6328"/>
      <c r="N16" s="6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1038000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1038000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1037510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490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0.99952793834296727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埼玉県コバトン健康マイレージについて、広報や市ホームページにて市民へ周知した。
令和5年度登録者：145人（令和6年2月15日時点）</v>
      </c>
      <c r="F26" s="53"/>
      <c r="G26" s="53"/>
      <c r="H26" s="53"/>
      <c r="I26" s="53"/>
      <c r="J26" s="53"/>
      <c r="K26" s="53"/>
      <c r="L26" s="53"/>
      <c r="M26" s="53"/>
      <c r="N26" s="54"/>
      <c r="O26" s="21"/>
      <c r="P26" s="6280" t="s">
        <v>292</v>
      </c>
      <c r="Q26" s="6281"/>
      <c r="R26" s="6281"/>
      <c r="S26" s="6337"/>
      <c r="T26" s="121" t="str">
        <f>E105</f>
        <v>新たな歩数計管理アプリであるコバトンＡＬＫＯＯマイレージの登録者獲得に向け、市広報やホームページをはじめ、健康まつり等で定期的に市民へ周知していく。</v>
      </c>
      <c r="U26" s="6330"/>
      <c r="V26" s="6330"/>
      <c r="W26" s="6330"/>
      <c r="X26" s="6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アプリ登録者数</v>
      </c>
      <c r="C33" s="49"/>
      <c r="D33" s="23" t="str">
        <f t="shared" ref="D33:E36" si="1">D70</f>
        <v>人</v>
      </c>
      <c r="E33" s="46">
        <f t="shared" si="1"/>
        <v>145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332" t="s">
        <v>285</v>
      </c>
      <c r="B44" s="6333"/>
      <c r="C44" s="6333"/>
      <c r="D44" s="6333"/>
      <c r="E44" s="6334" t="s">
        <v>1475</v>
      </c>
      <c r="F44" s="6335"/>
      <c r="G44" s="6335"/>
      <c r="H44" s="6335"/>
      <c r="I44" s="6335"/>
      <c r="J44" s="6335"/>
      <c r="K44" s="6335"/>
      <c r="L44" s="6335"/>
      <c r="M44" s="6335"/>
      <c r="N44" s="6336"/>
    </row>
    <row r="45" spans="1:35" ht="20.100000000000001" customHeight="1" x14ac:dyDescent="0.15">
      <c r="A45" s="6308" t="s">
        <v>283</v>
      </c>
      <c r="B45" s="6309"/>
      <c r="C45" s="6309"/>
      <c r="D45" s="6309"/>
      <c r="E45" s="6310" t="s">
        <v>1372</v>
      </c>
      <c r="F45" s="6311"/>
      <c r="G45" s="6311"/>
      <c r="H45" s="6311"/>
      <c r="I45" s="6311"/>
      <c r="J45" s="6311"/>
      <c r="K45" s="6311"/>
      <c r="L45" s="6311"/>
      <c r="M45" s="6311"/>
      <c r="N45" s="6312"/>
    </row>
    <row r="46" spans="1:35" ht="20.100000000000001" customHeight="1" x14ac:dyDescent="0.15">
      <c r="A46" s="6305" t="s">
        <v>334</v>
      </c>
      <c r="B46" s="6306"/>
      <c r="C46" s="6306"/>
      <c r="D46" s="6307"/>
      <c r="E46" s="6313" t="s">
        <v>1474</v>
      </c>
      <c r="F46" s="6314"/>
      <c r="G46" s="6314"/>
      <c r="H46" s="6314"/>
      <c r="I46" s="6314"/>
      <c r="J46" s="6314"/>
      <c r="K46" s="6314"/>
      <c r="L46" s="6314"/>
      <c r="M46" s="6314"/>
      <c r="N46" s="6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308" t="s">
        <v>332</v>
      </c>
      <c r="B51" s="6309"/>
      <c r="C51" s="6309"/>
      <c r="D51" s="6309"/>
      <c r="E51" s="6322" t="str">
        <f>AA52 &amp; "市が直接実施  " &amp; AB52  &amp; "一部委託  "  &amp; AC52 &amp; "全部委託・指定管理  " &amp; AD52 &amp; "その他"</f>
        <v>□市が直接実施  □一部委託  ■全部委託・指定管理  □その他</v>
      </c>
      <c r="F51" s="6323"/>
      <c r="G51" s="6323"/>
      <c r="H51" s="6323"/>
      <c r="I51" s="6323"/>
      <c r="J51" s="6323"/>
      <c r="K51" s="6323"/>
      <c r="L51" s="6323"/>
      <c r="M51" s="6323"/>
      <c r="N51" s="6324"/>
    </row>
    <row r="52" spans="1:40" ht="20.100000000000001" customHeight="1" x14ac:dyDescent="0.15">
      <c r="A52" s="6308" t="s">
        <v>331</v>
      </c>
      <c r="B52" s="6309"/>
      <c r="C52" s="6309"/>
      <c r="D52" s="6309"/>
      <c r="E52" s="6322" t="str">
        <f>AA53 &amp; "国・県の制度　 " &amp; AB53  &amp; "国・県の制度＋市独自の制度　 "  &amp; AC53  &amp; "市独自の制度"</f>
        <v>■国・県の制度　 □国・県の制度＋市独自の制度　 □市独自の制度</v>
      </c>
      <c r="F52" s="6323"/>
      <c r="G52" s="6323"/>
      <c r="H52" s="6323"/>
      <c r="I52" s="6323"/>
      <c r="J52" s="6323"/>
      <c r="K52" s="6323"/>
      <c r="L52" s="6323"/>
      <c r="M52" s="6323"/>
      <c r="N52" s="6324"/>
      <c r="AA52" s="8" t="s">
        <v>274</v>
      </c>
      <c r="AB52" s="8" t="s">
        <v>274</v>
      </c>
      <c r="AC52" s="8" t="s">
        <v>275</v>
      </c>
      <c r="AD52" s="8" t="s">
        <v>274</v>
      </c>
    </row>
    <row r="53" spans="1:40" ht="20.100000000000001" customHeight="1" thickBot="1" x14ac:dyDescent="0.2">
      <c r="A53" s="6325" t="s">
        <v>330</v>
      </c>
      <c r="B53" s="6326"/>
      <c r="C53" s="6326"/>
      <c r="D53" s="6326"/>
      <c r="E53" s="6327" t="s">
        <v>1473</v>
      </c>
      <c r="F53" s="6328"/>
      <c r="G53" s="6328"/>
      <c r="H53" s="6328"/>
      <c r="I53" s="6328"/>
      <c r="J53" s="6328"/>
      <c r="K53" s="6328"/>
      <c r="L53" s="6328"/>
      <c r="M53" s="6328"/>
      <c r="N53" s="63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1038000</v>
      </c>
      <c r="F57" s="57"/>
      <c r="G57" s="57">
        <f>IFERROR(HLOOKUP($AF$38,$AA$56:$AI$57,2,FALSE)*1000,"")</f>
        <v>638000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1012</v>
      </c>
      <c r="AE57" s="13">
        <v>1038</v>
      </c>
      <c r="AF57" s="13">
        <v>638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1038000</v>
      </c>
      <c r="G58" s="19"/>
      <c r="H58" s="20">
        <f>IFERROR(G57-H59,"")</f>
        <v>638000</v>
      </c>
      <c r="I58" s="19"/>
      <c r="J58" s="20">
        <f>IFERROR(I57-J59,"")</f>
        <v>0</v>
      </c>
      <c r="K58" s="19"/>
      <c r="L58" s="20">
        <f>IFERROR(K57-L59,"")</f>
        <v>0</v>
      </c>
      <c r="M58" s="19"/>
      <c r="N58" s="18">
        <f>IFERROR(M57-N59,"")</f>
        <v>0</v>
      </c>
      <c r="AA58" s="13">
        <v>0</v>
      </c>
      <c r="AB58" s="13">
        <v>0</v>
      </c>
      <c r="AC58" s="13">
        <v>0</v>
      </c>
      <c r="AD58" s="13">
        <v>1008200</v>
      </c>
      <c r="AE58" s="13">
        <v>1037510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1037510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490</v>
      </c>
      <c r="F61" s="57"/>
      <c r="G61" s="57">
        <f>IFERROR(G57-G60,"")</f>
        <v>638000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0.99952793834296727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1472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1471</v>
      </c>
      <c r="C70" s="49"/>
      <c r="D70" s="15" t="s">
        <v>252</v>
      </c>
      <c r="E70" s="180">
        <f>IFERROR(HLOOKUP($AE$38,$AA$76:$AI$80,2,FALSE),"")</f>
        <v>145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145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280" t="s">
        <v>305</v>
      </c>
      <c r="B85" s="6281"/>
      <c r="C85" s="6281"/>
      <c r="D85" s="62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280" t="s">
        <v>302</v>
      </c>
      <c r="B87" s="6281"/>
      <c r="C87" s="6281"/>
      <c r="D87" s="62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276" t="s">
        <v>300</v>
      </c>
      <c r="B89" s="6277"/>
      <c r="C89" s="6277"/>
      <c r="D89" s="62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280" t="s">
        <v>297</v>
      </c>
      <c r="B91" s="6281"/>
      <c r="C91" s="6281"/>
      <c r="D91" s="6338"/>
      <c r="E91" s="158" t="s">
        <v>1470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280" t="s">
        <v>294</v>
      </c>
      <c r="B98" s="6281"/>
      <c r="C98" s="6281"/>
      <c r="D98" s="6338"/>
      <c r="E98" s="6343" t="s">
        <v>232</v>
      </c>
      <c r="F98" s="6344"/>
      <c r="G98" s="6340" t="s">
        <v>293</v>
      </c>
      <c r="H98" s="6341"/>
      <c r="I98" s="6341"/>
      <c r="J98" s="6341"/>
      <c r="K98" s="6341"/>
      <c r="L98" s="6341"/>
      <c r="M98" s="6341"/>
      <c r="N98" s="6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280" t="s">
        <v>292</v>
      </c>
      <c r="B105" s="6281"/>
      <c r="C105" s="6281"/>
      <c r="D105" s="6338"/>
      <c r="E105" s="6339" t="s">
        <v>1469</v>
      </c>
      <c r="F105" s="6330"/>
      <c r="G105" s="6330"/>
      <c r="H105" s="6330"/>
      <c r="I105" s="6330"/>
      <c r="J105" s="6330"/>
      <c r="K105" s="6330"/>
      <c r="L105" s="6330"/>
      <c r="M105" s="6330"/>
      <c r="N105" s="6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356" t="s">
        <v>307</v>
      </c>
      <c r="Q4" s="6357"/>
      <c r="R4" s="6357"/>
      <c r="S4" s="6357"/>
      <c r="T4" s="118" t="str">
        <f>LEFT(E83,1)</f>
        <v>Ｂ</v>
      </c>
      <c r="U4" s="6358" t="s">
        <v>306</v>
      </c>
      <c r="V4" s="6358"/>
      <c r="W4" s="6358"/>
      <c r="X4" s="6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360" t="s">
        <v>305</v>
      </c>
      <c r="Q6" s="6361"/>
      <c r="R6" s="6361"/>
      <c r="S6" s="6361"/>
      <c r="T6" s="118" t="str">
        <f>LEFT(E85,1)</f>
        <v>Ｂ</v>
      </c>
      <c r="U6" s="6358" t="s">
        <v>303</v>
      </c>
      <c r="V6" s="6358"/>
      <c r="W6" s="6358"/>
      <c r="X6" s="6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372" t="s">
        <v>285</v>
      </c>
      <c r="B7" s="6373"/>
      <c r="C7" s="6373"/>
      <c r="D7" s="6373"/>
      <c r="E7" s="6374" t="str">
        <f t="shared" si="0"/>
        <v>３０代のからだチェック</v>
      </c>
      <c r="F7" s="6375"/>
      <c r="G7" s="6375"/>
      <c r="H7" s="6375"/>
      <c r="I7" s="6375"/>
      <c r="J7" s="6375"/>
      <c r="K7" s="6375"/>
      <c r="L7" s="6375"/>
      <c r="M7" s="6375"/>
      <c r="N7" s="6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348" t="s">
        <v>283</v>
      </c>
      <c r="B8" s="6349"/>
      <c r="C8" s="6349"/>
      <c r="D8" s="6349"/>
      <c r="E8" s="6350" t="str">
        <f t="shared" si="0"/>
        <v>保健センター</v>
      </c>
      <c r="F8" s="6351"/>
      <c r="G8" s="6351"/>
      <c r="H8" s="6351"/>
      <c r="I8" s="6351"/>
      <c r="J8" s="6351"/>
      <c r="K8" s="6351"/>
      <c r="L8" s="6351"/>
      <c r="M8" s="6351"/>
      <c r="N8" s="6352"/>
      <c r="P8" s="6320" t="s">
        <v>302</v>
      </c>
      <c r="Q8" s="6321"/>
      <c r="R8" s="6321"/>
      <c r="S8" s="6321"/>
      <c r="T8" s="120" t="str">
        <f>LEFT(E87,1)</f>
        <v>Ａ</v>
      </c>
      <c r="U8" s="6318" t="s">
        <v>301</v>
      </c>
      <c r="V8" s="6318"/>
      <c r="W8" s="6318"/>
      <c r="X8" s="6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345" t="s">
        <v>334</v>
      </c>
      <c r="B9" s="6346"/>
      <c r="C9" s="6346"/>
      <c r="D9" s="6347"/>
      <c r="E9" s="6353" t="str">
        <f t="shared" si="0"/>
        <v>30代の者を対象とした健康診査を実施する。</v>
      </c>
      <c r="F9" s="6354"/>
      <c r="G9" s="6354"/>
      <c r="H9" s="6354"/>
      <c r="I9" s="6354"/>
      <c r="J9" s="6354"/>
      <c r="K9" s="6354"/>
      <c r="L9" s="6354"/>
      <c r="M9" s="6354"/>
      <c r="N9" s="6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316" t="s">
        <v>300</v>
      </c>
      <c r="Q10" s="6317"/>
      <c r="R10" s="6317"/>
      <c r="S10" s="6317"/>
      <c r="T10" s="118" t="str">
        <f>LEFT(E89,1)</f>
        <v>Ａ</v>
      </c>
      <c r="U10" s="6318" t="s">
        <v>298</v>
      </c>
      <c r="V10" s="6318"/>
      <c r="W10" s="6318"/>
      <c r="X10" s="6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特定健診の対象前となる３０歳から３９歳までの健康診査の機会に恵まれない市民に対し、正しい健康意識の普及及び啓発を図ることで市民の健康保持、増進につながった。</v>
      </c>
      <c r="U12" s="6370"/>
      <c r="V12" s="6370"/>
      <c r="W12" s="6370"/>
      <c r="X12" s="6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348" t="s">
        <v>332</v>
      </c>
      <c r="B14" s="6349"/>
      <c r="C14" s="6349"/>
      <c r="D14" s="6349"/>
      <c r="E14" s="6362" t="str">
        <f>E51</f>
        <v>□市が直接実施  □一部委託  ■全部委託・指定管理  □その他</v>
      </c>
      <c r="F14" s="6363"/>
      <c r="G14" s="6363"/>
      <c r="H14" s="6363"/>
      <c r="I14" s="6363"/>
      <c r="J14" s="6363"/>
      <c r="K14" s="6363"/>
      <c r="L14" s="6363"/>
      <c r="M14" s="6363"/>
      <c r="N14" s="6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348" t="s">
        <v>331</v>
      </c>
      <c r="B15" s="6349"/>
      <c r="C15" s="6349"/>
      <c r="D15" s="6349"/>
      <c r="E15" s="6362" t="str">
        <f>E52</f>
        <v>□国・県の制度　 □国・県の制度＋市独自の制度　 ■市独自の制度</v>
      </c>
      <c r="F15" s="6363"/>
      <c r="G15" s="6363"/>
      <c r="H15" s="6363"/>
      <c r="I15" s="6363"/>
      <c r="J15" s="6363"/>
      <c r="K15" s="6363"/>
      <c r="L15" s="6363"/>
      <c r="M15" s="6363"/>
      <c r="N15" s="6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365" t="s">
        <v>330</v>
      </c>
      <c r="B16" s="6366"/>
      <c r="C16" s="6366"/>
      <c r="D16" s="6366"/>
      <c r="E16" s="6367" t="str">
        <f>E53</f>
        <v>新座市３０代のからだチェック事業実施要領</v>
      </c>
      <c r="F16" s="6368"/>
      <c r="G16" s="6368"/>
      <c r="H16" s="6368"/>
      <c r="I16" s="6368"/>
      <c r="J16" s="6368"/>
      <c r="K16" s="6368"/>
      <c r="L16" s="6368"/>
      <c r="M16" s="6368"/>
      <c r="N16" s="6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1085000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1085000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1084684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316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0.99970875576036866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特定健診の対象前となる３０歳から３９歳までの健康診査の機会に恵まれない市民に対し、正しい健康意識の普及及び啓発を図り、健康保持及び増進を目的としている。市独自の事業であり、集団検診にて受診できる機会を設けた。</v>
      </c>
      <c r="F26" s="53"/>
      <c r="G26" s="53"/>
      <c r="H26" s="53"/>
      <c r="I26" s="53"/>
      <c r="J26" s="53"/>
      <c r="K26" s="53"/>
      <c r="L26" s="53"/>
      <c r="M26" s="53"/>
      <c r="N26" s="54"/>
      <c r="O26" s="21"/>
      <c r="P26" s="6320" t="s">
        <v>292</v>
      </c>
      <c r="Q26" s="6321"/>
      <c r="R26" s="6321"/>
      <c r="S26" s="6377"/>
      <c r="T26" s="121" t="str">
        <f>E105</f>
        <v>集団検診にて健康保持及び増進を図っていく。</v>
      </c>
      <c r="U26" s="6370"/>
      <c r="V26" s="6370"/>
      <c r="W26" s="6370"/>
      <c r="X26" s="6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実施回数</v>
      </c>
      <c r="C33" s="49"/>
      <c r="D33" s="23" t="str">
        <f t="shared" ref="D33:E36" si="1">D70</f>
        <v>回</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372" t="s">
        <v>285</v>
      </c>
      <c r="B44" s="6373"/>
      <c r="C44" s="6373"/>
      <c r="D44" s="6373"/>
      <c r="E44" s="6374" t="s">
        <v>1482</v>
      </c>
      <c r="F44" s="6375"/>
      <c r="G44" s="6375"/>
      <c r="H44" s="6375"/>
      <c r="I44" s="6375"/>
      <c r="J44" s="6375"/>
      <c r="K44" s="6375"/>
      <c r="L44" s="6375"/>
      <c r="M44" s="6375"/>
      <c r="N44" s="6376"/>
    </row>
    <row r="45" spans="1:35" ht="20.100000000000001" customHeight="1" x14ac:dyDescent="0.15">
      <c r="A45" s="6348" t="s">
        <v>283</v>
      </c>
      <c r="B45" s="6349"/>
      <c r="C45" s="6349"/>
      <c r="D45" s="6349"/>
      <c r="E45" s="6350" t="s">
        <v>1372</v>
      </c>
      <c r="F45" s="6351"/>
      <c r="G45" s="6351"/>
      <c r="H45" s="6351"/>
      <c r="I45" s="6351"/>
      <c r="J45" s="6351"/>
      <c r="K45" s="6351"/>
      <c r="L45" s="6351"/>
      <c r="M45" s="6351"/>
      <c r="N45" s="6352"/>
    </row>
    <row r="46" spans="1:35" ht="20.100000000000001" customHeight="1" x14ac:dyDescent="0.15">
      <c r="A46" s="6345" t="s">
        <v>334</v>
      </c>
      <c r="B46" s="6346"/>
      <c r="C46" s="6346"/>
      <c r="D46" s="6347"/>
      <c r="E46" s="6353" t="s">
        <v>1481</v>
      </c>
      <c r="F46" s="6354"/>
      <c r="G46" s="6354"/>
      <c r="H46" s="6354"/>
      <c r="I46" s="6354"/>
      <c r="J46" s="6354"/>
      <c r="K46" s="6354"/>
      <c r="L46" s="6354"/>
      <c r="M46" s="6354"/>
      <c r="N46" s="6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348" t="s">
        <v>332</v>
      </c>
      <c r="B51" s="6349"/>
      <c r="C51" s="6349"/>
      <c r="D51" s="6349"/>
      <c r="E51" s="6362" t="str">
        <f>AA52 &amp; "市が直接実施  " &amp; AB52  &amp; "一部委託  "  &amp; AC52 &amp; "全部委託・指定管理  " &amp; AD52 &amp; "その他"</f>
        <v>□市が直接実施  □一部委託  ■全部委託・指定管理  □その他</v>
      </c>
      <c r="F51" s="6363"/>
      <c r="G51" s="6363"/>
      <c r="H51" s="6363"/>
      <c r="I51" s="6363"/>
      <c r="J51" s="6363"/>
      <c r="K51" s="6363"/>
      <c r="L51" s="6363"/>
      <c r="M51" s="6363"/>
      <c r="N51" s="6364"/>
    </row>
    <row r="52" spans="1:40" ht="20.100000000000001" customHeight="1" x14ac:dyDescent="0.15">
      <c r="A52" s="6348" t="s">
        <v>331</v>
      </c>
      <c r="B52" s="6349"/>
      <c r="C52" s="6349"/>
      <c r="D52" s="6349"/>
      <c r="E52" s="6362" t="str">
        <f>AA53 &amp; "国・県の制度　 " &amp; AB53  &amp; "国・県の制度＋市独自の制度　 "  &amp; AC53  &amp; "市独自の制度"</f>
        <v>□国・県の制度　 □国・県の制度＋市独自の制度　 ■市独自の制度</v>
      </c>
      <c r="F52" s="6363"/>
      <c r="G52" s="6363"/>
      <c r="H52" s="6363"/>
      <c r="I52" s="6363"/>
      <c r="J52" s="6363"/>
      <c r="K52" s="6363"/>
      <c r="L52" s="6363"/>
      <c r="M52" s="6363"/>
      <c r="N52" s="6364"/>
      <c r="AA52" s="8" t="s">
        <v>274</v>
      </c>
      <c r="AB52" s="8" t="s">
        <v>274</v>
      </c>
      <c r="AC52" s="8" t="s">
        <v>275</v>
      </c>
      <c r="AD52" s="8" t="s">
        <v>274</v>
      </c>
    </row>
    <row r="53" spans="1:40" ht="20.100000000000001" customHeight="1" thickBot="1" x14ac:dyDescent="0.2">
      <c r="A53" s="6365" t="s">
        <v>330</v>
      </c>
      <c r="B53" s="6366"/>
      <c r="C53" s="6366"/>
      <c r="D53" s="6366"/>
      <c r="E53" s="6367" t="s">
        <v>1480</v>
      </c>
      <c r="F53" s="6368"/>
      <c r="G53" s="6368"/>
      <c r="H53" s="6368"/>
      <c r="I53" s="6368"/>
      <c r="J53" s="6368"/>
      <c r="K53" s="6368"/>
      <c r="L53" s="6368"/>
      <c r="M53" s="6368"/>
      <c r="N53" s="63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1085000</v>
      </c>
      <c r="F57" s="57"/>
      <c r="G57" s="57">
        <f>IFERROR(HLOOKUP($AF$38,$AA$56:$AI$57,2,FALSE)*1000,"")</f>
        <v>1140000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1085</v>
      </c>
      <c r="AF57" s="13">
        <v>1140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1085000</v>
      </c>
      <c r="G58" s="19"/>
      <c r="H58" s="20">
        <f>IFERROR(G57-H59,"")</f>
        <v>1140000</v>
      </c>
      <c r="I58" s="19"/>
      <c r="J58" s="20">
        <f>IFERROR(I57-J59,"")</f>
        <v>0</v>
      </c>
      <c r="K58" s="19"/>
      <c r="L58" s="20">
        <f>IFERROR(K57-L59,"")</f>
        <v>0</v>
      </c>
      <c r="M58" s="19"/>
      <c r="N58" s="18">
        <f>IFERROR(M57-N59,"")</f>
        <v>0</v>
      </c>
      <c r="AA58" s="13">
        <v>0</v>
      </c>
      <c r="AB58" s="13">
        <v>0</v>
      </c>
      <c r="AC58" s="13">
        <v>0</v>
      </c>
      <c r="AD58" s="13">
        <v>0</v>
      </c>
      <c r="AE58" s="13">
        <v>1084684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1084684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316</v>
      </c>
      <c r="F61" s="57"/>
      <c r="G61" s="57">
        <f>IFERROR(G57-G60,"")</f>
        <v>1140000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0.99970875576036866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1479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1478</v>
      </c>
      <c r="C70" s="49"/>
      <c r="D70" s="15" t="s">
        <v>350</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320" t="s">
        <v>305</v>
      </c>
      <c r="B85" s="6321"/>
      <c r="C85" s="6321"/>
      <c r="D85" s="63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320" t="s">
        <v>302</v>
      </c>
      <c r="B87" s="6321"/>
      <c r="C87" s="6321"/>
      <c r="D87" s="63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316" t="s">
        <v>300</v>
      </c>
      <c r="B89" s="6317"/>
      <c r="C89" s="6317"/>
      <c r="D89" s="6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320" t="s">
        <v>297</v>
      </c>
      <c r="B91" s="6321"/>
      <c r="C91" s="6321"/>
      <c r="D91" s="6378"/>
      <c r="E91" s="158" t="s">
        <v>1477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320" t="s">
        <v>294</v>
      </c>
      <c r="B98" s="6321"/>
      <c r="C98" s="6321"/>
      <c r="D98" s="6378"/>
      <c r="E98" s="6383" t="s">
        <v>340</v>
      </c>
      <c r="F98" s="6384"/>
      <c r="G98" s="6380" t="s">
        <v>293</v>
      </c>
      <c r="H98" s="6381"/>
      <c r="I98" s="6381"/>
      <c r="J98" s="6381"/>
      <c r="K98" s="6381"/>
      <c r="L98" s="6381"/>
      <c r="M98" s="6381"/>
      <c r="N98" s="6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320" t="s">
        <v>292</v>
      </c>
      <c r="B105" s="6321"/>
      <c r="C105" s="6321"/>
      <c r="D105" s="6378"/>
      <c r="E105" s="6379" t="s">
        <v>1476</v>
      </c>
      <c r="F105" s="6370"/>
      <c r="G105" s="6370"/>
      <c r="H105" s="6370"/>
      <c r="I105" s="6370"/>
      <c r="J105" s="6370"/>
      <c r="K105" s="6370"/>
      <c r="L105" s="6370"/>
      <c r="M105" s="6370"/>
      <c r="N105" s="6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396" t="s">
        <v>307</v>
      </c>
      <c r="Q4" s="6397"/>
      <c r="R4" s="6397"/>
      <c r="S4" s="6397"/>
      <c r="T4" s="118" t="str">
        <f>LEFT(E83,1)</f>
        <v>Ｂ</v>
      </c>
      <c r="U4" s="6398" t="s">
        <v>306</v>
      </c>
      <c r="V4" s="6398"/>
      <c r="W4" s="6398"/>
      <c r="X4" s="6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400" t="s">
        <v>305</v>
      </c>
      <c r="Q6" s="6401"/>
      <c r="R6" s="6401"/>
      <c r="S6" s="6401"/>
      <c r="T6" s="118" t="str">
        <f>LEFT(E85,1)</f>
        <v>Ｂ</v>
      </c>
      <c r="U6" s="6398" t="s">
        <v>303</v>
      </c>
      <c r="V6" s="6398"/>
      <c r="W6" s="6398"/>
      <c r="X6" s="6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412" t="s">
        <v>285</v>
      </c>
      <c r="B7" s="6413"/>
      <c r="C7" s="6413"/>
      <c r="D7" s="6413"/>
      <c r="E7" s="6414" t="str">
        <f t="shared" si="0"/>
        <v>母子健康手帳交付</v>
      </c>
      <c r="F7" s="6415"/>
      <c r="G7" s="6415"/>
      <c r="H7" s="6415"/>
      <c r="I7" s="6415"/>
      <c r="J7" s="6415"/>
      <c r="K7" s="6415"/>
      <c r="L7" s="6415"/>
      <c r="M7" s="6415"/>
      <c r="N7" s="6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388" t="s">
        <v>283</v>
      </c>
      <c r="B8" s="6389"/>
      <c r="C8" s="6389"/>
      <c r="D8" s="6389"/>
      <c r="E8" s="6390" t="str">
        <f t="shared" si="0"/>
        <v>保健センター</v>
      </c>
      <c r="F8" s="6391"/>
      <c r="G8" s="6391"/>
      <c r="H8" s="6391"/>
      <c r="I8" s="6391"/>
      <c r="J8" s="6391"/>
      <c r="K8" s="6391"/>
      <c r="L8" s="6391"/>
      <c r="M8" s="6391"/>
      <c r="N8" s="6392"/>
      <c r="P8" s="6360" t="s">
        <v>302</v>
      </c>
      <c r="Q8" s="6361"/>
      <c r="R8" s="6361"/>
      <c r="S8" s="6361"/>
      <c r="T8" s="120" t="str">
        <f>LEFT(E87,1)</f>
        <v>Ａ</v>
      </c>
      <c r="U8" s="6358" t="s">
        <v>301</v>
      </c>
      <c r="V8" s="6358"/>
      <c r="W8" s="6358"/>
      <c r="X8" s="6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385" t="s">
        <v>334</v>
      </c>
      <c r="B9" s="6386"/>
      <c r="C9" s="6386"/>
      <c r="D9" s="6387"/>
      <c r="E9" s="6393" t="str">
        <f t="shared" si="0"/>
        <v>母子保健法に基づき、妊娠の届出をした者に対し、母子の一貫した健康記録となる母子健康手帳を保健センター及びこども支援課で交付する。
また、希望者には、育児に必要な知識や母性に対する理解を深めるため、父子手帳を配布する。</v>
      </c>
      <c r="F9" s="6394"/>
      <c r="G9" s="6394"/>
      <c r="H9" s="6394"/>
      <c r="I9" s="6394"/>
      <c r="J9" s="6394"/>
      <c r="K9" s="6394"/>
      <c r="L9" s="6394"/>
      <c r="M9" s="6394"/>
      <c r="N9" s="6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356" t="s">
        <v>300</v>
      </c>
      <c r="Q10" s="6357"/>
      <c r="R10" s="6357"/>
      <c r="S10" s="6357"/>
      <c r="T10" s="118" t="str">
        <f>LEFT(E89,1)</f>
        <v>Ａ</v>
      </c>
      <c r="U10" s="6358" t="s">
        <v>298</v>
      </c>
      <c r="V10" s="6358"/>
      <c r="W10" s="6358"/>
      <c r="X10" s="6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母子健康手帳が妊娠・出産・育児に関する親と子の一貫した健康記録となるばかりでなく、保健指導の際にも重要な参考資料となった。
父子手帳の配布により、父親に対し、必要な育児知識の普及を図るとともに、積極的な育児参加を促した。</v>
      </c>
      <c r="U12" s="6410"/>
      <c r="V12" s="6410"/>
      <c r="W12" s="6410"/>
      <c r="X12" s="6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388" t="s">
        <v>332</v>
      </c>
      <c r="B14" s="6389"/>
      <c r="C14" s="6389"/>
      <c r="D14" s="6389"/>
      <c r="E14" s="6402" t="str">
        <f>E51</f>
        <v>■市が直接実施  □一部委託  □全部委託・指定管理  □その他</v>
      </c>
      <c r="F14" s="6403"/>
      <c r="G14" s="6403"/>
      <c r="H14" s="6403"/>
      <c r="I14" s="6403"/>
      <c r="J14" s="6403"/>
      <c r="K14" s="6403"/>
      <c r="L14" s="6403"/>
      <c r="M14" s="6403"/>
      <c r="N14" s="6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388" t="s">
        <v>331</v>
      </c>
      <c r="B15" s="6389"/>
      <c r="C15" s="6389"/>
      <c r="D15" s="6389"/>
      <c r="E15" s="6402" t="str">
        <f>E52</f>
        <v>■国・県の制度　 □国・県の制度＋市独自の制度　 □市独自の制度</v>
      </c>
      <c r="F15" s="6403"/>
      <c r="G15" s="6403"/>
      <c r="H15" s="6403"/>
      <c r="I15" s="6403"/>
      <c r="J15" s="6403"/>
      <c r="K15" s="6403"/>
      <c r="L15" s="6403"/>
      <c r="M15" s="6403"/>
      <c r="N15" s="6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405" t="s">
        <v>330</v>
      </c>
      <c r="B16" s="6406"/>
      <c r="C16" s="6406"/>
      <c r="D16" s="6406"/>
      <c r="E16" s="6407" t="str">
        <f>E53</f>
        <v>母子保健法</v>
      </c>
      <c r="F16" s="6408"/>
      <c r="G16" s="6408"/>
      <c r="H16" s="6408"/>
      <c r="I16" s="6408"/>
      <c r="J16" s="6408"/>
      <c r="K16" s="6408"/>
      <c r="L16" s="6408"/>
      <c r="M16" s="6408"/>
      <c r="N16" s="6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453000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453000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450780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2220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0.99509933774834436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妊娠の届出をした者に母子健康手帳を保健センター及びこども支援課窓口で交付した。
希望者に父子手帳を配布した。</v>
      </c>
      <c r="F26" s="53"/>
      <c r="G26" s="53"/>
      <c r="H26" s="53"/>
      <c r="I26" s="53"/>
      <c r="J26" s="53"/>
      <c r="K26" s="53"/>
      <c r="L26" s="53"/>
      <c r="M26" s="53"/>
      <c r="N26" s="54"/>
      <c r="O26" s="21"/>
      <c r="P26" s="6360" t="s">
        <v>292</v>
      </c>
      <c r="Q26" s="6361"/>
      <c r="R26" s="6361"/>
      <c r="S26" s="6417"/>
      <c r="T26" s="121" t="str">
        <f>E105</f>
        <v>母子健康手帳の交付は法定事業であり、父子手帳の配布による父親の育児知識の普及も引き続き必要なため、現状のまま継続する。</v>
      </c>
      <c r="U26" s="6410"/>
      <c r="V26" s="6410"/>
      <c r="W26" s="6410"/>
      <c r="X26" s="6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母子健康手帳交付数</v>
      </c>
      <c r="C33" s="49"/>
      <c r="D33" s="23" t="str">
        <f t="shared" ref="D33:E36" si="1">D70</f>
        <v>冊</v>
      </c>
      <c r="E33" s="46">
        <f t="shared" si="1"/>
        <v>982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父子手帳交付数</v>
      </c>
      <c r="C34" s="49"/>
      <c r="D34" s="23" t="str">
        <f t="shared" si="1"/>
        <v>冊</v>
      </c>
      <c r="E34" s="46">
        <f t="shared" si="1"/>
        <v>471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412" t="s">
        <v>285</v>
      </c>
      <c r="B44" s="6413"/>
      <c r="C44" s="6413"/>
      <c r="D44" s="6413"/>
      <c r="E44" s="6414" t="s">
        <v>1490</v>
      </c>
      <c r="F44" s="6415"/>
      <c r="G44" s="6415"/>
      <c r="H44" s="6415"/>
      <c r="I44" s="6415"/>
      <c r="J44" s="6415"/>
      <c r="K44" s="6415"/>
      <c r="L44" s="6415"/>
      <c r="M44" s="6415"/>
      <c r="N44" s="6416"/>
    </row>
    <row r="45" spans="1:35" ht="20.100000000000001" customHeight="1" x14ac:dyDescent="0.15">
      <c r="A45" s="6388" t="s">
        <v>283</v>
      </c>
      <c r="B45" s="6389"/>
      <c r="C45" s="6389"/>
      <c r="D45" s="6389"/>
      <c r="E45" s="6390" t="s">
        <v>1372</v>
      </c>
      <c r="F45" s="6391"/>
      <c r="G45" s="6391"/>
      <c r="H45" s="6391"/>
      <c r="I45" s="6391"/>
      <c r="J45" s="6391"/>
      <c r="K45" s="6391"/>
      <c r="L45" s="6391"/>
      <c r="M45" s="6391"/>
      <c r="N45" s="6392"/>
    </row>
    <row r="46" spans="1:35" ht="20.100000000000001" customHeight="1" x14ac:dyDescent="0.15">
      <c r="A46" s="6385" t="s">
        <v>334</v>
      </c>
      <c r="B46" s="6386"/>
      <c r="C46" s="6386"/>
      <c r="D46" s="6387"/>
      <c r="E46" s="6393" t="s">
        <v>1489</v>
      </c>
      <c r="F46" s="6394"/>
      <c r="G46" s="6394"/>
      <c r="H46" s="6394"/>
      <c r="I46" s="6394"/>
      <c r="J46" s="6394"/>
      <c r="K46" s="6394"/>
      <c r="L46" s="6394"/>
      <c r="M46" s="6394"/>
      <c r="N46" s="6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388" t="s">
        <v>332</v>
      </c>
      <c r="B51" s="6389"/>
      <c r="C51" s="6389"/>
      <c r="D51" s="6389"/>
      <c r="E51" s="6402" t="str">
        <f>AA52 &amp; "市が直接実施  " &amp; AB52  &amp; "一部委託  "  &amp; AC52 &amp; "全部委託・指定管理  " &amp; AD52 &amp; "その他"</f>
        <v>■市が直接実施  □一部委託  □全部委託・指定管理  □その他</v>
      </c>
      <c r="F51" s="6403"/>
      <c r="G51" s="6403"/>
      <c r="H51" s="6403"/>
      <c r="I51" s="6403"/>
      <c r="J51" s="6403"/>
      <c r="K51" s="6403"/>
      <c r="L51" s="6403"/>
      <c r="M51" s="6403"/>
      <c r="N51" s="6404"/>
    </row>
    <row r="52" spans="1:40" ht="20.100000000000001" customHeight="1" x14ac:dyDescent="0.15">
      <c r="A52" s="6388" t="s">
        <v>331</v>
      </c>
      <c r="B52" s="6389"/>
      <c r="C52" s="6389"/>
      <c r="D52" s="6389"/>
      <c r="E52" s="6402" t="str">
        <f>AA53 &amp; "国・県の制度　 " &amp; AB53  &amp; "国・県の制度＋市独自の制度　 "  &amp; AC53  &amp; "市独自の制度"</f>
        <v>■国・県の制度　 □国・県の制度＋市独自の制度　 □市独自の制度</v>
      </c>
      <c r="F52" s="6403"/>
      <c r="G52" s="6403"/>
      <c r="H52" s="6403"/>
      <c r="I52" s="6403"/>
      <c r="J52" s="6403"/>
      <c r="K52" s="6403"/>
      <c r="L52" s="6403"/>
      <c r="M52" s="6403"/>
      <c r="N52" s="6404"/>
      <c r="AA52" s="8" t="s">
        <v>275</v>
      </c>
      <c r="AB52" s="8" t="s">
        <v>274</v>
      </c>
      <c r="AC52" s="8" t="s">
        <v>274</v>
      </c>
      <c r="AD52" s="8" t="s">
        <v>274</v>
      </c>
    </row>
    <row r="53" spans="1:40" ht="20.100000000000001" customHeight="1" thickBot="1" x14ac:dyDescent="0.2">
      <c r="A53" s="6405" t="s">
        <v>330</v>
      </c>
      <c r="B53" s="6406"/>
      <c r="C53" s="6406"/>
      <c r="D53" s="6406"/>
      <c r="E53" s="6407" t="s">
        <v>1488</v>
      </c>
      <c r="F53" s="6408"/>
      <c r="G53" s="6408"/>
      <c r="H53" s="6408"/>
      <c r="I53" s="6408"/>
      <c r="J53" s="6408"/>
      <c r="K53" s="6408"/>
      <c r="L53" s="6408"/>
      <c r="M53" s="6408"/>
      <c r="N53" s="64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453000</v>
      </c>
      <c r="F57" s="57"/>
      <c r="G57" s="57">
        <f>IFERROR(HLOOKUP($AF$38,$AA$56:$AI$57,2,FALSE)*1000,"")</f>
        <v>475000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462</v>
      </c>
      <c r="AE57" s="13">
        <v>453</v>
      </c>
      <c r="AF57" s="13">
        <v>475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453000</v>
      </c>
      <c r="G58" s="19"/>
      <c r="H58" s="20">
        <f>IFERROR(G57-H59,"")</f>
        <v>475000</v>
      </c>
      <c r="I58" s="19"/>
      <c r="J58" s="20">
        <f>IFERROR(I57-J59,"")</f>
        <v>0</v>
      </c>
      <c r="K58" s="19"/>
      <c r="L58" s="20">
        <f>IFERROR(K57-L59,"")</f>
        <v>0</v>
      </c>
      <c r="M58" s="19"/>
      <c r="N58" s="18">
        <f>IFERROR(M57-N59,"")</f>
        <v>0</v>
      </c>
      <c r="AA58" s="13">
        <v>0</v>
      </c>
      <c r="AB58" s="13">
        <v>0</v>
      </c>
      <c r="AC58" s="13">
        <v>0</v>
      </c>
      <c r="AD58" s="13">
        <v>17600</v>
      </c>
      <c r="AE58" s="13">
        <v>450780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450780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2220</v>
      </c>
      <c r="F61" s="57"/>
      <c r="G61" s="57">
        <f>IFERROR(G57-G60,"")</f>
        <v>475000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0.99509933774834436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1487</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1486</v>
      </c>
      <c r="C70" s="49"/>
      <c r="D70" s="15" t="s">
        <v>1072</v>
      </c>
      <c r="E70" s="180">
        <f>IFERROR(HLOOKUP($AE$38,$AA$76:$AI$80,2,FALSE),"")</f>
        <v>982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1485</v>
      </c>
      <c r="C71" s="49"/>
      <c r="D71" s="15" t="s">
        <v>1072</v>
      </c>
      <c r="E71" s="180">
        <f>IFERROR(HLOOKUP($AE$38,$AA$76:$AI$80,3,FALSE),"")</f>
        <v>471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982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471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360" t="s">
        <v>305</v>
      </c>
      <c r="B85" s="6361"/>
      <c r="C85" s="6361"/>
      <c r="D85" s="63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360" t="s">
        <v>302</v>
      </c>
      <c r="B87" s="6361"/>
      <c r="C87" s="6361"/>
      <c r="D87" s="6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356" t="s">
        <v>300</v>
      </c>
      <c r="B89" s="6357"/>
      <c r="C89" s="6357"/>
      <c r="D89" s="6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360" t="s">
        <v>297</v>
      </c>
      <c r="B91" s="6361"/>
      <c r="C91" s="6361"/>
      <c r="D91" s="6418"/>
      <c r="E91" s="158" t="s">
        <v>1484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360" t="s">
        <v>294</v>
      </c>
      <c r="B98" s="6361"/>
      <c r="C98" s="6361"/>
      <c r="D98" s="6418"/>
      <c r="E98" s="6423" t="s">
        <v>340</v>
      </c>
      <c r="F98" s="6424"/>
      <c r="G98" s="6420" t="s">
        <v>293</v>
      </c>
      <c r="H98" s="6421"/>
      <c r="I98" s="6421"/>
      <c r="J98" s="6421"/>
      <c r="K98" s="6421"/>
      <c r="L98" s="6421"/>
      <c r="M98" s="6421"/>
      <c r="N98" s="6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360" t="s">
        <v>292</v>
      </c>
      <c r="B105" s="6361"/>
      <c r="C105" s="6361"/>
      <c r="D105" s="6418"/>
      <c r="E105" s="6419" t="s">
        <v>1483</v>
      </c>
      <c r="F105" s="6410"/>
      <c r="G105" s="6410"/>
      <c r="H105" s="6410"/>
      <c r="I105" s="6410"/>
      <c r="J105" s="6410"/>
      <c r="K105" s="6410"/>
      <c r="L105" s="6410"/>
      <c r="M105" s="6410"/>
      <c r="N105" s="6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436" t="s">
        <v>307</v>
      </c>
      <c r="Q4" s="6437"/>
      <c r="R4" s="6437"/>
      <c r="S4" s="6437"/>
      <c r="T4" s="118" t="str">
        <f>LEFT(E83,1)</f>
        <v>Ｂ</v>
      </c>
      <c r="U4" s="6438" t="s">
        <v>306</v>
      </c>
      <c r="V4" s="6438"/>
      <c r="W4" s="6438"/>
      <c r="X4" s="6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440" t="s">
        <v>305</v>
      </c>
      <c r="Q6" s="6441"/>
      <c r="R6" s="6441"/>
      <c r="S6" s="6441"/>
      <c r="T6" s="118" t="str">
        <f>LEFT(E85,1)</f>
        <v>Ｂ</v>
      </c>
      <c r="U6" s="6438" t="s">
        <v>303</v>
      </c>
      <c r="V6" s="6438"/>
      <c r="W6" s="6438"/>
      <c r="X6" s="6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452" t="s">
        <v>285</v>
      </c>
      <c r="B7" s="6453"/>
      <c r="C7" s="6453"/>
      <c r="D7" s="6453"/>
      <c r="E7" s="6454" t="str">
        <f t="shared" si="0"/>
        <v>利用者支援（母子保健型）</v>
      </c>
      <c r="F7" s="6455"/>
      <c r="G7" s="6455"/>
      <c r="H7" s="6455"/>
      <c r="I7" s="6455"/>
      <c r="J7" s="6455"/>
      <c r="K7" s="6455"/>
      <c r="L7" s="6455"/>
      <c r="M7" s="6455"/>
      <c r="N7" s="6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428" t="s">
        <v>283</v>
      </c>
      <c r="B8" s="6429"/>
      <c r="C8" s="6429"/>
      <c r="D8" s="6429"/>
      <c r="E8" s="6430" t="str">
        <f t="shared" si="0"/>
        <v>保健センター</v>
      </c>
      <c r="F8" s="6431"/>
      <c r="G8" s="6431"/>
      <c r="H8" s="6431"/>
      <c r="I8" s="6431"/>
      <c r="J8" s="6431"/>
      <c r="K8" s="6431"/>
      <c r="L8" s="6431"/>
      <c r="M8" s="6431"/>
      <c r="N8" s="6432"/>
      <c r="P8" s="6400" t="s">
        <v>302</v>
      </c>
      <c r="Q8" s="6401"/>
      <c r="R8" s="6401"/>
      <c r="S8" s="6401"/>
      <c r="T8" s="120" t="str">
        <f>LEFT(E87,1)</f>
        <v>Ａ</v>
      </c>
      <c r="U8" s="6398" t="s">
        <v>301</v>
      </c>
      <c r="V8" s="6398"/>
      <c r="W8" s="6398"/>
      <c r="X8" s="6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425" t="s">
        <v>334</v>
      </c>
      <c r="B9" s="6426"/>
      <c r="C9" s="6426"/>
      <c r="D9" s="6427"/>
      <c r="E9" s="6433" t="str">
        <f t="shared" si="0"/>
        <v>子育て世代包括支援事業の一環として、妊娠期から子育て期にわたる様々な悩み等に対応するため、助産師等が専門的な見地から相談支援等を行う。
また、保健センター及びこども支援課に、妊娠届出及び母子健康手帳交付時に相談支援を実施する母子保健コーディネーターを配置する。</v>
      </c>
      <c r="F9" s="6434"/>
      <c r="G9" s="6434"/>
      <c r="H9" s="6434"/>
      <c r="I9" s="6434"/>
      <c r="J9" s="6434"/>
      <c r="K9" s="6434"/>
      <c r="L9" s="6434"/>
      <c r="M9" s="6434"/>
      <c r="N9" s="6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396" t="s">
        <v>300</v>
      </c>
      <c r="Q10" s="6397"/>
      <c r="R10" s="6397"/>
      <c r="S10" s="6397"/>
      <c r="T10" s="118" t="str">
        <f>LEFT(E89,1)</f>
        <v>Ａ</v>
      </c>
      <c r="U10" s="6398" t="s">
        <v>298</v>
      </c>
      <c r="V10" s="6398"/>
      <c r="W10" s="6398"/>
      <c r="X10" s="6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相談支援を実施することで、様々な不安や悩みに対応することができた。また、妊娠中から産後にかけて、継続的な相談支援を実施することができた。</v>
      </c>
      <c r="U12" s="6450"/>
      <c r="V12" s="6450"/>
      <c r="W12" s="6450"/>
      <c r="X12" s="6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428" t="s">
        <v>332</v>
      </c>
      <c r="B14" s="6429"/>
      <c r="C14" s="6429"/>
      <c r="D14" s="6429"/>
      <c r="E14" s="6442" t="str">
        <f>E51</f>
        <v>■市が直接実施  □一部委託  □全部委託・指定管理  □その他</v>
      </c>
      <c r="F14" s="6443"/>
      <c r="G14" s="6443"/>
      <c r="H14" s="6443"/>
      <c r="I14" s="6443"/>
      <c r="J14" s="6443"/>
      <c r="K14" s="6443"/>
      <c r="L14" s="6443"/>
      <c r="M14" s="6443"/>
      <c r="N14" s="6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428" t="s">
        <v>331</v>
      </c>
      <c r="B15" s="6429"/>
      <c r="C15" s="6429"/>
      <c r="D15" s="6429"/>
      <c r="E15" s="6442" t="str">
        <f>E52</f>
        <v>■国・県の制度　 □国・県の制度＋市独自の制度　 □市独自の制度</v>
      </c>
      <c r="F15" s="6443"/>
      <c r="G15" s="6443"/>
      <c r="H15" s="6443"/>
      <c r="I15" s="6443"/>
      <c r="J15" s="6443"/>
      <c r="K15" s="6443"/>
      <c r="L15" s="6443"/>
      <c r="M15" s="6443"/>
      <c r="N15" s="6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445" t="s">
        <v>330</v>
      </c>
      <c r="B16" s="6446"/>
      <c r="C16" s="6446"/>
      <c r="D16" s="6446"/>
      <c r="E16" s="6447" t="str">
        <f>E53</f>
        <v>母子保健法、子ども・子育て支援法、新座市子育て世代包括支援事業実施要綱</v>
      </c>
      <c r="F16" s="6448"/>
      <c r="G16" s="6448"/>
      <c r="H16" s="6448"/>
      <c r="I16" s="6448"/>
      <c r="J16" s="6448"/>
      <c r="K16" s="6448"/>
      <c r="L16" s="6448"/>
      <c r="M16" s="6448"/>
      <c r="N16" s="6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9306000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1559000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7747000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8635759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670241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0.9279775413711584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妊娠期から子育て期にわたる様々な悩み等に対応するため、助産師等が専門的な見地から相談支援を実施した。
また、保健センター及びこども支援課に、妊娠届出及び母子健康手帳交付時に相談支援を実施する母子保健コーディネーターを配置した。</v>
      </c>
      <c r="F26" s="53"/>
      <c r="G26" s="53"/>
      <c r="H26" s="53"/>
      <c r="I26" s="53"/>
      <c r="J26" s="53"/>
      <c r="K26" s="53"/>
      <c r="L26" s="53"/>
      <c r="M26" s="53"/>
      <c r="N26" s="54"/>
      <c r="O26" s="21"/>
      <c r="P26" s="6400" t="s">
        <v>292</v>
      </c>
      <c r="Q26" s="6401"/>
      <c r="R26" s="6401"/>
      <c r="S26" s="6457"/>
      <c r="T26" s="121" t="str">
        <f>E105</f>
        <v>利用者支援事業(母子保健型)は法定事業であり、妊娠期から子育て期にかけては専門的な
相談支援が必要なため継続する。</v>
      </c>
      <c r="U26" s="6450"/>
      <c r="V26" s="6450"/>
      <c r="W26" s="6450"/>
      <c r="X26" s="6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妊娠届出時面談数</v>
      </c>
      <c r="C33" s="49"/>
      <c r="D33" s="23" t="str">
        <f t="shared" ref="D33:E36" si="1">D70</f>
        <v>人</v>
      </c>
      <c r="E33" s="150">
        <f t="shared" si="1"/>
        <v>1123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452" t="s">
        <v>285</v>
      </c>
      <c r="B44" s="6453"/>
      <c r="C44" s="6453"/>
      <c r="D44" s="6453"/>
      <c r="E44" s="6454" t="s">
        <v>1497</v>
      </c>
      <c r="F44" s="6455"/>
      <c r="G44" s="6455"/>
      <c r="H44" s="6455"/>
      <c r="I44" s="6455"/>
      <c r="J44" s="6455"/>
      <c r="K44" s="6455"/>
      <c r="L44" s="6455"/>
      <c r="M44" s="6455"/>
      <c r="N44" s="6456"/>
    </row>
    <row r="45" spans="1:35" ht="20.100000000000001" customHeight="1" x14ac:dyDescent="0.15">
      <c r="A45" s="6428" t="s">
        <v>283</v>
      </c>
      <c r="B45" s="6429"/>
      <c r="C45" s="6429"/>
      <c r="D45" s="6429"/>
      <c r="E45" s="6430" t="s">
        <v>1372</v>
      </c>
      <c r="F45" s="6431"/>
      <c r="G45" s="6431"/>
      <c r="H45" s="6431"/>
      <c r="I45" s="6431"/>
      <c r="J45" s="6431"/>
      <c r="K45" s="6431"/>
      <c r="L45" s="6431"/>
      <c r="M45" s="6431"/>
      <c r="N45" s="6432"/>
    </row>
    <row r="46" spans="1:35" ht="20.100000000000001" customHeight="1" x14ac:dyDescent="0.15">
      <c r="A46" s="6425" t="s">
        <v>334</v>
      </c>
      <c r="B46" s="6426"/>
      <c r="C46" s="6426"/>
      <c r="D46" s="6427"/>
      <c r="E46" s="6433" t="s">
        <v>1496</v>
      </c>
      <c r="F46" s="6434"/>
      <c r="G46" s="6434"/>
      <c r="H46" s="6434"/>
      <c r="I46" s="6434"/>
      <c r="J46" s="6434"/>
      <c r="K46" s="6434"/>
      <c r="L46" s="6434"/>
      <c r="M46" s="6434"/>
      <c r="N46" s="6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428" t="s">
        <v>332</v>
      </c>
      <c r="B51" s="6429"/>
      <c r="C51" s="6429"/>
      <c r="D51" s="6429"/>
      <c r="E51" s="6442" t="str">
        <f>AA52 &amp; "市が直接実施  " &amp; AB52  &amp; "一部委託  "  &amp; AC52 &amp; "全部委託・指定管理  " &amp; AD52 &amp; "その他"</f>
        <v>■市が直接実施  □一部委託  □全部委託・指定管理  □その他</v>
      </c>
      <c r="F51" s="6443"/>
      <c r="G51" s="6443"/>
      <c r="H51" s="6443"/>
      <c r="I51" s="6443"/>
      <c r="J51" s="6443"/>
      <c r="K51" s="6443"/>
      <c r="L51" s="6443"/>
      <c r="M51" s="6443"/>
      <c r="N51" s="6444"/>
    </row>
    <row r="52" spans="1:40" ht="20.100000000000001" customHeight="1" x14ac:dyDescent="0.15">
      <c r="A52" s="6428" t="s">
        <v>331</v>
      </c>
      <c r="B52" s="6429"/>
      <c r="C52" s="6429"/>
      <c r="D52" s="6429"/>
      <c r="E52" s="6442" t="str">
        <f>AA53 &amp; "国・県の制度　 " &amp; AB53  &amp; "国・県の制度＋市独自の制度　 "  &amp; AC53  &amp; "市独自の制度"</f>
        <v>■国・県の制度　 □国・県の制度＋市独自の制度　 □市独自の制度</v>
      </c>
      <c r="F52" s="6443"/>
      <c r="G52" s="6443"/>
      <c r="H52" s="6443"/>
      <c r="I52" s="6443"/>
      <c r="J52" s="6443"/>
      <c r="K52" s="6443"/>
      <c r="L52" s="6443"/>
      <c r="M52" s="6443"/>
      <c r="N52" s="6444"/>
      <c r="AA52" s="8" t="s">
        <v>275</v>
      </c>
      <c r="AB52" s="8" t="s">
        <v>274</v>
      </c>
      <c r="AC52" s="8" t="s">
        <v>274</v>
      </c>
      <c r="AD52" s="8" t="s">
        <v>274</v>
      </c>
    </row>
    <row r="53" spans="1:40" ht="20.100000000000001" customHeight="1" thickBot="1" x14ac:dyDescent="0.2">
      <c r="A53" s="6445" t="s">
        <v>330</v>
      </c>
      <c r="B53" s="6446"/>
      <c r="C53" s="6446"/>
      <c r="D53" s="6446"/>
      <c r="E53" s="6447" t="s">
        <v>1495</v>
      </c>
      <c r="F53" s="6448"/>
      <c r="G53" s="6448"/>
      <c r="H53" s="6448"/>
      <c r="I53" s="6448"/>
      <c r="J53" s="6448"/>
      <c r="K53" s="6448"/>
      <c r="L53" s="6448"/>
      <c r="M53" s="6448"/>
      <c r="N53" s="6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9306000</v>
      </c>
      <c r="F57" s="57"/>
      <c r="G57" s="57">
        <f>IFERROR(HLOOKUP($AF$38,$AA$56:$AI$57,2,FALSE)*1000,"")</f>
        <v>10301000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9046</v>
      </c>
      <c r="AE57" s="13">
        <v>9306</v>
      </c>
      <c r="AF57" s="13">
        <v>10301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1559000</v>
      </c>
      <c r="G58" s="19"/>
      <c r="H58" s="20">
        <f>IFERROR(G57-H59,"")</f>
        <v>2521000</v>
      </c>
      <c r="I58" s="19"/>
      <c r="J58" s="20">
        <f>IFERROR(I57-J59,"")</f>
        <v>0</v>
      </c>
      <c r="K58" s="19"/>
      <c r="L58" s="20">
        <f>IFERROR(K57-L59,"")</f>
        <v>0</v>
      </c>
      <c r="M58" s="19"/>
      <c r="N58" s="18">
        <f>IFERROR(M57-N59,"")</f>
        <v>0</v>
      </c>
      <c r="AA58" s="13">
        <v>0</v>
      </c>
      <c r="AB58" s="13">
        <v>0</v>
      </c>
      <c r="AC58" s="13">
        <v>0</v>
      </c>
      <c r="AD58" s="13">
        <v>5155377</v>
      </c>
      <c r="AE58" s="13">
        <v>8635759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7747000</v>
      </c>
      <c r="G59" s="19"/>
      <c r="H59" s="20">
        <f>IFERROR(HLOOKUP($AF$38,$AA$60:$AI$61,2,FALSE)*1000,"")</f>
        <v>7780000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8635759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670241</v>
      </c>
      <c r="F61" s="57"/>
      <c r="G61" s="57">
        <f>IFERROR(G57-G60,"")</f>
        <v>10301000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7519</v>
      </c>
      <c r="AE61" s="12">
        <f t="shared" si="2"/>
        <v>7747</v>
      </c>
      <c r="AF61" s="12">
        <f t="shared" si="2"/>
        <v>7780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0.9279775413711584</v>
      </c>
      <c r="F62" s="47"/>
      <c r="G62" s="47">
        <f>IFERROR(G$60/G$57,"")</f>
        <v>0</v>
      </c>
      <c r="H62" s="47"/>
      <c r="I62" s="47" t="str">
        <f>IFERROR(I$60/I$57,"")</f>
        <v/>
      </c>
      <c r="J62" s="47"/>
      <c r="K62" s="47" t="str">
        <f>IFERROR(K$60/K$57,"")</f>
        <v/>
      </c>
      <c r="L62" s="47"/>
      <c r="M62" s="47" t="str">
        <f>IFERROR(M$60/M$57,"")</f>
        <v/>
      </c>
      <c r="N62" s="50"/>
      <c r="AA62" s="11">
        <v>0</v>
      </c>
      <c r="AB62" s="11">
        <v>0</v>
      </c>
      <c r="AC62" s="11">
        <v>0</v>
      </c>
      <c r="AD62" s="11">
        <v>5997</v>
      </c>
      <c r="AE62" s="11">
        <v>6202</v>
      </c>
      <c r="AF62" s="11">
        <v>6224</v>
      </c>
      <c r="AG62" s="11">
        <v>0</v>
      </c>
      <c r="AH62" s="11">
        <v>0</v>
      </c>
      <c r="AI62" s="11">
        <v>0</v>
      </c>
      <c r="AJ62" s="8" t="s">
        <v>251</v>
      </c>
      <c r="AL62" s="8" t="s">
        <v>251</v>
      </c>
      <c r="AN62" s="8" t="s">
        <v>251</v>
      </c>
    </row>
    <row r="63" spans="1:40" ht="20.100000000000001" customHeight="1" x14ac:dyDescent="0.15">
      <c r="A63" s="51" t="s">
        <v>321</v>
      </c>
      <c r="B63" s="52"/>
      <c r="C63" s="52"/>
      <c r="D63" s="52"/>
      <c r="E63" s="53" t="s">
        <v>1494</v>
      </c>
      <c r="F63" s="53"/>
      <c r="G63" s="53"/>
      <c r="H63" s="53"/>
      <c r="I63" s="53"/>
      <c r="J63" s="53"/>
      <c r="K63" s="53"/>
      <c r="L63" s="53"/>
      <c r="M63" s="53"/>
      <c r="N63" s="54"/>
      <c r="AA63" s="11">
        <v>0</v>
      </c>
      <c r="AB63" s="11">
        <v>0</v>
      </c>
      <c r="AC63" s="11">
        <v>0</v>
      </c>
      <c r="AD63" s="11">
        <v>1522</v>
      </c>
      <c r="AE63" s="11">
        <v>1545</v>
      </c>
      <c r="AF63" s="11">
        <v>1556</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1493</v>
      </c>
      <c r="C70" s="49"/>
      <c r="D70" s="15" t="s">
        <v>252</v>
      </c>
      <c r="E70" s="180">
        <f>IFERROR(HLOOKUP($AE$38,$AA$76:$AI$80,2,FALSE),"")</f>
        <v>1123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1123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400" t="s">
        <v>305</v>
      </c>
      <c r="B85" s="6401"/>
      <c r="C85" s="6401"/>
      <c r="D85" s="6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400" t="s">
        <v>302</v>
      </c>
      <c r="B87" s="6401"/>
      <c r="C87" s="6401"/>
      <c r="D87" s="6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396" t="s">
        <v>300</v>
      </c>
      <c r="B89" s="6397"/>
      <c r="C89" s="6397"/>
      <c r="D89" s="6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400" t="s">
        <v>297</v>
      </c>
      <c r="B91" s="6401"/>
      <c r="C91" s="6401"/>
      <c r="D91" s="6458"/>
      <c r="E91" s="158" t="s">
        <v>1492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400" t="s">
        <v>294</v>
      </c>
      <c r="B98" s="6401"/>
      <c r="C98" s="6401"/>
      <c r="D98" s="6458"/>
      <c r="E98" s="6463" t="s">
        <v>340</v>
      </c>
      <c r="F98" s="6464"/>
      <c r="G98" s="6460" t="s">
        <v>293</v>
      </c>
      <c r="H98" s="6461"/>
      <c r="I98" s="6461"/>
      <c r="J98" s="6461"/>
      <c r="K98" s="6461"/>
      <c r="L98" s="6461"/>
      <c r="M98" s="6461"/>
      <c r="N98" s="6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400" t="s">
        <v>292</v>
      </c>
      <c r="B105" s="6401"/>
      <c r="C105" s="6401"/>
      <c r="D105" s="6458"/>
      <c r="E105" s="6459" t="s">
        <v>1491</v>
      </c>
      <c r="F105" s="6450"/>
      <c r="G105" s="6450"/>
      <c r="H105" s="6450"/>
      <c r="I105" s="6450"/>
      <c r="J105" s="6450"/>
      <c r="K105" s="6450"/>
      <c r="L105" s="6450"/>
      <c r="M105" s="6450"/>
      <c r="N105" s="6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16" t="s">
        <v>307</v>
      </c>
      <c r="Q4" s="717"/>
      <c r="R4" s="717"/>
      <c r="S4" s="717"/>
      <c r="T4" s="118" t="str">
        <f>LEFT(E83,1)</f>
        <v>Ｂ</v>
      </c>
      <c r="U4" s="718" t="s">
        <v>306</v>
      </c>
      <c r="V4" s="718"/>
      <c r="W4" s="718"/>
      <c r="X4" s="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720" t="s">
        <v>305</v>
      </c>
      <c r="Q6" s="721"/>
      <c r="R6" s="721"/>
      <c r="S6" s="721"/>
      <c r="T6" s="118" t="str">
        <f>LEFT(E85,1)</f>
        <v>Ｂ</v>
      </c>
      <c r="U6" s="718" t="s">
        <v>303</v>
      </c>
      <c r="V6" s="718"/>
      <c r="W6" s="718"/>
      <c r="X6" s="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32" t="s">
        <v>285</v>
      </c>
      <c r="B7" s="733"/>
      <c r="C7" s="733"/>
      <c r="D7" s="733"/>
      <c r="E7" s="734" t="str">
        <f t="shared" si="0"/>
        <v>ひとり親家庭等支援</v>
      </c>
      <c r="F7" s="735"/>
      <c r="G7" s="735"/>
      <c r="H7" s="735"/>
      <c r="I7" s="735"/>
      <c r="J7" s="735"/>
      <c r="K7" s="735"/>
      <c r="L7" s="735"/>
      <c r="M7" s="735"/>
      <c r="N7" s="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08" t="s">
        <v>283</v>
      </c>
      <c r="B8" s="709"/>
      <c r="C8" s="709"/>
      <c r="D8" s="709"/>
      <c r="E8" s="710" t="str">
        <f t="shared" si="0"/>
        <v>こども支援課</v>
      </c>
      <c r="F8" s="711"/>
      <c r="G8" s="711"/>
      <c r="H8" s="711"/>
      <c r="I8" s="711"/>
      <c r="J8" s="711"/>
      <c r="K8" s="711"/>
      <c r="L8" s="711"/>
      <c r="M8" s="711"/>
      <c r="N8" s="712"/>
      <c r="P8" s="680" t="s">
        <v>302</v>
      </c>
      <c r="Q8" s="681"/>
      <c r="R8" s="681"/>
      <c r="S8" s="681"/>
      <c r="T8" s="120" t="str">
        <f>LEFT(E87,1)</f>
        <v>Ｂ</v>
      </c>
      <c r="U8" s="678" t="s">
        <v>301</v>
      </c>
      <c r="V8" s="678"/>
      <c r="W8" s="678"/>
      <c r="X8" s="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05" t="s">
        <v>334</v>
      </c>
      <c r="B9" s="706"/>
      <c r="C9" s="706"/>
      <c r="D9" s="707"/>
      <c r="E9" s="713" t="str">
        <f t="shared" si="0"/>
        <v>ひとり親家庭等の生活の安定と向上のために相談に応じ、自立に必要な情報の提供、指導及び次の支援を行う。
就業支援内容
ひとり親自立支援プログラム策定事業／ひとり親家庭自立支援教育訓練給付金事業／ひとり親家庭高等職業訓練促進給付金等事業</v>
      </c>
      <c r="F9" s="714"/>
      <c r="G9" s="714"/>
      <c r="H9" s="714"/>
      <c r="I9" s="714"/>
      <c r="J9" s="714"/>
      <c r="K9" s="714"/>
      <c r="L9" s="714"/>
      <c r="M9" s="714"/>
      <c r="N9" s="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76" t="s">
        <v>300</v>
      </c>
      <c r="Q10" s="677"/>
      <c r="R10" s="677"/>
      <c r="S10" s="677"/>
      <c r="T10" s="118" t="str">
        <f>LEFT(E89,1)</f>
        <v>Ｂ</v>
      </c>
      <c r="U10" s="678" t="s">
        <v>298</v>
      </c>
      <c r="V10" s="678"/>
      <c r="W10" s="678"/>
      <c r="X10" s="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プログラム策定事業について、対応件数は前年より増え、新たにアフターケア実施。また、ひとり親家庭自立支援教育訓練給付金事業、ひとり親家庭高等訓練促進事業の件数は昨年度よりも減少したがひとり親家庭等に関する相談に対し、助言指導、関係機関の照会等を実施できた。</v>
      </c>
      <c r="U12" s="730"/>
      <c r="V12" s="730"/>
      <c r="W12" s="730"/>
      <c r="X12" s="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08" t="s">
        <v>332</v>
      </c>
      <c r="B14" s="709"/>
      <c r="C14" s="709"/>
      <c r="D14" s="709"/>
      <c r="E14" s="722" t="str">
        <f>E51</f>
        <v>■市が直接実施  □一部委託  □全部委託・指定管理  □その他</v>
      </c>
      <c r="F14" s="723"/>
      <c r="G14" s="723"/>
      <c r="H14" s="723"/>
      <c r="I14" s="723"/>
      <c r="J14" s="723"/>
      <c r="K14" s="723"/>
      <c r="L14" s="723"/>
      <c r="M14" s="723"/>
      <c r="N14" s="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08" t="s">
        <v>331</v>
      </c>
      <c r="B15" s="709"/>
      <c r="C15" s="709"/>
      <c r="D15" s="709"/>
      <c r="E15" s="722" t="str">
        <f>E52</f>
        <v>■国・県の制度　 □国・県の制度＋市独自の制度　 □市独自の制度</v>
      </c>
      <c r="F15" s="723"/>
      <c r="G15" s="723"/>
      <c r="H15" s="723"/>
      <c r="I15" s="723"/>
      <c r="J15" s="723"/>
      <c r="K15" s="723"/>
      <c r="L15" s="723"/>
      <c r="M15" s="723"/>
      <c r="N15" s="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25" t="s">
        <v>330</v>
      </c>
      <c r="B16" s="726"/>
      <c r="C16" s="726"/>
      <c r="D16" s="726"/>
      <c r="E16" s="727" t="str">
        <f>E53</f>
        <v>母子及び父子並びに寡婦福祉法第31条</v>
      </c>
      <c r="F16" s="728"/>
      <c r="G16" s="728"/>
      <c r="H16" s="728"/>
      <c r="I16" s="728"/>
      <c r="J16" s="728"/>
      <c r="K16" s="728"/>
      <c r="L16" s="728"/>
      <c r="M16" s="728"/>
      <c r="N16" s="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17846000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10579000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7267000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17554972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291028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0.98369225596772381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ひとり親家庭等の生活の向上のために相談、情報提供、指導の実施。ひとり親自立支援プログラム策定事業、ひとり親家庭自立支援教育訓練給付金事業、ひとり親家庭高等訓練促進事業を実施。</v>
      </c>
      <c r="F26" s="53"/>
      <c r="G26" s="53"/>
      <c r="H26" s="53"/>
      <c r="I26" s="53"/>
      <c r="J26" s="53"/>
      <c r="K26" s="53"/>
      <c r="L26" s="53"/>
      <c r="M26" s="53"/>
      <c r="N26" s="54"/>
      <c r="O26" s="21"/>
      <c r="P26" s="680" t="s">
        <v>292</v>
      </c>
      <c r="Q26" s="681"/>
      <c r="R26" s="681"/>
      <c r="S26" s="737"/>
      <c r="T26" s="121" t="str">
        <f>E105</f>
        <v>引き続き、ひとり親家庭等に関する相談に応じ、関係機関等と連携し、適切な助言指導を行っていく。</v>
      </c>
      <c r="U26" s="730"/>
      <c r="V26" s="730"/>
      <c r="W26" s="730"/>
      <c r="X26" s="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ひとり親自立支援プログラム策定事業</v>
      </c>
      <c r="C33" s="49"/>
      <c r="D33" s="23" t="str">
        <f t="shared" ref="D33:E36" si="1">D70</f>
        <v>件</v>
      </c>
      <c r="E33" s="46">
        <f t="shared" si="1"/>
        <v>15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ひとり親家庭自立支援教育訓練給付金事業</v>
      </c>
      <c r="C34" s="49"/>
      <c r="D34" s="23" t="str">
        <f t="shared" si="1"/>
        <v>件</v>
      </c>
      <c r="E34" s="46">
        <f t="shared" si="1"/>
        <v>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ひとり親家庭高等職業訓練促進給付金等事業</v>
      </c>
      <c r="C35" s="49"/>
      <c r="D35" s="23" t="str">
        <f t="shared" si="1"/>
        <v>件</v>
      </c>
      <c r="E35" s="46">
        <f t="shared" si="1"/>
        <v>10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732" t="s">
        <v>285</v>
      </c>
      <c r="B44" s="733"/>
      <c r="C44" s="733"/>
      <c r="D44" s="733"/>
      <c r="E44" s="734" t="s">
        <v>452</v>
      </c>
      <c r="F44" s="735"/>
      <c r="G44" s="735"/>
      <c r="H44" s="735"/>
      <c r="I44" s="735"/>
      <c r="J44" s="735"/>
      <c r="K44" s="735"/>
      <c r="L44" s="735"/>
      <c r="M44" s="735"/>
      <c r="N44" s="736"/>
    </row>
    <row r="45" spans="1:35" ht="20.100000000000001" customHeight="1" x14ac:dyDescent="0.15">
      <c r="A45" s="708" t="s">
        <v>283</v>
      </c>
      <c r="B45" s="709"/>
      <c r="C45" s="709"/>
      <c r="D45" s="709"/>
      <c r="E45" s="710" t="s">
        <v>282</v>
      </c>
      <c r="F45" s="711"/>
      <c r="G45" s="711"/>
      <c r="H45" s="711"/>
      <c r="I45" s="711"/>
      <c r="J45" s="711"/>
      <c r="K45" s="711"/>
      <c r="L45" s="711"/>
      <c r="M45" s="711"/>
      <c r="N45" s="712"/>
    </row>
    <row r="46" spans="1:35" ht="20.100000000000001" customHeight="1" x14ac:dyDescent="0.15">
      <c r="A46" s="705" t="s">
        <v>334</v>
      </c>
      <c r="B46" s="706"/>
      <c r="C46" s="706"/>
      <c r="D46" s="707"/>
      <c r="E46" s="713" t="s">
        <v>451</v>
      </c>
      <c r="F46" s="714"/>
      <c r="G46" s="714"/>
      <c r="H46" s="714"/>
      <c r="I46" s="714"/>
      <c r="J46" s="714"/>
      <c r="K46" s="714"/>
      <c r="L46" s="714"/>
      <c r="M46" s="714"/>
      <c r="N46" s="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08" t="s">
        <v>332</v>
      </c>
      <c r="B51" s="709"/>
      <c r="C51" s="709"/>
      <c r="D51" s="709"/>
      <c r="E51" s="722" t="str">
        <f>AA52 &amp; "市が直接実施  " &amp; AB52  &amp; "一部委託  "  &amp; AC52 &amp; "全部委託・指定管理  " &amp; AD52 &amp; "その他"</f>
        <v>■市が直接実施  □一部委託  □全部委託・指定管理  □その他</v>
      </c>
      <c r="F51" s="723"/>
      <c r="G51" s="723"/>
      <c r="H51" s="723"/>
      <c r="I51" s="723"/>
      <c r="J51" s="723"/>
      <c r="K51" s="723"/>
      <c r="L51" s="723"/>
      <c r="M51" s="723"/>
      <c r="N51" s="724"/>
    </row>
    <row r="52" spans="1:40" ht="20.100000000000001" customHeight="1" x14ac:dyDescent="0.15">
      <c r="A52" s="708" t="s">
        <v>331</v>
      </c>
      <c r="B52" s="709"/>
      <c r="C52" s="709"/>
      <c r="D52" s="709"/>
      <c r="E52" s="722" t="str">
        <f>AA53 &amp; "国・県の制度　 " &amp; AB53  &amp; "国・県の制度＋市独自の制度　 "  &amp; AC53  &amp; "市独自の制度"</f>
        <v>■国・県の制度　 □国・県の制度＋市独自の制度　 □市独自の制度</v>
      </c>
      <c r="F52" s="723"/>
      <c r="G52" s="723"/>
      <c r="H52" s="723"/>
      <c r="I52" s="723"/>
      <c r="J52" s="723"/>
      <c r="K52" s="723"/>
      <c r="L52" s="723"/>
      <c r="M52" s="723"/>
      <c r="N52" s="724"/>
      <c r="AA52" s="8" t="s">
        <v>275</v>
      </c>
      <c r="AB52" s="8" t="s">
        <v>274</v>
      </c>
      <c r="AC52" s="8" t="s">
        <v>274</v>
      </c>
      <c r="AD52" s="8" t="s">
        <v>274</v>
      </c>
    </row>
    <row r="53" spans="1:40" ht="20.100000000000001" customHeight="1" thickBot="1" x14ac:dyDescent="0.2">
      <c r="A53" s="725" t="s">
        <v>330</v>
      </c>
      <c r="B53" s="726"/>
      <c r="C53" s="726"/>
      <c r="D53" s="726"/>
      <c r="E53" s="727" t="s">
        <v>450</v>
      </c>
      <c r="F53" s="728"/>
      <c r="G53" s="728"/>
      <c r="H53" s="728"/>
      <c r="I53" s="728"/>
      <c r="J53" s="728"/>
      <c r="K53" s="728"/>
      <c r="L53" s="728"/>
      <c r="M53" s="728"/>
      <c r="N53" s="7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17846000</v>
      </c>
      <c r="F57" s="57"/>
      <c r="G57" s="57">
        <f>IFERROR(HLOOKUP($AF$38,$AA$56:$AI$57,2,FALSE)*1000,"")</f>
        <v>20682000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20841</v>
      </c>
      <c r="AE57" s="13">
        <v>17846</v>
      </c>
      <c r="AF57" s="13">
        <v>20682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10579000</v>
      </c>
      <c r="G58" s="19"/>
      <c r="H58" s="20">
        <f>IFERROR(G57-H59,"")</f>
        <v>10140000</v>
      </c>
      <c r="I58" s="19"/>
      <c r="J58" s="20">
        <f>IFERROR(I57-J59,"")</f>
        <v>0</v>
      </c>
      <c r="K58" s="19"/>
      <c r="L58" s="20">
        <f>IFERROR(K57-L59,"")</f>
        <v>0</v>
      </c>
      <c r="M58" s="19"/>
      <c r="N58" s="18">
        <f>IFERROR(M57-N59,"")</f>
        <v>0</v>
      </c>
      <c r="AA58" s="13">
        <v>0</v>
      </c>
      <c r="AB58" s="13">
        <v>0</v>
      </c>
      <c r="AC58" s="13">
        <v>0</v>
      </c>
      <c r="AD58" s="13">
        <v>8131910</v>
      </c>
      <c r="AE58" s="13">
        <v>17554972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7267000</v>
      </c>
      <c r="G59" s="19"/>
      <c r="H59" s="20">
        <f>IFERROR(HLOOKUP($AF$38,$AA$60:$AI$61,2,FALSE)*1000,"")</f>
        <v>10542000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17554972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291028</v>
      </c>
      <c r="F61" s="57"/>
      <c r="G61" s="57">
        <f>IFERROR(G57-G60,"")</f>
        <v>20682000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9424</v>
      </c>
      <c r="AE61" s="12">
        <f t="shared" si="2"/>
        <v>7267</v>
      </c>
      <c r="AF61" s="12">
        <f t="shared" si="2"/>
        <v>10542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0.98369225596772381</v>
      </c>
      <c r="F62" s="47"/>
      <c r="G62" s="47">
        <f>IFERROR(G$60/G$57,"")</f>
        <v>0</v>
      </c>
      <c r="H62" s="47"/>
      <c r="I62" s="47" t="str">
        <f>IFERROR(I$60/I$57,"")</f>
        <v/>
      </c>
      <c r="J62" s="47"/>
      <c r="K62" s="47" t="str">
        <f>IFERROR(K$60/K$57,"")</f>
        <v/>
      </c>
      <c r="L62" s="47"/>
      <c r="M62" s="47" t="str">
        <f>IFERROR(M$60/M$57,"")</f>
        <v/>
      </c>
      <c r="N62" s="50"/>
      <c r="AA62" s="11">
        <v>0</v>
      </c>
      <c r="AB62" s="11">
        <v>0</v>
      </c>
      <c r="AC62" s="11">
        <v>0</v>
      </c>
      <c r="AD62" s="11">
        <v>9424</v>
      </c>
      <c r="AE62" s="11">
        <v>7267</v>
      </c>
      <c r="AF62" s="11">
        <v>10542</v>
      </c>
      <c r="AG62" s="11">
        <v>0</v>
      </c>
      <c r="AH62" s="11">
        <v>0</v>
      </c>
      <c r="AI62" s="11">
        <v>0</v>
      </c>
      <c r="AJ62" s="8" t="s">
        <v>251</v>
      </c>
      <c r="AL62" s="8" t="s">
        <v>251</v>
      </c>
      <c r="AN62" s="8" t="s">
        <v>251</v>
      </c>
    </row>
    <row r="63" spans="1:40" ht="20.100000000000001" customHeight="1" x14ac:dyDescent="0.15">
      <c r="A63" s="51" t="s">
        <v>321</v>
      </c>
      <c r="B63" s="52"/>
      <c r="C63" s="52"/>
      <c r="D63" s="52"/>
      <c r="E63" s="53" t="s">
        <v>449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448</v>
      </c>
      <c r="C70" s="49"/>
      <c r="D70" s="15" t="s">
        <v>358</v>
      </c>
      <c r="E70" s="180">
        <f>IFERROR(HLOOKUP($AE$38,$AA$76:$AI$80,2,FALSE),"")</f>
        <v>15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447</v>
      </c>
      <c r="C71" s="49"/>
      <c r="D71" s="15" t="s">
        <v>358</v>
      </c>
      <c r="E71" s="180">
        <f>IFERROR(HLOOKUP($AE$38,$AA$76:$AI$80,3,FALSE),"")</f>
        <v>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446</v>
      </c>
      <c r="C72" s="49"/>
      <c r="D72" s="15" t="s">
        <v>358</v>
      </c>
      <c r="E72" s="180">
        <f>IFERROR(HLOOKUP($AE$38,$AA$76:$AI$80,4,FALSE),"")</f>
        <v>10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80" t="s">
        <v>305</v>
      </c>
      <c r="B85" s="681"/>
      <c r="C85" s="681"/>
      <c r="D85" s="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80" t="s">
        <v>302</v>
      </c>
      <c r="B87" s="681"/>
      <c r="C87" s="681"/>
      <c r="D87" s="6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76" t="s">
        <v>300</v>
      </c>
      <c r="B89" s="677"/>
      <c r="C89" s="677"/>
      <c r="D89" s="6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80" t="s">
        <v>297</v>
      </c>
      <c r="B91" s="681"/>
      <c r="C91" s="681"/>
      <c r="D91" s="738"/>
      <c r="E91" s="158" t="s">
        <v>445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80" t="s">
        <v>294</v>
      </c>
      <c r="B98" s="681"/>
      <c r="C98" s="681"/>
      <c r="D98" s="738"/>
      <c r="E98" s="743" t="s">
        <v>340</v>
      </c>
      <c r="F98" s="744"/>
      <c r="G98" s="740" t="s">
        <v>293</v>
      </c>
      <c r="H98" s="741"/>
      <c r="I98" s="741"/>
      <c r="J98" s="741"/>
      <c r="K98" s="741"/>
      <c r="L98" s="741"/>
      <c r="M98" s="741"/>
      <c r="N98" s="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80" t="s">
        <v>292</v>
      </c>
      <c r="B105" s="681"/>
      <c r="C105" s="681"/>
      <c r="D105" s="738"/>
      <c r="E105" s="739" t="s">
        <v>444</v>
      </c>
      <c r="F105" s="730"/>
      <c r="G105" s="730"/>
      <c r="H105" s="730"/>
      <c r="I105" s="730"/>
      <c r="J105" s="730"/>
      <c r="K105" s="730"/>
      <c r="L105" s="730"/>
      <c r="M105" s="730"/>
      <c r="N105" s="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476" t="s">
        <v>307</v>
      </c>
      <c r="Q4" s="6477"/>
      <c r="R4" s="6477"/>
      <c r="S4" s="6477"/>
      <c r="T4" s="118" t="str">
        <f>LEFT(E83,1)</f>
        <v>Ｂ</v>
      </c>
      <c r="U4" s="6478" t="s">
        <v>306</v>
      </c>
      <c r="V4" s="6478"/>
      <c r="W4" s="6478"/>
      <c r="X4" s="6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480" t="s">
        <v>305</v>
      </c>
      <c r="Q6" s="6481"/>
      <c r="R6" s="6481"/>
      <c r="S6" s="6481"/>
      <c r="T6" s="118" t="str">
        <f>LEFT(E85,1)</f>
        <v>Ｂ</v>
      </c>
      <c r="U6" s="6478" t="s">
        <v>303</v>
      </c>
      <c r="V6" s="6478"/>
      <c r="W6" s="6478"/>
      <c r="X6" s="6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492" t="s">
        <v>285</v>
      </c>
      <c r="B7" s="6493"/>
      <c r="C7" s="6493"/>
      <c r="D7" s="6493"/>
      <c r="E7" s="6494" t="str">
        <f t="shared" si="0"/>
        <v>産前・産後サポート</v>
      </c>
      <c r="F7" s="6495"/>
      <c r="G7" s="6495"/>
      <c r="H7" s="6495"/>
      <c r="I7" s="6495"/>
      <c r="J7" s="6495"/>
      <c r="K7" s="6495"/>
      <c r="L7" s="6495"/>
      <c r="M7" s="6495"/>
      <c r="N7" s="6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468" t="s">
        <v>283</v>
      </c>
      <c r="B8" s="6469"/>
      <c r="C8" s="6469"/>
      <c r="D8" s="6469"/>
      <c r="E8" s="6470" t="str">
        <f t="shared" si="0"/>
        <v>保健センター</v>
      </c>
      <c r="F8" s="6471"/>
      <c r="G8" s="6471"/>
      <c r="H8" s="6471"/>
      <c r="I8" s="6471"/>
      <c r="J8" s="6471"/>
      <c r="K8" s="6471"/>
      <c r="L8" s="6471"/>
      <c r="M8" s="6471"/>
      <c r="N8" s="6472"/>
      <c r="P8" s="6440" t="s">
        <v>302</v>
      </c>
      <c r="Q8" s="6441"/>
      <c r="R8" s="6441"/>
      <c r="S8" s="6441"/>
      <c r="T8" s="120" t="str">
        <f>LEFT(E87,1)</f>
        <v>Ａ</v>
      </c>
      <c r="U8" s="6438" t="s">
        <v>301</v>
      </c>
      <c r="V8" s="6438"/>
      <c r="W8" s="6438"/>
      <c r="X8" s="6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465" t="s">
        <v>334</v>
      </c>
      <c r="B9" s="6466"/>
      <c r="C9" s="6466"/>
      <c r="D9" s="6467"/>
      <c r="E9" s="6473" t="str">
        <f t="shared" si="0"/>
        <v>妊産婦などが抱える妊娠・出産・子育て等に関する悩みについて、助産師等の専門家による次の相談支援を行い、家庭や地域での妊産婦等の孤立感の解消を図る。
１　パートナー型
２　参加型</v>
      </c>
      <c r="F9" s="6474"/>
      <c r="G9" s="6474"/>
      <c r="H9" s="6474"/>
      <c r="I9" s="6474"/>
      <c r="J9" s="6474"/>
      <c r="K9" s="6474"/>
      <c r="L9" s="6474"/>
      <c r="M9" s="6474"/>
      <c r="N9" s="6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436" t="s">
        <v>300</v>
      </c>
      <c r="Q10" s="6437"/>
      <c r="R10" s="6437"/>
      <c r="S10" s="6437"/>
      <c r="T10" s="118" t="str">
        <f>LEFT(E89,1)</f>
        <v>Ａ</v>
      </c>
      <c r="U10" s="6438" t="s">
        <v>298</v>
      </c>
      <c r="V10" s="6438"/>
      <c r="W10" s="6438"/>
      <c r="X10" s="6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妊産婦などが抱える妊娠・出産・子育て等に関する悩みについて、助産師等の専門家による訪問での相談や乳幼児相談で支援を実施することで、家庭や地域での妊産婦等の孤立感の解消を図ることができた。
　</v>
      </c>
      <c r="U12" s="6490"/>
      <c r="V12" s="6490"/>
      <c r="W12" s="6490"/>
      <c r="X12" s="6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468" t="s">
        <v>332</v>
      </c>
      <c r="B14" s="6469"/>
      <c r="C14" s="6469"/>
      <c r="D14" s="6469"/>
      <c r="E14" s="6482" t="str">
        <f>E51</f>
        <v>■市が直接実施  □一部委託  □全部委託・指定管理  □その他</v>
      </c>
      <c r="F14" s="6483"/>
      <c r="G14" s="6483"/>
      <c r="H14" s="6483"/>
      <c r="I14" s="6483"/>
      <c r="J14" s="6483"/>
      <c r="K14" s="6483"/>
      <c r="L14" s="6483"/>
      <c r="M14" s="6483"/>
      <c r="N14" s="6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468" t="s">
        <v>331</v>
      </c>
      <c r="B15" s="6469"/>
      <c r="C15" s="6469"/>
      <c r="D15" s="6469"/>
      <c r="E15" s="6482" t="str">
        <f>E52</f>
        <v>■国・県の制度　 □国・県の制度＋市独自の制度　 □市独自の制度</v>
      </c>
      <c r="F15" s="6483"/>
      <c r="G15" s="6483"/>
      <c r="H15" s="6483"/>
      <c r="I15" s="6483"/>
      <c r="J15" s="6483"/>
      <c r="K15" s="6483"/>
      <c r="L15" s="6483"/>
      <c r="M15" s="6483"/>
      <c r="N15" s="6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485" t="s">
        <v>330</v>
      </c>
      <c r="B16" s="6486"/>
      <c r="C16" s="6486"/>
      <c r="D16" s="6486"/>
      <c r="E16" s="6487" t="str">
        <f>E53</f>
        <v>母子保健法</v>
      </c>
      <c r="F16" s="6488"/>
      <c r="G16" s="6488"/>
      <c r="H16" s="6488"/>
      <c r="I16" s="6488"/>
      <c r="J16" s="6488"/>
      <c r="K16" s="6488"/>
      <c r="L16" s="6488"/>
      <c r="M16" s="6488"/>
      <c r="N16" s="6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3517000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2213000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1304000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2577305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939695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0.73281347739550751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助産師等の専門家による次の相談支援を行った。
１　パートナー型
　助産師又は保健師が妊産婦等の自宅等を訪問し、相談支援を実施した。
　※乳房マッサージは行わない。
２　参加型　
　保健センター開催の乳幼児相談で、助産師が個別形式で相談支援を実施した。
　※幼児相談12回／年</v>
      </c>
      <c r="F26" s="53"/>
      <c r="G26" s="53"/>
      <c r="H26" s="53"/>
      <c r="I26" s="53"/>
      <c r="J26" s="53"/>
      <c r="K26" s="53"/>
      <c r="L26" s="53"/>
      <c r="M26" s="53"/>
      <c r="N26" s="54"/>
      <c r="O26" s="21"/>
      <c r="P26" s="6440" t="s">
        <v>292</v>
      </c>
      <c r="Q26" s="6441"/>
      <c r="R26" s="6441"/>
      <c r="S26" s="6497"/>
      <c r="T26" s="121" t="str">
        <f>E105</f>
        <v>パートナー型については、令和６年度から産後ケア事業に移行し、助産師による自宅訪問、相談支援を実施していく。
参加型については、助産師による相談支援を継続して実施していく。</v>
      </c>
      <c r="U26" s="6490"/>
      <c r="V26" s="6490"/>
      <c r="W26" s="6490"/>
      <c r="X26" s="6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訪問件数</v>
      </c>
      <c r="C33" s="49"/>
      <c r="D33" s="23" t="str">
        <f t="shared" ref="D33:E36" si="1">D70</f>
        <v>件</v>
      </c>
      <c r="E33" s="46">
        <f t="shared" si="1"/>
        <v>251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相談件数</v>
      </c>
      <c r="C34" s="49"/>
      <c r="D34" s="23" t="str">
        <f t="shared" si="1"/>
        <v>件</v>
      </c>
      <c r="E34" s="46">
        <f t="shared" si="1"/>
        <v>25</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492" t="s">
        <v>285</v>
      </c>
      <c r="B44" s="6493"/>
      <c r="C44" s="6493"/>
      <c r="D44" s="6493"/>
      <c r="E44" s="6494" t="s">
        <v>1504</v>
      </c>
      <c r="F44" s="6495"/>
      <c r="G44" s="6495"/>
      <c r="H44" s="6495"/>
      <c r="I44" s="6495"/>
      <c r="J44" s="6495"/>
      <c r="K44" s="6495"/>
      <c r="L44" s="6495"/>
      <c r="M44" s="6495"/>
      <c r="N44" s="6496"/>
    </row>
    <row r="45" spans="1:35" ht="20.100000000000001" customHeight="1" x14ac:dyDescent="0.15">
      <c r="A45" s="6468" t="s">
        <v>283</v>
      </c>
      <c r="B45" s="6469"/>
      <c r="C45" s="6469"/>
      <c r="D45" s="6469"/>
      <c r="E45" s="6470" t="s">
        <v>1372</v>
      </c>
      <c r="F45" s="6471"/>
      <c r="G45" s="6471"/>
      <c r="H45" s="6471"/>
      <c r="I45" s="6471"/>
      <c r="J45" s="6471"/>
      <c r="K45" s="6471"/>
      <c r="L45" s="6471"/>
      <c r="M45" s="6471"/>
      <c r="N45" s="6472"/>
    </row>
    <row r="46" spans="1:35" ht="20.100000000000001" customHeight="1" x14ac:dyDescent="0.15">
      <c r="A46" s="6465" t="s">
        <v>334</v>
      </c>
      <c r="B46" s="6466"/>
      <c r="C46" s="6466"/>
      <c r="D46" s="6467"/>
      <c r="E46" s="6473" t="s">
        <v>1503</v>
      </c>
      <c r="F46" s="6474"/>
      <c r="G46" s="6474"/>
      <c r="H46" s="6474"/>
      <c r="I46" s="6474"/>
      <c r="J46" s="6474"/>
      <c r="K46" s="6474"/>
      <c r="L46" s="6474"/>
      <c r="M46" s="6474"/>
      <c r="N46" s="6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468" t="s">
        <v>332</v>
      </c>
      <c r="B51" s="6469"/>
      <c r="C51" s="6469"/>
      <c r="D51" s="6469"/>
      <c r="E51" s="6482" t="str">
        <f>AA52 &amp; "市が直接実施  " &amp; AB52  &amp; "一部委託  "  &amp; AC52 &amp; "全部委託・指定管理  " &amp; AD52 &amp; "その他"</f>
        <v>■市が直接実施  □一部委託  □全部委託・指定管理  □その他</v>
      </c>
      <c r="F51" s="6483"/>
      <c r="G51" s="6483"/>
      <c r="H51" s="6483"/>
      <c r="I51" s="6483"/>
      <c r="J51" s="6483"/>
      <c r="K51" s="6483"/>
      <c r="L51" s="6483"/>
      <c r="M51" s="6483"/>
      <c r="N51" s="6484"/>
    </row>
    <row r="52" spans="1:40" ht="20.100000000000001" customHeight="1" x14ac:dyDescent="0.15">
      <c r="A52" s="6468" t="s">
        <v>331</v>
      </c>
      <c r="B52" s="6469"/>
      <c r="C52" s="6469"/>
      <c r="D52" s="6469"/>
      <c r="E52" s="6482" t="str">
        <f>AA53 &amp; "国・県の制度　 " &amp; AB53  &amp; "国・県の制度＋市独自の制度　 "  &amp; AC53  &amp; "市独自の制度"</f>
        <v>■国・県の制度　 □国・県の制度＋市独自の制度　 □市独自の制度</v>
      </c>
      <c r="F52" s="6483"/>
      <c r="G52" s="6483"/>
      <c r="H52" s="6483"/>
      <c r="I52" s="6483"/>
      <c r="J52" s="6483"/>
      <c r="K52" s="6483"/>
      <c r="L52" s="6483"/>
      <c r="M52" s="6483"/>
      <c r="N52" s="6484"/>
      <c r="AA52" s="8" t="s">
        <v>275</v>
      </c>
      <c r="AB52" s="8" t="s">
        <v>274</v>
      </c>
      <c r="AC52" s="8" t="s">
        <v>274</v>
      </c>
      <c r="AD52" s="8" t="s">
        <v>274</v>
      </c>
    </row>
    <row r="53" spans="1:40" ht="20.100000000000001" customHeight="1" thickBot="1" x14ac:dyDescent="0.2">
      <c r="A53" s="6485" t="s">
        <v>330</v>
      </c>
      <c r="B53" s="6486"/>
      <c r="C53" s="6486"/>
      <c r="D53" s="6486"/>
      <c r="E53" s="6487" t="s">
        <v>1488</v>
      </c>
      <c r="F53" s="6488"/>
      <c r="G53" s="6488"/>
      <c r="H53" s="6488"/>
      <c r="I53" s="6488"/>
      <c r="J53" s="6488"/>
      <c r="K53" s="6488"/>
      <c r="L53" s="6488"/>
      <c r="M53" s="6488"/>
      <c r="N53" s="6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3517000</v>
      </c>
      <c r="F57" s="57"/>
      <c r="G57" s="57">
        <f>IFERROR(HLOOKUP($AF$38,$AA$56:$AI$57,2,FALSE)*1000,"")</f>
        <v>2894000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3285</v>
      </c>
      <c r="AE57" s="13">
        <v>3517</v>
      </c>
      <c r="AF57" s="13">
        <v>2894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2213000</v>
      </c>
      <c r="G58" s="19"/>
      <c r="H58" s="20">
        <f>IFERROR(G57-H59,"")</f>
        <v>1448000</v>
      </c>
      <c r="I58" s="19"/>
      <c r="J58" s="20">
        <f>IFERROR(I57-J59,"")</f>
        <v>0</v>
      </c>
      <c r="K58" s="19"/>
      <c r="L58" s="20">
        <f>IFERROR(K57-L59,"")</f>
        <v>0</v>
      </c>
      <c r="M58" s="19"/>
      <c r="N58" s="18">
        <f>IFERROR(M57-N59,"")</f>
        <v>0</v>
      </c>
      <c r="AA58" s="13">
        <v>0</v>
      </c>
      <c r="AB58" s="13">
        <v>0</v>
      </c>
      <c r="AC58" s="13">
        <v>0</v>
      </c>
      <c r="AD58" s="13">
        <v>707192</v>
      </c>
      <c r="AE58" s="13">
        <v>2577305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1304000</v>
      </c>
      <c r="G59" s="19"/>
      <c r="H59" s="20">
        <f>IFERROR(HLOOKUP($AF$38,$AA$60:$AI$61,2,FALSE)*1000,"")</f>
        <v>1446000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2577305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939695</v>
      </c>
      <c r="F61" s="57"/>
      <c r="G61" s="57">
        <f>IFERROR(G57-G60,"")</f>
        <v>2894000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1520</v>
      </c>
      <c r="AE61" s="12">
        <f t="shared" si="2"/>
        <v>1304</v>
      </c>
      <c r="AF61" s="12">
        <f t="shared" si="2"/>
        <v>1446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0.73281347739550751</v>
      </c>
      <c r="F62" s="47"/>
      <c r="G62" s="47">
        <f>IFERROR(G$60/G$57,"")</f>
        <v>0</v>
      </c>
      <c r="H62" s="47"/>
      <c r="I62" s="47" t="str">
        <f>IFERROR(I$60/I$57,"")</f>
        <v/>
      </c>
      <c r="J62" s="47"/>
      <c r="K62" s="47" t="str">
        <f>IFERROR(K$60/K$57,"")</f>
        <v/>
      </c>
      <c r="L62" s="47"/>
      <c r="M62" s="47" t="str">
        <f>IFERROR(M$60/M$57,"")</f>
        <v/>
      </c>
      <c r="N62" s="50"/>
      <c r="AA62" s="11">
        <v>0</v>
      </c>
      <c r="AB62" s="11">
        <v>0</v>
      </c>
      <c r="AC62" s="11">
        <v>0</v>
      </c>
      <c r="AD62" s="11">
        <v>1520</v>
      </c>
      <c r="AE62" s="11">
        <v>1304</v>
      </c>
      <c r="AF62" s="11">
        <v>1446</v>
      </c>
      <c r="AG62" s="11">
        <v>0</v>
      </c>
      <c r="AH62" s="11">
        <v>0</v>
      </c>
      <c r="AI62" s="11">
        <v>0</v>
      </c>
      <c r="AJ62" s="8" t="s">
        <v>251</v>
      </c>
      <c r="AL62" s="8" t="s">
        <v>251</v>
      </c>
      <c r="AN62" s="8" t="s">
        <v>251</v>
      </c>
    </row>
    <row r="63" spans="1:40" ht="20.100000000000001" customHeight="1" x14ac:dyDescent="0.15">
      <c r="A63" s="51" t="s">
        <v>321</v>
      </c>
      <c r="B63" s="52"/>
      <c r="C63" s="52"/>
      <c r="D63" s="52"/>
      <c r="E63" s="53" t="s">
        <v>1502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1501</v>
      </c>
      <c r="C70" s="49"/>
      <c r="D70" s="15" t="s">
        <v>358</v>
      </c>
      <c r="E70" s="180">
        <f>IFERROR(HLOOKUP($AE$38,$AA$76:$AI$80,2,FALSE),"")</f>
        <v>251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1500</v>
      </c>
      <c r="C71" s="49"/>
      <c r="D71" s="15" t="s">
        <v>358</v>
      </c>
      <c r="E71" s="180">
        <f>IFERROR(HLOOKUP($AE$38,$AA$76:$AI$80,3,FALSE),"")</f>
        <v>25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440" t="s">
        <v>305</v>
      </c>
      <c r="B85" s="6441"/>
      <c r="C85" s="6441"/>
      <c r="D85" s="64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440" t="s">
        <v>302</v>
      </c>
      <c r="B87" s="6441"/>
      <c r="C87" s="6441"/>
      <c r="D87" s="6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436" t="s">
        <v>300</v>
      </c>
      <c r="B89" s="6437"/>
      <c r="C89" s="6437"/>
      <c r="D89" s="6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440" t="s">
        <v>297</v>
      </c>
      <c r="B91" s="6441"/>
      <c r="C91" s="6441"/>
      <c r="D91" s="6498"/>
      <c r="E91" s="158" t="s">
        <v>1499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440" t="s">
        <v>294</v>
      </c>
      <c r="B98" s="6441"/>
      <c r="C98" s="6441"/>
      <c r="D98" s="6498"/>
      <c r="E98" s="6503" t="s">
        <v>340</v>
      </c>
      <c r="F98" s="6504"/>
      <c r="G98" s="6500" t="s">
        <v>293</v>
      </c>
      <c r="H98" s="6501"/>
      <c r="I98" s="6501"/>
      <c r="J98" s="6501"/>
      <c r="K98" s="6501"/>
      <c r="L98" s="6501"/>
      <c r="M98" s="6501"/>
      <c r="N98" s="6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440" t="s">
        <v>292</v>
      </c>
      <c r="B105" s="6441"/>
      <c r="C105" s="6441"/>
      <c r="D105" s="6498"/>
      <c r="E105" s="6499" t="s">
        <v>1498</v>
      </c>
      <c r="F105" s="6490"/>
      <c r="G105" s="6490"/>
      <c r="H105" s="6490"/>
      <c r="I105" s="6490"/>
      <c r="J105" s="6490"/>
      <c r="K105" s="6490"/>
      <c r="L105" s="6490"/>
      <c r="M105" s="6490"/>
      <c r="N105" s="6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516" t="s">
        <v>307</v>
      </c>
      <c r="Q4" s="6517"/>
      <c r="R4" s="6517"/>
      <c r="S4" s="6517"/>
      <c r="T4" s="118" t="str">
        <f>LEFT(E83,1)</f>
        <v>Ｂ</v>
      </c>
      <c r="U4" s="6518" t="s">
        <v>306</v>
      </c>
      <c r="V4" s="6518"/>
      <c r="W4" s="6518"/>
      <c r="X4" s="6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520" t="s">
        <v>305</v>
      </c>
      <c r="Q6" s="6521"/>
      <c r="R6" s="6521"/>
      <c r="S6" s="6521"/>
      <c r="T6" s="118" t="str">
        <f>LEFT(E85,1)</f>
        <v>Ｂ</v>
      </c>
      <c r="U6" s="6518" t="s">
        <v>303</v>
      </c>
      <c r="V6" s="6518"/>
      <c r="W6" s="6518"/>
      <c r="X6" s="6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532" t="s">
        <v>285</v>
      </c>
      <c r="B7" s="6533"/>
      <c r="C7" s="6533"/>
      <c r="D7" s="6533"/>
      <c r="E7" s="6534" t="str">
        <f t="shared" si="0"/>
        <v>産後うつケア</v>
      </c>
      <c r="F7" s="6535"/>
      <c r="G7" s="6535"/>
      <c r="H7" s="6535"/>
      <c r="I7" s="6535"/>
      <c r="J7" s="6535"/>
      <c r="K7" s="6535"/>
      <c r="L7" s="6535"/>
      <c r="M7" s="6535"/>
      <c r="N7" s="6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508" t="s">
        <v>283</v>
      </c>
      <c r="B8" s="6509"/>
      <c r="C8" s="6509"/>
      <c r="D8" s="6509"/>
      <c r="E8" s="6510" t="str">
        <f t="shared" si="0"/>
        <v>保健センター</v>
      </c>
      <c r="F8" s="6511"/>
      <c r="G8" s="6511"/>
      <c r="H8" s="6511"/>
      <c r="I8" s="6511"/>
      <c r="J8" s="6511"/>
      <c r="K8" s="6511"/>
      <c r="L8" s="6511"/>
      <c r="M8" s="6511"/>
      <c r="N8" s="6512"/>
      <c r="P8" s="6480" t="s">
        <v>302</v>
      </c>
      <c r="Q8" s="6481"/>
      <c r="R8" s="6481"/>
      <c r="S8" s="6481"/>
      <c r="T8" s="120" t="str">
        <f>LEFT(E87,1)</f>
        <v>Ａ</v>
      </c>
      <c r="U8" s="6478" t="s">
        <v>301</v>
      </c>
      <c r="V8" s="6478"/>
      <c r="W8" s="6478"/>
      <c r="X8" s="6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505" t="s">
        <v>334</v>
      </c>
      <c r="B9" s="6506"/>
      <c r="C9" s="6506"/>
      <c r="D9" s="6507"/>
      <c r="E9" s="6513" t="str">
        <f t="shared" si="0"/>
        <v>産後うつ病の予防や早期発見等に努めるため、次の産後うつケア推進事業を実施する。
１　エジンバラ産後うつ病質問票等によるスクリーニング
２　エジンバラ産後うつ病質問票等が９点以上のケース等に係る事例検討会</v>
      </c>
      <c r="F9" s="6514"/>
      <c r="G9" s="6514"/>
      <c r="H9" s="6514"/>
      <c r="I9" s="6514"/>
      <c r="J9" s="6514"/>
      <c r="K9" s="6514"/>
      <c r="L9" s="6514"/>
      <c r="M9" s="6514"/>
      <c r="N9" s="6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476" t="s">
        <v>300</v>
      </c>
      <c r="Q10" s="6477"/>
      <c r="R10" s="6477"/>
      <c r="S10" s="6477"/>
      <c r="T10" s="118" t="str">
        <f>LEFT(E89,1)</f>
        <v>Ａ</v>
      </c>
      <c r="U10" s="6478" t="s">
        <v>298</v>
      </c>
      <c r="V10" s="6478"/>
      <c r="W10" s="6478"/>
      <c r="X10" s="6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エジンバラ産後うつ病質問票等を使用し、スクリーニングを行うことで、医療の必要な産後うつや育児支援が必要なケースを早期に支援することができた。</v>
      </c>
      <c r="U12" s="6530"/>
      <c r="V12" s="6530"/>
      <c r="W12" s="6530"/>
      <c r="X12" s="6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508" t="s">
        <v>332</v>
      </c>
      <c r="B14" s="6509"/>
      <c r="C14" s="6509"/>
      <c r="D14" s="6509"/>
      <c r="E14" s="6522" t="str">
        <f>E51</f>
        <v>■市が直接実施  □一部委託  □全部委託・指定管理  □その他</v>
      </c>
      <c r="F14" s="6523"/>
      <c r="G14" s="6523"/>
      <c r="H14" s="6523"/>
      <c r="I14" s="6523"/>
      <c r="J14" s="6523"/>
      <c r="K14" s="6523"/>
      <c r="L14" s="6523"/>
      <c r="M14" s="6523"/>
      <c r="N14" s="6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508" t="s">
        <v>331</v>
      </c>
      <c r="B15" s="6509"/>
      <c r="C15" s="6509"/>
      <c r="D15" s="6509"/>
      <c r="E15" s="6522" t="str">
        <f>E52</f>
        <v>■国・県の制度　 □国・県の制度＋市独自の制度　 □市独自の制度</v>
      </c>
      <c r="F15" s="6523"/>
      <c r="G15" s="6523"/>
      <c r="H15" s="6523"/>
      <c r="I15" s="6523"/>
      <c r="J15" s="6523"/>
      <c r="K15" s="6523"/>
      <c r="L15" s="6523"/>
      <c r="M15" s="6523"/>
      <c r="N15" s="6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525" t="s">
        <v>330</v>
      </c>
      <c r="B16" s="6526"/>
      <c r="C16" s="6526"/>
      <c r="D16" s="6526"/>
      <c r="E16" s="6527" t="str">
        <f>E53</f>
        <v>母子保健法</v>
      </c>
      <c r="F16" s="6528"/>
      <c r="G16" s="6528"/>
      <c r="H16" s="6528"/>
      <c r="I16" s="6528"/>
      <c r="J16" s="6528"/>
      <c r="K16" s="6528"/>
      <c r="L16" s="6528"/>
      <c r="M16" s="6528"/>
      <c r="N16" s="6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1175000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588000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587000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1006400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168600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0.85651063829787233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産後うつ病の予防や早期発見等に努めるため、次の産後うつケア推進事業を実施した。
１　赤ちゃん訪問対象者に対し、助産師又は保健師が訪問時における産婦との面接時に、　エジンバラ産後うつ病質問票等によるスクリーニングを実施した。
２　エジンバラ産後うつ病質問票等が９点以上のケース等に係る事例検討会を実施した。</v>
      </c>
      <c r="F26" s="53"/>
      <c r="G26" s="53"/>
      <c r="H26" s="53"/>
      <c r="I26" s="53"/>
      <c r="J26" s="53"/>
      <c r="K26" s="53"/>
      <c r="L26" s="53"/>
      <c r="M26" s="53"/>
      <c r="N26" s="54"/>
      <c r="O26" s="21"/>
      <c r="P26" s="6480" t="s">
        <v>292</v>
      </c>
      <c r="Q26" s="6481"/>
      <c r="R26" s="6481"/>
      <c r="S26" s="6537"/>
      <c r="T26" s="121" t="str">
        <f>E105</f>
        <v>令和６年度から県の産後うつケア推進事業（補助金）は廃止となったが、今後も赤ちゃん訪問対象者に対し、助産師又は保健師が訪問時における産婦との面接時に、エジンバラ産後うつ質問票等によるスクリーニングを継続していく。</v>
      </c>
      <c r="U26" s="6530"/>
      <c r="V26" s="6530"/>
      <c r="W26" s="6530"/>
      <c r="X26" s="6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スクリーニング件数</v>
      </c>
      <c r="C33" s="49"/>
      <c r="D33" s="23" t="str">
        <f t="shared" ref="D33:E36" si="1">D70</f>
        <v>件</v>
      </c>
      <c r="E33" s="150">
        <f t="shared" si="1"/>
        <v>1007</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ｴｼﾞﾝﾊﾞﾗ産後うつ病質問票等が9点以上の件数</v>
      </c>
      <c r="C34" s="49"/>
      <c r="D34" s="23" t="str">
        <f t="shared" si="1"/>
        <v>件</v>
      </c>
      <c r="E34" s="46">
        <f t="shared" si="1"/>
        <v>49</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532" t="s">
        <v>285</v>
      </c>
      <c r="B44" s="6533"/>
      <c r="C44" s="6533"/>
      <c r="D44" s="6533"/>
      <c r="E44" s="6534" t="s">
        <v>1511</v>
      </c>
      <c r="F44" s="6535"/>
      <c r="G44" s="6535"/>
      <c r="H44" s="6535"/>
      <c r="I44" s="6535"/>
      <c r="J44" s="6535"/>
      <c r="K44" s="6535"/>
      <c r="L44" s="6535"/>
      <c r="M44" s="6535"/>
      <c r="N44" s="6536"/>
    </row>
    <row r="45" spans="1:35" ht="20.100000000000001" customHeight="1" x14ac:dyDescent="0.15">
      <c r="A45" s="6508" t="s">
        <v>283</v>
      </c>
      <c r="B45" s="6509"/>
      <c r="C45" s="6509"/>
      <c r="D45" s="6509"/>
      <c r="E45" s="6510" t="s">
        <v>1372</v>
      </c>
      <c r="F45" s="6511"/>
      <c r="G45" s="6511"/>
      <c r="H45" s="6511"/>
      <c r="I45" s="6511"/>
      <c r="J45" s="6511"/>
      <c r="K45" s="6511"/>
      <c r="L45" s="6511"/>
      <c r="M45" s="6511"/>
      <c r="N45" s="6512"/>
    </row>
    <row r="46" spans="1:35" ht="20.100000000000001" customHeight="1" x14ac:dyDescent="0.15">
      <c r="A46" s="6505" t="s">
        <v>334</v>
      </c>
      <c r="B46" s="6506"/>
      <c r="C46" s="6506"/>
      <c r="D46" s="6507"/>
      <c r="E46" s="6513" t="s">
        <v>1510</v>
      </c>
      <c r="F46" s="6514"/>
      <c r="G46" s="6514"/>
      <c r="H46" s="6514"/>
      <c r="I46" s="6514"/>
      <c r="J46" s="6514"/>
      <c r="K46" s="6514"/>
      <c r="L46" s="6514"/>
      <c r="M46" s="6514"/>
      <c r="N46" s="6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508" t="s">
        <v>332</v>
      </c>
      <c r="B51" s="6509"/>
      <c r="C51" s="6509"/>
      <c r="D51" s="6509"/>
      <c r="E51" s="6522" t="str">
        <f>AA52 &amp; "市が直接実施  " &amp; AB52  &amp; "一部委託  "  &amp; AC52 &amp; "全部委託・指定管理  " &amp; AD52 &amp; "その他"</f>
        <v>■市が直接実施  □一部委託  □全部委託・指定管理  □その他</v>
      </c>
      <c r="F51" s="6523"/>
      <c r="G51" s="6523"/>
      <c r="H51" s="6523"/>
      <c r="I51" s="6523"/>
      <c r="J51" s="6523"/>
      <c r="K51" s="6523"/>
      <c r="L51" s="6523"/>
      <c r="M51" s="6523"/>
      <c r="N51" s="6524"/>
    </row>
    <row r="52" spans="1:40" ht="20.100000000000001" customHeight="1" x14ac:dyDescent="0.15">
      <c r="A52" s="6508" t="s">
        <v>331</v>
      </c>
      <c r="B52" s="6509"/>
      <c r="C52" s="6509"/>
      <c r="D52" s="6509"/>
      <c r="E52" s="6522" t="str">
        <f>AA53 &amp; "国・県の制度　 " &amp; AB53  &amp; "国・県の制度＋市独自の制度　 "  &amp; AC53  &amp; "市独自の制度"</f>
        <v>■国・県の制度　 □国・県の制度＋市独自の制度　 □市独自の制度</v>
      </c>
      <c r="F52" s="6523"/>
      <c r="G52" s="6523"/>
      <c r="H52" s="6523"/>
      <c r="I52" s="6523"/>
      <c r="J52" s="6523"/>
      <c r="K52" s="6523"/>
      <c r="L52" s="6523"/>
      <c r="M52" s="6523"/>
      <c r="N52" s="6524"/>
      <c r="AA52" s="8" t="s">
        <v>275</v>
      </c>
      <c r="AB52" s="8" t="s">
        <v>274</v>
      </c>
      <c r="AC52" s="8" t="s">
        <v>274</v>
      </c>
      <c r="AD52" s="8" t="s">
        <v>274</v>
      </c>
    </row>
    <row r="53" spans="1:40" ht="20.100000000000001" customHeight="1" thickBot="1" x14ac:dyDescent="0.2">
      <c r="A53" s="6525" t="s">
        <v>330</v>
      </c>
      <c r="B53" s="6526"/>
      <c r="C53" s="6526"/>
      <c r="D53" s="6526"/>
      <c r="E53" s="6527" t="s">
        <v>1488</v>
      </c>
      <c r="F53" s="6528"/>
      <c r="G53" s="6528"/>
      <c r="H53" s="6528"/>
      <c r="I53" s="6528"/>
      <c r="J53" s="6528"/>
      <c r="K53" s="6528"/>
      <c r="L53" s="6528"/>
      <c r="M53" s="6528"/>
      <c r="N53" s="65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1175000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1181</v>
      </c>
      <c r="AE57" s="13">
        <v>1175</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588000</v>
      </c>
      <c r="G58" s="19"/>
      <c r="H58" s="20">
        <f>IFERROR(G57-H59,"")</f>
        <v>0</v>
      </c>
      <c r="I58" s="19"/>
      <c r="J58" s="20">
        <f>IFERROR(I57-J59,"")</f>
        <v>0</v>
      </c>
      <c r="K58" s="19"/>
      <c r="L58" s="20">
        <f>IFERROR(K57-L59,"")</f>
        <v>0</v>
      </c>
      <c r="M58" s="19"/>
      <c r="N58" s="18">
        <f>IFERROR(M57-N59,"")</f>
        <v>0</v>
      </c>
      <c r="AA58" s="13">
        <v>0</v>
      </c>
      <c r="AB58" s="13">
        <v>0</v>
      </c>
      <c r="AC58" s="13">
        <v>0</v>
      </c>
      <c r="AD58" s="13">
        <v>527500</v>
      </c>
      <c r="AE58" s="13">
        <v>1006400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587000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1006400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168600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590</v>
      </c>
      <c r="AE61" s="12">
        <f t="shared" si="2"/>
        <v>587</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0.85651063829787233</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1509</v>
      </c>
      <c r="F63" s="53"/>
      <c r="G63" s="53"/>
      <c r="H63" s="53"/>
      <c r="I63" s="53"/>
      <c r="J63" s="53"/>
      <c r="K63" s="53"/>
      <c r="L63" s="53"/>
      <c r="M63" s="53"/>
      <c r="N63" s="54"/>
      <c r="AA63" s="11">
        <v>0</v>
      </c>
      <c r="AB63" s="11">
        <v>0</v>
      </c>
      <c r="AC63" s="11">
        <v>0</v>
      </c>
      <c r="AD63" s="11">
        <v>590</v>
      </c>
      <c r="AE63" s="11">
        <v>587</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1508</v>
      </c>
      <c r="C70" s="49"/>
      <c r="D70" s="15" t="s">
        <v>358</v>
      </c>
      <c r="E70" s="180">
        <f>IFERROR(HLOOKUP($AE$38,$AA$76:$AI$80,2,FALSE),"")</f>
        <v>1007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1507</v>
      </c>
      <c r="C71" s="49"/>
      <c r="D71" s="15" t="s">
        <v>358</v>
      </c>
      <c r="E71" s="180">
        <f>IFERROR(HLOOKUP($AE$38,$AA$76:$AI$80,3,FALSE),"")</f>
        <v>49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1007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480" t="s">
        <v>305</v>
      </c>
      <c r="B85" s="6481"/>
      <c r="C85" s="6481"/>
      <c r="D85" s="6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480" t="s">
        <v>302</v>
      </c>
      <c r="B87" s="6481"/>
      <c r="C87" s="6481"/>
      <c r="D87" s="6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476" t="s">
        <v>300</v>
      </c>
      <c r="B89" s="6477"/>
      <c r="C89" s="6477"/>
      <c r="D89" s="6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480" t="s">
        <v>297</v>
      </c>
      <c r="B91" s="6481"/>
      <c r="C91" s="6481"/>
      <c r="D91" s="6538"/>
      <c r="E91" s="158" t="s">
        <v>1506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480" t="s">
        <v>294</v>
      </c>
      <c r="B98" s="6481"/>
      <c r="C98" s="6481"/>
      <c r="D98" s="6538"/>
      <c r="E98" s="6543" t="s">
        <v>340</v>
      </c>
      <c r="F98" s="6544"/>
      <c r="G98" s="6540" t="s">
        <v>293</v>
      </c>
      <c r="H98" s="6541"/>
      <c r="I98" s="6541"/>
      <c r="J98" s="6541"/>
      <c r="K98" s="6541"/>
      <c r="L98" s="6541"/>
      <c r="M98" s="6541"/>
      <c r="N98" s="6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480" t="s">
        <v>292</v>
      </c>
      <c r="B105" s="6481"/>
      <c r="C105" s="6481"/>
      <c r="D105" s="6538"/>
      <c r="E105" s="6539" t="s">
        <v>1505</v>
      </c>
      <c r="F105" s="6530"/>
      <c r="G105" s="6530"/>
      <c r="H105" s="6530"/>
      <c r="I105" s="6530"/>
      <c r="J105" s="6530"/>
      <c r="K105" s="6530"/>
      <c r="L105" s="6530"/>
      <c r="M105" s="6530"/>
      <c r="N105" s="6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556" t="s">
        <v>307</v>
      </c>
      <c r="Q4" s="6557"/>
      <c r="R4" s="6557"/>
      <c r="S4" s="6557"/>
      <c r="T4" s="118" t="str">
        <f>LEFT(E83,1)</f>
        <v>Ａ</v>
      </c>
      <c r="U4" s="6558" t="s">
        <v>306</v>
      </c>
      <c r="V4" s="6558"/>
      <c r="W4" s="6558"/>
      <c r="X4" s="6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560" t="s">
        <v>305</v>
      </c>
      <c r="Q6" s="6561"/>
      <c r="R6" s="6561"/>
      <c r="S6" s="6561"/>
      <c r="T6" s="118" t="str">
        <f>LEFT(E85,1)</f>
        <v>Ａ</v>
      </c>
      <c r="U6" s="6558" t="s">
        <v>303</v>
      </c>
      <c r="V6" s="6558"/>
      <c r="W6" s="6558"/>
      <c r="X6" s="6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572" t="s">
        <v>285</v>
      </c>
      <c r="B7" s="6573"/>
      <c r="C7" s="6573"/>
      <c r="D7" s="6573"/>
      <c r="E7" s="6574" t="str">
        <f t="shared" si="0"/>
        <v>早期不妊・不育症検査費助成</v>
      </c>
      <c r="F7" s="6575"/>
      <c r="G7" s="6575"/>
      <c r="H7" s="6575"/>
      <c r="I7" s="6575"/>
      <c r="J7" s="6575"/>
      <c r="K7" s="6575"/>
      <c r="L7" s="6575"/>
      <c r="M7" s="6575"/>
      <c r="N7" s="6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548" t="s">
        <v>283</v>
      </c>
      <c r="B8" s="6549"/>
      <c r="C8" s="6549"/>
      <c r="D8" s="6549"/>
      <c r="E8" s="6550" t="str">
        <f t="shared" si="0"/>
        <v>保健センター</v>
      </c>
      <c r="F8" s="6551"/>
      <c r="G8" s="6551"/>
      <c r="H8" s="6551"/>
      <c r="I8" s="6551"/>
      <c r="J8" s="6551"/>
      <c r="K8" s="6551"/>
      <c r="L8" s="6551"/>
      <c r="M8" s="6551"/>
      <c r="N8" s="6552"/>
      <c r="P8" s="6520" t="s">
        <v>302</v>
      </c>
      <c r="Q8" s="6521"/>
      <c r="R8" s="6521"/>
      <c r="S8" s="6521"/>
      <c r="T8" s="120" t="str">
        <f>LEFT(E87,1)</f>
        <v>Ａ</v>
      </c>
      <c r="U8" s="6518" t="s">
        <v>301</v>
      </c>
      <c r="V8" s="6518"/>
      <c r="W8" s="6518"/>
      <c r="X8" s="6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545" t="s">
        <v>334</v>
      </c>
      <c r="B9" s="6546"/>
      <c r="C9" s="6546"/>
      <c r="D9" s="6547"/>
      <c r="E9" s="6553" t="str">
        <f t="shared" si="0"/>
        <v>子どもを望む夫婦に対し、県の補助金を活用し、早期不妊検査費・不育症検査費を助成する。</v>
      </c>
      <c r="F9" s="6554"/>
      <c r="G9" s="6554"/>
      <c r="H9" s="6554"/>
      <c r="I9" s="6554"/>
      <c r="J9" s="6554"/>
      <c r="K9" s="6554"/>
      <c r="L9" s="6554"/>
      <c r="M9" s="6554"/>
      <c r="N9" s="6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516" t="s">
        <v>300</v>
      </c>
      <c r="Q10" s="6517"/>
      <c r="R10" s="6517"/>
      <c r="S10" s="6517"/>
      <c r="T10" s="118" t="str">
        <f>LEFT(E89,1)</f>
        <v>Ｂ</v>
      </c>
      <c r="U10" s="6518" t="s">
        <v>298</v>
      </c>
      <c r="V10" s="6518"/>
      <c r="W10" s="6518"/>
      <c r="X10" s="6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により、検査を見合わせていた人の５類感染症への移行に伴う増加、早期不妊治療が保険適用となったこと（医療費負担の軽減）及び３４歳以下の人の助成金が２万円から３万円に引き上げられたこと等が申請数の増加の件数につながっていると思われる。</v>
      </c>
      <c r="U12" s="6570"/>
      <c r="V12" s="6570"/>
      <c r="W12" s="6570"/>
      <c r="X12" s="6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548" t="s">
        <v>332</v>
      </c>
      <c r="B14" s="6549"/>
      <c r="C14" s="6549"/>
      <c r="D14" s="6549"/>
      <c r="E14" s="6562" t="str">
        <f>E51</f>
        <v>■市が直接実施  □一部委託  □全部委託・指定管理  □その他</v>
      </c>
      <c r="F14" s="6563"/>
      <c r="G14" s="6563"/>
      <c r="H14" s="6563"/>
      <c r="I14" s="6563"/>
      <c r="J14" s="6563"/>
      <c r="K14" s="6563"/>
      <c r="L14" s="6563"/>
      <c r="M14" s="6563"/>
      <c r="N14" s="6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548" t="s">
        <v>331</v>
      </c>
      <c r="B15" s="6549"/>
      <c r="C15" s="6549"/>
      <c r="D15" s="6549"/>
      <c r="E15" s="6562" t="str">
        <f>E52</f>
        <v>■国・県の制度　 □国・県の制度＋市独自の制度　 □市独自の制度</v>
      </c>
      <c r="F15" s="6563"/>
      <c r="G15" s="6563"/>
      <c r="H15" s="6563"/>
      <c r="I15" s="6563"/>
      <c r="J15" s="6563"/>
      <c r="K15" s="6563"/>
      <c r="L15" s="6563"/>
      <c r="M15" s="6563"/>
      <c r="N15" s="6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565" t="s">
        <v>330</v>
      </c>
      <c r="B16" s="6566"/>
      <c r="C16" s="6566"/>
      <c r="D16" s="6566"/>
      <c r="E16" s="6567" t="str">
        <f>E53</f>
        <v>新座市早期不妊検査費・不育症検査費助成事業実施要綱</v>
      </c>
      <c r="F16" s="6568"/>
      <c r="G16" s="6568"/>
      <c r="H16" s="6568"/>
      <c r="I16" s="6568"/>
      <c r="J16" s="6568"/>
      <c r="K16" s="6568"/>
      <c r="L16" s="6568"/>
      <c r="M16" s="6568"/>
      <c r="N16" s="6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1809000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410000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1399000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1808546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454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0.99974903261470427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県の補助金を活用し、早期不妊検査費・不育症検査費を助成した。
対　象：１　妻の年齢が３５歳未満の夫婦（助成額：各上限額３万円）
　　　　２　妻の年齢が３５歳から４３歳未満の夫婦（助成額：各上限額２万円）
回　数：１、２ともに各１回限り
内　容：１、２ともに早期不妊症・不育症の診断のために、医師が必要と認める検査</v>
      </c>
      <c r="F26" s="53"/>
      <c r="G26" s="53"/>
      <c r="H26" s="53"/>
      <c r="I26" s="53"/>
      <c r="J26" s="53"/>
      <c r="K26" s="53"/>
      <c r="L26" s="53"/>
      <c r="M26" s="53"/>
      <c r="N26" s="54"/>
      <c r="O26" s="21"/>
      <c r="P26" s="6520" t="s">
        <v>292</v>
      </c>
      <c r="Q26" s="6521"/>
      <c r="R26" s="6521"/>
      <c r="S26" s="6577"/>
      <c r="T26" s="121" t="str">
        <f>E105</f>
        <v>今後も引き続き少子化対策として、早期不妊検査費及び不育症検査費の周知を図りつつ、助成を継続していく。</v>
      </c>
      <c r="U26" s="6570"/>
      <c r="V26" s="6570"/>
      <c r="W26" s="6570"/>
      <c r="X26" s="6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早期不妊症検査</v>
      </c>
      <c r="C33" s="49"/>
      <c r="D33" s="23" t="str">
        <f t="shared" ref="D33:E36" si="1">D70</f>
        <v>件</v>
      </c>
      <c r="E33" s="46">
        <f t="shared" si="1"/>
        <v>58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不育症検査</v>
      </c>
      <c r="C34" s="49"/>
      <c r="D34" s="23" t="str">
        <f t="shared" si="1"/>
        <v>件</v>
      </c>
      <c r="E34" s="46">
        <f t="shared" si="1"/>
        <v>16</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572" t="s">
        <v>285</v>
      </c>
      <c r="B44" s="6573"/>
      <c r="C44" s="6573"/>
      <c r="D44" s="6573"/>
      <c r="E44" s="6574" t="s">
        <v>1520</v>
      </c>
      <c r="F44" s="6575"/>
      <c r="G44" s="6575"/>
      <c r="H44" s="6575"/>
      <c r="I44" s="6575"/>
      <c r="J44" s="6575"/>
      <c r="K44" s="6575"/>
      <c r="L44" s="6575"/>
      <c r="M44" s="6575"/>
      <c r="N44" s="6576"/>
    </row>
    <row r="45" spans="1:35" ht="20.100000000000001" customHeight="1" x14ac:dyDescent="0.15">
      <c r="A45" s="6548" t="s">
        <v>283</v>
      </c>
      <c r="B45" s="6549"/>
      <c r="C45" s="6549"/>
      <c r="D45" s="6549"/>
      <c r="E45" s="6550" t="s">
        <v>1372</v>
      </c>
      <c r="F45" s="6551"/>
      <c r="G45" s="6551"/>
      <c r="H45" s="6551"/>
      <c r="I45" s="6551"/>
      <c r="J45" s="6551"/>
      <c r="K45" s="6551"/>
      <c r="L45" s="6551"/>
      <c r="M45" s="6551"/>
      <c r="N45" s="6552"/>
    </row>
    <row r="46" spans="1:35" ht="20.100000000000001" customHeight="1" x14ac:dyDescent="0.15">
      <c r="A46" s="6545" t="s">
        <v>334</v>
      </c>
      <c r="B46" s="6546"/>
      <c r="C46" s="6546"/>
      <c r="D46" s="6547"/>
      <c r="E46" s="6553" t="s">
        <v>1519</v>
      </c>
      <c r="F46" s="6554"/>
      <c r="G46" s="6554"/>
      <c r="H46" s="6554"/>
      <c r="I46" s="6554"/>
      <c r="J46" s="6554"/>
      <c r="K46" s="6554"/>
      <c r="L46" s="6554"/>
      <c r="M46" s="6554"/>
      <c r="N46" s="6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548" t="s">
        <v>332</v>
      </c>
      <c r="B51" s="6549"/>
      <c r="C51" s="6549"/>
      <c r="D51" s="6549"/>
      <c r="E51" s="6562" t="str">
        <f>AA52 &amp; "市が直接実施  " &amp; AB52  &amp; "一部委託  "  &amp; AC52 &amp; "全部委託・指定管理  " &amp; AD52 &amp; "その他"</f>
        <v>■市が直接実施  □一部委託  □全部委託・指定管理  □その他</v>
      </c>
      <c r="F51" s="6563"/>
      <c r="G51" s="6563"/>
      <c r="H51" s="6563"/>
      <c r="I51" s="6563"/>
      <c r="J51" s="6563"/>
      <c r="K51" s="6563"/>
      <c r="L51" s="6563"/>
      <c r="M51" s="6563"/>
      <c r="N51" s="6564"/>
    </row>
    <row r="52" spans="1:40" ht="20.100000000000001" customHeight="1" x14ac:dyDescent="0.15">
      <c r="A52" s="6548" t="s">
        <v>331</v>
      </c>
      <c r="B52" s="6549"/>
      <c r="C52" s="6549"/>
      <c r="D52" s="6549"/>
      <c r="E52" s="6562" t="str">
        <f>AA53 &amp; "国・県の制度　 " &amp; AB53  &amp; "国・県の制度＋市独自の制度　 "  &amp; AC53  &amp; "市独自の制度"</f>
        <v>■国・県の制度　 □国・県の制度＋市独自の制度　 □市独自の制度</v>
      </c>
      <c r="F52" s="6563"/>
      <c r="G52" s="6563"/>
      <c r="H52" s="6563"/>
      <c r="I52" s="6563"/>
      <c r="J52" s="6563"/>
      <c r="K52" s="6563"/>
      <c r="L52" s="6563"/>
      <c r="M52" s="6563"/>
      <c r="N52" s="6564"/>
      <c r="AA52" s="8" t="s">
        <v>275</v>
      </c>
      <c r="AB52" s="8" t="s">
        <v>274</v>
      </c>
      <c r="AC52" s="8" t="s">
        <v>274</v>
      </c>
      <c r="AD52" s="8" t="s">
        <v>274</v>
      </c>
    </row>
    <row r="53" spans="1:40" ht="20.100000000000001" customHeight="1" thickBot="1" x14ac:dyDescent="0.2">
      <c r="A53" s="6565" t="s">
        <v>330</v>
      </c>
      <c r="B53" s="6566"/>
      <c r="C53" s="6566"/>
      <c r="D53" s="6566"/>
      <c r="E53" s="6567" t="s">
        <v>1518</v>
      </c>
      <c r="F53" s="6568"/>
      <c r="G53" s="6568"/>
      <c r="H53" s="6568"/>
      <c r="I53" s="6568"/>
      <c r="J53" s="6568"/>
      <c r="K53" s="6568"/>
      <c r="L53" s="6568"/>
      <c r="M53" s="6568"/>
      <c r="N53" s="6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1809000</v>
      </c>
      <c r="F57" s="57"/>
      <c r="G57" s="57">
        <f>IFERROR(HLOOKUP($AF$38,$AA$56:$AI$57,2,FALSE)*1000,"")</f>
        <v>1940000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4500</v>
      </c>
      <c r="AE57" s="13">
        <v>1809</v>
      </c>
      <c r="AF57" s="13">
        <v>1940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410000</v>
      </c>
      <c r="G58" s="19"/>
      <c r="H58" s="20">
        <f>IFERROR(G57-H59,"")</f>
        <v>1000</v>
      </c>
      <c r="I58" s="19"/>
      <c r="J58" s="20">
        <f>IFERROR(I57-J59,"")</f>
        <v>0</v>
      </c>
      <c r="K58" s="19"/>
      <c r="L58" s="20">
        <f>IFERROR(K57-L59,"")</f>
        <v>0</v>
      </c>
      <c r="M58" s="19"/>
      <c r="N58" s="18">
        <f>IFERROR(M57-N59,"")</f>
        <v>0</v>
      </c>
      <c r="AA58" s="13">
        <v>0</v>
      </c>
      <c r="AB58" s="13">
        <v>0</v>
      </c>
      <c r="AC58" s="13">
        <v>0</v>
      </c>
      <c r="AD58" s="13">
        <v>1454628</v>
      </c>
      <c r="AE58" s="13">
        <v>1808546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1399000</v>
      </c>
      <c r="G59" s="19"/>
      <c r="H59" s="20">
        <f>IFERROR(HLOOKUP($AF$38,$AA$60:$AI$61,2,FALSE)*1000,"")</f>
        <v>1939000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1808546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454</v>
      </c>
      <c r="F61" s="57"/>
      <c r="G61" s="57">
        <f>IFERROR(G57-G60,"")</f>
        <v>1940000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2999</v>
      </c>
      <c r="AE61" s="12">
        <f t="shared" si="2"/>
        <v>1399</v>
      </c>
      <c r="AF61" s="12">
        <f t="shared" si="2"/>
        <v>1939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0.99974903261470427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1517</v>
      </c>
      <c r="F63" s="53"/>
      <c r="G63" s="53"/>
      <c r="H63" s="53"/>
      <c r="I63" s="53"/>
      <c r="J63" s="53"/>
      <c r="K63" s="53"/>
      <c r="L63" s="53"/>
      <c r="M63" s="53"/>
      <c r="N63" s="54"/>
      <c r="AA63" s="11">
        <v>0</v>
      </c>
      <c r="AB63" s="11">
        <v>0</v>
      </c>
      <c r="AC63" s="11">
        <v>0</v>
      </c>
      <c r="AD63" s="11">
        <v>2999</v>
      </c>
      <c r="AE63" s="11">
        <v>1399</v>
      </c>
      <c r="AF63" s="11">
        <v>1939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1516</v>
      </c>
      <c r="C70" s="49"/>
      <c r="D70" s="15" t="s">
        <v>358</v>
      </c>
      <c r="E70" s="180">
        <f>IFERROR(HLOOKUP($AE$38,$AA$76:$AI$80,2,FALSE),"")</f>
        <v>58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1515</v>
      </c>
      <c r="C71" s="49"/>
      <c r="D71" s="15" t="s">
        <v>358</v>
      </c>
      <c r="E71" s="180">
        <f>IFERROR(HLOOKUP($AE$38,$AA$76:$AI$80,3,FALSE),"")</f>
        <v>16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16</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1514</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520" t="s">
        <v>305</v>
      </c>
      <c r="B85" s="6521"/>
      <c r="C85" s="6521"/>
      <c r="D85" s="65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520" t="s">
        <v>302</v>
      </c>
      <c r="B87" s="6521"/>
      <c r="C87" s="6521"/>
      <c r="D87" s="6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516" t="s">
        <v>300</v>
      </c>
      <c r="B89" s="6517"/>
      <c r="C89" s="6517"/>
      <c r="D89" s="65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520" t="s">
        <v>297</v>
      </c>
      <c r="B91" s="6521"/>
      <c r="C91" s="6521"/>
      <c r="D91" s="6578"/>
      <c r="E91" s="158" t="s">
        <v>1513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520" t="s">
        <v>294</v>
      </c>
      <c r="B98" s="6521"/>
      <c r="C98" s="6521"/>
      <c r="D98" s="6578"/>
      <c r="E98" s="6583" t="s">
        <v>340</v>
      </c>
      <c r="F98" s="6584"/>
      <c r="G98" s="6580" t="s">
        <v>293</v>
      </c>
      <c r="H98" s="6581"/>
      <c r="I98" s="6581"/>
      <c r="J98" s="6581"/>
      <c r="K98" s="6581"/>
      <c r="L98" s="6581"/>
      <c r="M98" s="6581"/>
      <c r="N98" s="6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520" t="s">
        <v>292</v>
      </c>
      <c r="B105" s="6521"/>
      <c r="C105" s="6521"/>
      <c r="D105" s="6578"/>
      <c r="E105" s="6579" t="s">
        <v>1512</v>
      </c>
      <c r="F105" s="6570"/>
      <c r="G105" s="6570"/>
      <c r="H105" s="6570"/>
      <c r="I105" s="6570"/>
      <c r="J105" s="6570"/>
      <c r="K105" s="6570"/>
      <c r="L105" s="6570"/>
      <c r="M105" s="6570"/>
      <c r="N105" s="6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596" t="s">
        <v>307</v>
      </c>
      <c r="Q4" s="6597"/>
      <c r="R4" s="6597"/>
      <c r="S4" s="6597"/>
      <c r="T4" s="118" t="str">
        <f>LEFT(E83,1)</f>
        <v>Ｂ</v>
      </c>
      <c r="U4" s="6598" t="s">
        <v>306</v>
      </c>
      <c r="V4" s="6598"/>
      <c r="W4" s="6598"/>
      <c r="X4" s="6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600" t="s">
        <v>305</v>
      </c>
      <c r="Q6" s="6601"/>
      <c r="R6" s="6601"/>
      <c r="S6" s="6601"/>
      <c r="T6" s="118" t="str">
        <f>LEFT(E85,1)</f>
        <v>Ｂ</v>
      </c>
      <c r="U6" s="6598" t="s">
        <v>303</v>
      </c>
      <c r="V6" s="6598"/>
      <c r="W6" s="6598"/>
      <c r="X6" s="6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612" t="s">
        <v>285</v>
      </c>
      <c r="B7" s="6613"/>
      <c r="C7" s="6613"/>
      <c r="D7" s="6613"/>
      <c r="E7" s="6614" t="str">
        <f t="shared" si="0"/>
        <v>乳幼児相談</v>
      </c>
      <c r="F7" s="6615"/>
      <c r="G7" s="6615"/>
      <c r="H7" s="6615"/>
      <c r="I7" s="6615"/>
      <c r="J7" s="6615"/>
      <c r="K7" s="6615"/>
      <c r="L7" s="6615"/>
      <c r="M7" s="6615"/>
      <c r="N7" s="6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588" t="s">
        <v>283</v>
      </c>
      <c r="B8" s="6589"/>
      <c r="C8" s="6589"/>
      <c r="D8" s="6589"/>
      <c r="E8" s="6590" t="str">
        <f t="shared" si="0"/>
        <v>保健センター</v>
      </c>
      <c r="F8" s="6591"/>
      <c r="G8" s="6591"/>
      <c r="H8" s="6591"/>
      <c r="I8" s="6591"/>
      <c r="J8" s="6591"/>
      <c r="K8" s="6591"/>
      <c r="L8" s="6591"/>
      <c r="M8" s="6591"/>
      <c r="N8" s="6592"/>
      <c r="P8" s="6560" t="s">
        <v>302</v>
      </c>
      <c r="Q8" s="6561"/>
      <c r="R8" s="6561"/>
      <c r="S8" s="6561"/>
      <c r="T8" s="120" t="str">
        <f>LEFT(E87,1)</f>
        <v>Ａ</v>
      </c>
      <c r="U8" s="6558" t="s">
        <v>301</v>
      </c>
      <c r="V8" s="6558"/>
      <c r="W8" s="6558"/>
      <c r="X8" s="6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585" t="s">
        <v>334</v>
      </c>
      <c r="B9" s="6586"/>
      <c r="C9" s="6586"/>
      <c r="D9" s="6587"/>
      <c r="E9" s="6593" t="str">
        <f t="shared" si="0"/>
        <v>母子保健法に基づき、次の乳幼児相談等を実施する。
１　乳幼児相談
２　乳幼児発達相談
３　１歳６か月児健診事後指導
４　乳幼児運動発達支援訪問指導</v>
      </c>
      <c r="F9" s="6594"/>
      <c r="G9" s="6594"/>
      <c r="H9" s="6594"/>
      <c r="I9" s="6594"/>
      <c r="J9" s="6594"/>
      <c r="K9" s="6594"/>
      <c r="L9" s="6594"/>
      <c r="M9" s="6594"/>
      <c r="N9" s="6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556" t="s">
        <v>300</v>
      </c>
      <c r="Q10" s="6557"/>
      <c r="R10" s="6557"/>
      <c r="S10" s="6557"/>
      <c r="T10" s="118" t="str">
        <f>LEFT(E89,1)</f>
        <v>Ｂ</v>
      </c>
      <c r="U10" s="6558" t="s">
        <v>298</v>
      </c>
      <c r="V10" s="6558"/>
      <c r="W10" s="6558"/>
      <c r="X10" s="6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相談事業をしていく中で、市民の不安を軽減していくことに貢献できた。乳幼児相談や乳幼児発達相談については、相談件数として減少したが、医療機関等にかかる前段階としての利用を希望する市民もいることから、医療機関等へ直接相談しているものと考えられる。</v>
      </c>
      <c r="U12" s="6610"/>
      <c r="V12" s="6610"/>
      <c r="W12" s="6610"/>
      <c r="X12" s="6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588" t="s">
        <v>332</v>
      </c>
      <c r="B14" s="6589"/>
      <c r="C14" s="6589"/>
      <c r="D14" s="6589"/>
      <c r="E14" s="6602" t="str">
        <f>E51</f>
        <v>■市が直接実施  □一部委託  □全部委託・指定管理  □その他</v>
      </c>
      <c r="F14" s="6603"/>
      <c r="G14" s="6603"/>
      <c r="H14" s="6603"/>
      <c r="I14" s="6603"/>
      <c r="J14" s="6603"/>
      <c r="K14" s="6603"/>
      <c r="L14" s="6603"/>
      <c r="M14" s="6603"/>
      <c r="N14" s="6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588" t="s">
        <v>331</v>
      </c>
      <c r="B15" s="6589"/>
      <c r="C15" s="6589"/>
      <c r="D15" s="6589"/>
      <c r="E15" s="6602" t="str">
        <f>E52</f>
        <v>■国・県の制度　 □国・県の制度＋市独自の制度　 □市独自の制度</v>
      </c>
      <c r="F15" s="6603"/>
      <c r="G15" s="6603"/>
      <c r="H15" s="6603"/>
      <c r="I15" s="6603"/>
      <c r="J15" s="6603"/>
      <c r="K15" s="6603"/>
      <c r="L15" s="6603"/>
      <c r="M15" s="6603"/>
      <c r="N15" s="6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605" t="s">
        <v>330</v>
      </c>
      <c r="B16" s="6606"/>
      <c r="C16" s="6606"/>
      <c r="D16" s="6606"/>
      <c r="E16" s="6607" t="str">
        <f>E53</f>
        <v>母子保健法、発達障害者支援法、１歳６か月児健康診査事後指導グループ実施要領</v>
      </c>
      <c r="F16" s="6608"/>
      <c r="G16" s="6608"/>
      <c r="H16" s="6608"/>
      <c r="I16" s="6608"/>
      <c r="J16" s="6608"/>
      <c r="K16" s="6608"/>
      <c r="L16" s="6608"/>
      <c r="M16" s="6608"/>
      <c r="N16" s="6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1357000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1357000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1275372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81628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0.93984672070744291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①乳幼児相談：12回（月1回）（相談件数：188件）：体格測定、健康、栄養、育児等の相談を保健師・栄養士・歯科衛生士が行った。②乳幼児発達相談：12回（相談件数：37件）：　小児科医師及び保健師・栄養士・作業療法士による相談を行った。③1歳6か月児健診事後指導：13回（相談件数：延べ49件）：１歳６か月児健康診査等において、経過をみていくことが必要と思われる幼児及びその保護者に対し、指導を行った。④乳幼児運動発達支援訪問指導：9回（相談件数：延べ17件）：運動発達の遅れのある乳幼児及びその保護者に対し、理学療法士から専門的な助言や指導を行った。</v>
      </c>
      <c r="F26" s="53"/>
      <c r="G26" s="53"/>
      <c r="H26" s="53"/>
      <c r="I26" s="53"/>
      <c r="J26" s="53"/>
      <c r="K26" s="53"/>
      <c r="L26" s="53"/>
      <c r="M26" s="53"/>
      <c r="N26" s="54"/>
      <c r="O26" s="21"/>
      <c r="P26" s="6560" t="s">
        <v>292</v>
      </c>
      <c r="Q26" s="6561"/>
      <c r="R26" s="6561"/>
      <c r="S26" s="6617"/>
      <c r="T26" s="121" t="str">
        <f>E105</f>
        <v>事業内容を情勢に合わせて検討しながら、継続して事業を実施していく。</v>
      </c>
      <c r="U26" s="6610"/>
      <c r="V26" s="6610"/>
      <c r="W26" s="6610"/>
      <c r="X26" s="6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乳幼児相談の参加人数</v>
      </c>
      <c r="C33" s="49"/>
      <c r="D33" s="23" t="str">
        <f t="shared" ref="D33:E36" si="1">D70</f>
        <v>人</v>
      </c>
      <c r="E33" s="46">
        <f t="shared" si="1"/>
        <v>188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乳幼児発達相談の参加人数</v>
      </c>
      <c r="C34" s="49"/>
      <c r="D34" s="23" t="str">
        <f t="shared" si="1"/>
        <v>人</v>
      </c>
      <c r="E34" s="46">
        <f t="shared" si="1"/>
        <v>37</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１歳６か月児健診事後指導の参加人数</v>
      </c>
      <c r="C35" s="49"/>
      <c r="D35" s="23" t="str">
        <f t="shared" si="1"/>
        <v>人</v>
      </c>
      <c r="E35" s="46">
        <f t="shared" si="1"/>
        <v>49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乳幼児運動発達支援訪問指導の参加人数</v>
      </c>
      <c r="C36" s="44"/>
      <c r="D36" s="22" t="str">
        <f t="shared" si="1"/>
        <v>人</v>
      </c>
      <c r="E36" s="45">
        <f t="shared" si="1"/>
        <v>17</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612" t="s">
        <v>285</v>
      </c>
      <c r="B44" s="6613"/>
      <c r="C44" s="6613"/>
      <c r="D44" s="6613"/>
      <c r="E44" s="6614" t="s">
        <v>1530</v>
      </c>
      <c r="F44" s="6615"/>
      <c r="G44" s="6615"/>
      <c r="H44" s="6615"/>
      <c r="I44" s="6615"/>
      <c r="J44" s="6615"/>
      <c r="K44" s="6615"/>
      <c r="L44" s="6615"/>
      <c r="M44" s="6615"/>
      <c r="N44" s="6616"/>
    </row>
    <row r="45" spans="1:35" ht="20.100000000000001" customHeight="1" x14ac:dyDescent="0.15">
      <c r="A45" s="6588" t="s">
        <v>283</v>
      </c>
      <c r="B45" s="6589"/>
      <c r="C45" s="6589"/>
      <c r="D45" s="6589"/>
      <c r="E45" s="6590" t="s">
        <v>1372</v>
      </c>
      <c r="F45" s="6591"/>
      <c r="G45" s="6591"/>
      <c r="H45" s="6591"/>
      <c r="I45" s="6591"/>
      <c r="J45" s="6591"/>
      <c r="K45" s="6591"/>
      <c r="L45" s="6591"/>
      <c r="M45" s="6591"/>
      <c r="N45" s="6592"/>
    </row>
    <row r="46" spans="1:35" ht="20.100000000000001" customHeight="1" x14ac:dyDescent="0.15">
      <c r="A46" s="6585" t="s">
        <v>334</v>
      </c>
      <c r="B46" s="6586"/>
      <c r="C46" s="6586"/>
      <c r="D46" s="6587"/>
      <c r="E46" s="6593" t="s">
        <v>1529</v>
      </c>
      <c r="F46" s="6594"/>
      <c r="G46" s="6594"/>
      <c r="H46" s="6594"/>
      <c r="I46" s="6594"/>
      <c r="J46" s="6594"/>
      <c r="K46" s="6594"/>
      <c r="L46" s="6594"/>
      <c r="M46" s="6594"/>
      <c r="N46" s="6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588" t="s">
        <v>332</v>
      </c>
      <c r="B51" s="6589"/>
      <c r="C51" s="6589"/>
      <c r="D51" s="6589"/>
      <c r="E51" s="6602" t="str">
        <f>AA52 &amp; "市が直接実施  " &amp; AB52  &amp; "一部委託  "  &amp; AC52 &amp; "全部委託・指定管理  " &amp; AD52 &amp; "その他"</f>
        <v>■市が直接実施  □一部委託  □全部委託・指定管理  □その他</v>
      </c>
      <c r="F51" s="6603"/>
      <c r="G51" s="6603"/>
      <c r="H51" s="6603"/>
      <c r="I51" s="6603"/>
      <c r="J51" s="6603"/>
      <c r="K51" s="6603"/>
      <c r="L51" s="6603"/>
      <c r="M51" s="6603"/>
      <c r="N51" s="6604"/>
    </row>
    <row r="52" spans="1:40" ht="20.100000000000001" customHeight="1" x14ac:dyDescent="0.15">
      <c r="A52" s="6588" t="s">
        <v>331</v>
      </c>
      <c r="B52" s="6589"/>
      <c r="C52" s="6589"/>
      <c r="D52" s="6589"/>
      <c r="E52" s="6602" t="str">
        <f>AA53 &amp; "国・県の制度　 " &amp; AB53  &amp; "国・県の制度＋市独自の制度　 "  &amp; AC53  &amp; "市独自の制度"</f>
        <v>■国・県の制度　 □国・県の制度＋市独自の制度　 □市独自の制度</v>
      </c>
      <c r="F52" s="6603"/>
      <c r="G52" s="6603"/>
      <c r="H52" s="6603"/>
      <c r="I52" s="6603"/>
      <c r="J52" s="6603"/>
      <c r="K52" s="6603"/>
      <c r="L52" s="6603"/>
      <c r="M52" s="6603"/>
      <c r="N52" s="6604"/>
      <c r="AA52" s="8" t="s">
        <v>275</v>
      </c>
      <c r="AB52" s="8" t="s">
        <v>274</v>
      </c>
      <c r="AC52" s="8" t="s">
        <v>274</v>
      </c>
      <c r="AD52" s="8" t="s">
        <v>274</v>
      </c>
    </row>
    <row r="53" spans="1:40" ht="20.100000000000001" customHeight="1" thickBot="1" x14ac:dyDescent="0.2">
      <c r="A53" s="6605" t="s">
        <v>330</v>
      </c>
      <c r="B53" s="6606"/>
      <c r="C53" s="6606"/>
      <c r="D53" s="6606"/>
      <c r="E53" s="6607" t="s">
        <v>1528</v>
      </c>
      <c r="F53" s="6608"/>
      <c r="G53" s="6608"/>
      <c r="H53" s="6608"/>
      <c r="I53" s="6608"/>
      <c r="J53" s="6608"/>
      <c r="K53" s="6608"/>
      <c r="L53" s="6608"/>
      <c r="M53" s="6608"/>
      <c r="N53" s="66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1357000</v>
      </c>
      <c r="F57" s="57"/>
      <c r="G57" s="57">
        <f>IFERROR(HLOOKUP($AF$38,$AA$56:$AI$57,2,FALSE)*1000,"")</f>
        <v>1340000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1542</v>
      </c>
      <c r="AE57" s="13">
        <v>1357</v>
      </c>
      <c r="AF57" s="13">
        <v>1340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1357000</v>
      </c>
      <c r="G58" s="19"/>
      <c r="H58" s="20">
        <f>IFERROR(G57-H59,"")</f>
        <v>1340000</v>
      </c>
      <c r="I58" s="19"/>
      <c r="J58" s="20">
        <f>IFERROR(I57-J59,"")</f>
        <v>0</v>
      </c>
      <c r="K58" s="19"/>
      <c r="L58" s="20">
        <f>IFERROR(K57-L59,"")</f>
        <v>0</v>
      </c>
      <c r="M58" s="19"/>
      <c r="N58" s="18">
        <f>IFERROR(M57-N59,"")</f>
        <v>0</v>
      </c>
      <c r="AA58" s="13">
        <v>0</v>
      </c>
      <c r="AB58" s="13">
        <v>0</v>
      </c>
      <c r="AC58" s="13">
        <v>0</v>
      </c>
      <c r="AD58" s="13">
        <v>853940</v>
      </c>
      <c r="AE58" s="13">
        <v>1275372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1275372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81628</v>
      </c>
      <c r="F61" s="57"/>
      <c r="G61" s="57">
        <f>IFERROR(G57-G60,"")</f>
        <v>1340000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0.93984672070744291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1527</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1526</v>
      </c>
      <c r="C70" s="49"/>
      <c r="D70" s="15" t="s">
        <v>252</v>
      </c>
      <c r="E70" s="180">
        <f>IFERROR(HLOOKUP($AE$38,$AA$76:$AI$80,2,FALSE),"")</f>
        <v>188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1525</v>
      </c>
      <c r="C71" s="49"/>
      <c r="D71" s="15" t="s">
        <v>252</v>
      </c>
      <c r="E71" s="180">
        <f>IFERROR(HLOOKUP($AE$38,$AA$76:$AI$80,3,FALSE),"")</f>
        <v>37</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1524</v>
      </c>
      <c r="C72" s="49"/>
      <c r="D72" s="15" t="s">
        <v>252</v>
      </c>
      <c r="E72" s="180">
        <f>IFERROR(HLOOKUP($AE$38,$AA$76:$AI$80,4,FALSE),"")</f>
        <v>49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1523</v>
      </c>
      <c r="C73" s="44"/>
      <c r="D73" s="14" t="s">
        <v>252</v>
      </c>
      <c r="E73" s="181">
        <f>IFERROR(HLOOKUP($AE$38,$AA$76:$AI$80,5,FALSE),"")</f>
        <v>17</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188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37</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49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17</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560" t="s">
        <v>305</v>
      </c>
      <c r="B85" s="6561"/>
      <c r="C85" s="6561"/>
      <c r="D85" s="6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560" t="s">
        <v>302</v>
      </c>
      <c r="B87" s="6561"/>
      <c r="C87" s="6561"/>
      <c r="D87" s="6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556" t="s">
        <v>300</v>
      </c>
      <c r="B89" s="6557"/>
      <c r="C89" s="6557"/>
      <c r="D89" s="65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560" t="s">
        <v>297</v>
      </c>
      <c r="B91" s="6561"/>
      <c r="C91" s="6561"/>
      <c r="D91" s="6618"/>
      <c r="E91" s="158" t="s">
        <v>1522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560" t="s">
        <v>294</v>
      </c>
      <c r="B98" s="6561"/>
      <c r="C98" s="6561"/>
      <c r="D98" s="6618"/>
      <c r="E98" s="6623" t="s">
        <v>340</v>
      </c>
      <c r="F98" s="6624"/>
      <c r="G98" s="6620" t="s">
        <v>293</v>
      </c>
      <c r="H98" s="6621"/>
      <c r="I98" s="6621"/>
      <c r="J98" s="6621"/>
      <c r="K98" s="6621"/>
      <c r="L98" s="6621"/>
      <c r="M98" s="6621"/>
      <c r="N98" s="6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560" t="s">
        <v>292</v>
      </c>
      <c r="B105" s="6561"/>
      <c r="C105" s="6561"/>
      <c r="D105" s="6618"/>
      <c r="E105" s="6619" t="s">
        <v>1521</v>
      </c>
      <c r="F105" s="6610"/>
      <c r="G105" s="6610"/>
      <c r="H105" s="6610"/>
      <c r="I105" s="6610"/>
      <c r="J105" s="6610"/>
      <c r="K105" s="6610"/>
      <c r="L105" s="6610"/>
      <c r="M105" s="6610"/>
      <c r="N105" s="6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636" t="s">
        <v>307</v>
      </c>
      <c r="Q4" s="6637"/>
      <c r="R4" s="6637"/>
      <c r="S4" s="6637"/>
      <c r="T4" s="118" t="str">
        <f>LEFT(E83,1)</f>
        <v>Ｂ</v>
      </c>
      <c r="U4" s="6638" t="s">
        <v>306</v>
      </c>
      <c r="V4" s="6638"/>
      <c r="W4" s="6638"/>
      <c r="X4" s="6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640" t="s">
        <v>305</v>
      </c>
      <c r="Q6" s="6641"/>
      <c r="R6" s="6641"/>
      <c r="S6" s="6641"/>
      <c r="T6" s="118" t="str">
        <f>LEFT(E85,1)</f>
        <v>Ｂ</v>
      </c>
      <c r="U6" s="6638" t="s">
        <v>303</v>
      </c>
      <c r="V6" s="6638"/>
      <c r="W6" s="6638"/>
      <c r="X6" s="6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652" t="s">
        <v>285</v>
      </c>
      <c r="B7" s="6653"/>
      <c r="C7" s="6653"/>
      <c r="D7" s="6653"/>
      <c r="E7" s="6654" t="str">
        <f t="shared" si="0"/>
        <v>母子保健教室</v>
      </c>
      <c r="F7" s="6655"/>
      <c r="G7" s="6655"/>
      <c r="H7" s="6655"/>
      <c r="I7" s="6655"/>
      <c r="J7" s="6655"/>
      <c r="K7" s="6655"/>
      <c r="L7" s="6655"/>
      <c r="M7" s="6655"/>
      <c r="N7" s="6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628" t="s">
        <v>283</v>
      </c>
      <c r="B8" s="6629"/>
      <c r="C8" s="6629"/>
      <c r="D8" s="6629"/>
      <c r="E8" s="6630" t="str">
        <f t="shared" si="0"/>
        <v>保健センター</v>
      </c>
      <c r="F8" s="6631"/>
      <c r="G8" s="6631"/>
      <c r="H8" s="6631"/>
      <c r="I8" s="6631"/>
      <c r="J8" s="6631"/>
      <c r="K8" s="6631"/>
      <c r="L8" s="6631"/>
      <c r="M8" s="6631"/>
      <c r="N8" s="6632"/>
      <c r="P8" s="6600" t="s">
        <v>302</v>
      </c>
      <c r="Q8" s="6601"/>
      <c r="R8" s="6601"/>
      <c r="S8" s="6601"/>
      <c r="T8" s="120" t="str">
        <f>LEFT(E87,1)</f>
        <v>Ａ</v>
      </c>
      <c r="U8" s="6598" t="s">
        <v>301</v>
      </c>
      <c r="V8" s="6598"/>
      <c r="W8" s="6598"/>
      <c r="X8" s="6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625" t="s">
        <v>334</v>
      </c>
      <c r="B9" s="6626"/>
      <c r="C9" s="6626"/>
      <c r="D9" s="6627"/>
      <c r="E9" s="6633" t="str">
        <f t="shared" si="0"/>
        <v>母子保健法に基づき、次の母子保健教室を実施する。
１　パパママ学級
２　育児学級</v>
      </c>
      <c r="F9" s="6634"/>
      <c r="G9" s="6634"/>
      <c r="H9" s="6634"/>
      <c r="I9" s="6634"/>
      <c r="J9" s="6634"/>
      <c r="K9" s="6634"/>
      <c r="L9" s="6634"/>
      <c r="M9" s="6634"/>
      <c r="N9" s="6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596" t="s">
        <v>300</v>
      </c>
      <c r="Q10" s="6597"/>
      <c r="R10" s="6597"/>
      <c r="S10" s="6597"/>
      <c r="T10" s="118" t="str">
        <f>LEFT(E89,1)</f>
        <v>Ｂ</v>
      </c>
      <c r="U10" s="6598" t="s">
        <v>298</v>
      </c>
      <c r="V10" s="6598"/>
      <c r="W10" s="6598"/>
      <c r="X10" s="6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育児学級は、積雪の影響から1回減少しているが、両事業ともに定員人数に変わりなく、市民からの要望あり、初めての出産・育児に向けて準備する機会となった。</v>
      </c>
      <c r="U12" s="6650"/>
      <c r="V12" s="6650"/>
      <c r="W12" s="6650"/>
      <c r="X12" s="6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628" t="s">
        <v>332</v>
      </c>
      <c r="B14" s="6629"/>
      <c r="C14" s="6629"/>
      <c r="D14" s="6629"/>
      <c r="E14" s="6642" t="str">
        <f>E51</f>
        <v>■市が直接実施  □一部委託  □全部委託・指定管理  □その他</v>
      </c>
      <c r="F14" s="6643"/>
      <c r="G14" s="6643"/>
      <c r="H14" s="6643"/>
      <c r="I14" s="6643"/>
      <c r="J14" s="6643"/>
      <c r="K14" s="6643"/>
      <c r="L14" s="6643"/>
      <c r="M14" s="6643"/>
      <c r="N14" s="6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628" t="s">
        <v>331</v>
      </c>
      <c r="B15" s="6629"/>
      <c r="C15" s="6629"/>
      <c r="D15" s="6629"/>
      <c r="E15" s="6642" t="str">
        <f>E52</f>
        <v>■国・県の制度　 □国・県の制度＋市独自の制度　 □市独自の制度</v>
      </c>
      <c r="F15" s="6643"/>
      <c r="G15" s="6643"/>
      <c r="H15" s="6643"/>
      <c r="I15" s="6643"/>
      <c r="J15" s="6643"/>
      <c r="K15" s="6643"/>
      <c r="L15" s="6643"/>
      <c r="M15" s="6643"/>
      <c r="N15" s="6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645" t="s">
        <v>330</v>
      </c>
      <c r="B16" s="6646"/>
      <c r="C16" s="6646"/>
      <c r="D16" s="6646"/>
      <c r="E16" s="6647" t="str">
        <f>E53</f>
        <v>母子保健法</v>
      </c>
      <c r="F16" s="6648"/>
      <c r="G16" s="6648"/>
      <c r="H16" s="6648"/>
      <c r="I16" s="6648"/>
      <c r="J16" s="6648"/>
      <c r="K16" s="6648"/>
      <c r="L16" s="6648"/>
      <c r="M16" s="6648"/>
      <c r="N16" s="6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325000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325000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324991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0.99997230769230772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パパママ学級：12回（参加者：331人）
　第１子出産予定の母親と家族を対象に、妊娠・出産・育児について講義や実習を行い、子育ての不安解消を図るとともに、地域での仲間づくりの機会とする。
育児学級：11回（参加者：延べ108人）
生後２～４か月の第１子を持つ、母親、父親に対して、育児に関する知識を普及し、育児不安の軽減を図るとともに地域の仲間づくりの機会とする。</v>
      </c>
      <c r="F26" s="53"/>
      <c r="G26" s="53"/>
      <c r="H26" s="53"/>
      <c r="I26" s="53"/>
      <c r="J26" s="53"/>
      <c r="K26" s="53"/>
      <c r="L26" s="53"/>
      <c r="M26" s="53"/>
      <c r="N26" s="54"/>
      <c r="O26" s="21"/>
      <c r="P26" s="6600" t="s">
        <v>292</v>
      </c>
      <c r="Q26" s="6601"/>
      <c r="R26" s="6601"/>
      <c r="S26" s="6657"/>
      <c r="T26" s="121" t="str">
        <f>E105</f>
        <v>アンケート等を活用しながら、事業を継続していく。</v>
      </c>
      <c r="U26" s="6650"/>
      <c r="V26" s="6650"/>
      <c r="W26" s="6650"/>
      <c r="X26" s="6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パパママ学級参加人数</v>
      </c>
      <c r="C33" s="49"/>
      <c r="D33" s="23" t="str">
        <f t="shared" ref="D33:E36" si="1">D70</f>
        <v>人</v>
      </c>
      <c r="E33" s="46">
        <f t="shared" si="1"/>
        <v>331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育児学級参加人数</v>
      </c>
      <c r="C34" s="49"/>
      <c r="D34" s="23" t="str">
        <f t="shared" si="1"/>
        <v>人</v>
      </c>
      <c r="E34" s="46">
        <f t="shared" si="1"/>
        <v>108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652" t="s">
        <v>285</v>
      </c>
      <c r="B44" s="6653"/>
      <c r="C44" s="6653"/>
      <c r="D44" s="6653"/>
      <c r="E44" s="6654" t="s">
        <v>1537</v>
      </c>
      <c r="F44" s="6655"/>
      <c r="G44" s="6655"/>
      <c r="H44" s="6655"/>
      <c r="I44" s="6655"/>
      <c r="J44" s="6655"/>
      <c r="K44" s="6655"/>
      <c r="L44" s="6655"/>
      <c r="M44" s="6655"/>
      <c r="N44" s="6656"/>
    </row>
    <row r="45" spans="1:35" ht="20.100000000000001" customHeight="1" x14ac:dyDescent="0.15">
      <c r="A45" s="6628" t="s">
        <v>283</v>
      </c>
      <c r="B45" s="6629"/>
      <c r="C45" s="6629"/>
      <c r="D45" s="6629"/>
      <c r="E45" s="6630" t="s">
        <v>1372</v>
      </c>
      <c r="F45" s="6631"/>
      <c r="G45" s="6631"/>
      <c r="H45" s="6631"/>
      <c r="I45" s="6631"/>
      <c r="J45" s="6631"/>
      <c r="K45" s="6631"/>
      <c r="L45" s="6631"/>
      <c r="M45" s="6631"/>
      <c r="N45" s="6632"/>
    </row>
    <row r="46" spans="1:35" ht="20.100000000000001" customHeight="1" x14ac:dyDescent="0.15">
      <c r="A46" s="6625" t="s">
        <v>334</v>
      </c>
      <c r="B46" s="6626"/>
      <c r="C46" s="6626"/>
      <c r="D46" s="6627"/>
      <c r="E46" s="6633" t="s">
        <v>1536</v>
      </c>
      <c r="F46" s="6634"/>
      <c r="G46" s="6634"/>
      <c r="H46" s="6634"/>
      <c r="I46" s="6634"/>
      <c r="J46" s="6634"/>
      <c r="K46" s="6634"/>
      <c r="L46" s="6634"/>
      <c r="M46" s="6634"/>
      <c r="N46" s="6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628" t="s">
        <v>332</v>
      </c>
      <c r="B51" s="6629"/>
      <c r="C51" s="6629"/>
      <c r="D51" s="6629"/>
      <c r="E51" s="6642" t="str">
        <f>AA52 &amp; "市が直接実施  " &amp; AB52  &amp; "一部委託  "  &amp; AC52 &amp; "全部委託・指定管理  " &amp; AD52 &amp; "その他"</f>
        <v>■市が直接実施  □一部委託  □全部委託・指定管理  □その他</v>
      </c>
      <c r="F51" s="6643"/>
      <c r="G51" s="6643"/>
      <c r="H51" s="6643"/>
      <c r="I51" s="6643"/>
      <c r="J51" s="6643"/>
      <c r="K51" s="6643"/>
      <c r="L51" s="6643"/>
      <c r="M51" s="6643"/>
      <c r="N51" s="6644"/>
    </row>
    <row r="52" spans="1:40" ht="20.100000000000001" customHeight="1" x14ac:dyDescent="0.15">
      <c r="A52" s="6628" t="s">
        <v>331</v>
      </c>
      <c r="B52" s="6629"/>
      <c r="C52" s="6629"/>
      <c r="D52" s="6629"/>
      <c r="E52" s="6642" t="str">
        <f>AA53 &amp; "国・県の制度　 " &amp; AB53  &amp; "国・県の制度＋市独自の制度　 "  &amp; AC53  &amp; "市独自の制度"</f>
        <v>■国・県の制度　 □国・県の制度＋市独自の制度　 □市独自の制度</v>
      </c>
      <c r="F52" s="6643"/>
      <c r="G52" s="6643"/>
      <c r="H52" s="6643"/>
      <c r="I52" s="6643"/>
      <c r="J52" s="6643"/>
      <c r="K52" s="6643"/>
      <c r="L52" s="6643"/>
      <c r="M52" s="6643"/>
      <c r="N52" s="6644"/>
      <c r="AA52" s="8" t="s">
        <v>275</v>
      </c>
      <c r="AB52" s="8" t="s">
        <v>274</v>
      </c>
      <c r="AC52" s="8" t="s">
        <v>274</v>
      </c>
      <c r="AD52" s="8" t="s">
        <v>274</v>
      </c>
    </row>
    <row r="53" spans="1:40" ht="20.100000000000001" customHeight="1" thickBot="1" x14ac:dyDescent="0.2">
      <c r="A53" s="6645" t="s">
        <v>330</v>
      </c>
      <c r="B53" s="6646"/>
      <c r="C53" s="6646"/>
      <c r="D53" s="6646"/>
      <c r="E53" s="6647" t="s">
        <v>1488</v>
      </c>
      <c r="F53" s="6648"/>
      <c r="G53" s="6648"/>
      <c r="H53" s="6648"/>
      <c r="I53" s="6648"/>
      <c r="J53" s="6648"/>
      <c r="K53" s="6648"/>
      <c r="L53" s="6648"/>
      <c r="M53" s="6648"/>
      <c r="N53" s="66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325000</v>
      </c>
      <c r="F57" s="57"/>
      <c r="G57" s="57">
        <f>IFERROR(HLOOKUP($AF$38,$AA$56:$AI$57,2,FALSE)*1000,"")</f>
        <v>295000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311</v>
      </c>
      <c r="AE57" s="13">
        <v>325</v>
      </c>
      <c r="AF57" s="13">
        <v>295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325000</v>
      </c>
      <c r="G58" s="19"/>
      <c r="H58" s="20">
        <f>IFERROR(G57-H59,"")</f>
        <v>295000</v>
      </c>
      <c r="I58" s="19"/>
      <c r="J58" s="20">
        <f>IFERROR(I57-J59,"")</f>
        <v>0</v>
      </c>
      <c r="K58" s="19"/>
      <c r="L58" s="20">
        <f>IFERROR(K57-L59,"")</f>
        <v>0</v>
      </c>
      <c r="M58" s="19"/>
      <c r="N58" s="18">
        <f>IFERROR(M57-N59,"")</f>
        <v>0</v>
      </c>
      <c r="AA58" s="13">
        <v>0</v>
      </c>
      <c r="AB58" s="13">
        <v>0</v>
      </c>
      <c r="AC58" s="13">
        <v>0</v>
      </c>
      <c r="AD58" s="13">
        <v>133920</v>
      </c>
      <c r="AE58" s="13">
        <v>324991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324991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v>
      </c>
      <c r="F61" s="57"/>
      <c r="G61" s="57">
        <f>IFERROR(G57-G60,"")</f>
        <v>295000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0.99997230769230772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1535</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1534</v>
      </c>
      <c r="C70" s="49"/>
      <c r="D70" s="15" t="s">
        <v>252</v>
      </c>
      <c r="E70" s="180">
        <f>IFERROR(HLOOKUP($AE$38,$AA$76:$AI$80,2,FALSE),"")</f>
        <v>331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1533</v>
      </c>
      <c r="C71" s="49"/>
      <c r="D71" s="15" t="s">
        <v>252</v>
      </c>
      <c r="E71" s="180">
        <f>IFERROR(HLOOKUP($AE$38,$AA$76:$AI$80,3,FALSE),"")</f>
        <v>108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331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108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600" t="s">
        <v>305</v>
      </c>
      <c r="B85" s="6601"/>
      <c r="C85" s="6601"/>
      <c r="D85" s="6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600" t="s">
        <v>302</v>
      </c>
      <c r="B87" s="6601"/>
      <c r="C87" s="6601"/>
      <c r="D87" s="6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596" t="s">
        <v>300</v>
      </c>
      <c r="B89" s="6597"/>
      <c r="C89" s="6597"/>
      <c r="D89" s="65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600" t="s">
        <v>297</v>
      </c>
      <c r="B91" s="6601"/>
      <c r="C91" s="6601"/>
      <c r="D91" s="6658"/>
      <c r="E91" s="158" t="s">
        <v>1532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600" t="s">
        <v>294</v>
      </c>
      <c r="B98" s="6601"/>
      <c r="C98" s="6601"/>
      <c r="D98" s="6658"/>
      <c r="E98" s="6663" t="s">
        <v>232</v>
      </c>
      <c r="F98" s="6664"/>
      <c r="G98" s="6660" t="s">
        <v>293</v>
      </c>
      <c r="H98" s="6661"/>
      <c r="I98" s="6661"/>
      <c r="J98" s="6661"/>
      <c r="K98" s="6661"/>
      <c r="L98" s="6661"/>
      <c r="M98" s="6661"/>
      <c r="N98" s="6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600" t="s">
        <v>292</v>
      </c>
      <c r="B105" s="6601"/>
      <c r="C105" s="6601"/>
      <c r="D105" s="6658"/>
      <c r="E105" s="6659" t="s">
        <v>1531</v>
      </c>
      <c r="F105" s="6650"/>
      <c r="G105" s="6650"/>
      <c r="H105" s="6650"/>
      <c r="I105" s="6650"/>
      <c r="J105" s="6650"/>
      <c r="K105" s="6650"/>
      <c r="L105" s="6650"/>
      <c r="M105" s="6650"/>
      <c r="N105" s="6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676" t="s">
        <v>307</v>
      </c>
      <c r="Q4" s="6677"/>
      <c r="R4" s="6677"/>
      <c r="S4" s="6677"/>
      <c r="T4" s="118" t="str">
        <f>LEFT(E83,1)</f>
        <v>Ｂ</v>
      </c>
      <c r="U4" s="6678" t="s">
        <v>306</v>
      </c>
      <c r="V4" s="6678"/>
      <c r="W4" s="6678"/>
      <c r="X4" s="6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680" t="s">
        <v>305</v>
      </c>
      <c r="Q6" s="6681"/>
      <c r="R6" s="6681"/>
      <c r="S6" s="6681"/>
      <c r="T6" s="118" t="str">
        <f>LEFT(E85,1)</f>
        <v>Ｂ</v>
      </c>
      <c r="U6" s="6678" t="s">
        <v>303</v>
      </c>
      <c r="V6" s="6678"/>
      <c r="W6" s="6678"/>
      <c r="X6" s="6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692" t="s">
        <v>285</v>
      </c>
      <c r="B7" s="6693"/>
      <c r="C7" s="6693"/>
      <c r="D7" s="6693"/>
      <c r="E7" s="6694" t="str">
        <f t="shared" si="0"/>
        <v>乳幼児健康診査</v>
      </c>
      <c r="F7" s="6695"/>
      <c r="G7" s="6695"/>
      <c r="H7" s="6695"/>
      <c r="I7" s="6695"/>
      <c r="J7" s="6695"/>
      <c r="K7" s="6695"/>
      <c r="L7" s="6695"/>
      <c r="M7" s="6695"/>
      <c r="N7" s="6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668" t="s">
        <v>283</v>
      </c>
      <c r="B8" s="6669"/>
      <c r="C8" s="6669"/>
      <c r="D8" s="6669"/>
      <c r="E8" s="6670" t="str">
        <f t="shared" si="0"/>
        <v>保健センター</v>
      </c>
      <c r="F8" s="6671"/>
      <c r="G8" s="6671"/>
      <c r="H8" s="6671"/>
      <c r="I8" s="6671"/>
      <c r="J8" s="6671"/>
      <c r="K8" s="6671"/>
      <c r="L8" s="6671"/>
      <c r="M8" s="6671"/>
      <c r="N8" s="6672"/>
      <c r="P8" s="6640" t="s">
        <v>302</v>
      </c>
      <c r="Q8" s="6641"/>
      <c r="R8" s="6641"/>
      <c r="S8" s="6641"/>
      <c r="T8" s="120" t="str">
        <f>LEFT(E87,1)</f>
        <v>Ａ</v>
      </c>
      <c r="U8" s="6638" t="s">
        <v>301</v>
      </c>
      <c r="V8" s="6638"/>
      <c r="W8" s="6638"/>
      <c r="X8" s="6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665" t="s">
        <v>334</v>
      </c>
      <c r="B9" s="6666"/>
      <c r="C9" s="6666"/>
      <c r="D9" s="6667"/>
      <c r="E9" s="6673" t="str">
        <f t="shared" si="0"/>
        <v>母子保健法に基づき、乳幼児の発育・発達状況の確認と疾病の早期発見及び育児不安の軽減・解消を図るため、集団及び個別で次の健康診査を実施する。
３～４か月児健康診査/９～１０か月児健康診査/１歳６か月児健康診査/３歳児健康診査/２歳児歯科健康診査</v>
      </c>
      <c r="F9" s="6674"/>
      <c r="G9" s="6674"/>
      <c r="H9" s="6674"/>
      <c r="I9" s="6674"/>
      <c r="J9" s="6674"/>
      <c r="K9" s="6674"/>
      <c r="L9" s="6674"/>
      <c r="M9" s="6674"/>
      <c r="N9" s="6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636" t="s">
        <v>300</v>
      </c>
      <c r="Q10" s="6637"/>
      <c r="R10" s="6637"/>
      <c r="S10" s="6637"/>
      <c r="T10" s="118" t="str">
        <f>LEFT(E89,1)</f>
        <v>Ａ</v>
      </c>
      <c r="U10" s="6638" t="s">
        <v>298</v>
      </c>
      <c r="V10" s="6638"/>
      <c r="W10" s="6638"/>
      <c r="X10" s="6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生後３～４か月児及び生後９～１０か月児の身体発育状況、精神運動機能の発達状況の評価により、疾病の早期発見及び育児不安の軽減や解消につながった。
１歳６～７か月児の身体発育状況や精神運動機能の発達状況、口腔状況の確認及び疾病の早期発見により、適切な助言、相談と育児不安の軽減や解消につながった。
３歳３～４か月児の身体発育状況や精神運動機能の発達状況、口腔状態の確認及び疾病や言語、聴覚、視覚等の異常の発見により、適切な助言、相談と育児不安の軽減や解消につながった。</v>
      </c>
      <c r="U12" s="6690"/>
      <c r="V12" s="6690"/>
      <c r="W12" s="6690"/>
      <c r="X12" s="6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668" t="s">
        <v>332</v>
      </c>
      <c r="B14" s="6669"/>
      <c r="C14" s="6669"/>
      <c r="D14" s="6669"/>
      <c r="E14" s="6682" t="str">
        <f>E51</f>
        <v>■市が直接実施  ■一部委託  □全部委託・指定管理  □その他</v>
      </c>
      <c r="F14" s="6683"/>
      <c r="G14" s="6683"/>
      <c r="H14" s="6683"/>
      <c r="I14" s="6683"/>
      <c r="J14" s="6683"/>
      <c r="K14" s="6683"/>
      <c r="L14" s="6683"/>
      <c r="M14" s="6683"/>
      <c r="N14" s="6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668" t="s">
        <v>331</v>
      </c>
      <c r="B15" s="6669"/>
      <c r="C15" s="6669"/>
      <c r="D15" s="6669"/>
      <c r="E15" s="6682" t="str">
        <f>E52</f>
        <v>■国・県の制度　 □国・県の制度＋市独自の制度　 □市独自の制度</v>
      </c>
      <c r="F15" s="6683"/>
      <c r="G15" s="6683"/>
      <c r="H15" s="6683"/>
      <c r="I15" s="6683"/>
      <c r="J15" s="6683"/>
      <c r="K15" s="6683"/>
      <c r="L15" s="6683"/>
      <c r="M15" s="6683"/>
      <c r="N15" s="6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685" t="s">
        <v>330</v>
      </c>
      <c r="B16" s="6686"/>
      <c r="C16" s="6686"/>
      <c r="D16" s="6686"/>
      <c r="E16" s="6687" t="str">
        <f>E53</f>
        <v>母子保健法</v>
      </c>
      <c r="F16" s="6688"/>
      <c r="G16" s="6688"/>
      <c r="H16" s="6688"/>
      <c r="I16" s="6688"/>
      <c r="J16" s="6688"/>
      <c r="K16" s="6688"/>
      <c r="L16" s="6688"/>
      <c r="M16" s="6688"/>
      <c r="N16" s="6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23038000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22860000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178000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22087387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950613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0.9587371733657436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３～４か月児健康診査及び９～１０か月児健康診査は、対象者に受診券等を事前送付し、協力医療機関へ予約をして、個別で健康診査を実施した。健康診査後に、保健師、栄養士等による電話支援を実施した。
１歳６か月児健康診査及び３歳児健康診査は、保健センターで各年２４回、集団で健康診査を実施した。</v>
      </c>
      <c r="F26" s="53"/>
      <c r="G26" s="53"/>
      <c r="H26" s="53"/>
      <c r="I26" s="53"/>
      <c r="J26" s="53"/>
      <c r="K26" s="53"/>
      <c r="L26" s="53"/>
      <c r="M26" s="53"/>
      <c r="N26" s="54"/>
      <c r="O26" s="21"/>
      <c r="P26" s="6640" t="s">
        <v>292</v>
      </c>
      <c r="Q26" s="6641"/>
      <c r="R26" s="6641"/>
      <c r="S26" s="6697"/>
      <c r="T26" s="121" t="str">
        <f>E105</f>
        <v>母子保健法により、市町村は１歳６か月児及び３歳児に対して、健康診査を行う義務があり、その他の乳幼児に対しても、健康診査を行い、又は健康診査を受けることを勧奨しなければならないとされている。
また、地方交付税措置も講じられていることから、現状のまま継続する。</v>
      </c>
      <c r="U26" s="6690"/>
      <c r="V26" s="6690"/>
      <c r="W26" s="6690"/>
      <c r="X26" s="6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３～４か月児健康診査受診児数</v>
      </c>
      <c r="C33" s="49"/>
      <c r="D33" s="23" t="str">
        <f t="shared" ref="D33:E36" si="1">D70</f>
        <v>人</v>
      </c>
      <c r="E33" s="46">
        <f t="shared" si="1"/>
        <v>999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９～１０か月児健康診査受診児数</v>
      </c>
      <c r="C34" s="49"/>
      <c r="D34" s="23" t="str">
        <f t="shared" si="1"/>
        <v>人</v>
      </c>
      <c r="E34" s="46">
        <f t="shared" si="1"/>
        <v>960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１歳６か月児健康診査受診児数</v>
      </c>
      <c r="C35" s="49"/>
      <c r="D35" s="23" t="str">
        <f t="shared" si="1"/>
        <v>人</v>
      </c>
      <c r="E35" s="150">
        <f t="shared" si="1"/>
        <v>1036</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３歳児健康診査受診児数</v>
      </c>
      <c r="C36" s="44"/>
      <c r="D36" s="22" t="str">
        <f t="shared" si="1"/>
        <v>人</v>
      </c>
      <c r="E36" s="344">
        <f t="shared" si="1"/>
        <v>1112</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692" t="s">
        <v>285</v>
      </c>
      <c r="B44" s="6693"/>
      <c r="C44" s="6693"/>
      <c r="D44" s="6693"/>
      <c r="E44" s="6694" t="s">
        <v>1546</v>
      </c>
      <c r="F44" s="6695"/>
      <c r="G44" s="6695"/>
      <c r="H44" s="6695"/>
      <c r="I44" s="6695"/>
      <c r="J44" s="6695"/>
      <c r="K44" s="6695"/>
      <c r="L44" s="6695"/>
      <c r="M44" s="6695"/>
      <c r="N44" s="6696"/>
    </row>
    <row r="45" spans="1:35" ht="20.100000000000001" customHeight="1" x14ac:dyDescent="0.15">
      <c r="A45" s="6668" t="s">
        <v>283</v>
      </c>
      <c r="B45" s="6669"/>
      <c r="C45" s="6669"/>
      <c r="D45" s="6669"/>
      <c r="E45" s="6670" t="s">
        <v>1372</v>
      </c>
      <c r="F45" s="6671"/>
      <c r="G45" s="6671"/>
      <c r="H45" s="6671"/>
      <c r="I45" s="6671"/>
      <c r="J45" s="6671"/>
      <c r="K45" s="6671"/>
      <c r="L45" s="6671"/>
      <c r="M45" s="6671"/>
      <c r="N45" s="6672"/>
    </row>
    <row r="46" spans="1:35" ht="20.100000000000001" customHeight="1" x14ac:dyDescent="0.15">
      <c r="A46" s="6665" t="s">
        <v>334</v>
      </c>
      <c r="B46" s="6666"/>
      <c r="C46" s="6666"/>
      <c r="D46" s="6667"/>
      <c r="E46" s="6673" t="s">
        <v>1545</v>
      </c>
      <c r="F46" s="6674"/>
      <c r="G46" s="6674"/>
      <c r="H46" s="6674"/>
      <c r="I46" s="6674"/>
      <c r="J46" s="6674"/>
      <c r="K46" s="6674"/>
      <c r="L46" s="6674"/>
      <c r="M46" s="6674"/>
      <c r="N46" s="6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668" t="s">
        <v>332</v>
      </c>
      <c r="B51" s="6669"/>
      <c r="C51" s="6669"/>
      <c r="D51" s="6669"/>
      <c r="E51" s="6682" t="str">
        <f>AA52 &amp; "市が直接実施  " &amp; AB52  &amp; "一部委託  "  &amp; AC52 &amp; "全部委託・指定管理  " &amp; AD52 &amp; "その他"</f>
        <v>■市が直接実施  ■一部委託  □全部委託・指定管理  □その他</v>
      </c>
      <c r="F51" s="6683"/>
      <c r="G51" s="6683"/>
      <c r="H51" s="6683"/>
      <c r="I51" s="6683"/>
      <c r="J51" s="6683"/>
      <c r="K51" s="6683"/>
      <c r="L51" s="6683"/>
      <c r="M51" s="6683"/>
      <c r="N51" s="6684"/>
    </row>
    <row r="52" spans="1:40" ht="20.100000000000001" customHeight="1" x14ac:dyDescent="0.15">
      <c r="A52" s="6668" t="s">
        <v>331</v>
      </c>
      <c r="B52" s="6669"/>
      <c r="C52" s="6669"/>
      <c r="D52" s="6669"/>
      <c r="E52" s="6682" t="str">
        <f>AA53 &amp; "国・県の制度　 " &amp; AB53  &amp; "国・県の制度＋市独自の制度　 "  &amp; AC53  &amp; "市独自の制度"</f>
        <v>■国・県の制度　 □国・県の制度＋市独自の制度　 □市独自の制度</v>
      </c>
      <c r="F52" s="6683"/>
      <c r="G52" s="6683"/>
      <c r="H52" s="6683"/>
      <c r="I52" s="6683"/>
      <c r="J52" s="6683"/>
      <c r="K52" s="6683"/>
      <c r="L52" s="6683"/>
      <c r="M52" s="6683"/>
      <c r="N52" s="6684"/>
      <c r="AA52" s="8" t="s">
        <v>275</v>
      </c>
      <c r="AB52" s="8" t="s">
        <v>275</v>
      </c>
      <c r="AC52" s="8" t="s">
        <v>274</v>
      </c>
      <c r="AD52" s="8" t="s">
        <v>274</v>
      </c>
    </row>
    <row r="53" spans="1:40" ht="20.100000000000001" customHeight="1" thickBot="1" x14ac:dyDescent="0.2">
      <c r="A53" s="6685" t="s">
        <v>330</v>
      </c>
      <c r="B53" s="6686"/>
      <c r="C53" s="6686"/>
      <c r="D53" s="6686"/>
      <c r="E53" s="6687" t="s">
        <v>1488</v>
      </c>
      <c r="F53" s="6688"/>
      <c r="G53" s="6688"/>
      <c r="H53" s="6688"/>
      <c r="I53" s="6688"/>
      <c r="J53" s="6688"/>
      <c r="K53" s="6688"/>
      <c r="L53" s="6688"/>
      <c r="M53" s="6688"/>
      <c r="N53" s="66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23038000</v>
      </c>
      <c r="F57" s="57"/>
      <c r="G57" s="57">
        <f>IFERROR(HLOOKUP($AF$38,$AA$56:$AI$57,2,FALSE)*1000,"")</f>
        <v>23430000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22384</v>
      </c>
      <c r="AE57" s="13">
        <v>23038</v>
      </c>
      <c r="AF57" s="13">
        <v>23430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22860000</v>
      </c>
      <c r="G58" s="19"/>
      <c r="H58" s="20">
        <f>IFERROR(G57-H59,"")</f>
        <v>23252000</v>
      </c>
      <c r="I58" s="19"/>
      <c r="J58" s="20">
        <f>IFERROR(I57-J59,"")</f>
        <v>0</v>
      </c>
      <c r="K58" s="19"/>
      <c r="L58" s="20">
        <f>IFERROR(K57-L59,"")</f>
        <v>0</v>
      </c>
      <c r="M58" s="19"/>
      <c r="N58" s="18">
        <f>IFERROR(M57-N59,"")</f>
        <v>0</v>
      </c>
      <c r="AA58" s="13">
        <v>0</v>
      </c>
      <c r="AB58" s="13">
        <v>0</v>
      </c>
      <c r="AC58" s="13">
        <v>0</v>
      </c>
      <c r="AD58" s="13">
        <v>12963048</v>
      </c>
      <c r="AE58" s="13">
        <v>22087387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178000</v>
      </c>
      <c r="G59" s="19"/>
      <c r="H59" s="20">
        <f>IFERROR(HLOOKUP($AF$38,$AA$60:$AI$61,2,FALSE)*1000,"")</f>
        <v>178000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22087387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950613</v>
      </c>
      <c r="F61" s="57"/>
      <c r="G61" s="57">
        <f>IFERROR(G57-G60,"")</f>
        <v>23430000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178</v>
      </c>
      <c r="AF61" s="12">
        <f t="shared" si="2"/>
        <v>178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0.9587371733657436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178</v>
      </c>
      <c r="AF62" s="11">
        <v>178</v>
      </c>
      <c r="AG62" s="11">
        <v>0</v>
      </c>
      <c r="AH62" s="11">
        <v>0</v>
      </c>
      <c r="AI62" s="11">
        <v>0</v>
      </c>
      <c r="AJ62" s="8" t="s">
        <v>251</v>
      </c>
      <c r="AL62" s="8" t="s">
        <v>251</v>
      </c>
      <c r="AN62" s="8" t="s">
        <v>251</v>
      </c>
    </row>
    <row r="63" spans="1:40" ht="20.100000000000001" customHeight="1" x14ac:dyDescent="0.15">
      <c r="A63" s="51" t="s">
        <v>321</v>
      </c>
      <c r="B63" s="52"/>
      <c r="C63" s="52"/>
      <c r="D63" s="52"/>
      <c r="E63" s="53" t="s">
        <v>1544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1543</v>
      </c>
      <c r="C70" s="49"/>
      <c r="D70" s="15" t="s">
        <v>252</v>
      </c>
      <c r="E70" s="180">
        <f>IFERROR(HLOOKUP($AE$38,$AA$76:$AI$80,2,FALSE),"")</f>
        <v>999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1542</v>
      </c>
      <c r="C71" s="49"/>
      <c r="D71" s="15" t="s">
        <v>252</v>
      </c>
      <c r="E71" s="180">
        <f>IFERROR(HLOOKUP($AE$38,$AA$76:$AI$80,3,FALSE),"")</f>
        <v>960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1541</v>
      </c>
      <c r="C72" s="49"/>
      <c r="D72" s="15" t="s">
        <v>252</v>
      </c>
      <c r="E72" s="180">
        <f>IFERROR(HLOOKUP($AE$38,$AA$76:$AI$80,4,FALSE),"")</f>
        <v>1036</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1540</v>
      </c>
      <c r="C73" s="44"/>
      <c r="D73" s="14" t="s">
        <v>252</v>
      </c>
      <c r="E73" s="181">
        <f>IFERROR(HLOOKUP($AE$38,$AA$76:$AI$80,5,FALSE),"")</f>
        <v>1112</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999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960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1036</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1112</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640" t="s">
        <v>305</v>
      </c>
      <c r="B85" s="6641"/>
      <c r="C85" s="6641"/>
      <c r="D85" s="6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640" t="s">
        <v>302</v>
      </c>
      <c r="B87" s="6641"/>
      <c r="C87" s="6641"/>
      <c r="D87" s="6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636" t="s">
        <v>300</v>
      </c>
      <c r="B89" s="6637"/>
      <c r="C89" s="6637"/>
      <c r="D89" s="6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640" t="s">
        <v>297</v>
      </c>
      <c r="B91" s="6641"/>
      <c r="C91" s="6641"/>
      <c r="D91" s="6698"/>
      <c r="E91" s="158" t="s">
        <v>1539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640" t="s">
        <v>294</v>
      </c>
      <c r="B98" s="6641"/>
      <c r="C98" s="6641"/>
      <c r="D98" s="6698"/>
      <c r="E98" s="6703" t="s">
        <v>340</v>
      </c>
      <c r="F98" s="6704"/>
      <c r="G98" s="6700" t="s">
        <v>293</v>
      </c>
      <c r="H98" s="6701"/>
      <c r="I98" s="6701"/>
      <c r="J98" s="6701"/>
      <c r="K98" s="6701"/>
      <c r="L98" s="6701"/>
      <c r="M98" s="6701"/>
      <c r="N98" s="6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640" t="s">
        <v>292</v>
      </c>
      <c r="B105" s="6641"/>
      <c r="C105" s="6641"/>
      <c r="D105" s="6698"/>
      <c r="E105" s="6699" t="s">
        <v>1538</v>
      </c>
      <c r="F105" s="6690"/>
      <c r="G105" s="6690"/>
      <c r="H105" s="6690"/>
      <c r="I105" s="6690"/>
      <c r="J105" s="6690"/>
      <c r="K105" s="6690"/>
      <c r="L105" s="6690"/>
      <c r="M105" s="6690"/>
      <c r="N105" s="6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716" t="s">
        <v>307</v>
      </c>
      <c r="Q4" s="6717"/>
      <c r="R4" s="6717"/>
      <c r="S4" s="6717"/>
      <c r="T4" s="118" t="str">
        <f>LEFT(E83,1)</f>
        <v>Ｂ</v>
      </c>
      <c r="U4" s="6718" t="s">
        <v>306</v>
      </c>
      <c r="V4" s="6718"/>
      <c r="W4" s="6718"/>
      <c r="X4" s="6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720" t="s">
        <v>305</v>
      </c>
      <c r="Q6" s="6721"/>
      <c r="R6" s="6721"/>
      <c r="S6" s="6721"/>
      <c r="T6" s="118" t="str">
        <f>LEFT(E85,1)</f>
        <v>Ｂ</v>
      </c>
      <c r="U6" s="6718" t="s">
        <v>303</v>
      </c>
      <c r="V6" s="6718"/>
      <c r="W6" s="6718"/>
      <c r="X6" s="6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732" t="s">
        <v>285</v>
      </c>
      <c r="B7" s="6733"/>
      <c r="C7" s="6733"/>
      <c r="D7" s="6733"/>
      <c r="E7" s="6734" t="str">
        <f t="shared" si="0"/>
        <v>妊婦健康診査</v>
      </c>
      <c r="F7" s="6735"/>
      <c r="G7" s="6735"/>
      <c r="H7" s="6735"/>
      <c r="I7" s="6735"/>
      <c r="J7" s="6735"/>
      <c r="K7" s="6735"/>
      <c r="L7" s="6735"/>
      <c r="M7" s="6735"/>
      <c r="N7" s="6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708" t="s">
        <v>283</v>
      </c>
      <c r="B8" s="6709"/>
      <c r="C8" s="6709"/>
      <c r="D8" s="6709"/>
      <c r="E8" s="6710" t="str">
        <f t="shared" si="0"/>
        <v>保健センター</v>
      </c>
      <c r="F8" s="6711"/>
      <c r="G8" s="6711"/>
      <c r="H8" s="6711"/>
      <c r="I8" s="6711"/>
      <c r="J8" s="6711"/>
      <c r="K8" s="6711"/>
      <c r="L8" s="6711"/>
      <c r="M8" s="6711"/>
      <c r="N8" s="6712"/>
      <c r="P8" s="6680" t="s">
        <v>302</v>
      </c>
      <c r="Q8" s="6681"/>
      <c r="R8" s="6681"/>
      <c r="S8" s="6681"/>
      <c r="T8" s="120" t="str">
        <f>LEFT(E87,1)</f>
        <v>Ａ</v>
      </c>
      <c r="U8" s="6678" t="s">
        <v>301</v>
      </c>
      <c r="V8" s="6678"/>
      <c r="W8" s="6678"/>
      <c r="X8" s="6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705" t="s">
        <v>334</v>
      </c>
      <c r="B9" s="6706"/>
      <c r="C9" s="6706"/>
      <c r="D9" s="6707"/>
      <c r="E9" s="6713" t="str">
        <f t="shared" si="0"/>
        <v>母子保健法に基づき、妊娠中の異常の早期発見、産後の身体的・精神的機能回復を促し、適切な保健指導を行うため、委託医療機関において健康診査等を実施する。</v>
      </c>
      <c r="F9" s="6714"/>
      <c r="G9" s="6714"/>
      <c r="H9" s="6714"/>
      <c r="I9" s="6714"/>
      <c r="J9" s="6714"/>
      <c r="K9" s="6714"/>
      <c r="L9" s="6714"/>
      <c r="M9" s="6714"/>
      <c r="N9" s="6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676" t="s">
        <v>300</v>
      </c>
      <c r="Q10" s="6677"/>
      <c r="R10" s="6677"/>
      <c r="S10" s="6677"/>
      <c r="T10" s="118" t="str">
        <f>LEFT(E89,1)</f>
        <v>Ａ</v>
      </c>
      <c r="U10" s="6678" t="s">
        <v>298</v>
      </c>
      <c r="V10" s="6678"/>
      <c r="W10" s="6678"/>
      <c r="X10" s="6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妊婦健康診査によって、健やかな妊娠・出産のための妊婦の健康の保持増進につながった。
産婦健康診査によって、産後うつの予防や新生児への虐待予防につながった。
新生児聴覚スクリーニング検査によって、新生児の聴覚障がいの早期発見及び早期療育につながった。</v>
      </c>
      <c r="U12" s="6730"/>
      <c r="V12" s="6730"/>
      <c r="W12" s="6730"/>
      <c r="X12" s="6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708" t="s">
        <v>332</v>
      </c>
      <c r="B14" s="6709"/>
      <c r="C14" s="6709"/>
      <c r="D14" s="6709"/>
      <c r="E14" s="6722" t="str">
        <f>E51</f>
        <v>■市が直接実施  ■一部委託  □全部委託・指定管理  □その他</v>
      </c>
      <c r="F14" s="6723"/>
      <c r="G14" s="6723"/>
      <c r="H14" s="6723"/>
      <c r="I14" s="6723"/>
      <c r="J14" s="6723"/>
      <c r="K14" s="6723"/>
      <c r="L14" s="6723"/>
      <c r="M14" s="6723"/>
      <c r="N14" s="6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708" t="s">
        <v>331</v>
      </c>
      <c r="B15" s="6709"/>
      <c r="C15" s="6709"/>
      <c r="D15" s="6709"/>
      <c r="E15" s="6722" t="str">
        <f>E52</f>
        <v>■国・県の制度　 □国・県の制度＋市独自の制度　 □市独自の制度</v>
      </c>
      <c r="F15" s="6723"/>
      <c r="G15" s="6723"/>
      <c r="H15" s="6723"/>
      <c r="I15" s="6723"/>
      <c r="J15" s="6723"/>
      <c r="K15" s="6723"/>
      <c r="L15" s="6723"/>
      <c r="M15" s="6723"/>
      <c r="N15" s="6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725" t="s">
        <v>330</v>
      </c>
      <c r="B16" s="6726"/>
      <c r="C16" s="6726"/>
      <c r="D16" s="6726"/>
      <c r="E16" s="6727" t="str">
        <f>E53</f>
        <v>母子保健法、埼玉県市町村妊婦健康診査標準実施要領、新座市妊婦健康診査実施要綱等</v>
      </c>
      <c r="F16" s="6728"/>
      <c r="G16" s="6728"/>
      <c r="H16" s="6728"/>
      <c r="I16" s="6728"/>
      <c r="J16" s="6728"/>
      <c r="K16" s="6728"/>
      <c r="L16" s="6728"/>
      <c r="M16" s="6728"/>
      <c r="N16" s="6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104703000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101686000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3017000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100856509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3846491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0.96326283869612139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妊娠届出時に妊婦健康診査・産婦健康診査・新生児聴覚スクリーニング検査助成券を交付し、委託医療機関及び委託助産院において健康診査及び検査を実施した。委託医療機関及び委託助産院以外を受診した場合、助成券の額を上限に助成した。</v>
      </c>
      <c r="F26" s="53"/>
      <c r="G26" s="53"/>
      <c r="H26" s="53"/>
      <c r="I26" s="53"/>
      <c r="J26" s="53"/>
      <c r="K26" s="53"/>
      <c r="L26" s="53"/>
      <c r="M26" s="53"/>
      <c r="N26" s="54"/>
      <c r="O26" s="21"/>
      <c r="P26" s="6680" t="s">
        <v>292</v>
      </c>
      <c r="Q26" s="6681"/>
      <c r="R26" s="6681"/>
      <c r="S26" s="6737"/>
      <c r="T26" s="121" t="str">
        <f>E105</f>
        <v>母子保健法により、市町村は妊産婦が健康診査を受けることを勧奨しなければならないとされており、妊婦健康診査の公費負担については、地方交付税措置が講じられていることから、現状のまま継続する。</v>
      </c>
      <c r="U26" s="6730"/>
      <c r="V26" s="6730"/>
      <c r="W26" s="6730"/>
      <c r="X26" s="6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妊婦健康診査延べ人数</v>
      </c>
      <c r="C33" s="49"/>
      <c r="D33" s="23" t="str">
        <f t="shared" ref="D33:E36" si="1">D70</f>
        <v>人</v>
      </c>
      <c r="E33" s="150">
        <f t="shared" si="1"/>
        <v>19270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産婦健康診査延べ人数</v>
      </c>
      <c r="C34" s="49"/>
      <c r="D34" s="23" t="str">
        <f t="shared" si="1"/>
        <v>人</v>
      </c>
      <c r="E34" s="46">
        <f t="shared" si="1"/>
        <v>840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新生児聴覚スクリーニング検査延べ人数</v>
      </c>
      <c r="C35" s="49"/>
      <c r="D35" s="23" t="str">
        <f t="shared" si="1"/>
        <v>人</v>
      </c>
      <c r="E35" s="46">
        <f t="shared" si="1"/>
        <v>969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732" t="s">
        <v>285</v>
      </c>
      <c r="B44" s="6733"/>
      <c r="C44" s="6733"/>
      <c r="D44" s="6733"/>
      <c r="E44" s="6734" t="s">
        <v>1555</v>
      </c>
      <c r="F44" s="6735"/>
      <c r="G44" s="6735"/>
      <c r="H44" s="6735"/>
      <c r="I44" s="6735"/>
      <c r="J44" s="6735"/>
      <c r="K44" s="6735"/>
      <c r="L44" s="6735"/>
      <c r="M44" s="6735"/>
      <c r="N44" s="6736"/>
    </row>
    <row r="45" spans="1:35" ht="20.100000000000001" customHeight="1" x14ac:dyDescent="0.15">
      <c r="A45" s="6708" t="s">
        <v>283</v>
      </c>
      <c r="B45" s="6709"/>
      <c r="C45" s="6709"/>
      <c r="D45" s="6709"/>
      <c r="E45" s="6710" t="s">
        <v>1372</v>
      </c>
      <c r="F45" s="6711"/>
      <c r="G45" s="6711"/>
      <c r="H45" s="6711"/>
      <c r="I45" s="6711"/>
      <c r="J45" s="6711"/>
      <c r="K45" s="6711"/>
      <c r="L45" s="6711"/>
      <c r="M45" s="6711"/>
      <c r="N45" s="6712"/>
    </row>
    <row r="46" spans="1:35" ht="20.100000000000001" customHeight="1" x14ac:dyDescent="0.15">
      <c r="A46" s="6705" t="s">
        <v>334</v>
      </c>
      <c r="B46" s="6706"/>
      <c r="C46" s="6706"/>
      <c r="D46" s="6707"/>
      <c r="E46" s="6713" t="s">
        <v>1554</v>
      </c>
      <c r="F46" s="6714"/>
      <c r="G46" s="6714"/>
      <c r="H46" s="6714"/>
      <c r="I46" s="6714"/>
      <c r="J46" s="6714"/>
      <c r="K46" s="6714"/>
      <c r="L46" s="6714"/>
      <c r="M46" s="6714"/>
      <c r="N46" s="6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708" t="s">
        <v>332</v>
      </c>
      <c r="B51" s="6709"/>
      <c r="C51" s="6709"/>
      <c r="D51" s="6709"/>
      <c r="E51" s="6722" t="str">
        <f>AA52 &amp; "市が直接実施  " &amp; AB52  &amp; "一部委託  "  &amp; AC52 &amp; "全部委託・指定管理  " &amp; AD52 &amp; "その他"</f>
        <v>■市が直接実施  ■一部委託  □全部委託・指定管理  □その他</v>
      </c>
      <c r="F51" s="6723"/>
      <c r="G51" s="6723"/>
      <c r="H51" s="6723"/>
      <c r="I51" s="6723"/>
      <c r="J51" s="6723"/>
      <c r="K51" s="6723"/>
      <c r="L51" s="6723"/>
      <c r="M51" s="6723"/>
      <c r="N51" s="6724"/>
    </row>
    <row r="52" spans="1:40" ht="20.100000000000001" customHeight="1" x14ac:dyDescent="0.15">
      <c r="A52" s="6708" t="s">
        <v>331</v>
      </c>
      <c r="B52" s="6709"/>
      <c r="C52" s="6709"/>
      <c r="D52" s="6709"/>
      <c r="E52" s="6722" t="str">
        <f>AA53 &amp; "国・県の制度　 " &amp; AB53  &amp; "国・県の制度＋市独自の制度　 "  &amp; AC53  &amp; "市独自の制度"</f>
        <v>■国・県の制度　 □国・県の制度＋市独自の制度　 □市独自の制度</v>
      </c>
      <c r="F52" s="6723"/>
      <c r="G52" s="6723"/>
      <c r="H52" s="6723"/>
      <c r="I52" s="6723"/>
      <c r="J52" s="6723"/>
      <c r="K52" s="6723"/>
      <c r="L52" s="6723"/>
      <c r="M52" s="6723"/>
      <c r="N52" s="6724"/>
      <c r="AA52" s="8" t="s">
        <v>275</v>
      </c>
      <c r="AB52" s="8" t="s">
        <v>275</v>
      </c>
      <c r="AC52" s="8" t="s">
        <v>274</v>
      </c>
      <c r="AD52" s="8" t="s">
        <v>274</v>
      </c>
    </row>
    <row r="53" spans="1:40" ht="20.100000000000001" customHeight="1" thickBot="1" x14ac:dyDescent="0.2">
      <c r="A53" s="6725" t="s">
        <v>330</v>
      </c>
      <c r="B53" s="6726"/>
      <c r="C53" s="6726"/>
      <c r="D53" s="6726"/>
      <c r="E53" s="6727" t="s">
        <v>1553</v>
      </c>
      <c r="F53" s="6728"/>
      <c r="G53" s="6728"/>
      <c r="H53" s="6728"/>
      <c r="I53" s="6728"/>
      <c r="J53" s="6728"/>
      <c r="K53" s="6728"/>
      <c r="L53" s="6728"/>
      <c r="M53" s="6728"/>
      <c r="N53" s="67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104703000</v>
      </c>
      <c r="F57" s="57"/>
      <c r="G57" s="57">
        <f>IFERROR(HLOOKUP($AF$38,$AA$56:$AI$57,2,FALSE)*1000,"")</f>
        <v>107240000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108451</v>
      </c>
      <c r="AE57" s="13">
        <v>104703</v>
      </c>
      <c r="AF57" s="13">
        <v>107240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101686000</v>
      </c>
      <c r="G58" s="19"/>
      <c r="H58" s="20">
        <f>IFERROR(G57-H59,"")</f>
        <v>104850000</v>
      </c>
      <c r="I58" s="19"/>
      <c r="J58" s="20">
        <f>IFERROR(I57-J59,"")</f>
        <v>0</v>
      </c>
      <c r="K58" s="19"/>
      <c r="L58" s="20">
        <f>IFERROR(K57-L59,"")</f>
        <v>0</v>
      </c>
      <c r="M58" s="19"/>
      <c r="N58" s="18">
        <f>IFERROR(M57-N59,"")</f>
        <v>0</v>
      </c>
      <c r="AA58" s="13">
        <v>0</v>
      </c>
      <c r="AB58" s="13">
        <v>0</v>
      </c>
      <c r="AC58" s="13">
        <v>0</v>
      </c>
      <c r="AD58" s="13">
        <v>48237004</v>
      </c>
      <c r="AE58" s="13">
        <v>100856509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3017000</v>
      </c>
      <c r="G59" s="19"/>
      <c r="H59" s="20">
        <f>IFERROR(HLOOKUP($AF$38,$AA$60:$AI$61,2,FALSE)*1000,"")</f>
        <v>2390000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100856509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3846491</v>
      </c>
      <c r="F61" s="57"/>
      <c r="G61" s="57">
        <f>IFERROR(G57-G60,"")</f>
        <v>107240000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30</v>
      </c>
      <c r="AE61" s="12">
        <f t="shared" si="2"/>
        <v>3017</v>
      </c>
      <c r="AF61" s="12">
        <f t="shared" si="2"/>
        <v>2390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0.96326283869612139</v>
      </c>
      <c r="F62" s="47"/>
      <c r="G62" s="47">
        <f>IFERROR(G$60/G$57,"")</f>
        <v>0</v>
      </c>
      <c r="H62" s="47"/>
      <c r="I62" s="47" t="str">
        <f>IFERROR(I$60/I$57,"")</f>
        <v/>
      </c>
      <c r="J62" s="47"/>
      <c r="K62" s="47" t="str">
        <f>IFERROR(K$60/K$57,"")</f>
        <v/>
      </c>
      <c r="L62" s="47"/>
      <c r="M62" s="47" t="str">
        <f>IFERROR(M$60/M$57,"")</f>
        <v/>
      </c>
      <c r="N62" s="50"/>
      <c r="AA62" s="11">
        <v>0</v>
      </c>
      <c r="AB62" s="11">
        <v>0</v>
      </c>
      <c r="AC62" s="11">
        <v>0</v>
      </c>
      <c r="AD62" s="11">
        <v>30</v>
      </c>
      <c r="AE62" s="11">
        <v>30</v>
      </c>
      <c r="AF62" s="11">
        <v>2390</v>
      </c>
      <c r="AG62" s="11">
        <v>0</v>
      </c>
      <c r="AH62" s="11">
        <v>0</v>
      </c>
      <c r="AI62" s="11">
        <v>0</v>
      </c>
      <c r="AJ62" s="8" t="s">
        <v>251</v>
      </c>
      <c r="AL62" s="8" t="s">
        <v>251</v>
      </c>
      <c r="AN62" s="8" t="s">
        <v>251</v>
      </c>
    </row>
    <row r="63" spans="1:40" ht="20.100000000000001" customHeight="1" x14ac:dyDescent="0.15">
      <c r="A63" s="51" t="s">
        <v>321</v>
      </c>
      <c r="B63" s="52"/>
      <c r="C63" s="52"/>
      <c r="D63" s="52"/>
      <c r="E63" s="53" t="s">
        <v>1552</v>
      </c>
      <c r="F63" s="53"/>
      <c r="G63" s="53"/>
      <c r="H63" s="53"/>
      <c r="I63" s="53"/>
      <c r="J63" s="53"/>
      <c r="K63" s="53"/>
      <c r="L63" s="53"/>
      <c r="M63" s="53"/>
      <c r="N63" s="54"/>
      <c r="AA63" s="11">
        <v>0</v>
      </c>
      <c r="AB63" s="11">
        <v>0</v>
      </c>
      <c r="AC63" s="11">
        <v>0</v>
      </c>
      <c r="AD63" s="11">
        <v>0</v>
      </c>
      <c r="AE63" s="11">
        <v>2987</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1551</v>
      </c>
      <c r="C70" s="49"/>
      <c r="D70" s="15" t="s">
        <v>252</v>
      </c>
      <c r="E70" s="180">
        <f>IFERROR(HLOOKUP($AE$38,$AA$76:$AI$80,2,FALSE),"")</f>
        <v>19270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1550</v>
      </c>
      <c r="C71" s="49"/>
      <c r="D71" s="15" t="s">
        <v>252</v>
      </c>
      <c r="E71" s="180">
        <f>IFERROR(HLOOKUP($AE$38,$AA$76:$AI$80,3,FALSE),"")</f>
        <v>840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1549</v>
      </c>
      <c r="C72" s="49"/>
      <c r="D72" s="15" t="s">
        <v>252</v>
      </c>
      <c r="E72" s="180">
        <f>IFERROR(HLOOKUP($AE$38,$AA$76:$AI$80,4,FALSE),"")</f>
        <v>969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19270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840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969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680" t="s">
        <v>305</v>
      </c>
      <c r="B85" s="6681"/>
      <c r="C85" s="6681"/>
      <c r="D85" s="6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680" t="s">
        <v>302</v>
      </c>
      <c r="B87" s="6681"/>
      <c r="C87" s="6681"/>
      <c r="D87" s="66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676" t="s">
        <v>300</v>
      </c>
      <c r="B89" s="6677"/>
      <c r="C89" s="6677"/>
      <c r="D89" s="66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680" t="s">
        <v>297</v>
      </c>
      <c r="B91" s="6681"/>
      <c r="C91" s="6681"/>
      <c r="D91" s="6738"/>
      <c r="E91" s="158" t="s">
        <v>1548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680" t="s">
        <v>294</v>
      </c>
      <c r="B98" s="6681"/>
      <c r="C98" s="6681"/>
      <c r="D98" s="6738"/>
      <c r="E98" s="6743" t="s">
        <v>340</v>
      </c>
      <c r="F98" s="6744"/>
      <c r="G98" s="6740" t="s">
        <v>293</v>
      </c>
      <c r="H98" s="6741"/>
      <c r="I98" s="6741"/>
      <c r="J98" s="6741"/>
      <c r="K98" s="6741"/>
      <c r="L98" s="6741"/>
      <c r="M98" s="6741"/>
      <c r="N98" s="6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680" t="s">
        <v>292</v>
      </c>
      <c r="B105" s="6681"/>
      <c r="C105" s="6681"/>
      <c r="D105" s="6738"/>
      <c r="E105" s="6739" t="s">
        <v>1547</v>
      </c>
      <c r="F105" s="6730"/>
      <c r="G105" s="6730"/>
      <c r="H105" s="6730"/>
      <c r="I105" s="6730"/>
      <c r="J105" s="6730"/>
      <c r="K105" s="6730"/>
      <c r="L105" s="6730"/>
      <c r="M105" s="6730"/>
      <c r="N105" s="6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756" t="s">
        <v>307</v>
      </c>
      <c r="Q4" s="6757"/>
      <c r="R4" s="6757"/>
      <c r="S4" s="6757"/>
      <c r="T4" s="118" t="str">
        <f>LEFT(E83,1)</f>
        <v>Ｂ</v>
      </c>
      <c r="U4" s="6758" t="s">
        <v>306</v>
      </c>
      <c r="V4" s="6758"/>
      <c r="W4" s="6758"/>
      <c r="X4" s="6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760" t="s">
        <v>305</v>
      </c>
      <c r="Q6" s="6761"/>
      <c r="R6" s="6761"/>
      <c r="S6" s="6761"/>
      <c r="T6" s="118" t="str">
        <f>LEFT(E85,1)</f>
        <v>Ｂ</v>
      </c>
      <c r="U6" s="6758" t="s">
        <v>303</v>
      </c>
      <c r="V6" s="6758"/>
      <c r="W6" s="6758"/>
      <c r="X6" s="6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772" t="s">
        <v>285</v>
      </c>
      <c r="B7" s="6773"/>
      <c r="C7" s="6773"/>
      <c r="D7" s="6773"/>
      <c r="E7" s="6774" t="str">
        <f t="shared" si="0"/>
        <v>母子訪問指導</v>
      </c>
      <c r="F7" s="6775"/>
      <c r="G7" s="6775"/>
      <c r="H7" s="6775"/>
      <c r="I7" s="6775"/>
      <c r="J7" s="6775"/>
      <c r="K7" s="6775"/>
      <c r="L7" s="6775"/>
      <c r="M7" s="6775"/>
      <c r="N7" s="6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748" t="s">
        <v>283</v>
      </c>
      <c r="B8" s="6749"/>
      <c r="C8" s="6749"/>
      <c r="D8" s="6749"/>
      <c r="E8" s="6750" t="str">
        <f t="shared" si="0"/>
        <v>保健センター</v>
      </c>
      <c r="F8" s="6751"/>
      <c r="G8" s="6751"/>
      <c r="H8" s="6751"/>
      <c r="I8" s="6751"/>
      <c r="J8" s="6751"/>
      <c r="K8" s="6751"/>
      <c r="L8" s="6751"/>
      <c r="M8" s="6751"/>
      <c r="N8" s="6752"/>
      <c r="P8" s="6720" t="s">
        <v>302</v>
      </c>
      <c r="Q8" s="6721"/>
      <c r="R8" s="6721"/>
      <c r="S8" s="6721"/>
      <c r="T8" s="120" t="str">
        <f>LEFT(E87,1)</f>
        <v>Ａ</v>
      </c>
      <c r="U8" s="6718" t="s">
        <v>301</v>
      </c>
      <c r="V8" s="6718"/>
      <c r="W8" s="6718"/>
      <c r="X8" s="6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745" t="s">
        <v>334</v>
      </c>
      <c r="B9" s="6746"/>
      <c r="C9" s="6746"/>
      <c r="D9" s="6747"/>
      <c r="E9" s="6753" t="str">
        <f t="shared" si="0"/>
        <v>母子保健法に基づき、各種家庭訪問を実施する。
１　赤ちゃん訪問事業
２　乳幼児訪問指導
３　未熟児訪問</v>
      </c>
      <c r="F9" s="6754"/>
      <c r="G9" s="6754"/>
      <c r="H9" s="6754"/>
      <c r="I9" s="6754"/>
      <c r="J9" s="6754"/>
      <c r="K9" s="6754"/>
      <c r="L9" s="6754"/>
      <c r="M9" s="6754"/>
      <c r="N9" s="6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716" t="s">
        <v>300</v>
      </c>
      <c r="Q10" s="6717"/>
      <c r="R10" s="6717"/>
      <c r="S10" s="6717"/>
      <c r="T10" s="118" t="str">
        <f>LEFT(E89,1)</f>
        <v>Ａ</v>
      </c>
      <c r="U10" s="6718" t="s">
        <v>298</v>
      </c>
      <c r="V10" s="6718"/>
      <c r="W10" s="6718"/>
      <c r="X10" s="6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家庭を訪問し、様々な不安や悩みを聞き、子育て支援に関する情報提供等を行うとともに、親子の心身の状況や養育環境等の把握や助言を行い、支援が必要な家庭に対しては適切なサービス提供につなげることができた。</v>
      </c>
      <c r="U12" s="6770"/>
      <c r="V12" s="6770"/>
      <c r="W12" s="6770"/>
      <c r="X12" s="6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748" t="s">
        <v>332</v>
      </c>
      <c r="B14" s="6749"/>
      <c r="C14" s="6749"/>
      <c r="D14" s="6749"/>
      <c r="E14" s="6762" t="str">
        <f>E51</f>
        <v>■市が直接実施  □一部委託  □全部委託・指定管理  □その他</v>
      </c>
      <c r="F14" s="6763"/>
      <c r="G14" s="6763"/>
      <c r="H14" s="6763"/>
      <c r="I14" s="6763"/>
      <c r="J14" s="6763"/>
      <c r="K14" s="6763"/>
      <c r="L14" s="6763"/>
      <c r="M14" s="6763"/>
      <c r="N14" s="6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748" t="s">
        <v>331</v>
      </c>
      <c r="B15" s="6749"/>
      <c r="C15" s="6749"/>
      <c r="D15" s="6749"/>
      <c r="E15" s="6762" t="str">
        <f>E52</f>
        <v>■国・県の制度　 □国・県の制度＋市独自の制度　 □市独自の制度</v>
      </c>
      <c r="F15" s="6763"/>
      <c r="G15" s="6763"/>
      <c r="H15" s="6763"/>
      <c r="I15" s="6763"/>
      <c r="J15" s="6763"/>
      <c r="K15" s="6763"/>
      <c r="L15" s="6763"/>
      <c r="M15" s="6763"/>
      <c r="N15" s="6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765" t="s">
        <v>330</v>
      </c>
      <c r="B16" s="6766"/>
      <c r="C16" s="6766"/>
      <c r="D16" s="6766"/>
      <c r="E16" s="6767" t="str">
        <f>E53</f>
        <v>母子保健法</v>
      </c>
      <c r="F16" s="6768"/>
      <c r="G16" s="6768"/>
      <c r="H16" s="6768"/>
      <c r="I16" s="6768"/>
      <c r="J16" s="6768"/>
      <c r="K16" s="6768"/>
      <c r="L16" s="6768"/>
      <c r="M16" s="6768"/>
      <c r="N16" s="6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6686000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2230000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4456000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6383371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302629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0.9547369129524379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妊産婦・乳幼児を対象に、保健師又は助産師等が訪問し、健康相談や育児相談等を実施した。</v>
      </c>
      <c r="F26" s="53"/>
      <c r="G26" s="53"/>
      <c r="H26" s="53"/>
      <c r="I26" s="53"/>
      <c r="J26" s="53"/>
      <c r="K26" s="53"/>
      <c r="L26" s="53"/>
      <c r="M26" s="53"/>
      <c r="N26" s="54"/>
      <c r="O26" s="21"/>
      <c r="P26" s="6720" t="s">
        <v>292</v>
      </c>
      <c r="Q26" s="6721"/>
      <c r="R26" s="6721"/>
      <c r="S26" s="6777"/>
      <c r="T26" s="121" t="str">
        <f>E105</f>
        <v>今後も妊産婦・乳幼児を対象に、保健師又は助産師等が訪問し、健康相談や育児相談等を実施する。</v>
      </c>
      <c r="U26" s="6770"/>
      <c r="V26" s="6770"/>
      <c r="W26" s="6770"/>
      <c r="X26" s="6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訪問件数</v>
      </c>
      <c r="C33" s="49"/>
      <c r="D33" s="23" t="str">
        <f t="shared" ref="D33:E36" si="1">D70</f>
        <v>件</v>
      </c>
      <c r="E33" s="150">
        <f t="shared" si="1"/>
        <v>3338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772" t="s">
        <v>285</v>
      </c>
      <c r="B44" s="6773"/>
      <c r="C44" s="6773"/>
      <c r="D44" s="6773"/>
      <c r="E44" s="6774" t="s">
        <v>1560</v>
      </c>
      <c r="F44" s="6775"/>
      <c r="G44" s="6775"/>
      <c r="H44" s="6775"/>
      <c r="I44" s="6775"/>
      <c r="J44" s="6775"/>
      <c r="K44" s="6775"/>
      <c r="L44" s="6775"/>
      <c r="M44" s="6775"/>
      <c r="N44" s="6776"/>
    </row>
    <row r="45" spans="1:35" ht="20.100000000000001" customHeight="1" x14ac:dyDescent="0.15">
      <c r="A45" s="6748" t="s">
        <v>283</v>
      </c>
      <c r="B45" s="6749"/>
      <c r="C45" s="6749"/>
      <c r="D45" s="6749"/>
      <c r="E45" s="6750" t="s">
        <v>1372</v>
      </c>
      <c r="F45" s="6751"/>
      <c r="G45" s="6751"/>
      <c r="H45" s="6751"/>
      <c r="I45" s="6751"/>
      <c r="J45" s="6751"/>
      <c r="K45" s="6751"/>
      <c r="L45" s="6751"/>
      <c r="M45" s="6751"/>
      <c r="N45" s="6752"/>
    </row>
    <row r="46" spans="1:35" ht="20.100000000000001" customHeight="1" x14ac:dyDescent="0.15">
      <c r="A46" s="6745" t="s">
        <v>334</v>
      </c>
      <c r="B46" s="6746"/>
      <c r="C46" s="6746"/>
      <c r="D46" s="6747"/>
      <c r="E46" s="6753" t="s">
        <v>1559</v>
      </c>
      <c r="F46" s="6754"/>
      <c r="G46" s="6754"/>
      <c r="H46" s="6754"/>
      <c r="I46" s="6754"/>
      <c r="J46" s="6754"/>
      <c r="K46" s="6754"/>
      <c r="L46" s="6754"/>
      <c r="M46" s="6754"/>
      <c r="N46" s="6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748" t="s">
        <v>332</v>
      </c>
      <c r="B51" s="6749"/>
      <c r="C51" s="6749"/>
      <c r="D51" s="6749"/>
      <c r="E51" s="6762" t="str">
        <f>AA52 &amp; "市が直接実施  " &amp; AB52  &amp; "一部委託  "  &amp; AC52 &amp; "全部委託・指定管理  " &amp; AD52 &amp; "その他"</f>
        <v>■市が直接実施  □一部委託  □全部委託・指定管理  □その他</v>
      </c>
      <c r="F51" s="6763"/>
      <c r="G51" s="6763"/>
      <c r="H51" s="6763"/>
      <c r="I51" s="6763"/>
      <c r="J51" s="6763"/>
      <c r="K51" s="6763"/>
      <c r="L51" s="6763"/>
      <c r="M51" s="6763"/>
      <c r="N51" s="6764"/>
    </row>
    <row r="52" spans="1:40" ht="20.100000000000001" customHeight="1" x14ac:dyDescent="0.15">
      <c r="A52" s="6748" t="s">
        <v>331</v>
      </c>
      <c r="B52" s="6749"/>
      <c r="C52" s="6749"/>
      <c r="D52" s="6749"/>
      <c r="E52" s="6762" t="str">
        <f>AA53 &amp; "国・県の制度　 " &amp; AB53  &amp; "国・県の制度＋市独自の制度　 "  &amp; AC53  &amp; "市独自の制度"</f>
        <v>■国・県の制度　 □国・県の制度＋市独自の制度　 □市独自の制度</v>
      </c>
      <c r="F52" s="6763"/>
      <c r="G52" s="6763"/>
      <c r="H52" s="6763"/>
      <c r="I52" s="6763"/>
      <c r="J52" s="6763"/>
      <c r="K52" s="6763"/>
      <c r="L52" s="6763"/>
      <c r="M52" s="6763"/>
      <c r="N52" s="6764"/>
      <c r="AA52" s="8" t="s">
        <v>275</v>
      </c>
      <c r="AB52" s="8" t="s">
        <v>274</v>
      </c>
      <c r="AC52" s="8" t="s">
        <v>274</v>
      </c>
      <c r="AD52" s="8" t="s">
        <v>274</v>
      </c>
    </row>
    <row r="53" spans="1:40" ht="20.100000000000001" customHeight="1" thickBot="1" x14ac:dyDescent="0.2">
      <c r="A53" s="6765" t="s">
        <v>330</v>
      </c>
      <c r="B53" s="6766"/>
      <c r="C53" s="6766"/>
      <c r="D53" s="6766"/>
      <c r="E53" s="6767" t="s">
        <v>1488</v>
      </c>
      <c r="F53" s="6768"/>
      <c r="G53" s="6768"/>
      <c r="H53" s="6768"/>
      <c r="I53" s="6768"/>
      <c r="J53" s="6768"/>
      <c r="K53" s="6768"/>
      <c r="L53" s="6768"/>
      <c r="M53" s="6768"/>
      <c r="N53" s="6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6686000</v>
      </c>
      <c r="F57" s="57"/>
      <c r="G57" s="57">
        <f>IFERROR(HLOOKUP($AF$38,$AA$56:$AI$57,2,FALSE)*1000,"")</f>
        <v>7598000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6555</v>
      </c>
      <c r="AE57" s="13">
        <v>6686</v>
      </c>
      <c r="AF57" s="13">
        <v>7598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2230000</v>
      </c>
      <c r="G58" s="19"/>
      <c r="H58" s="20">
        <f>IFERROR(G57-H59,"")</f>
        <v>2534000</v>
      </c>
      <c r="I58" s="19"/>
      <c r="J58" s="20">
        <f>IFERROR(I57-J59,"")</f>
        <v>0</v>
      </c>
      <c r="K58" s="19"/>
      <c r="L58" s="20">
        <f>IFERROR(K57-L59,"")</f>
        <v>0</v>
      </c>
      <c r="M58" s="19"/>
      <c r="N58" s="18">
        <f>IFERROR(M57-N59,"")</f>
        <v>0</v>
      </c>
      <c r="AA58" s="13">
        <v>0</v>
      </c>
      <c r="AB58" s="13">
        <v>0</v>
      </c>
      <c r="AC58" s="13">
        <v>0</v>
      </c>
      <c r="AD58" s="13">
        <v>3217560</v>
      </c>
      <c r="AE58" s="13">
        <v>6383371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4456000</v>
      </c>
      <c r="G59" s="19"/>
      <c r="H59" s="20">
        <f>IFERROR(HLOOKUP($AF$38,$AA$60:$AI$61,2,FALSE)*1000,"")</f>
        <v>5064000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6383371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302629</v>
      </c>
      <c r="F61" s="57"/>
      <c r="G61" s="57">
        <f>IFERROR(G57-G60,"")</f>
        <v>7598000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4368</v>
      </c>
      <c r="AE61" s="12">
        <f t="shared" si="2"/>
        <v>4456</v>
      </c>
      <c r="AF61" s="12">
        <f t="shared" si="2"/>
        <v>5064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0.9547369129524379</v>
      </c>
      <c r="F62" s="47"/>
      <c r="G62" s="47">
        <f>IFERROR(G$60/G$57,"")</f>
        <v>0</v>
      </c>
      <c r="H62" s="47"/>
      <c r="I62" s="47" t="str">
        <f>IFERROR(I$60/I$57,"")</f>
        <v/>
      </c>
      <c r="J62" s="47"/>
      <c r="K62" s="47" t="str">
        <f>IFERROR(K$60/K$57,"")</f>
        <v/>
      </c>
      <c r="L62" s="47"/>
      <c r="M62" s="47" t="str">
        <f>IFERROR(M$60/M$57,"")</f>
        <v/>
      </c>
      <c r="N62" s="50"/>
      <c r="AA62" s="11">
        <v>0</v>
      </c>
      <c r="AB62" s="11">
        <v>0</v>
      </c>
      <c r="AC62" s="11">
        <v>0</v>
      </c>
      <c r="AD62" s="11">
        <v>2184</v>
      </c>
      <c r="AE62" s="11">
        <v>2228</v>
      </c>
      <c r="AF62" s="11">
        <v>2532</v>
      </c>
      <c r="AG62" s="11">
        <v>0</v>
      </c>
      <c r="AH62" s="11">
        <v>0</v>
      </c>
      <c r="AI62" s="11">
        <v>0</v>
      </c>
      <c r="AJ62" s="8" t="s">
        <v>251</v>
      </c>
      <c r="AL62" s="8" t="s">
        <v>251</v>
      </c>
      <c r="AN62" s="8" t="s">
        <v>251</v>
      </c>
    </row>
    <row r="63" spans="1:40" ht="20.100000000000001" customHeight="1" x14ac:dyDescent="0.15">
      <c r="A63" s="51" t="s">
        <v>321</v>
      </c>
      <c r="B63" s="52"/>
      <c r="C63" s="52"/>
      <c r="D63" s="52"/>
      <c r="E63" s="53" t="s">
        <v>1558</v>
      </c>
      <c r="F63" s="53"/>
      <c r="G63" s="53"/>
      <c r="H63" s="53"/>
      <c r="I63" s="53"/>
      <c r="J63" s="53"/>
      <c r="K63" s="53"/>
      <c r="L63" s="53"/>
      <c r="M63" s="53"/>
      <c r="N63" s="54"/>
      <c r="AA63" s="11">
        <v>0</v>
      </c>
      <c r="AB63" s="11">
        <v>0</v>
      </c>
      <c r="AC63" s="11">
        <v>0</v>
      </c>
      <c r="AD63" s="11">
        <v>2184</v>
      </c>
      <c r="AE63" s="11">
        <v>2228</v>
      </c>
      <c r="AF63" s="11">
        <v>2532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1501</v>
      </c>
      <c r="C70" s="49"/>
      <c r="D70" s="15" t="s">
        <v>358</v>
      </c>
      <c r="E70" s="180">
        <f>IFERROR(HLOOKUP($AE$38,$AA$76:$AI$80,2,FALSE),"")</f>
        <v>3338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3338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720" t="s">
        <v>305</v>
      </c>
      <c r="B85" s="6721"/>
      <c r="C85" s="6721"/>
      <c r="D85" s="6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720" t="s">
        <v>302</v>
      </c>
      <c r="B87" s="6721"/>
      <c r="C87" s="6721"/>
      <c r="D87" s="6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716" t="s">
        <v>300</v>
      </c>
      <c r="B89" s="6717"/>
      <c r="C89" s="6717"/>
      <c r="D89" s="6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720" t="s">
        <v>297</v>
      </c>
      <c r="B91" s="6721"/>
      <c r="C91" s="6721"/>
      <c r="D91" s="6778"/>
      <c r="E91" s="158" t="s">
        <v>1557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720" t="s">
        <v>294</v>
      </c>
      <c r="B98" s="6721"/>
      <c r="C98" s="6721"/>
      <c r="D98" s="6778"/>
      <c r="E98" s="6783" t="s">
        <v>340</v>
      </c>
      <c r="F98" s="6784"/>
      <c r="G98" s="6780" t="s">
        <v>293</v>
      </c>
      <c r="H98" s="6781"/>
      <c r="I98" s="6781"/>
      <c r="J98" s="6781"/>
      <c r="K98" s="6781"/>
      <c r="L98" s="6781"/>
      <c r="M98" s="6781"/>
      <c r="N98" s="6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720" t="s">
        <v>292</v>
      </c>
      <c r="B105" s="6721"/>
      <c r="C105" s="6721"/>
      <c r="D105" s="6778"/>
      <c r="E105" s="6779" t="s">
        <v>1556</v>
      </c>
      <c r="F105" s="6770"/>
      <c r="G105" s="6770"/>
      <c r="H105" s="6770"/>
      <c r="I105" s="6770"/>
      <c r="J105" s="6770"/>
      <c r="K105" s="6770"/>
      <c r="L105" s="6770"/>
      <c r="M105" s="6770"/>
      <c r="N105" s="6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796" t="s">
        <v>307</v>
      </c>
      <c r="Q4" s="6797"/>
      <c r="R4" s="6797"/>
      <c r="S4" s="6797"/>
      <c r="T4" s="118" t="str">
        <f>LEFT(E83,1)</f>
        <v>Ｂ</v>
      </c>
      <c r="U4" s="6798" t="s">
        <v>306</v>
      </c>
      <c r="V4" s="6798"/>
      <c r="W4" s="6798"/>
      <c r="X4" s="6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800" t="s">
        <v>305</v>
      </c>
      <c r="Q6" s="6801"/>
      <c r="R6" s="6801"/>
      <c r="S6" s="6801"/>
      <c r="T6" s="118" t="str">
        <f>LEFT(E85,1)</f>
        <v>Ｂ</v>
      </c>
      <c r="U6" s="6798" t="s">
        <v>303</v>
      </c>
      <c r="V6" s="6798"/>
      <c r="W6" s="6798"/>
      <c r="X6" s="6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812" t="s">
        <v>285</v>
      </c>
      <c r="B7" s="6813"/>
      <c r="C7" s="6813"/>
      <c r="D7" s="6813"/>
      <c r="E7" s="6814" t="str">
        <f t="shared" si="0"/>
        <v>未熟児養育支援</v>
      </c>
      <c r="F7" s="6815"/>
      <c r="G7" s="6815"/>
      <c r="H7" s="6815"/>
      <c r="I7" s="6815"/>
      <c r="J7" s="6815"/>
      <c r="K7" s="6815"/>
      <c r="L7" s="6815"/>
      <c r="M7" s="6815"/>
      <c r="N7" s="6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788" t="s">
        <v>283</v>
      </c>
      <c r="B8" s="6789"/>
      <c r="C8" s="6789"/>
      <c r="D8" s="6789"/>
      <c r="E8" s="6790" t="str">
        <f t="shared" si="0"/>
        <v>保健センター</v>
      </c>
      <c r="F8" s="6791"/>
      <c r="G8" s="6791"/>
      <c r="H8" s="6791"/>
      <c r="I8" s="6791"/>
      <c r="J8" s="6791"/>
      <c r="K8" s="6791"/>
      <c r="L8" s="6791"/>
      <c r="M8" s="6791"/>
      <c r="N8" s="6792"/>
      <c r="P8" s="6760" t="s">
        <v>302</v>
      </c>
      <c r="Q8" s="6761"/>
      <c r="R8" s="6761"/>
      <c r="S8" s="6761"/>
      <c r="T8" s="120" t="str">
        <f>LEFT(E87,1)</f>
        <v>Ａ</v>
      </c>
      <c r="U8" s="6758" t="s">
        <v>301</v>
      </c>
      <c r="V8" s="6758"/>
      <c r="W8" s="6758"/>
      <c r="X8" s="6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785" t="s">
        <v>334</v>
      </c>
      <c r="B9" s="6786"/>
      <c r="C9" s="6786"/>
      <c r="D9" s="6787"/>
      <c r="E9" s="6793" t="str">
        <f t="shared" si="0"/>
        <v>母子保健法に基づき、低体重児の届出受理、養育医療の給付等を行う。</v>
      </c>
      <c r="F9" s="6794"/>
      <c r="G9" s="6794"/>
      <c r="H9" s="6794"/>
      <c r="I9" s="6794"/>
      <c r="J9" s="6794"/>
      <c r="K9" s="6794"/>
      <c r="L9" s="6794"/>
      <c r="M9" s="6794"/>
      <c r="N9" s="6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756" t="s">
        <v>300</v>
      </c>
      <c r="Q10" s="6757"/>
      <c r="R10" s="6757"/>
      <c r="S10" s="6757"/>
      <c r="T10" s="118" t="str">
        <f>LEFT(E89,1)</f>
        <v>Ｂ</v>
      </c>
      <c r="U10" s="6758" t="s">
        <v>298</v>
      </c>
      <c r="V10" s="6758"/>
      <c r="W10" s="6758"/>
      <c r="X10" s="6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入院加療等、未熟児養育医療が必要と認められる乳児の出生家庭への経済的支援のみならず子どもへの支援と出生後の母親等の心身の支援となる未熟児訪問の実施が同じ窓口で可能になることから母子の健全育成の視点からも重要な事業である。事業計画どおりに実施ができた。</v>
      </c>
      <c r="U12" s="6810"/>
      <c r="V12" s="6810"/>
      <c r="W12" s="6810"/>
      <c r="X12" s="6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788" t="s">
        <v>332</v>
      </c>
      <c r="B14" s="6789"/>
      <c r="C14" s="6789"/>
      <c r="D14" s="6789"/>
      <c r="E14" s="6802" t="str">
        <f>E51</f>
        <v>■市が直接実施  □一部委託  □全部委託・指定管理  □その他</v>
      </c>
      <c r="F14" s="6803"/>
      <c r="G14" s="6803"/>
      <c r="H14" s="6803"/>
      <c r="I14" s="6803"/>
      <c r="J14" s="6803"/>
      <c r="K14" s="6803"/>
      <c r="L14" s="6803"/>
      <c r="M14" s="6803"/>
      <c r="N14" s="6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788" t="s">
        <v>331</v>
      </c>
      <c r="B15" s="6789"/>
      <c r="C15" s="6789"/>
      <c r="D15" s="6789"/>
      <c r="E15" s="6802" t="str">
        <f>E52</f>
        <v>■国・県の制度　 □国・県の制度＋市独自の制度　 □市独自の制度</v>
      </c>
      <c r="F15" s="6803"/>
      <c r="G15" s="6803"/>
      <c r="H15" s="6803"/>
      <c r="I15" s="6803"/>
      <c r="J15" s="6803"/>
      <c r="K15" s="6803"/>
      <c r="L15" s="6803"/>
      <c r="M15" s="6803"/>
      <c r="N15" s="6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805" t="s">
        <v>330</v>
      </c>
      <c r="B16" s="6806"/>
      <c r="C16" s="6806"/>
      <c r="D16" s="6806"/>
      <c r="E16" s="6807" t="str">
        <f>E53</f>
        <v>母子保健法</v>
      </c>
      <c r="F16" s="6808"/>
      <c r="G16" s="6808"/>
      <c r="H16" s="6808"/>
      <c r="I16" s="6808"/>
      <c r="J16" s="6808"/>
      <c r="K16" s="6808"/>
      <c r="L16" s="6808"/>
      <c r="M16" s="6808"/>
      <c r="N16" s="6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14511000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3632000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10879000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11189745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3321255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0.7711215629522431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身体の発育が未熟のまま生まれ、入院を必要とする乳児に対して、その治療に必要な医療費を公費で負担した。</v>
      </c>
      <c r="F26" s="53"/>
      <c r="G26" s="53"/>
      <c r="H26" s="53"/>
      <c r="I26" s="53"/>
      <c r="J26" s="53"/>
      <c r="K26" s="53"/>
      <c r="L26" s="53"/>
      <c r="M26" s="53"/>
      <c r="N26" s="54"/>
      <c r="O26" s="21"/>
      <c r="P26" s="6760" t="s">
        <v>292</v>
      </c>
      <c r="Q26" s="6761"/>
      <c r="R26" s="6761"/>
      <c r="S26" s="6817"/>
      <c r="T26" s="121" t="str">
        <f>E105</f>
        <v>対象となる家庭の養育支援と経済的、及び事務手続きの負担を軽減するため継続して、関係機関と連携を図り現状を維持していく。</v>
      </c>
      <c r="U26" s="6810"/>
      <c r="V26" s="6810"/>
      <c r="W26" s="6810"/>
      <c r="X26" s="6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申請件数</v>
      </c>
      <c r="C33" s="49"/>
      <c r="D33" s="23" t="str">
        <f t="shared" ref="D33:E36" si="1">D70</f>
        <v>件</v>
      </c>
      <c r="E33" s="46">
        <f t="shared" si="1"/>
        <v>38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812" t="s">
        <v>285</v>
      </c>
      <c r="B44" s="6813"/>
      <c r="C44" s="6813"/>
      <c r="D44" s="6813"/>
      <c r="E44" s="6814" t="s">
        <v>1566</v>
      </c>
      <c r="F44" s="6815"/>
      <c r="G44" s="6815"/>
      <c r="H44" s="6815"/>
      <c r="I44" s="6815"/>
      <c r="J44" s="6815"/>
      <c r="K44" s="6815"/>
      <c r="L44" s="6815"/>
      <c r="M44" s="6815"/>
      <c r="N44" s="6816"/>
    </row>
    <row r="45" spans="1:35" ht="20.100000000000001" customHeight="1" x14ac:dyDescent="0.15">
      <c r="A45" s="6788" t="s">
        <v>283</v>
      </c>
      <c r="B45" s="6789"/>
      <c r="C45" s="6789"/>
      <c r="D45" s="6789"/>
      <c r="E45" s="6790" t="s">
        <v>1372</v>
      </c>
      <c r="F45" s="6791"/>
      <c r="G45" s="6791"/>
      <c r="H45" s="6791"/>
      <c r="I45" s="6791"/>
      <c r="J45" s="6791"/>
      <c r="K45" s="6791"/>
      <c r="L45" s="6791"/>
      <c r="M45" s="6791"/>
      <c r="N45" s="6792"/>
    </row>
    <row r="46" spans="1:35" ht="20.100000000000001" customHeight="1" x14ac:dyDescent="0.15">
      <c r="A46" s="6785" t="s">
        <v>334</v>
      </c>
      <c r="B46" s="6786"/>
      <c r="C46" s="6786"/>
      <c r="D46" s="6787"/>
      <c r="E46" s="6793" t="s">
        <v>1565</v>
      </c>
      <c r="F46" s="6794"/>
      <c r="G46" s="6794"/>
      <c r="H46" s="6794"/>
      <c r="I46" s="6794"/>
      <c r="J46" s="6794"/>
      <c r="K46" s="6794"/>
      <c r="L46" s="6794"/>
      <c r="M46" s="6794"/>
      <c r="N46" s="6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788" t="s">
        <v>332</v>
      </c>
      <c r="B51" s="6789"/>
      <c r="C51" s="6789"/>
      <c r="D51" s="6789"/>
      <c r="E51" s="6802" t="str">
        <f>AA52 &amp; "市が直接実施  " &amp; AB52  &amp; "一部委託  "  &amp; AC52 &amp; "全部委託・指定管理  " &amp; AD52 &amp; "その他"</f>
        <v>■市が直接実施  □一部委託  □全部委託・指定管理  □その他</v>
      </c>
      <c r="F51" s="6803"/>
      <c r="G51" s="6803"/>
      <c r="H51" s="6803"/>
      <c r="I51" s="6803"/>
      <c r="J51" s="6803"/>
      <c r="K51" s="6803"/>
      <c r="L51" s="6803"/>
      <c r="M51" s="6803"/>
      <c r="N51" s="6804"/>
    </row>
    <row r="52" spans="1:40" ht="20.100000000000001" customHeight="1" x14ac:dyDescent="0.15">
      <c r="A52" s="6788" t="s">
        <v>331</v>
      </c>
      <c r="B52" s="6789"/>
      <c r="C52" s="6789"/>
      <c r="D52" s="6789"/>
      <c r="E52" s="6802" t="str">
        <f>AA53 &amp; "国・県の制度　 " &amp; AB53  &amp; "国・県の制度＋市独自の制度　 "  &amp; AC53  &amp; "市独自の制度"</f>
        <v>■国・県の制度　 □国・県の制度＋市独自の制度　 □市独自の制度</v>
      </c>
      <c r="F52" s="6803"/>
      <c r="G52" s="6803"/>
      <c r="H52" s="6803"/>
      <c r="I52" s="6803"/>
      <c r="J52" s="6803"/>
      <c r="K52" s="6803"/>
      <c r="L52" s="6803"/>
      <c r="M52" s="6803"/>
      <c r="N52" s="6804"/>
      <c r="AA52" s="8" t="s">
        <v>275</v>
      </c>
      <c r="AB52" s="8" t="s">
        <v>274</v>
      </c>
      <c r="AC52" s="8" t="s">
        <v>274</v>
      </c>
      <c r="AD52" s="8" t="s">
        <v>274</v>
      </c>
    </row>
    <row r="53" spans="1:40" ht="20.100000000000001" customHeight="1" thickBot="1" x14ac:dyDescent="0.2">
      <c r="A53" s="6805" t="s">
        <v>330</v>
      </c>
      <c r="B53" s="6806"/>
      <c r="C53" s="6806"/>
      <c r="D53" s="6806"/>
      <c r="E53" s="6807" t="s">
        <v>1488</v>
      </c>
      <c r="F53" s="6808"/>
      <c r="G53" s="6808"/>
      <c r="H53" s="6808"/>
      <c r="I53" s="6808"/>
      <c r="J53" s="6808"/>
      <c r="K53" s="6808"/>
      <c r="L53" s="6808"/>
      <c r="M53" s="6808"/>
      <c r="N53" s="68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14511000</v>
      </c>
      <c r="F57" s="57"/>
      <c r="G57" s="57">
        <f>IFERROR(HLOOKUP($AF$38,$AA$56:$AI$57,2,FALSE)*1000,"")</f>
        <v>14217000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14517</v>
      </c>
      <c r="AE57" s="13">
        <v>14511</v>
      </c>
      <c r="AF57" s="13">
        <v>14217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3632000</v>
      </c>
      <c r="G58" s="19"/>
      <c r="H58" s="20">
        <f>IFERROR(G57-H59,"")</f>
        <v>3558000</v>
      </c>
      <c r="I58" s="19"/>
      <c r="J58" s="20">
        <f>IFERROR(I57-J59,"")</f>
        <v>0</v>
      </c>
      <c r="K58" s="19"/>
      <c r="L58" s="20">
        <f>IFERROR(K57-L59,"")</f>
        <v>0</v>
      </c>
      <c r="M58" s="19"/>
      <c r="N58" s="18">
        <f>IFERROR(M57-N59,"")</f>
        <v>0</v>
      </c>
      <c r="AA58" s="13">
        <v>0</v>
      </c>
      <c r="AB58" s="13">
        <v>0</v>
      </c>
      <c r="AC58" s="13">
        <v>0</v>
      </c>
      <c r="AD58" s="13">
        <v>4491029</v>
      </c>
      <c r="AE58" s="13">
        <v>11189745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10879000</v>
      </c>
      <c r="G59" s="19"/>
      <c r="H59" s="20">
        <f>IFERROR(HLOOKUP($AF$38,$AA$60:$AI$61,2,FALSE)*1000,"")</f>
        <v>10659000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11189745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3321255</v>
      </c>
      <c r="F61" s="57"/>
      <c r="G61" s="57">
        <f>IFERROR(G57-G60,"")</f>
        <v>14217000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10882</v>
      </c>
      <c r="AE61" s="12">
        <f t="shared" si="2"/>
        <v>10879</v>
      </c>
      <c r="AF61" s="12">
        <f t="shared" si="2"/>
        <v>10659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0.7711215629522431</v>
      </c>
      <c r="F62" s="47"/>
      <c r="G62" s="47">
        <f>IFERROR(G$60/G$57,"")</f>
        <v>0</v>
      </c>
      <c r="H62" s="47"/>
      <c r="I62" s="47" t="str">
        <f>IFERROR(I$60/I$57,"")</f>
        <v/>
      </c>
      <c r="J62" s="47"/>
      <c r="K62" s="47" t="str">
        <f>IFERROR(K$60/K$57,"")</f>
        <v/>
      </c>
      <c r="L62" s="47"/>
      <c r="M62" s="47" t="str">
        <f>IFERROR(M$60/M$57,"")</f>
        <v/>
      </c>
      <c r="N62" s="50"/>
      <c r="AA62" s="11">
        <v>0</v>
      </c>
      <c r="AB62" s="11">
        <v>0</v>
      </c>
      <c r="AC62" s="11">
        <v>0</v>
      </c>
      <c r="AD62" s="11">
        <v>7255</v>
      </c>
      <c r="AE62" s="11">
        <v>7253</v>
      </c>
      <c r="AF62" s="11">
        <v>7106</v>
      </c>
      <c r="AG62" s="11">
        <v>0</v>
      </c>
      <c r="AH62" s="11">
        <v>0</v>
      </c>
      <c r="AI62" s="11">
        <v>0</v>
      </c>
      <c r="AJ62" s="8" t="s">
        <v>251</v>
      </c>
      <c r="AL62" s="8" t="s">
        <v>251</v>
      </c>
      <c r="AN62" s="8" t="s">
        <v>251</v>
      </c>
    </row>
    <row r="63" spans="1:40" ht="20.100000000000001" customHeight="1" x14ac:dyDescent="0.15">
      <c r="A63" s="51" t="s">
        <v>321</v>
      </c>
      <c r="B63" s="52"/>
      <c r="C63" s="52"/>
      <c r="D63" s="52"/>
      <c r="E63" s="53" t="s">
        <v>1564</v>
      </c>
      <c r="F63" s="53"/>
      <c r="G63" s="53"/>
      <c r="H63" s="53"/>
      <c r="I63" s="53"/>
      <c r="J63" s="53"/>
      <c r="K63" s="53"/>
      <c r="L63" s="53"/>
      <c r="M63" s="53"/>
      <c r="N63" s="54"/>
      <c r="AA63" s="11">
        <v>0</v>
      </c>
      <c r="AB63" s="11">
        <v>0</v>
      </c>
      <c r="AC63" s="11">
        <v>0</v>
      </c>
      <c r="AD63" s="11">
        <v>3627</v>
      </c>
      <c r="AE63" s="11">
        <v>3626</v>
      </c>
      <c r="AF63" s="11">
        <v>3553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1563</v>
      </c>
      <c r="C70" s="49"/>
      <c r="D70" s="15" t="s">
        <v>358</v>
      </c>
      <c r="E70" s="180">
        <f>IFERROR(HLOOKUP($AE$38,$AA$76:$AI$80,2,FALSE),"")</f>
        <v>38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760" t="s">
        <v>305</v>
      </c>
      <c r="B85" s="6761"/>
      <c r="C85" s="6761"/>
      <c r="D85" s="6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760" t="s">
        <v>302</v>
      </c>
      <c r="B87" s="6761"/>
      <c r="C87" s="6761"/>
      <c r="D87" s="6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756" t="s">
        <v>300</v>
      </c>
      <c r="B89" s="6757"/>
      <c r="C89" s="6757"/>
      <c r="D89" s="67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760" t="s">
        <v>297</v>
      </c>
      <c r="B91" s="6761"/>
      <c r="C91" s="6761"/>
      <c r="D91" s="6818"/>
      <c r="E91" s="158" t="s">
        <v>1562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760" t="s">
        <v>294</v>
      </c>
      <c r="B98" s="6761"/>
      <c r="C98" s="6761"/>
      <c r="D98" s="6818"/>
      <c r="E98" s="6823" t="s">
        <v>340</v>
      </c>
      <c r="F98" s="6824"/>
      <c r="G98" s="6820" t="s">
        <v>293</v>
      </c>
      <c r="H98" s="6821"/>
      <c r="I98" s="6821"/>
      <c r="J98" s="6821"/>
      <c r="K98" s="6821"/>
      <c r="L98" s="6821"/>
      <c r="M98" s="6821"/>
      <c r="N98" s="6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760" t="s">
        <v>292</v>
      </c>
      <c r="B105" s="6761"/>
      <c r="C105" s="6761"/>
      <c r="D105" s="6818"/>
      <c r="E105" s="6819" t="s">
        <v>1561</v>
      </c>
      <c r="F105" s="6810"/>
      <c r="G105" s="6810"/>
      <c r="H105" s="6810"/>
      <c r="I105" s="6810"/>
      <c r="J105" s="6810"/>
      <c r="K105" s="6810"/>
      <c r="L105" s="6810"/>
      <c r="M105" s="6810"/>
      <c r="N105" s="6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836" t="s">
        <v>307</v>
      </c>
      <c r="Q4" s="6837"/>
      <c r="R4" s="6837"/>
      <c r="S4" s="6837"/>
      <c r="T4" s="118" t="str">
        <f>LEFT(E83,1)</f>
        <v>Ｂ</v>
      </c>
      <c r="U4" s="6838" t="s">
        <v>306</v>
      </c>
      <c r="V4" s="6838"/>
      <c r="W4" s="6838"/>
      <c r="X4" s="6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840" t="s">
        <v>305</v>
      </c>
      <c r="Q6" s="6841"/>
      <c r="R6" s="6841"/>
      <c r="S6" s="6841"/>
      <c r="T6" s="118" t="str">
        <f>LEFT(E85,1)</f>
        <v>Ｂ</v>
      </c>
      <c r="U6" s="6838" t="s">
        <v>303</v>
      </c>
      <c r="V6" s="6838"/>
      <c r="W6" s="6838"/>
      <c r="X6" s="6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852" t="s">
        <v>285</v>
      </c>
      <c r="B7" s="6853"/>
      <c r="C7" s="6853"/>
      <c r="D7" s="6853"/>
      <c r="E7" s="6854" t="str">
        <f t="shared" si="0"/>
        <v>新型コロナウイルスワクチン接種</v>
      </c>
      <c r="F7" s="6855"/>
      <c r="G7" s="6855"/>
      <c r="H7" s="6855"/>
      <c r="I7" s="6855"/>
      <c r="J7" s="6855"/>
      <c r="K7" s="6855"/>
      <c r="L7" s="6855"/>
      <c r="M7" s="6855"/>
      <c r="N7" s="6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828" t="s">
        <v>283</v>
      </c>
      <c r="B8" s="6829"/>
      <c r="C8" s="6829"/>
      <c r="D8" s="6829"/>
      <c r="E8" s="6830" t="str">
        <f t="shared" si="0"/>
        <v>保健センター</v>
      </c>
      <c r="F8" s="6831"/>
      <c r="G8" s="6831"/>
      <c r="H8" s="6831"/>
      <c r="I8" s="6831"/>
      <c r="J8" s="6831"/>
      <c r="K8" s="6831"/>
      <c r="L8" s="6831"/>
      <c r="M8" s="6831"/>
      <c r="N8" s="6832"/>
      <c r="P8" s="6800" t="s">
        <v>302</v>
      </c>
      <c r="Q8" s="6801"/>
      <c r="R8" s="6801"/>
      <c r="S8" s="6801"/>
      <c r="T8" s="120" t="str">
        <f>LEFT(E87,1)</f>
        <v>Ａ</v>
      </c>
      <c r="U8" s="6798" t="s">
        <v>301</v>
      </c>
      <c r="V8" s="6798"/>
      <c r="W8" s="6798"/>
      <c r="X8" s="6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825" t="s">
        <v>334</v>
      </c>
      <c r="B9" s="6826"/>
      <c r="C9" s="6826"/>
      <c r="D9" s="6827"/>
      <c r="E9" s="6833" t="str">
        <f t="shared" si="0"/>
        <v>予防接種法に基づき実施する新型コロナウイルスワクチン接種事業を行う。</v>
      </c>
      <c r="F9" s="6834"/>
      <c r="G9" s="6834"/>
      <c r="H9" s="6834"/>
      <c r="I9" s="6834"/>
      <c r="J9" s="6834"/>
      <c r="K9" s="6834"/>
      <c r="L9" s="6834"/>
      <c r="M9" s="6834"/>
      <c r="N9" s="6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796" t="s">
        <v>300</v>
      </c>
      <c r="Q10" s="6797"/>
      <c r="R10" s="6797"/>
      <c r="S10" s="6797"/>
      <c r="T10" s="118" t="str">
        <f>LEFT(E89,1)</f>
        <v>Ａ</v>
      </c>
      <c r="U10" s="6798" t="s">
        <v>298</v>
      </c>
      <c r="V10" s="6798"/>
      <c r="W10" s="6798"/>
      <c r="X10" s="6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５月から新型コロナウイルス感染症が感染症法上の５類に分類されたことから、当該感染症への市民の関心が薄れ始めていたが、ホームページや広報上でワクチン接種の情報の周知を徹底し、接種希望者が接種機会を損失しないよう接種環境の整備に努めた。
しかしながら、当該感染症の大きな流行がなかったこともあり、前年度以前と比較しても全体的な接種数は低下傾向となった。</v>
      </c>
      <c r="U12" s="6850"/>
      <c r="V12" s="6850"/>
      <c r="W12" s="6850"/>
      <c r="X12" s="6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828" t="s">
        <v>332</v>
      </c>
      <c r="B14" s="6829"/>
      <c r="C14" s="6829"/>
      <c r="D14" s="6829"/>
      <c r="E14" s="6842" t="str">
        <f>E51</f>
        <v>■市が直接実施  □一部委託  □全部委託・指定管理  □その他</v>
      </c>
      <c r="F14" s="6843"/>
      <c r="G14" s="6843"/>
      <c r="H14" s="6843"/>
      <c r="I14" s="6843"/>
      <c r="J14" s="6843"/>
      <c r="K14" s="6843"/>
      <c r="L14" s="6843"/>
      <c r="M14" s="6843"/>
      <c r="N14" s="6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828" t="s">
        <v>331</v>
      </c>
      <c r="B15" s="6829"/>
      <c r="C15" s="6829"/>
      <c r="D15" s="6829"/>
      <c r="E15" s="6842" t="str">
        <f>E52</f>
        <v>■国・県の制度　 □国・県の制度＋市独自の制度　 □市独自の制度</v>
      </c>
      <c r="F15" s="6843"/>
      <c r="G15" s="6843"/>
      <c r="H15" s="6843"/>
      <c r="I15" s="6843"/>
      <c r="J15" s="6843"/>
      <c r="K15" s="6843"/>
      <c r="L15" s="6843"/>
      <c r="M15" s="6843"/>
      <c r="N15" s="6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845" t="s">
        <v>330</v>
      </c>
      <c r="B16" s="6846"/>
      <c r="C16" s="6846"/>
      <c r="D16" s="6846"/>
      <c r="E16" s="6847" t="str">
        <f>E53</f>
        <v>予防接種法</v>
      </c>
      <c r="F16" s="6848"/>
      <c r="G16" s="6848"/>
      <c r="H16" s="6848"/>
      <c r="I16" s="6848"/>
      <c r="J16" s="6848"/>
      <c r="K16" s="6848"/>
      <c r="L16" s="6848"/>
      <c r="M16" s="6848"/>
      <c r="N16" s="6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623931000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623931000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540652800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83278200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0.86652658707453223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国・県の指示のもと、令和５年春開始接種及び秋開始接種を実施した。
・令和５年春開始接種
　実施期間：令和５年５月８日～同年９月１９日
　対象者：65歳以上の高齢者、64歳未満の基礎疾患を有する者及び医療従事者等
・令和５年秋開始接種
　実施期間：令和５年９月２０日～令和６年３月３１日
　対象者：生後６か月以上のすべての者</v>
      </c>
      <c r="F26" s="53"/>
      <c r="G26" s="53"/>
      <c r="H26" s="53"/>
      <c r="I26" s="53"/>
      <c r="J26" s="53"/>
      <c r="K26" s="53"/>
      <c r="L26" s="53"/>
      <c r="M26" s="53"/>
      <c r="N26" s="54"/>
      <c r="O26" s="21"/>
      <c r="P26" s="6800" t="s">
        <v>292</v>
      </c>
      <c r="Q26" s="6801"/>
      <c r="R26" s="6801"/>
      <c r="S26" s="6857"/>
      <c r="T26" s="121" t="str">
        <f>E105</f>
        <v>令和５年度をもって予防接種上の特例臨時接種としての取扱いが終了し、今後は定期予防接種としてインフルエンザ予防接種と同様に高齢者等への実施に変更となる。改めて対象者への情報提供や医療機関や近隣市との協力を図っていく。</v>
      </c>
      <c r="U26" s="6850"/>
      <c r="V26" s="6850"/>
      <c r="W26" s="6850"/>
      <c r="X26" s="6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令和５年春開始接種　接種者数</v>
      </c>
      <c r="C33" s="49"/>
      <c r="D33" s="23" t="str">
        <f t="shared" ref="D33:E36" si="1">D70</f>
        <v>人</v>
      </c>
      <c r="E33" s="150">
        <f t="shared" si="1"/>
        <v>29670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令和５年秋開始接種　接種者数</v>
      </c>
      <c r="C34" s="49"/>
      <c r="D34" s="23" t="str">
        <f t="shared" si="1"/>
        <v>人</v>
      </c>
      <c r="E34" s="150">
        <f t="shared" si="1"/>
        <v>42990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852" t="s">
        <v>285</v>
      </c>
      <c r="B44" s="6853"/>
      <c r="C44" s="6853"/>
      <c r="D44" s="6853"/>
      <c r="E44" s="6854" t="s">
        <v>1573</v>
      </c>
      <c r="F44" s="6855"/>
      <c r="G44" s="6855"/>
      <c r="H44" s="6855"/>
      <c r="I44" s="6855"/>
      <c r="J44" s="6855"/>
      <c r="K44" s="6855"/>
      <c r="L44" s="6855"/>
      <c r="M44" s="6855"/>
      <c r="N44" s="6856"/>
    </row>
    <row r="45" spans="1:35" ht="20.100000000000001" customHeight="1" x14ac:dyDescent="0.15">
      <c r="A45" s="6828" t="s">
        <v>283</v>
      </c>
      <c r="B45" s="6829"/>
      <c r="C45" s="6829"/>
      <c r="D45" s="6829"/>
      <c r="E45" s="6830" t="s">
        <v>1372</v>
      </c>
      <c r="F45" s="6831"/>
      <c r="G45" s="6831"/>
      <c r="H45" s="6831"/>
      <c r="I45" s="6831"/>
      <c r="J45" s="6831"/>
      <c r="K45" s="6831"/>
      <c r="L45" s="6831"/>
      <c r="M45" s="6831"/>
      <c r="N45" s="6832"/>
    </row>
    <row r="46" spans="1:35" ht="20.100000000000001" customHeight="1" x14ac:dyDescent="0.15">
      <c r="A46" s="6825" t="s">
        <v>334</v>
      </c>
      <c r="B46" s="6826"/>
      <c r="C46" s="6826"/>
      <c r="D46" s="6827"/>
      <c r="E46" s="6833" t="s">
        <v>1572</v>
      </c>
      <c r="F46" s="6834"/>
      <c r="G46" s="6834"/>
      <c r="H46" s="6834"/>
      <c r="I46" s="6834"/>
      <c r="J46" s="6834"/>
      <c r="K46" s="6834"/>
      <c r="L46" s="6834"/>
      <c r="M46" s="6834"/>
      <c r="N46" s="6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828" t="s">
        <v>332</v>
      </c>
      <c r="B51" s="6829"/>
      <c r="C51" s="6829"/>
      <c r="D51" s="6829"/>
      <c r="E51" s="6842" t="str">
        <f>AA52 &amp; "市が直接実施  " &amp; AB52  &amp; "一部委託  "  &amp; AC52 &amp; "全部委託・指定管理  " &amp; AD52 &amp; "その他"</f>
        <v>■市が直接実施  □一部委託  □全部委託・指定管理  □その他</v>
      </c>
      <c r="F51" s="6843"/>
      <c r="G51" s="6843"/>
      <c r="H51" s="6843"/>
      <c r="I51" s="6843"/>
      <c r="J51" s="6843"/>
      <c r="K51" s="6843"/>
      <c r="L51" s="6843"/>
      <c r="M51" s="6843"/>
      <c r="N51" s="6844"/>
    </row>
    <row r="52" spans="1:40" ht="20.100000000000001" customHeight="1" x14ac:dyDescent="0.15">
      <c r="A52" s="6828" t="s">
        <v>331</v>
      </c>
      <c r="B52" s="6829"/>
      <c r="C52" s="6829"/>
      <c r="D52" s="6829"/>
      <c r="E52" s="6842" t="str">
        <f>AA53 &amp; "国・県の制度　 " &amp; AB53  &amp; "国・県の制度＋市独自の制度　 "  &amp; AC53  &amp; "市独自の制度"</f>
        <v>■国・県の制度　 □国・県の制度＋市独自の制度　 □市独自の制度</v>
      </c>
      <c r="F52" s="6843"/>
      <c r="G52" s="6843"/>
      <c r="H52" s="6843"/>
      <c r="I52" s="6843"/>
      <c r="J52" s="6843"/>
      <c r="K52" s="6843"/>
      <c r="L52" s="6843"/>
      <c r="M52" s="6843"/>
      <c r="N52" s="6844"/>
      <c r="AA52" s="8" t="s">
        <v>275</v>
      </c>
      <c r="AB52" s="8" t="s">
        <v>274</v>
      </c>
      <c r="AC52" s="8" t="s">
        <v>274</v>
      </c>
      <c r="AD52" s="8" t="s">
        <v>274</v>
      </c>
    </row>
    <row r="53" spans="1:40" ht="20.100000000000001" customHeight="1" thickBot="1" x14ac:dyDescent="0.2">
      <c r="A53" s="6845" t="s">
        <v>330</v>
      </c>
      <c r="B53" s="6846"/>
      <c r="C53" s="6846"/>
      <c r="D53" s="6846"/>
      <c r="E53" s="6847" t="s">
        <v>1466</v>
      </c>
      <c r="F53" s="6848"/>
      <c r="G53" s="6848"/>
      <c r="H53" s="6848"/>
      <c r="I53" s="6848"/>
      <c r="J53" s="6848"/>
      <c r="K53" s="6848"/>
      <c r="L53" s="6848"/>
      <c r="M53" s="6848"/>
      <c r="N53" s="6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623931000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1604147</v>
      </c>
      <c r="AE57" s="13">
        <v>623931</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675251758</v>
      </c>
      <c r="AE58" s="13">
        <v>540652800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623931000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540652800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83278200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1523420</v>
      </c>
      <c r="AE61" s="12">
        <f t="shared" si="2"/>
        <v>623931</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0.86652658707453223</v>
      </c>
      <c r="F62" s="47"/>
      <c r="G62" s="47" t="str">
        <f>IFERROR(G$60/G$57,"")</f>
        <v/>
      </c>
      <c r="H62" s="47"/>
      <c r="I62" s="47" t="str">
        <f>IFERROR(I$60/I$57,"")</f>
        <v/>
      </c>
      <c r="J62" s="47"/>
      <c r="K62" s="47" t="str">
        <f>IFERROR(K$60/K$57,"")</f>
        <v/>
      </c>
      <c r="L62" s="47"/>
      <c r="M62" s="47" t="str">
        <f>IFERROR(M$60/M$57,"")</f>
        <v/>
      </c>
      <c r="N62" s="50"/>
      <c r="AA62" s="11">
        <v>0</v>
      </c>
      <c r="AB62" s="11">
        <v>0</v>
      </c>
      <c r="AC62" s="11">
        <v>0</v>
      </c>
      <c r="AD62" s="11">
        <v>1523420</v>
      </c>
      <c r="AE62" s="11">
        <v>623931</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1571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1570</v>
      </c>
      <c r="C70" s="49"/>
      <c r="D70" s="15" t="s">
        <v>252</v>
      </c>
      <c r="E70" s="180">
        <f>IFERROR(HLOOKUP($AE$38,$AA$76:$AI$80,2,FALSE),"")</f>
        <v>29670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1569</v>
      </c>
      <c r="C71" s="49"/>
      <c r="D71" s="15" t="s">
        <v>252</v>
      </c>
      <c r="E71" s="180">
        <f>IFERROR(HLOOKUP($AE$38,$AA$76:$AI$80,3,FALSE),"")</f>
        <v>42990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29670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42990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800" t="s">
        <v>305</v>
      </c>
      <c r="B85" s="6801"/>
      <c r="C85" s="6801"/>
      <c r="D85" s="6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800" t="s">
        <v>302</v>
      </c>
      <c r="B87" s="6801"/>
      <c r="C87" s="6801"/>
      <c r="D87" s="6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796" t="s">
        <v>300</v>
      </c>
      <c r="B89" s="6797"/>
      <c r="C89" s="6797"/>
      <c r="D89" s="6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800" t="s">
        <v>297</v>
      </c>
      <c r="B91" s="6801"/>
      <c r="C91" s="6801"/>
      <c r="D91" s="6858"/>
      <c r="E91" s="158" t="s">
        <v>1568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800" t="s">
        <v>294</v>
      </c>
      <c r="B98" s="6801"/>
      <c r="C98" s="6801"/>
      <c r="D98" s="6858"/>
      <c r="E98" s="6863" t="s">
        <v>612</v>
      </c>
      <c r="F98" s="6864"/>
      <c r="G98" s="6860" t="s">
        <v>293</v>
      </c>
      <c r="H98" s="6861"/>
      <c r="I98" s="6861"/>
      <c r="J98" s="6861"/>
      <c r="K98" s="6861"/>
      <c r="L98" s="6861"/>
      <c r="M98" s="6861"/>
      <c r="N98" s="6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800" t="s">
        <v>292</v>
      </c>
      <c r="B105" s="6801"/>
      <c r="C105" s="6801"/>
      <c r="D105" s="6858"/>
      <c r="E105" s="6859" t="s">
        <v>1567</v>
      </c>
      <c r="F105" s="6850"/>
      <c r="G105" s="6850"/>
      <c r="H105" s="6850"/>
      <c r="I105" s="6850"/>
      <c r="J105" s="6850"/>
      <c r="K105" s="6850"/>
      <c r="L105" s="6850"/>
      <c r="M105" s="6850"/>
      <c r="N105" s="6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56" t="s">
        <v>307</v>
      </c>
      <c r="Q4" s="757"/>
      <c r="R4" s="757"/>
      <c r="S4" s="757"/>
      <c r="T4" s="118" t="str">
        <f>LEFT(E83,1)</f>
        <v>Ｂ</v>
      </c>
      <c r="U4" s="758" t="s">
        <v>306</v>
      </c>
      <c r="V4" s="758"/>
      <c r="W4" s="758"/>
      <c r="X4" s="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760" t="s">
        <v>305</v>
      </c>
      <c r="Q6" s="761"/>
      <c r="R6" s="761"/>
      <c r="S6" s="761"/>
      <c r="T6" s="118" t="str">
        <f>LEFT(E85,1)</f>
        <v>Ｂ</v>
      </c>
      <c r="U6" s="758" t="s">
        <v>303</v>
      </c>
      <c r="V6" s="758"/>
      <c r="W6" s="758"/>
      <c r="X6" s="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72" t="s">
        <v>285</v>
      </c>
      <c r="B7" s="773"/>
      <c r="C7" s="773"/>
      <c r="D7" s="773"/>
      <c r="E7" s="774" t="str">
        <f t="shared" si="0"/>
        <v>利用者支援（特定型）</v>
      </c>
      <c r="F7" s="775"/>
      <c r="G7" s="775"/>
      <c r="H7" s="775"/>
      <c r="I7" s="775"/>
      <c r="J7" s="775"/>
      <c r="K7" s="775"/>
      <c r="L7" s="775"/>
      <c r="M7" s="775"/>
      <c r="N7" s="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48" t="s">
        <v>283</v>
      </c>
      <c r="B8" s="749"/>
      <c r="C8" s="749"/>
      <c r="D8" s="749"/>
      <c r="E8" s="750" t="str">
        <f t="shared" si="0"/>
        <v>保育課</v>
      </c>
      <c r="F8" s="751"/>
      <c r="G8" s="751"/>
      <c r="H8" s="751"/>
      <c r="I8" s="751"/>
      <c r="J8" s="751"/>
      <c r="K8" s="751"/>
      <c r="L8" s="751"/>
      <c r="M8" s="751"/>
      <c r="N8" s="752"/>
      <c r="P8" s="720" t="s">
        <v>302</v>
      </c>
      <c r="Q8" s="721"/>
      <c r="R8" s="721"/>
      <c r="S8" s="721"/>
      <c r="T8" s="120" t="str">
        <f>LEFT(E87,1)</f>
        <v>Ａ</v>
      </c>
      <c r="U8" s="718" t="s">
        <v>301</v>
      </c>
      <c r="V8" s="718"/>
      <c r="W8" s="718"/>
      <c r="X8" s="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45" t="s">
        <v>334</v>
      </c>
      <c r="B9" s="746"/>
      <c r="C9" s="746"/>
      <c r="D9" s="747"/>
      <c r="E9" s="753" t="str">
        <f t="shared" si="0"/>
        <v>子育て世代包括支援体制の整備に向けて、引き続き市役所に保育コンシェルジュを配置し、保育施設の利用相談を中心に子ども・子育て支援に関する情報提供や相談・助言、関係機関との連絡調整を行う。</v>
      </c>
      <c r="F9" s="754"/>
      <c r="G9" s="754"/>
      <c r="H9" s="754"/>
      <c r="I9" s="754"/>
      <c r="J9" s="754"/>
      <c r="K9" s="754"/>
      <c r="L9" s="754"/>
      <c r="M9" s="754"/>
      <c r="N9" s="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16" t="s">
        <v>300</v>
      </c>
      <c r="Q10" s="717"/>
      <c r="R10" s="717"/>
      <c r="S10" s="717"/>
      <c r="T10" s="118" t="str">
        <f>LEFT(E89,1)</f>
        <v>Ａ</v>
      </c>
      <c r="U10" s="718" t="s">
        <v>298</v>
      </c>
      <c r="V10" s="718"/>
      <c r="W10" s="718"/>
      <c r="X10" s="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育コンシェルジュへの相談需要は年間を通じてあるものの、新年度の保育施設の利用申込時期に合わせて窓口及び電話での問合せは多くなるため、個別具体的な相談に対し専門性の高い情報を提供できる保育コンシェルジュの配置は、子育て世代包括支援体制の整備に貢献している。</v>
      </c>
      <c r="U12" s="770"/>
      <c r="V12" s="770"/>
      <c r="W12" s="770"/>
      <c r="X12" s="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48" t="s">
        <v>332</v>
      </c>
      <c r="B14" s="749"/>
      <c r="C14" s="749"/>
      <c r="D14" s="749"/>
      <c r="E14" s="762" t="str">
        <f>E51</f>
        <v>■市が直接実施  □一部委託  □全部委託・指定管理  □その他</v>
      </c>
      <c r="F14" s="763"/>
      <c r="G14" s="763"/>
      <c r="H14" s="763"/>
      <c r="I14" s="763"/>
      <c r="J14" s="763"/>
      <c r="K14" s="763"/>
      <c r="L14" s="763"/>
      <c r="M14" s="763"/>
      <c r="N14" s="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48" t="s">
        <v>331</v>
      </c>
      <c r="B15" s="749"/>
      <c r="C15" s="749"/>
      <c r="D15" s="749"/>
      <c r="E15" s="762" t="str">
        <f>E52</f>
        <v>■国・県の制度　 □国・県の制度＋市独自の制度　 □市独自の制度</v>
      </c>
      <c r="F15" s="763"/>
      <c r="G15" s="763"/>
      <c r="H15" s="763"/>
      <c r="I15" s="763"/>
      <c r="J15" s="763"/>
      <c r="K15" s="763"/>
      <c r="L15" s="763"/>
      <c r="M15" s="763"/>
      <c r="N15" s="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65" t="s">
        <v>330</v>
      </c>
      <c r="B16" s="766"/>
      <c r="C16" s="766"/>
      <c r="D16" s="766"/>
      <c r="E16" s="767" t="str">
        <f>E53</f>
        <v>子ども・子育て支援法第５９条第１号</v>
      </c>
      <c r="F16" s="768"/>
      <c r="G16" s="768"/>
      <c r="H16" s="768"/>
      <c r="I16" s="768"/>
      <c r="J16" s="768"/>
      <c r="K16" s="768"/>
      <c r="L16" s="768"/>
      <c r="M16" s="768"/>
      <c r="N16" s="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4488000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767000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3721000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2417296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2070704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0.5386131907308378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保育施設の利用希望者等に対し、市役所に配置した保育コンシェルジュによる子ども・子育て支援に関する情報提供や相談・助言を窓口及び電話にて実施した。
新年度の保育施設の利用申込に先立ち、子育て支援センターにおいて出前講座を実施し、申込予定者へ申込方法等の説明を行った。</v>
      </c>
      <c r="F26" s="53"/>
      <c r="G26" s="53"/>
      <c r="H26" s="53"/>
      <c r="I26" s="53"/>
      <c r="J26" s="53"/>
      <c r="K26" s="53"/>
      <c r="L26" s="53"/>
      <c r="M26" s="53"/>
      <c r="N26" s="54"/>
      <c r="O26" s="21"/>
      <c r="P26" s="720" t="s">
        <v>292</v>
      </c>
      <c r="Q26" s="721"/>
      <c r="R26" s="721"/>
      <c r="S26" s="777"/>
      <c r="T26" s="121" t="str">
        <f>E105</f>
        <v>変化する社会情勢や地域の特性を考慮しながら、希望者のニーズにより沿った支援を実施し、引き続き子育て世代の包括支援体制の整備にむけて推進を図っていく。</v>
      </c>
      <c r="U26" s="770"/>
      <c r="V26" s="770"/>
      <c r="W26" s="770"/>
      <c r="X26" s="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窓口相談件数</v>
      </c>
      <c r="C33" s="49"/>
      <c r="D33" s="23" t="str">
        <f t="shared" ref="D33:E36" si="1">D70</f>
        <v>件</v>
      </c>
      <c r="E33" s="46">
        <f t="shared" si="1"/>
        <v>289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電話相談件数</v>
      </c>
      <c r="C34" s="49"/>
      <c r="D34" s="23" t="str">
        <f t="shared" si="1"/>
        <v>件</v>
      </c>
      <c r="E34" s="46">
        <f t="shared" si="1"/>
        <v>11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出前講座実施施設数</v>
      </c>
      <c r="C35" s="49"/>
      <c r="D35" s="23" t="str">
        <f t="shared" si="1"/>
        <v>施設</v>
      </c>
      <c r="E35" s="46">
        <f t="shared" si="1"/>
        <v>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772" t="s">
        <v>285</v>
      </c>
      <c r="B44" s="773"/>
      <c r="C44" s="773"/>
      <c r="D44" s="773"/>
      <c r="E44" s="774" t="s">
        <v>463</v>
      </c>
      <c r="F44" s="775"/>
      <c r="G44" s="775"/>
      <c r="H44" s="775"/>
      <c r="I44" s="775"/>
      <c r="J44" s="775"/>
      <c r="K44" s="775"/>
      <c r="L44" s="775"/>
      <c r="M44" s="775"/>
      <c r="N44" s="776"/>
    </row>
    <row r="45" spans="1:35" ht="20.100000000000001" customHeight="1" x14ac:dyDescent="0.15">
      <c r="A45" s="748" t="s">
        <v>283</v>
      </c>
      <c r="B45" s="749"/>
      <c r="C45" s="749"/>
      <c r="D45" s="749"/>
      <c r="E45" s="750" t="s">
        <v>462</v>
      </c>
      <c r="F45" s="751"/>
      <c r="G45" s="751"/>
      <c r="H45" s="751"/>
      <c r="I45" s="751"/>
      <c r="J45" s="751"/>
      <c r="K45" s="751"/>
      <c r="L45" s="751"/>
      <c r="M45" s="751"/>
      <c r="N45" s="752"/>
    </row>
    <row r="46" spans="1:35" ht="20.100000000000001" customHeight="1" x14ac:dyDescent="0.15">
      <c r="A46" s="745" t="s">
        <v>334</v>
      </c>
      <c r="B46" s="746"/>
      <c r="C46" s="746"/>
      <c r="D46" s="747"/>
      <c r="E46" s="753" t="s">
        <v>461</v>
      </c>
      <c r="F46" s="754"/>
      <c r="G46" s="754"/>
      <c r="H46" s="754"/>
      <c r="I46" s="754"/>
      <c r="J46" s="754"/>
      <c r="K46" s="754"/>
      <c r="L46" s="754"/>
      <c r="M46" s="754"/>
      <c r="N46" s="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48" t="s">
        <v>332</v>
      </c>
      <c r="B51" s="749"/>
      <c r="C51" s="749"/>
      <c r="D51" s="749"/>
      <c r="E51" s="762" t="str">
        <f>AA52 &amp; "市が直接実施  " &amp; AB52  &amp; "一部委託  "  &amp; AC52 &amp; "全部委託・指定管理  " &amp; AD52 &amp; "その他"</f>
        <v>■市が直接実施  □一部委託  □全部委託・指定管理  □その他</v>
      </c>
      <c r="F51" s="763"/>
      <c r="G51" s="763"/>
      <c r="H51" s="763"/>
      <c r="I51" s="763"/>
      <c r="J51" s="763"/>
      <c r="K51" s="763"/>
      <c r="L51" s="763"/>
      <c r="M51" s="763"/>
      <c r="N51" s="764"/>
    </row>
    <row r="52" spans="1:40" ht="20.100000000000001" customHeight="1" x14ac:dyDescent="0.15">
      <c r="A52" s="748" t="s">
        <v>331</v>
      </c>
      <c r="B52" s="749"/>
      <c r="C52" s="749"/>
      <c r="D52" s="749"/>
      <c r="E52" s="762" t="str">
        <f>AA53 &amp; "国・県の制度　 " &amp; AB53  &amp; "国・県の制度＋市独自の制度　 "  &amp; AC53  &amp; "市独自の制度"</f>
        <v>■国・県の制度　 □国・県の制度＋市独自の制度　 □市独自の制度</v>
      </c>
      <c r="F52" s="763"/>
      <c r="G52" s="763"/>
      <c r="H52" s="763"/>
      <c r="I52" s="763"/>
      <c r="J52" s="763"/>
      <c r="K52" s="763"/>
      <c r="L52" s="763"/>
      <c r="M52" s="763"/>
      <c r="N52" s="764"/>
      <c r="AA52" s="8" t="s">
        <v>275</v>
      </c>
      <c r="AB52" s="8" t="s">
        <v>274</v>
      </c>
      <c r="AC52" s="8" t="s">
        <v>274</v>
      </c>
      <c r="AD52" s="8" t="s">
        <v>274</v>
      </c>
    </row>
    <row r="53" spans="1:40" ht="20.100000000000001" customHeight="1" thickBot="1" x14ac:dyDescent="0.2">
      <c r="A53" s="765" t="s">
        <v>330</v>
      </c>
      <c r="B53" s="766"/>
      <c r="C53" s="766"/>
      <c r="D53" s="766"/>
      <c r="E53" s="767" t="s">
        <v>460</v>
      </c>
      <c r="F53" s="768"/>
      <c r="G53" s="768"/>
      <c r="H53" s="768"/>
      <c r="I53" s="768"/>
      <c r="J53" s="768"/>
      <c r="K53" s="768"/>
      <c r="L53" s="768"/>
      <c r="M53" s="768"/>
      <c r="N53" s="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4488000</v>
      </c>
      <c r="F57" s="57"/>
      <c r="G57" s="57">
        <f>IFERROR(HLOOKUP($AF$38,$AA$56:$AI$57,2,FALSE)*1000,"")</f>
        <v>5290000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4276</v>
      </c>
      <c r="AE57" s="13">
        <v>4488</v>
      </c>
      <c r="AF57" s="13">
        <v>5290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767000</v>
      </c>
      <c r="G58" s="19"/>
      <c r="H58" s="20">
        <f>IFERROR(G57-H59,"")</f>
        <v>881000</v>
      </c>
      <c r="I58" s="19"/>
      <c r="J58" s="20">
        <f>IFERROR(I57-J59,"")</f>
        <v>0</v>
      </c>
      <c r="K58" s="19"/>
      <c r="L58" s="20">
        <f>IFERROR(K57-L59,"")</f>
        <v>0</v>
      </c>
      <c r="M58" s="19"/>
      <c r="N58" s="18">
        <f>IFERROR(M57-N59,"")</f>
        <v>0</v>
      </c>
      <c r="AA58" s="13">
        <v>0</v>
      </c>
      <c r="AB58" s="13">
        <v>0</v>
      </c>
      <c r="AC58" s="13">
        <v>0</v>
      </c>
      <c r="AD58" s="13">
        <v>2132098</v>
      </c>
      <c r="AE58" s="13">
        <v>2417296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3721000</v>
      </c>
      <c r="G59" s="19"/>
      <c r="H59" s="20">
        <f>IFERROR(HLOOKUP($AF$38,$AA$60:$AI$61,2,FALSE)*1000,"")</f>
        <v>4409000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2417296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2070704</v>
      </c>
      <c r="F61" s="57"/>
      <c r="G61" s="57">
        <f>IFERROR(G57-G60,"")</f>
        <v>5290000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3563</v>
      </c>
      <c r="AE61" s="12">
        <f t="shared" si="2"/>
        <v>3721</v>
      </c>
      <c r="AF61" s="12">
        <f t="shared" si="2"/>
        <v>4409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0.5386131907308378</v>
      </c>
      <c r="F62" s="47"/>
      <c r="G62" s="47">
        <f>IFERROR(G$60/G$57,"")</f>
        <v>0</v>
      </c>
      <c r="H62" s="47"/>
      <c r="I62" s="47" t="str">
        <f>IFERROR(I$60/I$57,"")</f>
        <v/>
      </c>
      <c r="J62" s="47"/>
      <c r="K62" s="47" t="str">
        <f>IFERROR(K$60/K$57,"")</f>
        <v/>
      </c>
      <c r="L62" s="47"/>
      <c r="M62" s="47" t="str">
        <f>IFERROR(M$60/M$57,"")</f>
        <v/>
      </c>
      <c r="N62" s="50"/>
      <c r="AA62" s="11">
        <v>0</v>
      </c>
      <c r="AB62" s="11">
        <v>0</v>
      </c>
      <c r="AC62" s="11">
        <v>0</v>
      </c>
      <c r="AD62" s="11">
        <v>2851</v>
      </c>
      <c r="AE62" s="11">
        <v>2992</v>
      </c>
      <c r="AF62" s="11">
        <v>3527</v>
      </c>
      <c r="AG62" s="11">
        <v>0</v>
      </c>
      <c r="AH62" s="11">
        <v>0</v>
      </c>
      <c r="AI62" s="11">
        <v>0</v>
      </c>
      <c r="AJ62" s="8" t="s">
        <v>251</v>
      </c>
      <c r="AL62" s="8" t="s">
        <v>251</v>
      </c>
      <c r="AN62" s="8" t="s">
        <v>251</v>
      </c>
    </row>
    <row r="63" spans="1:40" ht="20.100000000000001" customHeight="1" x14ac:dyDescent="0.15">
      <c r="A63" s="51" t="s">
        <v>321</v>
      </c>
      <c r="B63" s="52"/>
      <c r="C63" s="52"/>
      <c r="D63" s="52"/>
      <c r="E63" s="53" t="s">
        <v>459</v>
      </c>
      <c r="F63" s="53"/>
      <c r="G63" s="53"/>
      <c r="H63" s="53"/>
      <c r="I63" s="53"/>
      <c r="J63" s="53"/>
      <c r="K63" s="53"/>
      <c r="L63" s="53"/>
      <c r="M63" s="53"/>
      <c r="N63" s="54"/>
      <c r="AA63" s="11">
        <v>0</v>
      </c>
      <c r="AB63" s="11">
        <v>0</v>
      </c>
      <c r="AC63" s="11">
        <v>0</v>
      </c>
      <c r="AD63" s="11">
        <v>712</v>
      </c>
      <c r="AE63" s="11">
        <v>729</v>
      </c>
      <c r="AF63" s="11">
        <v>882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458</v>
      </c>
      <c r="C70" s="49"/>
      <c r="D70" s="15" t="s">
        <v>358</v>
      </c>
      <c r="E70" s="180">
        <f>IFERROR(HLOOKUP($AE$38,$AA$76:$AI$80,2,FALSE),"")</f>
        <v>289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457</v>
      </c>
      <c r="C71" s="49"/>
      <c r="D71" s="15" t="s">
        <v>358</v>
      </c>
      <c r="E71" s="180">
        <f>IFERROR(HLOOKUP($AE$38,$AA$76:$AI$80,3,FALSE),"")</f>
        <v>11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456</v>
      </c>
      <c r="C72" s="49"/>
      <c r="D72" s="15" t="s">
        <v>455</v>
      </c>
      <c r="E72" s="180">
        <f>IFERROR(HLOOKUP($AE$38,$AA$76:$AI$80,4,FALSE),"")</f>
        <v>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289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20" t="s">
        <v>305</v>
      </c>
      <c r="B85" s="721"/>
      <c r="C85" s="721"/>
      <c r="D85" s="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20" t="s">
        <v>302</v>
      </c>
      <c r="B87" s="721"/>
      <c r="C87" s="721"/>
      <c r="D87" s="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16" t="s">
        <v>300</v>
      </c>
      <c r="B89" s="717"/>
      <c r="C89" s="717"/>
      <c r="D89" s="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20" t="s">
        <v>297</v>
      </c>
      <c r="B91" s="721"/>
      <c r="C91" s="721"/>
      <c r="D91" s="778"/>
      <c r="E91" s="158" t="s">
        <v>454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20" t="s">
        <v>294</v>
      </c>
      <c r="B98" s="721"/>
      <c r="C98" s="721"/>
      <c r="D98" s="778"/>
      <c r="E98" s="783" t="s">
        <v>340</v>
      </c>
      <c r="F98" s="784"/>
      <c r="G98" s="780" t="s">
        <v>293</v>
      </c>
      <c r="H98" s="781"/>
      <c r="I98" s="781"/>
      <c r="J98" s="781"/>
      <c r="K98" s="781"/>
      <c r="L98" s="781"/>
      <c r="M98" s="781"/>
      <c r="N98" s="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20" t="s">
        <v>292</v>
      </c>
      <c r="B105" s="721"/>
      <c r="C105" s="721"/>
      <c r="D105" s="778"/>
      <c r="E105" s="779" t="s">
        <v>453</v>
      </c>
      <c r="F105" s="770"/>
      <c r="G105" s="770"/>
      <c r="H105" s="770"/>
      <c r="I105" s="770"/>
      <c r="J105" s="770"/>
      <c r="K105" s="770"/>
      <c r="L105" s="770"/>
      <c r="M105" s="770"/>
      <c r="N105" s="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876" t="s">
        <v>307</v>
      </c>
      <c r="Q4" s="6877"/>
      <c r="R4" s="6877"/>
      <c r="S4" s="6877"/>
      <c r="T4" s="118" t="str">
        <f>LEFT(E83,1)</f>
        <v>Ｂ</v>
      </c>
      <c r="U4" s="6878" t="s">
        <v>306</v>
      </c>
      <c r="V4" s="6878"/>
      <c r="W4" s="6878"/>
      <c r="X4" s="6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第5節　健康づくり・保健衛生</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保健衛生の向上</v>
      </c>
      <c r="F6" s="133"/>
      <c r="G6" s="133"/>
      <c r="H6" s="133"/>
      <c r="I6" s="133"/>
      <c r="J6" s="133"/>
      <c r="K6" s="133"/>
      <c r="L6" s="133"/>
      <c r="M6" s="133"/>
      <c r="N6" s="134"/>
      <c r="P6" s="6880" t="s">
        <v>305</v>
      </c>
      <c r="Q6" s="6881"/>
      <c r="R6" s="6881"/>
      <c r="S6" s="6881"/>
      <c r="T6" s="118" t="str">
        <f>LEFT(E85,1)</f>
        <v>Ｂ</v>
      </c>
      <c r="U6" s="6878" t="s">
        <v>303</v>
      </c>
      <c r="V6" s="6878"/>
      <c r="W6" s="6878"/>
      <c r="X6" s="6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892" t="s">
        <v>285</v>
      </c>
      <c r="B7" s="6893"/>
      <c r="C7" s="6893"/>
      <c r="D7" s="6893"/>
      <c r="E7" s="6894" t="str">
        <f t="shared" si="0"/>
        <v>出産・子育て応援給付金給付</v>
      </c>
      <c r="F7" s="6895"/>
      <c r="G7" s="6895"/>
      <c r="H7" s="6895"/>
      <c r="I7" s="6895"/>
      <c r="J7" s="6895"/>
      <c r="K7" s="6895"/>
      <c r="L7" s="6895"/>
      <c r="M7" s="6895"/>
      <c r="N7" s="6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868" t="s">
        <v>283</v>
      </c>
      <c r="B8" s="6869"/>
      <c r="C8" s="6869"/>
      <c r="D8" s="6869"/>
      <c r="E8" s="6870" t="str">
        <f t="shared" si="0"/>
        <v>保健センター</v>
      </c>
      <c r="F8" s="6871"/>
      <c r="G8" s="6871"/>
      <c r="H8" s="6871"/>
      <c r="I8" s="6871"/>
      <c r="J8" s="6871"/>
      <c r="K8" s="6871"/>
      <c r="L8" s="6871"/>
      <c r="M8" s="6871"/>
      <c r="N8" s="6872"/>
      <c r="P8" s="6840" t="s">
        <v>302</v>
      </c>
      <c r="Q8" s="6841"/>
      <c r="R8" s="6841"/>
      <c r="S8" s="6841"/>
      <c r="T8" s="120" t="str">
        <f>LEFT(E87,1)</f>
        <v>Ａ</v>
      </c>
      <c r="U8" s="6838" t="s">
        <v>301</v>
      </c>
      <c r="V8" s="6838"/>
      <c r="W8" s="6838"/>
      <c r="X8" s="6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865" t="s">
        <v>334</v>
      </c>
      <c r="B9" s="6866"/>
      <c r="C9" s="6866"/>
      <c r="D9" s="6867"/>
      <c r="E9" s="6873" t="str">
        <f t="shared" si="0"/>
        <v>妊娠期から出産・子育てまで一貫して身近で相談に応じ、様々なニーズに即した必要な支援につなぐ伴走型相談支援の充実を図るとともに、妊娠届や出生届を提出した妊婦・子育て世帯等に対し、経済的な負担の軽減を図る出産・子育て応援給付金を給付する。</v>
      </c>
      <c r="F9" s="6874"/>
      <c r="G9" s="6874"/>
      <c r="H9" s="6874"/>
      <c r="I9" s="6874"/>
      <c r="J9" s="6874"/>
      <c r="K9" s="6874"/>
      <c r="L9" s="6874"/>
      <c r="M9" s="6874"/>
      <c r="N9" s="6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836" t="s">
        <v>300</v>
      </c>
      <c r="Q10" s="6837"/>
      <c r="R10" s="6837"/>
      <c r="S10" s="6837"/>
      <c r="T10" s="118" t="str">
        <f>LEFT(E89,1)</f>
        <v>Ａ</v>
      </c>
      <c r="U10" s="6838" t="s">
        <v>298</v>
      </c>
      <c r="V10" s="6838"/>
      <c r="W10" s="6838"/>
      <c r="X10" s="6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出産・育児等の見通しを立てるための面談や継続的な情報発信等を行うことを通じて必要な支援につなぐことができた。
出産育児関連用品の購入費助成や子育て支援サービスの利用負担軽減につながった。</v>
      </c>
      <c r="U12" s="6890"/>
      <c r="V12" s="6890"/>
      <c r="W12" s="6890"/>
      <c r="X12" s="6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868" t="s">
        <v>332</v>
      </c>
      <c r="B14" s="6869"/>
      <c r="C14" s="6869"/>
      <c r="D14" s="6869"/>
      <c r="E14" s="6882" t="str">
        <f>E51</f>
        <v>■市が直接実施  □一部委託  □全部委託・指定管理  □その他</v>
      </c>
      <c r="F14" s="6883"/>
      <c r="G14" s="6883"/>
      <c r="H14" s="6883"/>
      <c r="I14" s="6883"/>
      <c r="J14" s="6883"/>
      <c r="K14" s="6883"/>
      <c r="L14" s="6883"/>
      <c r="M14" s="6883"/>
      <c r="N14" s="6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868" t="s">
        <v>331</v>
      </c>
      <c r="B15" s="6869"/>
      <c r="C15" s="6869"/>
      <c r="D15" s="6869"/>
      <c r="E15" s="6882" t="str">
        <f>E52</f>
        <v>■国・県の制度　 □国・県の制度＋市独自の制度　 □市独自の制度</v>
      </c>
      <c r="F15" s="6883"/>
      <c r="G15" s="6883"/>
      <c r="H15" s="6883"/>
      <c r="I15" s="6883"/>
      <c r="J15" s="6883"/>
      <c r="K15" s="6883"/>
      <c r="L15" s="6883"/>
      <c r="M15" s="6883"/>
      <c r="N15" s="6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885" t="s">
        <v>330</v>
      </c>
      <c r="B16" s="6886"/>
      <c r="C16" s="6886"/>
      <c r="D16" s="6886"/>
      <c r="E16" s="6887" t="str">
        <f>E53</f>
        <v>新座市出産・子育て応援給付金支給事業実施要綱　等</v>
      </c>
      <c r="F16" s="6888"/>
      <c r="G16" s="6888"/>
      <c r="H16" s="6888"/>
      <c r="I16" s="6888"/>
      <c r="J16" s="6888"/>
      <c r="K16" s="6888"/>
      <c r="L16" s="6888"/>
      <c r="M16" s="6888"/>
      <c r="N16" s="6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224995000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37287000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187708000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224465336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529664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0.99764588546412147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伴走型相談支援を実施した。
妊娠届出時の面談を受けた妊婦に出産応援給付金（妊娠１回につき５万円）を給付した。
出生届出後に赤ちゃん訪問事業による面談を受けた養育者に子育て応援給付金（対象児１人につき５万円）を給付した。
出産応援給付金及び子育て応援給付金について、令和５年度は遡及対象者（令和4年度に出産又は妊娠届を提出した対象者）にも給付した。</v>
      </c>
      <c r="F26" s="53"/>
      <c r="G26" s="53"/>
      <c r="H26" s="53"/>
      <c r="I26" s="53"/>
      <c r="J26" s="53"/>
      <c r="K26" s="53"/>
      <c r="L26" s="53"/>
      <c r="M26" s="53"/>
      <c r="N26" s="54"/>
      <c r="O26" s="21"/>
      <c r="P26" s="6840" t="s">
        <v>292</v>
      </c>
      <c r="Q26" s="6841"/>
      <c r="R26" s="6841"/>
      <c r="S26" s="6897"/>
      <c r="T26" s="121" t="str">
        <f>E105</f>
        <v>国庫及び県補助金のある事業で、国が全ての市町村で実施するために必要な費用を計上している事業であり、令和７年度からは法定事業に変更予定のため、継続する。</v>
      </c>
      <c r="U26" s="6890"/>
      <c r="V26" s="6890"/>
      <c r="W26" s="6890"/>
      <c r="X26" s="6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出産応援給付金給付人数</v>
      </c>
      <c r="C33" s="49"/>
      <c r="D33" s="23" t="str">
        <f t="shared" ref="D33:E36" si="1">D70</f>
        <v>人</v>
      </c>
      <c r="E33" s="150">
        <f t="shared" si="1"/>
        <v>2456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子育て応援給付金給付人数</v>
      </c>
      <c r="C34" s="49"/>
      <c r="D34" s="23" t="str">
        <f t="shared" si="1"/>
        <v>人</v>
      </c>
      <c r="E34" s="150">
        <f t="shared" si="1"/>
        <v>1839</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第5節　健康づくり・保健衛生</v>
      </c>
      <c r="F42" s="133"/>
      <c r="G42" s="133"/>
      <c r="H42" s="133"/>
      <c r="I42" s="133"/>
      <c r="J42" s="133"/>
      <c r="K42" s="133"/>
      <c r="L42" s="133"/>
      <c r="M42" s="133"/>
      <c r="N42" s="134"/>
      <c r="AA42" s="8">
        <v>5</v>
      </c>
      <c r="AB42" s="8" t="s">
        <v>45</v>
      </c>
    </row>
    <row r="43" spans="1:35" ht="20.100000000000001" customHeight="1" x14ac:dyDescent="0.15">
      <c r="A43" s="51" t="s">
        <v>336</v>
      </c>
      <c r="B43" s="52"/>
      <c r="C43" s="52"/>
      <c r="D43" s="52"/>
      <c r="E43" s="133" t="str">
        <f>AB43</f>
        <v>施策２　保健衛生の向上</v>
      </c>
      <c r="F43" s="133"/>
      <c r="G43" s="133"/>
      <c r="H43" s="133"/>
      <c r="I43" s="133"/>
      <c r="J43" s="133"/>
      <c r="K43" s="133"/>
      <c r="L43" s="133"/>
      <c r="M43" s="133"/>
      <c r="N43" s="134"/>
      <c r="AA43" s="8">
        <v>2</v>
      </c>
      <c r="AB43" s="8" t="s">
        <v>44</v>
      </c>
    </row>
    <row r="44" spans="1:35" ht="20.100000000000001" customHeight="1" x14ac:dyDescent="0.15">
      <c r="A44" s="6892" t="s">
        <v>285</v>
      </c>
      <c r="B44" s="6893"/>
      <c r="C44" s="6893"/>
      <c r="D44" s="6893"/>
      <c r="E44" s="6894" t="s">
        <v>1581</v>
      </c>
      <c r="F44" s="6895"/>
      <c r="G44" s="6895"/>
      <c r="H44" s="6895"/>
      <c r="I44" s="6895"/>
      <c r="J44" s="6895"/>
      <c r="K44" s="6895"/>
      <c r="L44" s="6895"/>
      <c r="M44" s="6895"/>
      <c r="N44" s="6896"/>
    </row>
    <row r="45" spans="1:35" ht="20.100000000000001" customHeight="1" x14ac:dyDescent="0.15">
      <c r="A45" s="6868" t="s">
        <v>283</v>
      </c>
      <c r="B45" s="6869"/>
      <c r="C45" s="6869"/>
      <c r="D45" s="6869"/>
      <c r="E45" s="6870" t="s">
        <v>1372</v>
      </c>
      <c r="F45" s="6871"/>
      <c r="G45" s="6871"/>
      <c r="H45" s="6871"/>
      <c r="I45" s="6871"/>
      <c r="J45" s="6871"/>
      <c r="K45" s="6871"/>
      <c r="L45" s="6871"/>
      <c r="M45" s="6871"/>
      <c r="N45" s="6872"/>
    </row>
    <row r="46" spans="1:35" ht="20.100000000000001" customHeight="1" x14ac:dyDescent="0.15">
      <c r="A46" s="6865" t="s">
        <v>334</v>
      </c>
      <c r="B46" s="6866"/>
      <c r="C46" s="6866"/>
      <c r="D46" s="6867"/>
      <c r="E46" s="6873" t="s">
        <v>1580</v>
      </c>
      <c r="F46" s="6874"/>
      <c r="G46" s="6874"/>
      <c r="H46" s="6874"/>
      <c r="I46" s="6874"/>
      <c r="J46" s="6874"/>
      <c r="K46" s="6874"/>
      <c r="L46" s="6874"/>
      <c r="M46" s="6874"/>
      <c r="N46" s="6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868" t="s">
        <v>332</v>
      </c>
      <c r="B51" s="6869"/>
      <c r="C51" s="6869"/>
      <c r="D51" s="6869"/>
      <c r="E51" s="6882" t="str">
        <f>AA52 &amp; "市が直接実施  " &amp; AB52  &amp; "一部委託  "  &amp; AC52 &amp; "全部委託・指定管理  " &amp; AD52 &amp; "その他"</f>
        <v>■市が直接実施  □一部委託  □全部委託・指定管理  □その他</v>
      </c>
      <c r="F51" s="6883"/>
      <c r="G51" s="6883"/>
      <c r="H51" s="6883"/>
      <c r="I51" s="6883"/>
      <c r="J51" s="6883"/>
      <c r="K51" s="6883"/>
      <c r="L51" s="6883"/>
      <c r="M51" s="6883"/>
      <c r="N51" s="6884"/>
    </row>
    <row r="52" spans="1:40" ht="20.100000000000001" customHeight="1" x14ac:dyDescent="0.15">
      <c r="A52" s="6868" t="s">
        <v>331</v>
      </c>
      <c r="B52" s="6869"/>
      <c r="C52" s="6869"/>
      <c r="D52" s="6869"/>
      <c r="E52" s="6882" t="str">
        <f>AA53 &amp; "国・県の制度　 " &amp; AB53  &amp; "国・県の制度＋市独自の制度　 "  &amp; AC53  &amp; "市独自の制度"</f>
        <v>■国・県の制度　 □国・県の制度＋市独自の制度　 □市独自の制度</v>
      </c>
      <c r="F52" s="6883"/>
      <c r="G52" s="6883"/>
      <c r="H52" s="6883"/>
      <c r="I52" s="6883"/>
      <c r="J52" s="6883"/>
      <c r="K52" s="6883"/>
      <c r="L52" s="6883"/>
      <c r="M52" s="6883"/>
      <c r="N52" s="6884"/>
      <c r="AA52" s="8" t="s">
        <v>275</v>
      </c>
      <c r="AB52" s="8" t="s">
        <v>274</v>
      </c>
      <c r="AC52" s="8" t="s">
        <v>274</v>
      </c>
      <c r="AD52" s="8" t="s">
        <v>274</v>
      </c>
    </row>
    <row r="53" spans="1:40" ht="20.100000000000001" customHeight="1" thickBot="1" x14ac:dyDescent="0.2">
      <c r="A53" s="6885" t="s">
        <v>330</v>
      </c>
      <c r="B53" s="6886"/>
      <c r="C53" s="6886"/>
      <c r="D53" s="6886"/>
      <c r="E53" s="6887" t="s">
        <v>1579</v>
      </c>
      <c r="F53" s="6888"/>
      <c r="G53" s="6888"/>
      <c r="H53" s="6888"/>
      <c r="I53" s="6888"/>
      <c r="J53" s="6888"/>
      <c r="K53" s="6888"/>
      <c r="L53" s="6888"/>
      <c r="M53" s="6888"/>
      <c r="N53" s="68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224995000</v>
      </c>
      <c r="F57" s="57"/>
      <c r="G57" s="57">
        <f>IFERROR(HLOOKUP($AF$38,$AA$56:$AI$57,2,FALSE)*1000,"")</f>
        <v>118717000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224995</v>
      </c>
      <c r="AF57" s="13">
        <v>118717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37287000</v>
      </c>
      <c r="G58" s="19"/>
      <c r="H58" s="20">
        <f>IFERROR(G57-H59,"")</f>
        <v>20483000</v>
      </c>
      <c r="I58" s="19"/>
      <c r="J58" s="20">
        <f>IFERROR(I57-J59,"")</f>
        <v>0</v>
      </c>
      <c r="K58" s="19"/>
      <c r="L58" s="20">
        <f>IFERROR(K57-L59,"")</f>
        <v>0</v>
      </c>
      <c r="M58" s="19"/>
      <c r="N58" s="18">
        <f>IFERROR(M57-N59,"")</f>
        <v>0</v>
      </c>
      <c r="AA58" s="13">
        <v>0</v>
      </c>
      <c r="AB58" s="13">
        <v>0</v>
      </c>
      <c r="AC58" s="13">
        <v>0</v>
      </c>
      <c r="AD58" s="13">
        <v>0</v>
      </c>
      <c r="AE58" s="13">
        <v>224465336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187708000</v>
      </c>
      <c r="G59" s="19"/>
      <c r="H59" s="20">
        <f>IFERROR(HLOOKUP($AF$38,$AA$60:$AI$61,2,FALSE)*1000,"")</f>
        <v>98234000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224465336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529664</v>
      </c>
      <c r="F61" s="57"/>
      <c r="G61" s="57">
        <f>IFERROR(G57-G60,"")</f>
        <v>118717000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187708</v>
      </c>
      <c r="AF61" s="12">
        <f t="shared" si="2"/>
        <v>98234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0.99764588546412147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150431</v>
      </c>
      <c r="AF62" s="11">
        <v>77756</v>
      </c>
      <c r="AG62" s="11">
        <v>0</v>
      </c>
      <c r="AH62" s="11">
        <v>0</v>
      </c>
      <c r="AI62" s="11">
        <v>0</v>
      </c>
      <c r="AJ62" s="8" t="s">
        <v>251</v>
      </c>
      <c r="AL62" s="8" t="s">
        <v>251</v>
      </c>
      <c r="AN62" s="8" t="s">
        <v>251</v>
      </c>
    </row>
    <row r="63" spans="1:40" ht="20.100000000000001" customHeight="1" x14ac:dyDescent="0.15">
      <c r="A63" s="51" t="s">
        <v>321</v>
      </c>
      <c r="B63" s="52"/>
      <c r="C63" s="52"/>
      <c r="D63" s="52"/>
      <c r="E63" s="53" t="s">
        <v>1578</v>
      </c>
      <c r="F63" s="53"/>
      <c r="G63" s="53"/>
      <c r="H63" s="53"/>
      <c r="I63" s="53"/>
      <c r="J63" s="53"/>
      <c r="K63" s="53"/>
      <c r="L63" s="53"/>
      <c r="M63" s="53"/>
      <c r="N63" s="54"/>
      <c r="AA63" s="11">
        <v>0</v>
      </c>
      <c r="AB63" s="11">
        <v>0</v>
      </c>
      <c r="AC63" s="11">
        <v>0</v>
      </c>
      <c r="AD63" s="11">
        <v>0</v>
      </c>
      <c r="AE63" s="11">
        <v>37277</v>
      </c>
      <c r="AF63" s="11">
        <v>20478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1577</v>
      </c>
      <c r="C70" s="49"/>
      <c r="D70" s="15" t="s">
        <v>252</v>
      </c>
      <c r="E70" s="180">
        <f>IFERROR(HLOOKUP($AE$38,$AA$76:$AI$80,2,FALSE),"")</f>
        <v>2456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1576</v>
      </c>
      <c r="C71" s="49"/>
      <c r="D71" s="15" t="s">
        <v>252</v>
      </c>
      <c r="E71" s="180">
        <f>IFERROR(HLOOKUP($AE$38,$AA$76:$AI$80,3,FALSE),"")</f>
        <v>1839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2456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1839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840" t="s">
        <v>305</v>
      </c>
      <c r="B85" s="6841"/>
      <c r="C85" s="6841"/>
      <c r="D85" s="6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840" t="s">
        <v>302</v>
      </c>
      <c r="B87" s="6841"/>
      <c r="C87" s="6841"/>
      <c r="D87" s="6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836" t="s">
        <v>300</v>
      </c>
      <c r="B89" s="6837"/>
      <c r="C89" s="6837"/>
      <c r="D89" s="6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840" t="s">
        <v>297</v>
      </c>
      <c r="B91" s="6841"/>
      <c r="C91" s="6841"/>
      <c r="D91" s="6898"/>
      <c r="E91" s="158" t="s">
        <v>1575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840" t="s">
        <v>294</v>
      </c>
      <c r="B98" s="6841"/>
      <c r="C98" s="6841"/>
      <c r="D98" s="6898"/>
      <c r="E98" s="6903" t="s">
        <v>340</v>
      </c>
      <c r="F98" s="6904"/>
      <c r="G98" s="6900" t="s">
        <v>293</v>
      </c>
      <c r="H98" s="6901"/>
      <c r="I98" s="6901"/>
      <c r="J98" s="6901"/>
      <c r="K98" s="6901"/>
      <c r="L98" s="6901"/>
      <c r="M98" s="6901"/>
      <c r="N98" s="6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840" t="s">
        <v>292</v>
      </c>
      <c r="B105" s="6841"/>
      <c r="C105" s="6841"/>
      <c r="D105" s="6898"/>
      <c r="E105" s="6899" t="s">
        <v>1574</v>
      </c>
      <c r="F105" s="6890"/>
      <c r="G105" s="6890"/>
      <c r="H105" s="6890"/>
      <c r="I105" s="6890"/>
      <c r="J105" s="6890"/>
      <c r="K105" s="6890"/>
      <c r="L105" s="6890"/>
      <c r="M105" s="6890"/>
      <c r="N105" s="6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916" t="s">
        <v>307</v>
      </c>
      <c r="Q4" s="6917"/>
      <c r="R4" s="6917"/>
      <c r="S4" s="6917"/>
      <c r="T4" s="118" t="str">
        <f>LEFT(E83,1)</f>
        <v>Ｂ</v>
      </c>
      <c r="U4" s="6918" t="s">
        <v>306</v>
      </c>
      <c r="V4" s="6918"/>
      <c r="W4" s="6918"/>
      <c r="X4" s="6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6920" t="s">
        <v>305</v>
      </c>
      <c r="Q6" s="6921"/>
      <c r="R6" s="6921"/>
      <c r="S6" s="6921"/>
      <c r="T6" s="118" t="str">
        <f>LEFT(E85,1)</f>
        <v>Ｂ</v>
      </c>
      <c r="U6" s="6918" t="s">
        <v>303</v>
      </c>
      <c r="V6" s="6918"/>
      <c r="W6" s="6918"/>
      <c r="X6" s="6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932" t="s">
        <v>285</v>
      </c>
      <c r="B7" s="6933"/>
      <c r="C7" s="6933"/>
      <c r="D7" s="6933"/>
      <c r="E7" s="6934" t="str">
        <f t="shared" si="0"/>
        <v>国民健康保険事務</v>
      </c>
      <c r="F7" s="6935"/>
      <c r="G7" s="6935"/>
      <c r="H7" s="6935"/>
      <c r="I7" s="6935"/>
      <c r="J7" s="6935"/>
      <c r="K7" s="6935"/>
      <c r="L7" s="6935"/>
      <c r="M7" s="6935"/>
      <c r="N7" s="6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908" t="s">
        <v>283</v>
      </c>
      <c r="B8" s="6909"/>
      <c r="C8" s="6909"/>
      <c r="D8" s="6909"/>
      <c r="E8" s="6910" t="str">
        <f t="shared" si="0"/>
        <v>国保年金課</v>
      </c>
      <c r="F8" s="6911"/>
      <c r="G8" s="6911"/>
      <c r="H8" s="6911"/>
      <c r="I8" s="6911"/>
      <c r="J8" s="6911"/>
      <c r="K8" s="6911"/>
      <c r="L8" s="6911"/>
      <c r="M8" s="6911"/>
      <c r="N8" s="6912"/>
      <c r="P8" s="6880" t="s">
        <v>302</v>
      </c>
      <c r="Q8" s="6881"/>
      <c r="R8" s="6881"/>
      <c r="S8" s="6881"/>
      <c r="T8" s="120" t="str">
        <f>LEFT(E87,1)</f>
        <v>Ａ</v>
      </c>
      <c r="U8" s="6878" t="s">
        <v>301</v>
      </c>
      <c r="V8" s="6878"/>
      <c r="W8" s="6878"/>
      <c r="X8" s="6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905" t="s">
        <v>334</v>
      </c>
      <c r="B9" s="6906"/>
      <c r="C9" s="6906"/>
      <c r="D9" s="6907"/>
      <c r="E9" s="6913" t="str">
        <f t="shared" si="0"/>
        <v>国民健康保険事務に係る共通事務経費等
国民健康保険は、健康保険、国家公務員共済組合等の被用者保険や、後期高齢者医療制度等の適用を受けない者を対象に、その疾病、負傷、出産及び死亡に関して必要な保険給付を行い、被保険者の健康の保持・増進に寄与することを目的とした公的医療保険制度である。</v>
      </c>
      <c r="F9" s="6914"/>
      <c r="G9" s="6914"/>
      <c r="H9" s="6914"/>
      <c r="I9" s="6914"/>
      <c r="J9" s="6914"/>
      <c r="K9" s="6914"/>
      <c r="L9" s="6914"/>
      <c r="M9" s="6914"/>
      <c r="N9" s="6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876" t="s">
        <v>300</v>
      </c>
      <c r="Q10" s="6877"/>
      <c r="R10" s="6877"/>
      <c r="S10" s="6877"/>
      <c r="T10" s="118" t="str">
        <f>LEFT(E89,1)</f>
        <v>Ａ</v>
      </c>
      <c r="U10" s="6878" t="s">
        <v>298</v>
      </c>
      <c r="V10" s="6878"/>
      <c r="W10" s="6878"/>
      <c r="X10" s="6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国民健康保険事業に係る委託料や、賃貸料を負担し、業務を適切に遂行した。</v>
      </c>
      <c r="U12" s="6930"/>
      <c r="V12" s="6930"/>
      <c r="W12" s="6930"/>
      <c r="X12" s="6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908" t="s">
        <v>332</v>
      </c>
      <c r="B14" s="6909"/>
      <c r="C14" s="6909"/>
      <c r="D14" s="6909"/>
      <c r="E14" s="6922" t="str">
        <f>E51</f>
        <v>■市が直接実施  □一部委託  □全部委託・指定管理  □その他</v>
      </c>
      <c r="F14" s="6923"/>
      <c r="G14" s="6923"/>
      <c r="H14" s="6923"/>
      <c r="I14" s="6923"/>
      <c r="J14" s="6923"/>
      <c r="K14" s="6923"/>
      <c r="L14" s="6923"/>
      <c r="M14" s="6923"/>
      <c r="N14" s="6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908" t="s">
        <v>331</v>
      </c>
      <c r="B15" s="6909"/>
      <c r="C15" s="6909"/>
      <c r="D15" s="6909"/>
      <c r="E15" s="6922" t="str">
        <f>E52</f>
        <v>■国・県の制度　 □国・県の制度＋市独自の制度　 □市独自の制度</v>
      </c>
      <c r="F15" s="6923"/>
      <c r="G15" s="6923"/>
      <c r="H15" s="6923"/>
      <c r="I15" s="6923"/>
      <c r="J15" s="6923"/>
      <c r="K15" s="6923"/>
      <c r="L15" s="6923"/>
      <c r="M15" s="6923"/>
      <c r="N15" s="6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925" t="s">
        <v>330</v>
      </c>
      <c r="B16" s="6926"/>
      <c r="C16" s="6926"/>
      <c r="D16" s="6926"/>
      <c r="E16" s="6927" t="str">
        <f>E53</f>
        <v>国民健康保険法</v>
      </c>
      <c r="F16" s="6928"/>
      <c r="G16" s="6928"/>
      <c r="H16" s="6928"/>
      <c r="I16" s="6928"/>
      <c r="J16" s="6928"/>
      <c r="K16" s="6928"/>
      <c r="L16" s="6928"/>
      <c r="M16" s="6928"/>
      <c r="N16" s="6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93534000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86718000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6816000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82319368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11214632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0.8801010113969252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国民健康保険は、健康保険、船員保険、国家公務員共済組合等の被用者保険の適用を受けない市民を対象とした保険制度であり、その疾病、負傷、出産及び死亡に関して必要な保険給付を行った。</v>
      </c>
      <c r="F26" s="53"/>
      <c r="G26" s="53"/>
      <c r="H26" s="53"/>
      <c r="I26" s="53"/>
      <c r="J26" s="53"/>
      <c r="K26" s="53"/>
      <c r="L26" s="53"/>
      <c r="M26" s="53"/>
      <c r="N26" s="54"/>
      <c r="O26" s="21"/>
      <c r="P26" s="6880" t="s">
        <v>292</v>
      </c>
      <c r="Q26" s="6881"/>
      <c r="R26" s="6881"/>
      <c r="S26" s="6937"/>
      <c r="T26" s="121" t="str">
        <f>E105</f>
        <v>法定給付に対する事務の経費であるため、今後も継続していく。</v>
      </c>
      <c r="U26" s="6930"/>
      <c r="V26" s="6930"/>
      <c r="W26" s="6930"/>
      <c r="X26" s="6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平均保険者数</v>
      </c>
      <c r="C33" s="49"/>
      <c r="D33" s="23" t="str">
        <f t="shared" ref="D33:E36" si="1">D70</f>
        <v>人</v>
      </c>
      <c r="E33" s="150">
        <f t="shared" si="1"/>
        <v>30253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平均世帯数</v>
      </c>
      <c r="C34" s="49"/>
      <c r="D34" s="23" t="str">
        <f t="shared" si="1"/>
        <v>世帯</v>
      </c>
      <c r="E34" s="150">
        <f t="shared" si="1"/>
        <v>20999</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6932" t="s">
        <v>285</v>
      </c>
      <c r="B44" s="6933"/>
      <c r="C44" s="6933"/>
      <c r="D44" s="6933"/>
      <c r="E44" s="6934" t="s">
        <v>1590</v>
      </c>
      <c r="F44" s="6935"/>
      <c r="G44" s="6935"/>
      <c r="H44" s="6935"/>
      <c r="I44" s="6935"/>
      <c r="J44" s="6935"/>
      <c r="K44" s="6935"/>
      <c r="L44" s="6935"/>
      <c r="M44" s="6935"/>
      <c r="N44" s="6936"/>
    </row>
    <row r="45" spans="1:35" ht="20.100000000000001" customHeight="1" x14ac:dyDescent="0.15">
      <c r="A45" s="6908" t="s">
        <v>283</v>
      </c>
      <c r="B45" s="6909"/>
      <c r="C45" s="6909"/>
      <c r="D45" s="6909"/>
      <c r="E45" s="6910" t="s">
        <v>1589</v>
      </c>
      <c r="F45" s="6911"/>
      <c r="G45" s="6911"/>
      <c r="H45" s="6911"/>
      <c r="I45" s="6911"/>
      <c r="J45" s="6911"/>
      <c r="K45" s="6911"/>
      <c r="L45" s="6911"/>
      <c r="M45" s="6911"/>
      <c r="N45" s="6912"/>
    </row>
    <row r="46" spans="1:35" ht="20.100000000000001" customHeight="1" x14ac:dyDescent="0.15">
      <c r="A46" s="6905" t="s">
        <v>334</v>
      </c>
      <c r="B46" s="6906"/>
      <c r="C46" s="6906"/>
      <c r="D46" s="6907"/>
      <c r="E46" s="6913" t="s">
        <v>1588</v>
      </c>
      <c r="F46" s="6914"/>
      <c r="G46" s="6914"/>
      <c r="H46" s="6914"/>
      <c r="I46" s="6914"/>
      <c r="J46" s="6914"/>
      <c r="K46" s="6914"/>
      <c r="L46" s="6914"/>
      <c r="M46" s="6914"/>
      <c r="N46" s="6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908" t="s">
        <v>332</v>
      </c>
      <c r="B51" s="6909"/>
      <c r="C51" s="6909"/>
      <c r="D51" s="6909"/>
      <c r="E51" s="6922" t="str">
        <f>AA52 &amp; "市が直接実施  " &amp; AB52  &amp; "一部委託  "  &amp; AC52 &amp; "全部委託・指定管理  " &amp; AD52 &amp; "その他"</f>
        <v>■市が直接実施  □一部委託  □全部委託・指定管理  □その他</v>
      </c>
      <c r="F51" s="6923"/>
      <c r="G51" s="6923"/>
      <c r="H51" s="6923"/>
      <c r="I51" s="6923"/>
      <c r="J51" s="6923"/>
      <c r="K51" s="6923"/>
      <c r="L51" s="6923"/>
      <c r="M51" s="6923"/>
      <c r="N51" s="6924"/>
    </row>
    <row r="52" spans="1:40" ht="20.100000000000001" customHeight="1" x14ac:dyDescent="0.15">
      <c r="A52" s="6908" t="s">
        <v>331</v>
      </c>
      <c r="B52" s="6909"/>
      <c r="C52" s="6909"/>
      <c r="D52" s="6909"/>
      <c r="E52" s="6922" t="str">
        <f>AA53 &amp; "国・県の制度　 " &amp; AB53  &amp; "国・県の制度＋市独自の制度　 "  &amp; AC53  &amp; "市独自の制度"</f>
        <v>■国・県の制度　 □国・県の制度＋市独自の制度　 □市独自の制度</v>
      </c>
      <c r="F52" s="6923"/>
      <c r="G52" s="6923"/>
      <c r="H52" s="6923"/>
      <c r="I52" s="6923"/>
      <c r="J52" s="6923"/>
      <c r="K52" s="6923"/>
      <c r="L52" s="6923"/>
      <c r="M52" s="6923"/>
      <c r="N52" s="6924"/>
      <c r="AA52" s="8" t="s">
        <v>275</v>
      </c>
      <c r="AB52" s="8" t="s">
        <v>274</v>
      </c>
      <c r="AC52" s="8" t="s">
        <v>274</v>
      </c>
      <c r="AD52" s="8" t="s">
        <v>274</v>
      </c>
    </row>
    <row r="53" spans="1:40" ht="20.100000000000001" customHeight="1" thickBot="1" x14ac:dyDescent="0.2">
      <c r="A53" s="6925" t="s">
        <v>330</v>
      </c>
      <c r="B53" s="6926"/>
      <c r="C53" s="6926"/>
      <c r="D53" s="6926"/>
      <c r="E53" s="6927" t="s">
        <v>1587</v>
      </c>
      <c r="F53" s="6928"/>
      <c r="G53" s="6928"/>
      <c r="H53" s="6928"/>
      <c r="I53" s="6928"/>
      <c r="J53" s="6928"/>
      <c r="K53" s="6928"/>
      <c r="L53" s="6928"/>
      <c r="M53" s="6928"/>
      <c r="N53" s="69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93534000</v>
      </c>
      <c r="F57" s="57"/>
      <c r="G57" s="57">
        <f>IFERROR(HLOOKUP($AF$38,$AA$56:$AI$57,2,FALSE)*1000,"")</f>
        <v>95347000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87712</v>
      </c>
      <c r="AE57" s="13">
        <v>93534</v>
      </c>
      <c r="AF57" s="13">
        <v>95347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86718000</v>
      </c>
      <c r="G58" s="19"/>
      <c r="H58" s="20">
        <f>IFERROR(G57-H59,"")</f>
        <v>95347000</v>
      </c>
      <c r="I58" s="19"/>
      <c r="J58" s="20">
        <f>IFERROR(I57-J59,"")</f>
        <v>0</v>
      </c>
      <c r="K58" s="19"/>
      <c r="L58" s="20">
        <f>IFERROR(K57-L59,"")</f>
        <v>0</v>
      </c>
      <c r="M58" s="19"/>
      <c r="N58" s="18">
        <f>IFERROR(M57-N59,"")</f>
        <v>0</v>
      </c>
      <c r="AA58" s="13">
        <v>0</v>
      </c>
      <c r="AB58" s="13">
        <v>0</v>
      </c>
      <c r="AC58" s="13">
        <v>0</v>
      </c>
      <c r="AD58" s="13">
        <v>48011276</v>
      </c>
      <c r="AE58" s="13">
        <v>82319368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6816000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82319368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11214632</v>
      </c>
      <c r="F61" s="57"/>
      <c r="G61" s="57">
        <f>IFERROR(G57-G60,"")</f>
        <v>95347000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6816</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0.8801010113969252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6816</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1586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1585</v>
      </c>
      <c r="C70" s="49"/>
      <c r="D70" s="15" t="s">
        <v>252</v>
      </c>
      <c r="E70" s="180">
        <f>IFERROR(HLOOKUP($AE$38,$AA$76:$AI$80,2,FALSE),"")</f>
        <v>30253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1584</v>
      </c>
      <c r="C71" s="49"/>
      <c r="D71" s="15" t="s">
        <v>1297</v>
      </c>
      <c r="E71" s="180">
        <f>IFERROR(HLOOKUP($AE$38,$AA$76:$AI$80,3,FALSE),"")</f>
        <v>20999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30253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20999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880" t="s">
        <v>305</v>
      </c>
      <c r="B85" s="6881"/>
      <c r="C85" s="6881"/>
      <c r="D85" s="6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880" t="s">
        <v>302</v>
      </c>
      <c r="B87" s="6881"/>
      <c r="C87" s="6881"/>
      <c r="D87" s="6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876" t="s">
        <v>300</v>
      </c>
      <c r="B89" s="6877"/>
      <c r="C89" s="6877"/>
      <c r="D89" s="6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880" t="s">
        <v>297</v>
      </c>
      <c r="B91" s="6881"/>
      <c r="C91" s="6881"/>
      <c r="D91" s="6938"/>
      <c r="E91" s="158" t="s">
        <v>1583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880" t="s">
        <v>294</v>
      </c>
      <c r="B98" s="6881"/>
      <c r="C98" s="6881"/>
      <c r="D98" s="6938"/>
      <c r="E98" s="6943" t="s">
        <v>340</v>
      </c>
      <c r="F98" s="6944"/>
      <c r="G98" s="6940" t="s">
        <v>293</v>
      </c>
      <c r="H98" s="6941"/>
      <c r="I98" s="6941"/>
      <c r="J98" s="6941"/>
      <c r="K98" s="6941"/>
      <c r="L98" s="6941"/>
      <c r="M98" s="6941"/>
      <c r="N98" s="6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880" t="s">
        <v>292</v>
      </c>
      <c r="B105" s="6881"/>
      <c r="C105" s="6881"/>
      <c r="D105" s="6938"/>
      <c r="E105" s="6939" t="s">
        <v>1582</v>
      </c>
      <c r="F105" s="6930"/>
      <c r="G105" s="6930"/>
      <c r="H105" s="6930"/>
      <c r="I105" s="6930"/>
      <c r="J105" s="6930"/>
      <c r="K105" s="6930"/>
      <c r="L105" s="6930"/>
      <c r="M105" s="6930"/>
      <c r="N105" s="6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956" t="s">
        <v>307</v>
      </c>
      <c r="Q4" s="6957"/>
      <c r="R4" s="6957"/>
      <c r="S4" s="6957"/>
      <c r="T4" s="118" t="str">
        <f>LEFT(E83,1)</f>
        <v>Ｂ</v>
      </c>
      <c r="U4" s="6958" t="s">
        <v>306</v>
      </c>
      <c r="V4" s="6958"/>
      <c r="W4" s="6958"/>
      <c r="X4" s="6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6960" t="s">
        <v>305</v>
      </c>
      <c r="Q6" s="6961"/>
      <c r="R6" s="6961"/>
      <c r="S6" s="6961"/>
      <c r="T6" s="118" t="str">
        <f>LEFT(E85,1)</f>
        <v>Ｂ</v>
      </c>
      <c r="U6" s="6958" t="s">
        <v>303</v>
      </c>
      <c r="V6" s="6958"/>
      <c r="W6" s="6958"/>
      <c r="X6" s="6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6972" t="s">
        <v>285</v>
      </c>
      <c r="B7" s="6973"/>
      <c r="C7" s="6973"/>
      <c r="D7" s="6973"/>
      <c r="E7" s="6974" t="str">
        <f t="shared" si="0"/>
        <v>国民健康保険事業特別会計繰出金</v>
      </c>
      <c r="F7" s="6975"/>
      <c r="G7" s="6975"/>
      <c r="H7" s="6975"/>
      <c r="I7" s="6975"/>
      <c r="J7" s="6975"/>
      <c r="K7" s="6975"/>
      <c r="L7" s="6975"/>
      <c r="M7" s="6975"/>
      <c r="N7" s="6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948" t="s">
        <v>283</v>
      </c>
      <c r="B8" s="6949"/>
      <c r="C8" s="6949"/>
      <c r="D8" s="6949"/>
      <c r="E8" s="6950" t="str">
        <f t="shared" si="0"/>
        <v>国保年金課</v>
      </c>
      <c r="F8" s="6951"/>
      <c r="G8" s="6951"/>
      <c r="H8" s="6951"/>
      <c r="I8" s="6951"/>
      <c r="J8" s="6951"/>
      <c r="K8" s="6951"/>
      <c r="L8" s="6951"/>
      <c r="M8" s="6951"/>
      <c r="N8" s="6952"/>
      <c r="P8" s="6920" t="s">
        <v>302</v>
      </c>
      <c r="Q8" s="6921"/>
      <c r="R8" s="6921"/>
      <c r="S8" s="6921"/>
      <c r="T8" s="120" t="str">
        <f>LEFT(E87,1)</f>
        <v>Ａ</v>
      </c>
      <c r="U8" s="6918" t="s">
        <v>301</v>
      </c>
      <c r="V8" s="6918"/>
      <c r="W8" s="6918"/>
      <c r="X8" s="6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945" t="s">
        <v>334</v>
      </c>
      <c r="B9" s="6946"/>
      <c r="C9" s="6946"/>
      <c r="D9" s="6947"/>
      <c r="E9" s="6953" t="str">
        <f t="shared" si="0"/>
        <v>国民健康保険財政の健全化・安定化を図るため、一般会計から国民健康保険事業特別会計へ繰出しを行う。
保険基盤安定繰出金／未就学児均等割保険料繰出金／出産育児一時金繰出金／財政安定化支援事業繰出金／事務費繰出金</v>
      </c>
      <c r="F9" s="6954"/>
      <c r="G9" s="6954"/>
      <c r="H9" s="6954"/>
      <c r="I9" s="6954"/>
      <c r="J9" s="6954"/>
      <c r="K9" s="6954"/>
      <c r="L9" s="6954"/>
      <c r="M9" s="6954"/>
      <c r="N9" s="6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916" t="s">
        <v>300</v>
      </c>
      <c r="Q10" s="6917"/>
      <c r="R10" s="6917"/>
      <c r="S10" s="6917"/>
      <c r="T10" s="118" t="str">
        <f>LEFT(E89,1)</f>
        <v>Ａ</v>
      </c>
      <c r="U10" s="6918" t="s">
        <v>298</v>
      </c>
      <c r="V10" s="6918"/>
      <c r="W10" s="6918"/>
      <c r="X10" s="6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法定の繰出基準に基づき、一般会計から国民健康保険事業特別会計に適正に支出した。</v>
      </c>
      <c r="U12" s="6970"/>
      <c r="V12" s="6970"/>
      <c r="W12" s="6970"/>
      <c r="X12" s="6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948" t="s">
        <v>332</v>
      </c>
      <c r="B14" s="6949"/>
      <c r="C14" s="6949"/>
      <c r="D14" s="6949"/>
      <c r="E14" s="6962" t="str">
        <f>E51</f>
        <v>■市が直接実施  □一部委託  □全部委託・指定管理  □その他</v>
      </c>
      <c r="F14" s="6963"/>
      <c r="G14" s="6963"/>
      <c r="H14" s="6963"/>
      <c r="I14" s="6963"/>
      <c r="J14" s="6963"/>
      <c r="K14" s="6963"/>
      <c r="L14" s="6963"/>
      <c r="M14" s="6963"/>
      <c r="N14" s="6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948" t="s">
        <v>331</v>
      </c>
      <c r="B15" s="6949"/>
      <c r="C15" s="6949"/>
      <c r="D15" s="6949"/>
      <c r="E15" s="6962" t="str">
        <f>E52</f>
        <v>■国・県の制度　 □国・県の制度＋市独自の制度　 □市独自の制度</v>
      </c>
      <c r="F15" s="6963"/>
      <c r="G15" s="6963"/>
      <c r="H15" s="6963"/>
      <c r="I15" s="6963"/>
      <c r="J15" s="6963"/>
      <c r="K15" s="6963"/>
      <c r="L15" s="6963"/>
      <c r="M15" s="6963"/>
      <c r="N15" s="6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6965" t="s">
        <v>330</v>
      </c>
      <c r="B16" s="6966"/>
      <c r="C16" s="6966"/>
      <c r="D16" s="6966"/>
      <c r="E16" s="6967" t="str">
        <f>E53</f>
        <v>国民健康保険法</v>
      </c>
      <c r="F16" s="6968"/>
      <c r="G16" s="6968"/>
      <c r="H16" s="6968"/>
      <c r="I16" s="6968"/>
      <c r="J16" s="6968"/>
      <c r="K16" s="6968"/>
      <c r="L16" s="6968"/>
      <c r="M16" s="6968"/>
      <c r="N16" s="6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687917000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223060000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464857000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687911808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5192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0.99999245257785463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国民健康保険財政の健全化・安定化を図るため、一般会計から国民健康保険事業特別会計へ繰出しを行った。
保険基盤安定繰出金／未就学児均等割保険料繰出金／産前産後保険料繰出金／出産育児一時金繰出金／財政安定化支援事業繰出金／事務費繰出金</v>
      </c>
      <c r="F26" s="53"/>
      <c r="G26" s="53"/>
      <c r="H26" s="53"/>
      <c r="I26" s="53"/>
      <c r="J26" s="53"/>
      <c r="K26" s="53"/>
      <c r="L26" s="53"/>
      <c r="M26" s="53"/>
      <c r="N26" s="54"/>
      <c r="O26" s="21"/>
      <c r="P26" s="6920" t="s">
        <v>292</v>
      </c>
      <c r="Q26" s="6921"/>
      <c r="R26" s="6921"/>
      <c r="S26" s="6977"/>
      <c r="T26" s="121" t="str">
        <f>E105</f>
        <v>法定の繰出しであるため、今後も継続して繰出しする。</v>
      </c>
      <c r="U26" s="6970"/>
      <c r="V26" s="6970"/>
      <c r="W26" s="6970"/>
      <c r="X26" s="6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繰出金の額</v>
      </c>
      <c r="C33" s="49"/>
      <c r="D33" s="23" t="str">
        <f t="shared" ref="D33:E36" si="1">D70</f>
        <v>円</v>
      </c>
      <c r="E33" s="150">
        <f t="shared" si="1"/>
        <v>687911808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6972" t="s">
        <v>285</v>
      </c>
      <c r="B44" s="6973"/>
      <c r="C44" s="6973"/>
      <c r="D44" s="6973"/>
      <c r="E44" s="6974" t="s">
        <v>1595</v>
      </c>
      <c r="F44" s="6975"/>
      <c r="G44" s="6975"/>
      <c r="H44" s="6975"/>
      <c r="I44" s="6975"/>
      <c r="J44" s="6975"/>
      <c r="K44" s="6975"/>
      <c r="L44" s="6975"/>
      <c r="M44" s="6975"/>
      <c r="N44" s="6976"/>
    </row>
    <row r="45" spans="1:35" ht="20.100000000000001" customHeight="1" x14ac:dyDescent="0.15">
      <c r="A45" s="6948" t="s">
        <v>283</v>
      </c>
      <c r="B45" s="6949"/>
      <c r="C45" s="6949"/>
      <c r="D45" s="6949"/>
      <c r="E45" s="6950" t="s">
        <v>1589</v>
      </c>
      <c r="F45" s="6951"/>
      <c r="G45" s="6951"/>
      <c r="H45" s="6951"/>
      <c r="I45" s="6951"/>
      <c r="J45" s="6951"/>
      <c r="K45" s="6951"/>
      <c r="L45" s="6951"/>
      <c r="M45" s="6951"/>
      <c r="N45" s="6952"/>
    </row>
    <row r="46" spans="1:35" ht="20.100000000000001" customHeight="1" x14ac:dyDescent="0.15">
      <c r="A46" s="6945" t="s">
        <v>334</v>
      </c>
      <c r="B46" s="6946"/>
      <c r="C46" s="6946"/>
      <c r="D46" s="6947"/>
      <c r="E46" s="6953" t="s">
        <v>1594</v>
      </c>
      <c r="F46" s="6954"/>
      <c r="G46" s="6954"/>
      <c r="H46" s="6954"/>
      <c r="I46" s="6954"/>
      <c r="J46" s="6954"/>
      <c r="K46" s="6954"/>
      <c r="L46" s="6954"/>
      <c r="M46" s="6954"/>
      <c r="N46" s="6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948" t="s">
        <v>332</v>
      </c>
      <c r="B51" s="6949"/>
      <c r="C51" s="6949"/>
      <c r="D51" s="6949"/>
      <c r="E51" s="6962" t="str">
        <f>AA52 &amp; "市が直接実施  " &amp; AB52  &amp; "一部委託  "  &amp; AC52 &amp; "全部委託・指定管理  " &amp; AD52 &amp; "その他"</f>
        <v>■市が直接実施  □一部委託  □全部委託・指定管理  □その他</v>
      </c>
      <c r="F51" s="6963"/>
      <c r="G51" s="6963"/>
      <c r="H51" s="6963"/>
      <c r="I51" s="6963"/>
      <c r="J51" s="6963"/>
      <c r="K51" s="6963"/>
      <c r="L51" s="6963"/>
      <c r="M51" s="6963"/>
      <c r="N51" s="6964"/>
    </row>
    <row r="52" spans="1:40" ht="20.100000000000001" customHeight="1" x14ac:dyDescent="0.15">
      <c r="A52" s="6948" t="s">
        <v>331</v>
      </c>
      <c r="B52" s="6949"/>
      <c r="C52" s="6949"/>
      <c r="D52" s="6949"/>
      <c r="E52" s="6962" t="str">
        <f>AA53 &amp; "国・県の制度　 " &amp; AB53  &amp; "国・県の制度＋市独自の制度　 "  &amp; AC53  &amp; "市独自の制度"</f>
        <v>■国・県の制度　 □国・県の制度＋市独自の制度　 □市独自の制度</v>
      </c>
      <c r="F52" s="6963"/>
      <c r="G52" s="6963"/>
      <c r="H52" s="6963"/>
      <c r="I52" s="6963"/>
      <c r="J52" s="6963"/>
      <c r="K52" s="6963"/>
      <c r="L52" s="6963"/>
      <c r="M52" s="6963"/>
      <c r="N52" s="6964"/>
      <c r="AA52" s="8" t="s">
        <v>275</v>
      </c>
      <c r="AB52" s="8" t="s">
        <v>274</v>
      </c>
      <c r="AC52" s="8" t="s">
        <v>274</v>
      </c>
      <c r="AD52" s="8" t="s">
        <v>274</v>
      </c>
    </row>
    <row r="53" spans="1:40" ht="20.100000000000001" customHeight="1" thickBot="1" x14ac:dyDescent="0.2">
      <c r="A53" s="6965" t="s">
        <v>330</v>
      </c>
      <c r="B53" s="6966"/>
      <c r="C53" s="6966"/>
      <c r="D53" s="6966"/>
      <c r="E53" s="6967" t="s">
        <v>1587</v>
      </c>
      <c r="F53" s="6968"/>
      <c r="G53" s="6968"/>
      <c r="H53" s="6968"/>
      <c r="I53" s="6968"/>
      <c r="J53" s="6968"/>
      <c r="K53" s="6968"/>
      <c r="L53" s="6968"/>
      <c r="M53" s="6968"/>
      <c r="N53" s="69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687917000</v>
      </c>
      <c r="F57" s="57"/>
      <c r="G57" s="57">
        <f>IFERROR(HLOOKUP($AF$38,$AA$56:$AI$57,2,FALSE)*1000,"")</f>
        <v>675668000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848925</v>
      </c>
      <c r="AE57" s="13">
        <v>687917</v>
      </c>
      <c r="AF57" s="13">
        <v>675668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223060000</v>
      </c>
      <c r="G58" s="19"/>
      <c r="H58" s="20">
        <f>IFERROR(G57-H59,"")</f>
        <v>209978000</v>
      </c>
      <c r="I58" s="19"/>
      <c r="J58" s="20">
        <f>IFERROR(I57-J59,"")</f>
        <v>0</v>
      </c>
      <c r="K58" s="19"/>
      <c r="L58" s="20">
        <f>IFERROR(K57-L59,"")</f>
        <v>0</v>
      </c>
      <c r="M58" s="19"/>
      <c r="N58" s="18">
        <f>IFERROR(M57-N59,"")</f>
        <v>0</v>
      </c>
      <c r="AA58" s="13">
        <v>0</v>
      </c>
      <c r="AB58" s="13">
        <v>0</v>
      </c>
      <c r="AC58" s="13">
        <v>0</v>
      </c>
      <c r="AD58" s="13">
        <v>233600000</v>
      </c>
      <c r="AE58" s="13">
        <v>687911808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464857000</v>
      </c>
      <c r="G59" s="19"/>
      <c r="H59" s="20">
        <f>IFERROR(HLOOKUP($AF$38,$AA$60:$AI$61,2,FALSE)*1000,"")</f>
        <v>465690000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687911808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5192</v>
      </c>
      <c r="F61" s="57"/>
      <c r="G61" s="57">
        <f>IFERROR(G57-G60,"")</f>
        <v>675668000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440464</v>
      </c>
      <c r="AE61" s="12">
        <f t="shared" si="2"/>
        <v>464857</v>
      </c>
      <c r="AF61" s="12">
        <f t="shared" si="2"/>
        <v>465690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0.99999245257785463</v>
      </c>
      <c r="F62" s="47"/>
      <c r="G62" s="47">
        <f>IFERROR(G$60/G$57,"")</f>
        <v>0</v>
      </c>
      <c r="H62" s="47"/>
      <c r="I62" s="47" t="str">
        <f>IFERROR(I$60/I$57,"")</f>
        <v/>
      </c>
      <c r="J62" s="47"/>
      <c r="K62" s="47" t="str">
        <f>IFERROR(K$60/K$57,"")</f>
        <v/>
      </c>
      <c r="L62" s="47"/>
      <c r="M62" s="47" t="str">
        <f>IFERROR(M$60/M$57,"")</f>
        <v/>
      </c>
      <c r="N62" s="50"/>
      <c r="AA62" s="11">
        <v>0</v>
      </c>
      <c r="AB62" s="11">
        <v>0</v>
      </c>
      <c r="AC62" s="11">
        <v>0</v>
      </c>
      <c r="AD62" s="11">
        <v>125536</v>
      </c>
      <c r="AE62" s="11">
        <v>128367</v>
      </c>
      <c r="AF62" s="11">
        <v>128922</v>
      </c>
      <c r="AG62" s="11">
        <v>0</v>
      </c>
      <c r="AH62" s="11">
        <v>0</v>
      </c>
      <c r="AI62" s="11">
        <v>0</v>
      </c>
      <c r="AJ62" s="8" t="s">
        <v>251</v>
      </c>
      <c r="AL62" s="8" t="s">
        <v>251</v>
      </c>
      <c r="AN62" s="8" t="s">
        <v>251</v>
      </c>
    </row>
    <row r="63" spans="1:40" ht="20.100000000000001" customHeight="1" x14ac:dyDescent="0.15">
      <c r="A63" s="51" t="s">
        <v>321</v>
      </c>
      <c r="B63" s="52"/>
      <c r="C63" s="52"/>
      <c r="D63" s="52"/>
      <c r="E63" s="53" t="s">
        <v>1593</v>
      </c>
      <c r="F63" s="53"/>
      <c r="G63" s="53"/>
      <c r="H63" s="53"/>
      <c r="I63" s="53"/>
      <c r="J63" s="53"/>
      <c r="K63" s="53"/>
      <c r="L63" s="53"/>
      <c r="M63" s="53"/>
      <c r="N63" s="54"/>
      <c r="AA63" s="11">
        <v>0</v>
      </c>
      <c r="AB63" s="11">
        <v>0</v>
      </c>
      <c r="AC63" s="11">
        <v>0</v>
      </c>
      <c r="AD63" s="11">
        <v>314928</v>
      </c>
      <c r="AE63" s="11">
        <v>336490</v>
      </c>
      <c r="AF63" s="11">
        <v>336768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849</v>
      </c>
      <c r="C70" s="49"/>
      <c r="D70" s="15" t="s">
        <v>515</v>
      </c>
      <c r="E70" s="180">
        <f>IFERROR(HLOOKUP($AE$38,$AA$76:$AI$80,2,FALSE),"")</f>
        <v>687911808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687911808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920" t="s">
        <v>305</v>
      </c>
      <c r="B85" s="6921"/>
      <c r="C85" s="6921"/>
      <c r="D85" s="6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920" t="s">
        <v>302</v>
      </c>
      <c r="B87" s="6921"/>
      <c r="C87" s="6921"/>
      <c r="D87" s="6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916" t="s">
        <v>300</v>
      </c>
      <c r="B89" s="6917"/>
      <c r="C89" s="6917"/>
      <c r="D89" s="6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920" t="s">
        <v>297</v>
      </c>
      <c r="B91" s="6921"/>
      <c r="C91" s="6921"/>
      <c r="D91" s="6978"/>
      <c r="E91" s="158" t="s">
        <v>1592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920" t="s">
        <v>294</v>
      </c>
      <c r="B98" s="6921"/>
      <c r="C98" s="6921"/>
      <c r="D98" s="6978"/>
      <c r="E98" s="6983" t="s">
        <v>340</v>
      </c>
      <c r="F98" s="6984"/>
      <c r="G98" s="6980" t="s">
        <v>293</v>
      </c>
      <c r="H98" s="6981"/>
      <c r="I98" s="6981"/>
      <c r="J98" s="6981"/>
      <c r="K98" s="6981"/>
      <c r="L98" s="6981"/>
      <c r="M98" s="6981"/>
      <c r="N98" s="6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920" t="s">
        <v>292</v>
      </c>
      <c r="B105" s="6921"/>
      <c r="C105" s="6921"/>
      <c r="D105" s="6978"/>
      <c r="E105" s="6979" t="s">
        <v>1591</v>
      </c>
      <c r="F105" s="6970"/>
      <c r="G105" s="6970"/>
      <c r="H105" s="6970"/>
      <c r="I105" s="6970"/>
      <c r="J105" s="6970"/>
      <c r="K105" s="6970"/>
      <c r="L105" s="6970"/>
      <c r="M105" s="6970"/>
      <c r="N105" s="6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6996" t="s">
        <v>307</v>
      </c>
      <c r="Q4" s="6997"/>
      <c r="R4" s="6997"/>
      <c r="S4" s="6997"/>
      <c r="T4" s="118" t="str">
        <f>LEFT(E83,1)</f>
        <v>Ｂ</v>
      </c>
      <c r="U4" s="6998" t="s">
        <v>306</v>
      </c>
      <c r="V4" s="6998"/>
      <c r="W4" s="6998"/>
      <c r="X4" s="6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000" t="s">
        <v>305</v>
      </c>
      <c r="Q6" s="7001"/>
      <c r="R6" s="7001"/>
      <c r="S6" s="7001"/>
      <c r="T6" s="118" t="str">
        <f>LEFT(E85,1)</f>
        <v>Ｂ</v>
      </c>
      <c r="U6" s="6998" t="s">
        <v>303</v>
      </c>
      <c r="V6" s="6998"/>
      <c r="W6" s="6998"/>
      <c r="X6" s="6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012" t="s">
        <v>285</v>
      </c>
      <c r="B7" s="7013"/>
      <c r="C7" s="7013"/>
      <c r="D7" s="7013"/>
      <c r="E7" s="7014" t="str">
        <f t="shared" si="0"/>
        <v>国民健康保険団体連合会負担金</v>
      </c>
      <c r="F7" s="7015"/>
      <c r="G7" s="7015"/>
      <c r="H7" s="7015"/>
      <c r="I7" s="7015"/>
      <c r="J7" s="7015"/>
      <c r="K7" s="7015"/>
      <c r="L7" s="7015"/>
      <c r="M7" s="7015"/>
      <c r="N7" s="7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6988" t="s">
        <v>283</v>
      </c>
      <c r="B8" s="6989"/>
      <c r="C8" s="6989"/>
      <c r="D8" s="6989"/>
      <c r="E8" s="6990" t="str">
        <f t="shared" si="0"/>
        <v>国保年金課</v>
      </c>
      <c r="F8" s="6991"/>
      <c r="G8" s="6991"/>
      <c r="H8" s="6991"/>
      <c r="I8" s="6991"/>
      <c r="J8" s="6991"/>
      <c r="K8" s="6991"/>
      <c r="L8" s="6991"/>
      <c r="M8" s="6991"/>
      <c r="N8" s="6992"/>
      <c r="P8" s="6960" t="s">
        <v>302</v>
      </c>
      <c r="Q8" s="6961"/>
      <c r="R8" s="6961"/>
      <c r="S8" s="6961"/>
      <c r="T8" s="120" t="str">
        <f>LEFT(E87,1)</f>
        <v>Ａ</v>
      </c>
      <c r="U8" s="6958" t="s">
        <v>301</v>
      </c>
      <c r="V8" s="6958"/>
      <c r="W8" s="6958"/>
      <c r="X8" s="6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985" t="s">
        <v>334</v>
      </c>
      <c r="B9" s="6986"/>
      <c r="C9" s="6986"/>
      <c r="D9" s="6987"/>
      <c r="E9" s="6993" t="str">
        <f t="shared" si="0"/>
        <v>埼玉県国民健康保険団体連合会は、国民健康保険法第８３条の規定により、保険者が共同して国民健康保険事業の目的を達成するために設立された団体であり、県内の全市町村が加入し、保険者の規模に応じてその運営経費を負担する。</v>
      </c>
      <c r="F9" s="6994"/>
      <c r="G9" s="6994"/>
      <c r="H9" s="6994"/>
      <c r="I9" s="6994"/>
      <c r="J9" s="6994"/>
      <c r="K9" s="6994"/>
      <c r="L9" s="6994"/>
      <c r="M9" s="6994"/>
      <c r="N9" s="6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956" t="s">
        <v>300</v>
      </c>
      <c r="Q10" s="6957"/>
      <c r="R10" s="6957"/>
      <c r="S10" s="6957"/>
      <c r="T10" s="118" t="str">
        <f>LEFT(E89,1)</f>
        <v>Ａ</v>
      </c>
      <c r="U10" s="6958" t="s">
        <v>298</v>
      </c>
      <c r="V10" s="6958"/>
      <c r="W10" s="6958"/>
      <c r="X10" s="6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埼玉県国民健康保険団体連合会からの通知に基づき、適切に処理を実施した。</v>
      </c>
      <c r="U12" s="7010"/>
      <c r="V12" s="7010"/>
      <c r="W12" s="7010"/>
      <c r="X12" s="7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6988" t="s">
        <v>332</v>
      </c>
      <c r="B14" s="6989"/>
      <c r="C14" s="6989"/>
      <c r="D14" s="6989"/>
      <c r="E14" s="7002" t="str">
        <f>E51</f>
        <v>■市が直接実施  □一部委託  □全部委託・指定管理  □その他</v>
      </c>
      <c r="F14" s="7003"/>
      <c r="G14" s="7003"/>
      <c r="H14" s="7003"/>
      <c r="I14" s="7003"/>
      <c r="J14" s="7003"/>
      <c r="K14" s="7003"/>
      <c r="L14" s="7003"/>
      <c r="M14" s="7003"/>
      <c r="N14" s="7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6988" t="s">
        <v>331</v>
      </c>
      <c r="B15" s="6989"/>
      <c r="C15" s="6989"/>
      <c r="D15" s="6989"/>
      <c r="E15" s="7002" t="str">
        <f>E52</f>
        <v>■国・県の制度　 □国・県の制度＋市独自の制度　 □市独自の制度</v>
      </c>
      <c r="F15" s="7003"/>
      <c r="G15" s="7003"/>
      <c r="H15" s="7003"/>
      <c r="I15" s="7003"/>
      <c r="J15" s="7003"/>
      <c r="K15" s="7003"/>
      <c r="L15" s="7003"/>
      <c r="M15" s="7003"/>
      <c r="N15" s="7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005" t="s">
        <v>330</v>
      </c>
      <c r="B16" s="7006"/>
      <c r="C16" s="7006"/>
      <c r="D16" s="7006"/>
      <c r="E16" s="7007" t="str">
        <f>E53</f>
        <v>国民健康保険法</v>
      </c>
      <c r="F16" s="7008"/>
      <c r="G16" s="7008"/>
      <c r="H16" s="7008"/>
      <c r="I16" s="7008"/>
      <c r="J16" s="7008"/>
      <c r="K16" s="7008"/>
      <c r="L16" s="7008"/>
      <c r="M16" s="7008"/>
      <c r="N16" s="7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1720000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1720000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1686600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33400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0.98058139534883726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埼玉県国民健康保険団体連合会は、国民健康保険法第８３条の規定により、保険者が共同して国民健康保険事業の目的を達成するために設立された団体であり、県内の全市町村が加入し、保険者の規模に応じてその運営経費を負担した。</v>
      </c>
      <c r="F26" s="53"/>
      <c r="G26" s="53"/>
      <c r="H26" s="53"/>
      <c r="I26" s="53"/>
      <c r="J26" s="53"/>
      <c r="K26" s="53"/>
      <c r="L26" s="53"/>
      <c r="M26" s="53"/>
      <c r="N26" s="54"/>
      <c r="O26" s="21"/>
      <c r="P26" s="6960" t="s">
        <v>292</v>
      </c>
      <c r="Q26" s="6961"/>
      <c r="R26" s="6961"/>
      <c r="S26" s="7017"/>
      <c r="T26" s="121" t="str">
        <f>E105</f>
        <v>今後も継続して負担する。</v>
      </c>
      <c r="U26" s="7010"/>
      <c r="V26" s="7010"/>
      <c r="W26" s="7010"/>
      <c r="X26" s="7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負担額</v>
      </c>
      <c r="C33" s="49"/>
      <c r="D33" s="23" t="str">
        <f t="shared" ref="D33:E36" si="1">D70</f>
        <v>円</v>
      </c>
      <c r="E33" s="150">
        <f t="shared" si="1"/>
        <v>1686600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012" t="s">
        <v>285</v>
      </c>
      <c r="B44" s="7013"/>
      <c r="C44" s="7013"/>
      <c r="D44" s="7013"/>
      <c r="E44" s="7014" t="s">
        <v>1601</v>
      </c>
      <c r="F44" s="7015"/>
      <c r="G44" s="7015"/>
      <c r="H44" s="7015"/>
      <c r="I44" s="7015"/>
      <c r="J44" s="7015"/>
      <c r="K44" s="7015"/>
      <c r="L44" s="7015"/>
      <c r="M44" s="7015"/>
      <c r="N44" s="7016"/>
    </row>
    <row r="45" spans="1:35" ht="20.100000000000001" customHeight="1" x14ac:dyDescent="0.15">
      <c r="A45" s="6988" t="s">
        <v>283</v>
      </c>
      <c r="B45" s="6989"/>
      <c r="C45" s="6989"/>
      <c r="D45" s="6989"/>
      <c r="E45" s="6990" t="s">
        <v>1589</v>
      </c>
      <c r="F45" s="6991"/>
      <c r="G45" s="6991"/>
      <c r="H45" s="6991"/>
      <c r="I45" s="6991"/>
      <c r="J45" s="6991"/>
      <c r="K45" s="6991"/>
      <c r="L45" s="6991"/>
      <c r="M45" s="6991"/>
      <c r="N45" s="6992"/>
    </row>
    <row r="46" spans="1:35" ht="20.100000000000001" customHeight="1" x14ac:dyDescent="0.15">
      <c r="A46" s="6985" t="s">
        <v>334</v>
      </c>
      <c r="B46" s="6986"/>
      <c r="C46" s="6986"/>
      <c r="D46" s="6987"/>
      <c r="E46" s="6993" t="s">
        <v>1600</v>
      </c>
      <c r="F46" s="6994"/>
      <c r="G46" s="6994"/>
      <c r="H46" s="6994"/>
      <c r="I46" s="6994"/>
      <c r="J46" s="6994"/>
      <c r="K46" s="6994"/>
      <c r="L46" s="6994"/>
      <c r="M46" s="6994"/>
      <c r="N46" s="6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6988" t="s">
        <v>332</v>
      </c>
      <c r="B51" s="6989"/>
      <c r="C51" s="6989"/>
      <c r="D51" s="6989"/>
      <c r="E51" s="7002" t="str">
        <f>AA52 &amp; "市が直接実施  " &amp; AB52  &amp; "一部委託  "  &amp; AC52 &amp; "全部委託・指定管理  " &amp; AD52 &amp; "その他"</f>
        <v>■市が直接実施  □一部委託  □全部委託・指定管理  □その他</v>
      </c>
      <c r="F51" s="7003"/>
      <c r="G51" s="7003"/>
      <c r="H51" s="7003"/>
      <c r="I51" s="7003"/>
      <c r="J51" s="7003"/>
      <c r="K51" s="7003"/>
      <c r="L51" s="7003"/>
      <c r="M51" s="7003"/>
      <c r="N51" s="7004"/>
    </row>
    <row r="52" spans="1:40" ht="20.100000000000001" customHeight="1" x14ac:dyDescent="0.15">
      <c r="A52" s="6988" t="s">
        <v>331</v>
      </c>
      <c r="B52" s="6989"/>
      <c r="C52" s="6989"/>
      <c r="D52" s="6989"/>
      <c r="E52" s="7002" t="str">
        <f>AA53 &amp; "国・県の制度　 " &amp; AB53  &amp; "国・県の制度＋市独自の制度　 "  &amp; AC53  &amp; "市独自の制度"</f>
        <v>■国・県の制度　 □国・県の制度＋市独自の制度　 □市独自の制度</v>
      </c>
      <c r="F52" s="7003"/>
      <c r="G52" s="7003"/>
      <c r="H52" s="7003"/>
      <c r="I52" s="7003"/>
      <c r="J52" s="7003"/>
      <c r="K52" s="7003"/>
      <c r="L52" s="7003"/>
      <c r="M52" s="7003"/>
      <c r="N52" s="7004"/>
      <c r="AA52" s="8" t="s">
        <v>275</v>
      </c>
      <c r="AB52" s="8" t="s">
        <v>274</v>
      </c>
      <c r="AC52" s="8" t="s">
        <v>274</v>
      </c>
      <c r="AD52" s="8" t="s">
        <v>274</v>
      </c>
    </row>
    <row r="53" spans="1:40" ht="20.100000000000001" customHeight="1" thickBot="1" x14ac:dyDescent="0.2">
      <c r="A53" s="7005" t="s">
        <v>330</v>
      </c>
      <c r="B53" s="7006"/>
      <c r="C53" s="7006"/>
      <c r="D53" s="7006"/>
      <c r="E53" s="7007" t="s">
        <v>1587</v>
      </c>
      <c r="F53" s="7008"/>
      <c r="G53" s="7008"/>
      <c r="H53" s="7008"/>
      <c r="I53" s="7008"/>
      <c r="J53" s="7008"/>
      <c r="K53" s="7008"/>
      <c r="L53" s="7008"/>
      <c r="M53" s="7008"/>
      <c r="N53" s="70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1720000</v>
      </c>
      <c r="F57" s="57"/>
      <c r="G57" s="57">
        <f>IFERROR(HLOOKUP($AF$38,$AA$56:$AI$57,2,FALSE)*1000,"")</f>
        <v>1670000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1870</v>
      </c>
      <c r="AE57" s="13">
        <v>1720</v>
      </c>
      <c r="AF57" s="13">
        <v>1670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1755750</v>
      </c>
      <c r="AE58" s="13">
        <v>1686600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1720000</v>
      </c>
      <c r="G59" s="19"/>
      <c r="H59" s="20">
        <f>IFERROR(HLOOKUP($AF$38,$AA$60:$AI$61,2,FALSE)*1000,"")</f>
        <v>1670000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1686600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33400</v>
      </c>
      <c r="F61" s="57"/>
      <c r="G61" s="57">
        <f>IFERROR(G57-G60,"")</f>
        <v>1670000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1870</v>
      </c>
      <c r="AE61" s="12">
        <f t="shared" si="2"/>
        <v>1720</v>
      </c>
      <c r="AF61" s="12">
        <f t="shared" si="2"/>
        <v>1670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0.98058139534883726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1599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1598</v>
      </c>
      <c r="C70" s="49"/>
      <c r="D70" s="15" t="s">
        <v>515</v>
      </c>
      <c r="E70" s="180">
        <f>IFERROR(HLOOKUP($AE$38,$AA$76:$AI$80,2,FALSE),"")</f>
        <v>1686600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1870</v>
      </c>
      <c r="AE70" s="11">
        <v>1720</v>
      </c>
      <c r="AF70" s="11">
        <v>1670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1686600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6960" t="s">
        <v>305</v>
      </c>
      <c r="B85" s="6961"/>
      <c r="C85" s="6961"/>
      <c r="D85" s="6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6960" t="s">
        <v>302</v>
      </c>
      <c r="B87" s="6961"/>
      <c r="C87" s="6961"/>
      <c r="D87" s="6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956" t="s">
        <v>300</v>
      </c>
      <c r="B89" s="6957"/>
      <c r="C89" s="6957"/>
      <c r="D89" s="69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6960" t="s">
        <v>297</v>
      </c>
      <c r="B91" s="6961"/>
      <c r="C91" s="6961"/>
      <c r="D91" s="7018"/>
      <c r="E91" s="158" t="s">
        <v>1597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6960" t="s">
        <v>294</v>
      </c>
      <c r="B98" s="6961"/>
      <c r="C98" s="6961"/>
      <c r="D98" s="7018"/>
      <c r="E98" s="7023" t="s">
        <v>340</v>
      </c>
      <c r="F98" s="7024"/>
      <c r="G98" s="7020" t="s">
        <v>293</v>
      </c>
      <c r="H98" s="7021"/>
      <c r="I98" s="7021"/>
      <c r="J98" s="7021"/>
      <c r="K98" s="7021"/>
      <c r="L98" s="7021"/>
      <c r="M98" s="7021"/>
      <c r="N98" s="7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6960" t="s">
        <v>292</v>
      </c>
      <c r="B105" s="6961"/>
      <c r="C105" s="6961"/>
      <c r="D105" s="7018"/>
      <c r="E105" s="7019" t="s">
        <v>1596</v>
      </c>
      <c r="F105" s="7010"/>
      <c r="G105" s="7010"/>
      <c r="H105" s="7010"/>
      <c r="I105" s="7010"/>
      <c r="J105" s="7010"/>
      <c r="K105" s="7010"/>
      <c r="L105" s="7010"/>
      <c r="M105" s="7010"/>
      <c r="N105" s="7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036" t="s">
        <v>307</v>
      </c>
      <c r="Q4" s="7037"/>
      <c r="R4" s="7037"/>
      <c r="S4" s="7037"/>
      <c r="T4" s="118" t="str">
        <f>LEFT(E83,1)</f>
        <v>Ｂ</v>
      </c>
      <c r="U4" s="7038" t="s">
        <v>306</v>
      </c>
      <c r="V4" s="7038"/>
      <c r="W4" s="7038"/>
      <c r="X4" s="7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040" t="s">
        <v>305</v>
      </c>
      <c r="Q6" s="7041"/>
      <c r="R6" s="7041"/>
      <c r="S6" s="7041"/>
      <c r="T6" s="118" t="str">
        <f>LEFT(E85,1)</f>
        <v>Ｂ</v>
      </c>
      <c r="U6" s="7038" t="s">
        <v>303</v>
      </c>
      <c r="V6" s="7038"/>
      <c r="W6" s="7038"/>
      <c r="X6" s="7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052" t="s">
        <v>285</v>
      </c>
      <c r="B7" s="7053"/>
      <c r="C7" s="7053"/>
      <c r="D7" s="7053"/>
      <c r="E7" s="7054" t="str">
        <f t="shared" si="0"/>
        <v>国民健康保険中央会負担金</v>
      </c>
      <c r="F7" s="7055"/>
      <c r="G7" s="7055"/>
      <c r="H7" s="7055"/>
      <c r="I7" s="7055"/>
      <c r="J7" s="7055"/>
      <c r="K7" s="7055"/>
      <c r="L7" s="7055"/>
      <c r="M7" s="7055"/>
      <c r="N7" s="7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028" t="s">
        <v>283</v>
      </c>
      <c r="B8" s="7029"/>
      <c r="C8" s="7029"/>
      <c r="D8" s="7029"/>
      <c r="E8" s="7030" t="str">
        <f t="shared" si="0"/>
        <v>国保年金課</v>
      </c>
      <c r="F8" s="7031"/>
      <c r="G8" s="7031"/>
      <c r="H8" s="7031"/>
      <c r="I8" s="7031"/>
      <c r="J8" s="7031"/>
      <c r="K8" s="7031"/>
      <c r="L8" s="7031"/>
      <c r="M8" s="7031"/>
      <c r="N8" s="7032"/>
      <c r="P8" s="7000" t="s">
        <v>302</v>
      </c>
      <c r="Q8" s="7001"/>
      <c r="R8" s="7001"/>
      <c r="S8" s="7001"/>
      <c r="T8" s="120" t="str">
        <f>LEFT(E87,1)</f>
        <v>Ａ</v>
      </c>
      <c r="U8" s="6998" t="s">
        <v>301</v>
      </c>
      <c r="V8" s="6998"/>
      <c r="W8" s="6998"/>
      <c r="X8" s="6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025" t="s">
        <v>334</v>
      </c>
      <c r="B9" s="7026"/>
      <c r="C9" s="7026"/>
      <c r="D9" s="7027"/>
      <c r="E9" s="7033" t="str">
        <f t="shared" si="0"/>
        <v>国民健康保険中央会は、一般社団法人及び一般財団法人に関する法律に基づき、国民健康保険事業の普及等を目的として組織された公益財団法人であり、中央会が運営するオンライン資格確認等システムについて、保険者の規模に応じてその運営経費を負担する。</v>
      </c>
      <c r="F9" s="7034"/>
      <c r="G9" s="7034"/>
      <c r="H9" s="7034"/>
      <c r="I9" s="7034"/>
      <c r="J9" s="7034"/>
      <c r="K9" s="7034"/>
      <c r="L9" s="7034"/>
      <c r="M9" s="7034"/>
      <c r="N9" s="7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6996" t="s">
        <v>300</v>
      </c>
      <c r="Q10" s="6997"/>
      <c r="R10" s="6997"/>
      <c r="S10" s="6997"/>
      <c r="T10" s="118" t="str">
        <f>LEFT(E89,1)</f>
        <v>Ａ</v>
      </c>
      <c r="U10" s="6998" t="s">
        <v>298</v>
      </c>
      <c r="V10" s="6998"/>
      <c r="W10" s="6998"/>
      <c r="X10" s="6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国民健康保険中央会からの通知に基づき、適切に処理を実施した。</v>
      </c>
      <c r="U12" s="7050"/>
      <c r="V12" s="7050"/>
      <c r="W12" s="7050"/>
      <c r="X12" s="7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028" t="s">
        <v>332</v>
      </c>
      <c r="B14" s="7029"/>
      <c r="C14" s="7029"/>
      <c r="D14" s="7029"/>
      <c r="E14" s="7042" t="str">
        <f>E51</f>
        <v>■市が直接実施  □一部委託  □全部委託・指定管理  □その他</v>
      </c>
      <c r="F14" s="7043"/>
      <c r="G14" s="7043"/>
      <c r="H14" s="7043"/>
      <c r="I14" s="7043"/>
      <c r="J14" s="7043"/>
      <c r="K14" s="7043"/>
      <c r="L14" s="7043"/>
      <c r="M14" s="7043"/>
      <c r="N14" s="7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028" t="s">
        <v>331</v>
      </c>
      <c r="B15" s="7029"/>
      <c r="C15" s="7029"/>
      <c r="D15" s="7029"/>
      <c r="E15" s="7042" t="str">
        <f>E52</f>
        <v>■国・県の制度　 □国・県の制度＋市独自の制度　 □市独自の制度</v>
      </c>
      <c r="F15" s="7043"/>
      <c r="G15" s="7043"/>
      <c r="H15" s="7043"/>
      <c r="I15" s="7043"/>
      <c r="J15" s="7043"/>
      <c r="K15" s="7043"/>
      <c r="L15" s="7043"/>
      <c r="M15" s="7043"/>
      <c r="N15" s="7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045" t="s">
        <v>330</v>
      </c>
      <c r="B16" s="7046"/>
      <c r="C16" s="7046"/>
      <c r="D16" s="7046"/>
      <c r="E16" s="7047" t="str">
        <f>E53</f>
        <v>国民健康保険法</v>
      </c>
      <c r="F16" s="7048"/>
      <c r="G16" s="7048"/>
      <c r="H16" s="7048"/>
      <c r="I16" s="7048"/>
      <c r="J16" s="7048"/>
      <c r="K16" s="7048"/>
      <c r="L16" s="7048"/>
      <c r="M16" s="7048"/>
      <c r="N16" s="7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821000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821000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820596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404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0.99950791717417786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中央会は、一般社団法人及び一般財団法人に関する法律に基づき、国民健康保険事業の普及等を目的として組織された公益財団法人であり、中央会が運営するオンライン資格確認等システムについて、保険者の規模に応じてその運営経費を負担した。</v>
      </c>
      <c r="F26" s="53"/>
      <c r="G26" s="53"/>
      <c r="H26" s="53"/>
      <c r="I26" s="53"/>
      <c r="J26" s="53"/>
      <c r="K26" s="53"/>
      <c r="L26" s="53"/>
      <c r="M26" s="53"/>
      <c r="N26" s="54"/>
      <c r="O26" s="21"/>
      <c r="P26" s="7000" t="s">
        <v>292</v>
      </c>
      <c r="Q26" s="7001"/>
      <c r="R26" s="7001"/>
      <c r="S26" s="7057"/>
      <c r="T26" s="121" t="str">
        <f>E105</f>
        <v>法定負担であるため、今後も継続して負担する。</v>
      </c>
      <c r="U26" s="7050"/>
      <c r="V26" s="7050"/>
      <c r="W26" s="7050"/>
      <c r="X26" s="7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負担額</v>
      </c>
      <c r="C33" s="49"/>
      <c r="D33" s="23" t="str">
        <f t="shared" ref="D33:E36" si="1">D70</f>
        <v>円</v>
      </c>
      <c r="E33" s="150">
        <f t="shared" si="1"/>
        <v>820596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052" t="s">
        <v>285</v>
      </c>
      <c r="B44" s="7053"/>
      <c r="C44" s="7053"/>
      <c r="D44" s="7053"/>
      <c r="E44" s="7054" t="s">
        <v>1606</v>
      </c>
      <c r="F44" s="7055"/>
      <c r="G44" s="7055"/>
      <c r="H44" s="7055"/>
      <c r="I44" s="7055"/>
      <c r="J44" s="7055"/>
      <c r="K44" s="7055"/>
      <c r="L44" s="7055"/>
      <c r="M44" s="7055"/>
      <c r="N44" s="7056"/>
    </row>
    <row r="45" spans="1:35" ht="20.100000000000001" customHeight="1" x14ac:dyDescent="0.15">
      <c r="A45" s="7028" t="s">
        <v>283</v>
      </c>
      <c r="B45" s="7029"/>
      <c r="C45" s="7029"/>
      <c r="D45" s="7029"/>
      <c r="E45" s="7030" t="s">
        <v>1589</v>
      </c>
      <c r="F45" s="7031"/>
      <c r="G45" s="7031"/>
      <c r="H45" s="7031"/>
      <c r="I45" s="7031"/>
      <c r="J45" s="7031"/>
      <c r="K45" s="7031"/>
      <c r="L45" s="7031"/>
      <c r="M45" s="7031"/>
      <c r="N45" s="7032"/>
    </row>
    <row r="46" spans="1:35" ht="20.100000000000001" customHeight="1" x14ac:dyDescent="0.15">
      <c r="A46" s="7025" t="s">
        <v>334</v>
      </c>
      <c r="B46" s="7026"/>
      <c r="C46" s="7026"/>
      <c r="D46" s="7027"/>
      <c r="E46" s="7033" t="s">
        <v>1605</v>
      </c>
      <c r="F46" s="7034"/>
      <c r="G46" s="7034"/>
      <c r="H46" s="7034"/>
      <c r="I46" s="7034"/>
      <c r="J46" s="7034"/>
      <c r="K46" s="7034"/>
      <c r="L46" s="7034"/>
      <c r="M46" s="7034"/>
      <c r="N46" s="7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028" t="s">
        <v>332</v>
      </c>
      <c r="B51" s="7029"/>
      <c r="C51" s="7029"/>
      <c r="D51" s="7029"/>
      <c r="E51" s="7042" t="str">
        <f>AA52 &amp; "市が直接実施  " &amp; AB52  &amp; "一部委託  "  &amp; AC52 &amp; "全部委託・指定管理  " &amp; AD52 &amp; "その他"</f>
        <v>■市が直接実施  □一部委託  □全部委託・指定管理  □その他</v>
      </c>
      <c r="F51" s="7043"/>
      <c r="G51" s="7043"/>
      <c r="H51" s="7043"/>
      <c r="I51" s="7043"/>
      <c r="J51" s="7043"/>
      <c r="K51" s="7043"/>
      <c r="L51" s="7043"/>
      <c r="M51" s="7043"/>
      <c r="N51" s="7044"/>
    </row>
    <row r="52" spans="1:40" ht="20.100000000000001" customHeight="1" x14ac:dyDescent="0.15">
      <c r="A52" s="7028" t="s">
        <v>331</v>
      </c>
      <c r="B52" s="7029"/>
      <c r="C52" s="7029"/>
      <c r="D52" s="7029"/>
      <c r="E52" s="7042" t="str">
        <f>AA53 &amp; "国・県の制度　 " &amp; AB53  &amp; "国・県の制度＋市独自の制度　 "  &amp; AC53  &amp; "市独自の制度"</f>
        <v>■国・県の制度　 □国・県の制度＋市独自の制度　 □市独自の制度</v>
      </c>
      <c r="F52" s="7043"/>
      <c r="G52" s="7043"/>
      <c r="H52" s="7043"/>
      <c r="I52" s="7043"/>
      <c r="J52" s="7043"/>
      <c r="K52" s="7043"/>
      <c r="L52" s="7043"/>
      <c r="M52" s="7043"/>
      <c r="N52" s="7044"/>
      <c r="AA52" s="8" t="s">
        <v>275</v>
      </c>
      <c r="AB52" s="8" t="s">
        <v>274</v>
      </c>
      <c r="AC52" s="8" t="s">
        <v>274</v>
      </c>
      <c r="AD52" s="8" t="s">
        <v>274</v>
      </c>
    </row>
    <row r="53" spans="1:40" ht="20.100000000000001" customHeight="1" thickBot="1" x14ac:dyDescent="0.2">
      <c r="A53" s="7045" t="s">
        <v>330</v>
      </c>
      <c r="B53" s="7046"/>
      <c r="C53" s="7046"/>
      <c r="D53" s="7046"/>
      <c r="E53" s="7047" t="s">
        <v>1587</v>
      </c>
      <c r="F53" s="7048"/>
      <c r="G53" s="7048"/>
      <c r="H53" s="7048"/>
      <c r="I53" s="7048"/>
      <c r="J53" s="7048"/>
      <c r="K53" s="7048"/>
      <c r="L53" s="7048"/>
      <c r="M53" s="7048"/>
      <c r="N53" s="70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821000</v>
      </c>
      <c r="F57" s="57"/>
      <c r="G57" s="57">
        <f>IFERROR(HLOOKUP($AF$38,$AA$56:$AI$57,2,FALSE)*1000,"")</f>
        <v>1088000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813</v>
      </c>
      <c r="AE57" s="13">
        <v>821</v>
      </c>
      <c r="AF57" s="13">
        <v>1088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812412</v>
      </c>
      <c r="AE58" s="13">
        <v>820596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821000</v>
      </c>
      <c r="G59" s="19"/>
      <c r="H59" s="20">
        <f>IFERROR(HLOOKUP($AF$38,$AA$60:$AI$61,2,FALSE)*1000,"")</f>
        <v>1088000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820596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404</v>
      </c>
      <c r="F61" s="57"/>
      <c r="G61" s="57">
        <f>IFERROR(G57-G60,"")</f>
        <v>1088000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813</v>
      </c>
      <c r="AE61" s="12">
        <f t="shared" si="2"/>
        <v>821</v>
      </c>
      <c r="AF61" s="12">
        <f t="shared" si="2"/>
        <v>1088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0.99950791717417786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1604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1598</v>
      </c>
      <c r="C70" s="49"/>
      <c r="D70" s="15" t="s">
        <v>515</v>
      </c>
      <c r="E70" s="180">
        <f>IFERROR(HLOOKUP($AE$38,$AA$76:$AI$80,2,FALSE),"")</f>
        <v>820596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813</v>
      </c>
      <c r="AE70" s="11">
        <v>821</v>
      </c>
      <c r="AF70" s="11">
        <v>1088</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820596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000" t="s">
        <v>305</v>
      </c>
      <c r="B85" s="7001"/>
      <c r="C85" s="7001"/>
      <c r="D85" s="7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000" t="s">
        <v>302</v>
      </c>
      <c r="B87" s="7001"/>
      <c r="C87" s="7001"/>
      <c r="D87" s="70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6996" t="s">
        <v>300</v>
      </c>
      <c r="B89" s="6997"/>
      <c r="C89" s="6997"/>
      <c r="D89" s="6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000" t="s">
        <v>297</v>
      </c>
      <c r="B91" s="7001"/>
      <c r="C91" s="7001"/>
      <c r="D91" s="7058"/>
      <c r="E91" s="158" t="s">
        <v>1603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000" t="s">
        <v>294</v>
      </c>
      <c r="B98" s="7001"/>
      <c r="C98" s="7001"/>
      <c r="D98" s="7058"/>
      <c r="E98" s="7063" t="s">
        <v>340</v>
      </c>
      <c r="F98" s="7064"/>
      <c r="G98" s="7060" t="s">
        <v>293</v>
      </c>
      <c r="H98" s="7061"/>
      <c r="I98" s="7061"/>
      <c r="J98" s="7061"/>
      <c r="K98" s="7061"/>
      <c r="L98" s="7061"/>
      <c r="M98" s="7061"/>
      <c r="N98" s="7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000" t="s">
        <v>292</v>
      </c>
      <c r="B105" s="7001"/>
      <c r="C105" s="7001"/>
      <c r="D105" s="7058"/>
      <c r="E105" s="7059" t="s">
        <v>1602</v>
      </c>
      <c r="F105" s="7050"/>
      <c r="G105" s="7050"/>
      <c r="H105" s="7050"/>
      <c r="I105" s="7050"/>
      <c r="J105" s="7050"/>
      <c r="K105" s="7050"/>
      <c r="L105" s="7050"/>
      <c r="M105" s="7050"/>
      <c r="N105" s="7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076" t="s">
        <v>307</v>
      </c>
      <c r="Q4" s="7077"/>
      <c r="R4" s="7077"/>
      <c r="S4" s="7077"/>
      <c r="T4" s="118" t="str">
        <f>LEFT(E83,1)</f>
        <v>Ｂ</v>
      </c>
      <c r="U4" s="7078" t="s">
        <v>306</v>
      </c>
      <c r="V4" s="7078"/>
      <c r="W4" s="7078"/>
      <c r="X4" s="7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080" t="s">
        <v>305</v>
      </c>
      <c r="Q6" s="7081"/>
      <c r="R6" s="7081"/>
      <c r="S6" s="7081"/>
      <c r="T6" s="118" t="str">
        <f>LEFT(E85,1)</f>
        <v>Ｂ</v>
      </c>
      <c r="U6" s="7078" t="s">
        <v>303</v>
      </c>
      <c r="V6" s="7078"/>
      <c r="W6" s="7078"/>
      <c r="X6" s="7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092" t="s">
        <v>285</v>
      </c>
      <c r="B7" s="7093"/>
      <c r="C7" s="7093"/>
      <c r="D7" s="7093"/>
      <c r="E7" s="7094" t="str">
        <f t="shared" si="0"/>
        <v>賦課業務</v>
      </c>
      <c r="F7" s="7095"/>
      <c r="G7" s="7095"/>
      <c r="H7" s="7095"/>
      <c r="I7" s="7095"/>
      <c r="J7" s="7095"/>
      <c r="K7" s="7095"/>
      <c r="L7" s="7095"/>
      <c r="M7" s="7095"/>
      <c r="N7" s="7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068" t="s">
        <v>283</v>
      </c>
      <c r="B8" s="7069"/>
      <c r="C8" s="7069"/>
      <c r="D8" s="7069"/>
      <c r="E8" s="7070" t="str">
        <f t="shared" si="0"/>
        <v>国保年金課</v>
      </c>
      <c r="F8" s="7071"/>
      <c r="G8" s="7071"/>
      <c r="H8" s="7071"/>
      <c r="I8" s="7071"/>
      <c r="J8" s="7071"/>
      <c r="K8" s="7071"/>
      <c r="L8" s="7071"/>
      <c r="M8" s="7071"/>
      <c r="N8" s="7072"/>
      <c r="P8" s="7040" t="s">
        <v>302</v>
      </c>
      <c r="Q8" s="7041"/>
      <c r="R8" s="7041"/>
      <c r="S8" s="7041"/>
      <c r="T8" s="120" t="str">
        <f>LEFT(E87,1)</f>
        <v>Ａ</v>
      </c>
      <c r="U8" s="7038" t="s">
        <v>301</v>
      </c>
      <c r="V8" s="7038"/>
      <c r="W8" s="7038"/>
      <c r="X8" s="7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065" t="s">
        <v>334</v>
      </c>
      <c r="B9" s="7066"/>
      <c r="C9" s="7066"/>
      <c r="D9" s="7067"/>
      <c r="E9" s="7073" t="str">
        <f t="shared" si="0"/>
        <v>国民健康保険税の賦課業務を行う。</v>
      </c>
      <c r="F9" s="7074"/>
      <c r="G9" s="7074"/>
      <c r="H9" s="7074"/>
      <c r="I9" s="7074"/>
      <c r="J9" s="7074"/>
      <c r="K9" s="7074"/>
      <c r="L9" s="7074"/>
      <c r="M9" s="7074"/>
      <c r="N9" s="7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036" t="s">
        <v>300</v>
      </c>
      <c r="Q10" s="7037"/>
      <c r="R10" s="7037"/>
      <c r="S10" s="7037"/>
      <c r="T10" s="118" t="str">
        <f>LEFT(E89,1)</f>
        <v>Ａ</v>
      </c>
      <c r="U10" s="7038" t="s">
        <v>298</v>
      </c>
      <c r="V10" s="7038"/>
      <c r="W10" s="7038"/>
      <c r="X10" s="7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口座振替の推進やコンビニエンスストア等の複数の収納方法を設けることで、国民健康保険税の徴収率の向上を図ることができた。</v>
      </c>
      <c r="U12" s="7090"/>
      <c r="V12" s="7090"/>
      <c r="W12" s="7090"/>
      <c r="X12" s="7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068" t="s">
        <v>332</v>
      </c>
      <c r="B14" s="7069"/>
      <c r="C14" s="7069"/>
      <c r="D14" s="7069"/>
      <c r="E14" s="7082" t="str">
        <f>E51</f>
        <v>■市が直接実施  □一部委託  □全部委託・指定管理  □その他</v>
      </c>
      <c r="F14" s="7083"/>
      <c r="G14" s="7083"/>
      <c r="H14" s="7083"/>
      <c r="I14" s="7083"/>
      <c r="J14" s="7083"/>
      <c r="K14" s="7083"/>
      <c r="L14" s="7083"/>
      <c r="M14" s="7083"/>
      <c r="N14" s="7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068" t="s">
        <v>331</v>
      </c>
      <c r="B15" s="7069"/>
      <c r="C15" s="7069"/>
      <c r="D15" s="7069"/>
      <c r="E15" s="7082" t="str">
        <f>E52</f>
        <v>■国・県の制度　 □国・県の制度＋市独自の制度　 □市独自の制度</v>
      </c>
      <c r="F15" s="7083"/>
      <c r="G15" s="7083"/>
      <c r="H15" s="7083"/>
      <c r="I15" s="7083"/>
      <c r="J15" s="7083"/>
      <c r="K15" s="7083"/>
      <c r="L15" s="7083"/>
      <c r="M15" s="7083"/>
      <c r="N15" s="7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085" t="s">
        <v>330</v>
      </c>
      <c r="B16" s="7086"/>
      <c r="C16" s="7086"/>
      <c r="D16" s="7086"/>
      <c r="E16" s="7087" t="str">
        <f>E53</f>
        <v>国民健康保険法</v>
      </c>
      <c r="F16" s="7088"/>
      <c r="G16" s="7088"/>
      <c r="H16" s="7088"/>
      <c r="I16" s="7088"/>
      <c r="J16" s="7088"/>
      <c r="K16" s="7088"/>
      <c r="L16" s="7088"/>
      <c r="M16" s="7088"/>
      <c r="N16" s="7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2158000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2158000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2157430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0.99973586654309543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国民健康保険税に係る納税通知書や同封しているチラシの印刷経費を負担した。</v>
      </c>
      <c r="F26" s="53"/>
      <c r="G26" s="53"/>
      <c r="H26" s="53"/>
      <c r="I26" s="53"/>
      <c r="J26" s="53"/>
      <c r="K26" s="53"/>
      <c r="L26" s="53"/>
      <c r="M26" s="53"/>
      <c r="N26" s="54"/>
      <c r="O26" s="21"/>
      <c r="P26" s="7040" t="s">
        <v>292</v>
      </c>
      <c r="Q26" s="7041"/>
      <c r="R26" s="7041"/>
      <c r="S26" s="7097"/>
      <c r="T26" s="121" t="str">
        <f>E105</f>
        <v>今後も継続して発行する。</v>
      </c>
      <c r="U26" s="7090"/>
      <c r="V26" s="7090"/>
      <c r="W26" s="7090"/>
      <c r="X26" s="7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納税通知書発行数</v>
      </c>
      <c r="C33" s="49"/>
      <c r="D33" s="23" t="str">
        <f t="shared" ref="D33:E36" si="1">D70</f>
        <v>枚</v>
      </c>
      <c r="E33" s="150">
        <f t="shared" si="1"/>
        <v>62800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092" t="s">
        <v>285</v>
      </c>
      <c r="B44" s="7093"/>
      <c r="C44" s="7093"/>
      <c r="D44" s="7093"/>
      <c r="E44" s="7094" t="s">
        <v>1612</v>
      </c>
      <c r="F44" s="7095"/>
      <c r="G44" s="7095"/>
      <c r="H44" s="7095"/>
      <c r="I44" s="7095"/>
      <c r="J44" s="7095"/>
      <c r="K44" s="7095"/>
      <c r="L44" s="7095"/>
      <c r="M44" s="7095"/>
      <c r="N44" s="7096"/>
    </row>
    <row r="45" spans="1:35" ht="20.100000000000001" customHeight="1" x14ac:dyDescent="0.15">
      <c r="A45" s="7068" t="s">
        <v>283</v>
      </c>
      <c r="B45" s="7069"/>
      <c r="C45" s="7069"/>
      <c r="D45" s="7069"/>
      <c r="E45" s="7070" t="s">
        <v>1589</v>
      </c>
      <c r="F45" s="7071"/>
      <c r="G45" s="7071"/>
      <c r="H45" s="7071"/>
      <c r="I45" s="7071"/>
      <c r="J45" s="7071"/>
      <c r="K45" s="7071"/>
      <c r="L45" s="7071"/>
      <c r="M45" s="7071"/>
      <c r="N45" s="7072"/>
    </row>
    <row r="46" spans="1:35" ht="20.100000000000001" customHeight="1" x14ac:dyDescent="0.15">
      <c r="A46" s="7065" t="s">
        <v>334</v>
      </c>
      <c r="B46" s="7066"/>
      <c r="C46" s="7066"/>
      <c r="D46" s="7067"/>
      <c r="E46" s="7073" t="s">
        <v>1611</v>
      </c>
      <c r="F46" s="7074"/>
      <c r="G46" s="7074"/>
      <c r="H46" s="7074"/>
      <c r="I46" s="7074"/>
      <c r="J46" s="7074"/>
      <c r="K46" s="7074"/>
      <c r="L46" s="7074"/>
      <c r="M46" s="7074"/>
      <c r="N46" s="7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068" t="s">
        <v>332</v>
      </c>
      <c r="B51" s="7069"/>
      <c r="C51" s="7069"/>
      <c r="D51" s="7069"/>
      <c r="E51" s="7082" t="str">
        <f>AA52 &amp; "市が直接実施  " &amp; AB52  &amp; "一部委託  "  &amp; AC52 &amp; "全部委託・指定管理  " &amp; AD52 &amp; "その他"</f>
        <v>■市が直接実施  □一部委託  □全部委託・指定管理  □その他</v>
      </c>
      <c r="F51" s="7083"/>
      <c r="G51" s="7083"/>
      <c r="H51" s="7083"/>
      <c r="I51" s="7083"/>
      <c r="J51" s="7083"/>
      <c r="K51" s="7083"/>
      <c r="L51" s="7083"/>
      <c r="M51" s="7083"/>
      <c r="N51" s="7084"/>
    </row>
    <row r="52" spans="1:40" ht="20.100000000000001" customHeight="1" x14ac:dyDescent="0.15">
      <c r="A52" s="7068" t="s">
        <v>331</v>
      </c>
      <c r="B52" s="7069"/>
      <c r="C52" s="7069"/>
      <c r="D52" s="7069"/>
      <c r="E52" s="7082" t="str">
        <f>AA53 &amp; "国・県の制度　 " &amp; AB53  &amp; "国・県の制度＋市独自の制度　 "  &amp; AC53  &amp; "市独自の制度"</f>
        <v>■国・県の制度　 □国・県の制度＋市独自の制度　 □市独自の制度</v>
      </c>
      <c r="F52" s="7083"/>
      <c r="G52" s="7083"/>
      <c r="H52" s="7083"/>
      <c r="I52" s="7083"/>
      <c r="J52" s="7083"/>
      <c r="K52" s="7083"/>
      <c r="L52" s="7083"/>
      <c r="M52" s="7083"/>
      <c r="N52" s="7084"/>
      <c r="AA52" s="8" t="s">
        <v>275</v>
      </c>
      <c r="AB52" s="8" t="s">
        <v>274</v>
      </c>
      <c r="AC52" s="8" t="s">
        <v>274</v>
      </c>
      <c r="AD52" s="8" t="s">
        <v>274</v>
      </c>
    </row>
    <row r="53" spans="1:40" ht="20.100000000000001" customHeight="1" thickBot="1" x14ac:dyDescent="0.2">
      <c r="A53" s="7085" t="s">
        <v>330</v>
      </c>
      <c r="B53" s="7086"/>
      <c r="C53" s="7086"/>
      <c r="D53" s="7086"/>
      <c r="E53" s="7087" t="s">
        <v>1587</v>
      </c>
      <c r="F53" s="7088"/>
      <c r="G53" s="7088"/>
      <c r="H53" s="7088"/>
      <c r="I53" s="7088"/>
      <c r="J53" s="7088"/>
      <c r="K53" s="7088"/>
      <c r="L53" s="7088"/>
      <c r="M53" s="7088"/>
      <c r="N53" s="70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2158000</v>
      </c>
      <c r="F57" s="57"/>
      <c r="G57" s="57">
        <f>IFERROR(HLOOKUP($AF$38,$AA$56:$AI$57,2,FALSE)*1000,"")</f>
        <v>3311000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2981</v>
      </c>
      <c r="AE57" s="13">
        <v>2158</v>
      </c>
      <c r="AF57" s="13">
        <v>3311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1859748</v>
      </c>
      <c r="AE58" s="13">
        <v>2157430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2158000</v>
      </c>
      <c r="G59" s="19"/>
      <c r="H59" s="20">
        <f>IFERROR(HLOOKUP($AF$38,$AA$60:$AI$61,2,FALSE)*1000,"")</f>
        <v>3311000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2157430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570</v>
      </c>
      <c r="F61" s="57"/>
      <c r="G61" s="57">
        <f>IFERROR(G57-G60,"")</f>
        <v>3311000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2981</v>
      </c>
      <c r="AE61" s="12">
        <f t="shared" si="2"/>
        <v>2583</v>
      </c>
      <c r="AF61" s="12">
        <f t="shared" si="2"/>
        <v>3311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0.99973586654309543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1610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1609</v>
      </c>
      <c r="C70" s="49"/>
      <c r="D70" s="15" t="s">
        <v>1386</v>
      </c>
      <c r="E70" s="180">
        <f>IFERROR(HLOOKUP($AE$38,$AA$76:$AI$80,2,FALSE),"")</f>
        <v>62800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2981</v>
      </c>
      <c r="AE70" s="11">
        <v>2583</v>
      </c>
      <c r="AF70" s="11">
        <v>3311</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62800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040" t="s">
        <v>305</v>
      </c>
      <c r="B85" s="7041"/>
      <c r="C85" s="7041"/>
      <c r="D85" s="7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040" t="s">
        <v>302</v>
      </c>
      <c r="B87" s="7041"/>
      <c r="C87" s="7041"/>
      <c r="D87" s="7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036" t="s">
        <v>300</v>
      </c>
      <c r="B89" s="7037"/>
      <c r="C89" s="7037"/>
      <c r="D89" s="7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040" t="s">
        <v>297</v>
      </c>
      <c r="B91" s="7041"/>
      <c r="C91" s="7041"/>
      <c r="D91" s="7098"/>
      <c r="E91" s="158" t="s">
        <v>1608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040" t="s">
        <v>294</v>
      </c>
      <c r="B98" s="7041"/>
      <c r="C98" s="7041"/>
      <c r="D98" s="7098"/>
      <c r="E98" s="7103" t="s">
        <v>340</v>
      </c>
      <c r="F98" s="7104"/>
      <c r="G98" s="7100" t="s">
        <v>293</v>
      </c>
      <c r="H98" s="7101"/>
      <c r="I98" s="7101"/>
      <c r="J98" s="7101"/>
      <c r="K98" s="7101"/>
      <c r="L98" s="7101"/>
      <c r="M98" s="7101"/>
      <c r="N98" s="7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040" t="s">
        <v>292</v>
      </c>
      <c r="B105" s="7041"/>
      <c r="C105" s="7041"/>
      <c r="D105" s="7098"/>
      <c r="E105" s="7099" t="s">
        <v>1607</v>
      </c>
      <c r="F105" s="7090"/>
      <c r="G105" s="7090"/>
      <c r="H105" s="7090"/>
      <c r="I105" s="7090"/>
      <c r="J105" s="7090"/>
      <c r="K105" s="7090"/>
      <c r="L105" s="7090"/>
      <c r="M105" s="7090"/>
      <c r="N105" s="7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116" t="s">
        <v>307</v>
      </c>
      <c r="Q4" s="7117"/>
      <c r="R4" s="7117"/>
      <c r="S4" s="7117"/>
      <c r="T4" s="118" t="str">
        <f>LEFT(E83,1)</f>
        <v>Ｂ</v>
      </c>
      <c r="U4" s="7118" t="s">
        <v>306</v>
      </c>
      <c r="V4" s="7118"/>
      <c r="W4" s="7118"/>
      <c r="X4" s="7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120" t="s">
        <v>305</v>
      </c>
      <c r="Q6" s="7121"/>
      <c r="R6" s="7121"/>
      <c r="S6" s="7121"/>
      <c r="T6" s="118" t="str">
        <f>LEFT(E85,1)</f>
        <v>Ｂ</v>
      </c>
      <c r="U6" s="7118" t="s">
        <v>303</v>
      </c>
      <c r="V6" s="7118"/>
      <c r="W6" s="7118"/>
      <c r="X6" s="7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132" t="s">
        <v>285</v>
      </c>
      <c r="B7" s="7133"/>
      <c r="C7" s="7133"/>
      <c r="D7" s="7133"/>
      <c r="E7" s="7134" t="str">
        <f t="shared" si="0"/>
        <v>国保運営協議会</v>
      </c>
      <c r="F7" s="7135"/>
      <c r="G7" s="7135"/>
      <c r="H7" s="7135"/>
      <c r="I7" s="7135"/>
      <c r="J7" s="7135"/>
      <c r="K7" s="7135"/>
      <c r="L7" s="7135"/>
      <c r="M7" s="7135"/>
      <c r="N7" s="7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108" t="s">
        <v>283</v>
      </c>
      <c r="B8" s="7109"/>
      <c r="C8" s="7109"/>
      <c r="D8" s="7109"/>
      <c r="E8" s="7110" t="str">
        <f t="shared" si="0"/>
        <v>国保年金課</v>
      </c>
      <c r="F8" s="7111"/>
      <c r="G8" s="7111"/>
      <c r="H8" s="7111"/>
      <c r="I8" s="7111"/>
      <c r="J8" s="7111"/>
      <c r="K8" s="7111"/>
      <c r="L8" s="7111"/>
      <c r="M8" s="7111"/>
      <c r="N8" s="7112"/>
      <c r="P8" s="7080" t="s">
        <v>302</v>
      </c>
      <c r="Q8" s="7081"/>
      <c r="R8" s="7081"/>
      <c r="S8" s="7081"/>
      <c r="T8" s="120" t="str">
        <f>LEFT(E87,1)</f>
        <v>Ａ</v>
      </c>
      <c r="U8" s="7078" t="s">
        <v>301</v>
      </c>
      <c r="V8" s="7078"/>
      <c r="W8" s="7078"/>
      <c r="X8" s="7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105" t="s">
        <v>334</v>
      </c>
      <c r="B9" s="7106"/>
      <c r="C9" s="7106"/>
      <c r="D9" s="7107"/>
      <c r="E9" s="7113" t="str">
        <f t="shared" si="0"/>
        <v>国民健康保険事業の適正な運営を図るため、国民健康保険法第１１条に基づき、国民健康保険運営協議会を設置し、必要に応じて国民健康保険の運営に関する審議を行う。</v>
      </c>
      <c r="F9" s="7114"/>
      <c r="G9" s="7114"/>
      <c r="H9" s="7114"/>
      <c r="I9" s="7114"/>
      <c r="J9" s="7114"/>
      <c r="K9" s="7114"/>
      <c r="L9" s="7114"/>
      <c r="M9" s="7114"/>
      <c r="N9" s="7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076" t="s">
        <v>300</v>
      </c>
      <c r="Q10" s="7077"/>
      <c r="R10" s="7077"/>
      <c r="S10" s="7077"/>
      <c r="T10" s="118" t="str">
        <f>LEFT(E89,1)</f>
        <v>Ａ</v>
      </c>
      <c r="U10" s="7078" t="s">
        <v>298</v>
      </c>
      <c r="V10" s="7078"/>
      <c r="W10" s="7078"/>
      <c r="X10" s="7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必要に応じて開催し、今後取り組むべき課題の充実のための相互理解を深めた。</v>
      </c>
      <c r="U12" s="7130"/>
      <c r="V12" s="7130"/>
      <c r="W12" s="7130"/>
      <c r="X12" s="7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108" t="s">
        <v>332</v>
      </c>
      <c r="B14" s="7109"/>
      <c r="C14" s="7109"/>
      <c r="D14" s="7109"/>
      <c r="E14" s="7122" t="str">
        <f>E51</f>
        <v>■市が直接実施  □一部委託  □全部委託・指定管理  □その他</v>
      </c>
      <c r="F14" s="7123"/>
      <c r="G14" s="7123"/>
      <c r="H14" s="7123"/>
      <c r="I14" s="7123"/>
      <c r="J14" s="7123"/>
      <c r="K14" s="7123"/>
      <c r="L14" s="7123"/>
      <c r="M14" s="7123"/>
      <c r="N14" s="7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108" t="s">
        <v>331</v>
      </c>
      <c r="B15" s="7109"/>
      <c r="C15" s="7109"/>
      <c r="D15" s="7109"/>
      <c r="E15" s="7122" t="str">
        <f>E52</f>
        <v>■国・県の制度　 □国・県の制度＋市独自の制度　 □市独自の制度</v>
      </c>
      <c r="F15" s="7123"/>
      <c r="G15" s="7123"/>
      <c r="H15" s="7123"/>
      <c r="I15" s="7123"/>
      <c r="J15" s="7123"/>
      <c r="K15" s="7123"/>
      <c r="L15" s="7123"/>
      <c r="M15" s="7123"/>
      <c r="N15" s="7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125" t="s">
        <v>330</v>
      </c>
      <c r="B16" s="7126"/>
      <c r="C16" s="7126"/>
      <c r="D16" s="7126"/>
      <c r="E16" s="7127" t="str">
        <f>E53</f>
        <v>国民健康保険法</v>
      </c>
      <c r="F16" s="7128"/>
      <c r="G16" s="7128"/>
      <c r="H16" s="7128"/>
      <c r="I16" s="7128"/>
      <c r="J16" s="7128"/>
      <c r="K16" s="7128"/>
      <c r="L16" s="7128"/>
      <c r="M16" s="7128"/>
      <c r="N16" s="7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410000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410000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222832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187168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0.54349268292682928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国民健康保険事業の適正な運営を図るため、国民健康保険法第１１条に基づき国民健康保険運営協議会を開催し、国民健康保険の運営に関する審議を行った。</v>
      </c>
      <c r="F26" s="53"/>
      <c r="G26" s="53"/>
      <c r="H26" s="53"/>
      <c r="I26" s="53"/>
      <c r="J26" s="53"/>
      <c r="K26" s="53"/>
      <c r="L26" s="53"/>
      <c r="M26" s="53"/>
      <c r="N26" s="54"/>
      <c r="O26" s="21"/>
      <c r="P26" s="7080" t="s">
        <v>292</v>
      </c>
      <c r="Q26" s="7081"/>
      <c r="R26" s="7081"/>
      <c r="S26" s="7137"/>
      <c r="T26" s="121" t="str">
        <f>E105</f>
        <v>今後も継続して開催する。</v>
      </c>
      <c r="U26" s="7130"/>
      <c r="V26" s="7130"/>
      <c r="W26" s="7130"/>
      <c r="X26" s="7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構成人数</v>
      </c>
      <c r="C33" s="49"/>
      <c r="D33" s="23" t="str">
        <f t="shared" ref="D33:E36" si="1">D70</f>
        <v>人</v>
      </c>
      <c r="E33" s="46">
        <f t="shared" si="1"/>
        <v>10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開催回数</v>
      </c>
      <c r="C34" s="49"/>
      <c r="D34" s="23" t="str">
        <f t="shared" si="1"/>
        <v>回</v>
      </c>
      <c r="E34" s="46">
        <f t="shared" si="1"/>
        <v>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132" t="s">
        <v>285</v>
      </c>
      <c r="B44" s="7133"/>
      <c r="C44" s="7133"/>
      <c r="D44" s="7133"/>
      <c r="E44" s="7134" t="s">
        <v>1618</v>
      </c>
      <c r="F44" s="7135"/>
      <c r="G44" s="7135"/>
      <c r="H44" s="7135"/>
      <c r="I44" s="7135"/>
      <c r="J44" s="7135"/>
      <c r="K44" s="7135"/>
      <c r="L44" s="7135"/>
      <c r="M44" s="7135"/>
      <c r="N44" s="7136"/>
    </row>
    <row r="45" spans="1:35" ht="20.100000000000001" customHeight="1" x14ac:dyDescent="0.15">
      <c r="A45" s="7108" t="s">
        <v>283</v>
      </c>
      <c r="B45" s="7109"/>
      <c r="C45" s="7109"/>
      <c r="D45" s="7109"/>
      <c r="E45" s="7110" t="s">
        <v>1589</v>
      </c>
      <c r="F45" s="7111"/>
      <c r="G45" s="7111"/>
      <c r="H45" s="7111"/>
      <c r="I45" s="7111"/>
      <c r="J45" s="7111"/>
      <c r="K45" s="7111"/>
      <c r="L45" s="7111"/>
      <c r="M45" s="7111"/>
      <c r="N45" s="7112"/>
    </row>
    <row r="46" spans="1:35" ht="20.100000000000001" customHeight="1" x14ac:dyDescent="0.15">
      <c r="A46" s="7105" t="s">
        <v>334</v>
      </c>
      <c r="B46" s="7106"/>
      <c r="C46" s="7106"/>
      <c r="D46" s="7107"/>
      <c r="E46" s="7113" t="s">
        <v>1617</v>
      </c>
      <c r="F46" s="7114"/>
      <c r="G46" s="7114"/>
      <c r="H46" s="7114"/>
      <c r="I46" s="7114"/>
      <c r="J46" s="7114"/>
      <c r="K46" s="7114"/>
      <c r="L46" s="7114"/>
      <c r="M46" s="7114"/>
      <c r="N46" s="7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108" t="s">
        <v>332</v>
      </c>
      <c r="B51" s="7109"/>
      <c r="C51" s="7109"/>
      <c r="D51" s="7109"/>
      <c r="E51" s="7122" t="str">
        <f>AA52 &amp; "市が直接実施  " &amp; AB52  &amp; "一部委託  "  &amp; AC52 &amp; "全部委託・指定管理  " &amp; AD52 &amp; "その他"</f>
        <v>■市が直接実施  □一部委託  □全部委託・指定管理  □その他</v>
      </c>
      <c r="F51" s="7123"/>
      <c r="G51" s="7123"/>
      <c r="H51" s="7123"/>
      <c r="I51" s="7123"/>
      <c r="J51" s="7123"/>
      <c r="K51" s="7123"/>
      <c r="L51" s="7123"/>
      <c r="M51" s="7123"/>
      <c r="N51" s="7124"/>
    </row>
    <row r="52" spans="1:40" ht="20.100000000000001" customHeight="1" x14ac:dyDescent="0.15">
      <c r="A52" s="7108" t="s">
        <v>331</v>
      </c>
      <c r="B52" s="7109"/>
      <c r="C52" s="7109"/>
      <c r="D52" s="7109"/>
      <c r="E52" s="7122" t="str">
        <f>AA53 &amp; "国・県の制度　 " &amp; AB53  &amp; "国・県の制度＋市独自の制度　 "  &amp; AC53  &amp; "市独自の制度"</f>
        <v>■国・県の制度　 □国・県の制度＋市独自の制度　 □市独自の制度</v>
      </c>
      <c r="F52" s="7123"/>
      <c r="G52" s="7123"/>
      <c r="H52" s="7123"/>
      <c r="I52" s="7123"/>
      <c r="J52" s="7123"/>
      <c r="K52" s="7123"/>
      <c r="L52" s="7123"/>
      <c r="M52" s="7123"/>
      <c r="N52" s="7124"/>
      <c r="AA52" s="8" t="s">
        <v>275</v>
      </c>
      <c r="AB52" s="8" t="s">
        <v>274</v>
      </c>
      <c r="AC52" s="8" t="s">
        <v>274</v>
      </c>
      <c r="AD52" s="8" t="s">
        <v>274</v>
      </c>
    </row>
    <row r="53" spans="1:40" ht="20.100000000000001" customHeight="1" thickBot="1" x14ac:dyDescent="0.2">
      <c r="A53" s="7125" t="s">
        <v>330</v>
      </c>
      <c r="B53" s="7126"/>
      <c r="C53" s="7126"/>
      <c r="D53" s="7126"/>
      <c r="E53" s="7127" t="s">
        <v>1587</v>
      </c>
      <c r="F53" s="7128"/>
      <c r="G53" s="7128"/>
      <c r="H53" s="7128"/>
      <c r="I53" s="7128"/>
      <c r="J53" s="7128"/>
      <c r="K53" s="7128"/>
      <c r="L53" s="7128"/>
      <c r="M53" s="7128"/>
      <c r="N53" s="7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410000</v>
      </c>
      <c r="F57" s="57"/>
      <c r="G57" s="57">
        <f>IFERROR(HLOOKUP($AF$38,$AA$56:$AI$57,2,FALSE)*1000,"")</f>
        <v>409000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413</v>
      </c>
      <c r="AE57" s="13">
        <v>410</v>
      </c>
      <c r="AF57" s="13">
        <v>409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102500</v>
      </c>
      <c r="AE58" s="13">
        <v>222832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410000</v>
      </c>
      <c r="G59" s="19"/>
      <c r="H59" s="20">
        <f>IFERROR(HLOOKUP($AF$38,$AA$60:$AI$61,2,FALSE)*1000,"")</f>
        <v>409000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222832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187168</v>
      </c>
      <c r="F61" s="57"/>
      <c r="G61" s="57">
        <f>IFERROR(G57-G60,"")</f>
        <v>409000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413</v>
      </c>
      <c r="AE61" s="12">
        <f t="shared" si="2"/>
        <v>410</v>
      </c>
      <c r="AF61" s="12">
        <f t="shared" si="2"/>
        <v>409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0.54349268292682928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1616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1615</v>
      </c>
      <c r="C70" s="49"/>
      <c r="D70" s="15" t="s">
        <v>252</v>
      </c>
      <c r="E70" s="180">
        <f>IFERROR(HLOOKUP($AE$38,$AA$76:$AI$80,2,FALSE),"")</f>
        <v>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413</v>
      </c>
      <c r="AE70" s="11">
        <v>410</v>
      </c>
      <c r="AF70" s="11">
        <v>409</v>
      </c>
      <c r="AG70" s="11">
        <v>0</v>
      </c>
      <c r="AH70" s="11">
        <v>0</v>
      </c>
      <c r="AI70" s="11">
        <v>0</v>
      </c>
      <c r="AJ70" s="8" t="s">
        <v>251</v>
      </c>
      <c r="AL70" s="8" t="s">
        <v>251</v>
      </c>
      <c r="AN70" s="8" t="s">
        <v>251</v>
      </c>
    </row>
    <row r="71" spans="1:40" ht="20.100000000000001" customHeight="1" x14ac:dyDescent="0.15">
      <c r="A71" s="56"/>
      <c r="B71" s="49" t="s">
        <v>743</v>
      </c>
      <c r="C71" s="49"/>
      <c r="D71" s="15" t="s">
        <v>350</v>
      </c>
      <c r="E71" s="180">
        <f>IFERROR(HLOOKUP($AE$38,$AA$76:$AI$80,3,FALSE),"")</f>
        <v>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080" t="s">
        <v>305</v>
      </c>
      <c r="B85" s="7081"/>
      <c r="C85" s="7081"/>
      <c r="D85" s="7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080" t="s">
        <v>302</v>
      </c>
      <c r="B87" s="7081"/>
      <c r="C87" s="7081"/>
      <c r="D87" s="7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076" t="s">
        <v>300</v>
      </c>
      <c r="B89" s="7077"/>
      <c r="C89" s="7077"/>
      <c r="D89" s="70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080" t="s">
        <v>297</v>
      </c>
      <c r="B91" s="7081"/>
      <c r="C91" s="7081"/>
      <c r="D91" s="7138"/>
      <c r="E91" s="158" t="s">
        <v>1614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080" t="s">
        <v>294</v>
      </c>
      <c r="B98" s="7081"/>
      <c r="C98" s="7081"/>
      <c r="D98" s="7138"/>
      <c r="E98" s="7143" t="s">
        <v>340</v>
      </c>
      <c r="F98" s="7144"/>
      <c r="G98" s="7140" t="s">
        <v>293</v>
      </c>
      <c r="H98" s="7141"/>
      <c r="I98" s="7141"/>
      <c r="J98" s="7141"/>
      <c r="K98" s="7141"/>
      <c r="L98" s="7141"/>
      <c r="M98" s="7141"/>
      <c r="N98" s="7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080" t="s">
        <v>292</v>
      </c>
      <c r="B105" s="7081"/>
      <c r="C105" s="7081"/>
      <c r="D105" s="7138"/>
      <c r="E105" s="7139" t="s">
        <v>1613</v>
      </c>
      <c r="F105" s="7130"/>
      <c r="G105" s="7130"/>
      <c r="H105" s="7130"/>
      <c r="I105" s="7130"/>
      <c r="J105" s="7130"/>
      <c r="K105" s="7130"/>
      <c r="L105" s="7130"/>
      <c r="M105" s="7130"/>
      <c r="N105" s="7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156" t="s">
        <v>307</v>
      </c>
      <c r="Q4" s="7157"/>
      <c r="R4" s="7157"/>
      <c r="S4" s="7157"/>
      <c r="T4" s="118" t="str">
        <f>LEFT(E83,1)</f>
        <v>Ｂ</v>
      </c>
      <c r="U4" s="7158" t="s">
        <v>306</v>
      </c>
      <c r="V4" s="7158"/>
      <c r="W4" s="7158"/>
      <c r="X4" s="7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160" t="s">
        <v>305</v>
      </c>
      <c r="Q6" s="7161"/>
      <c r="R6" s="7161"/>
      <c r="S6" s="7161"/>
      <c r="T6" s="118" t="str">
        <f>LEFT(E85,1)</f>
        <v>Ｂ</v>
      </c>
      <c r="U6" s="7158" t="s">
        <v>303</v>
      </c>
      <c r="V6" s="7158"/>
      <c r="W6" s="7158"/>
      <c r="X6" s="7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172" t="s">
        <v>285</v>
      </c>
      <c r="B7" s="7173"/>
      <c r="C7" s="7173"/>
      <c r="D7" s="7173"/>
      <c r="E7" s="7174" t="str">
        <f t="shared" si="0"/>
        <v>趣旨普及活動</v>
      </c>
      <c r="F7" s="7175"/>
      <c r="G7" s="7175"/>
      <c r="H7" s="7175"/>
      <c r="I7" s="7175"/>
      <c r="J7" s="7175"/>
      <c r="K7" s="7175"/>
      <c r="L7" s="7175"/>
      <c r="M7" s="7175"/>
      <c r="N7" s="7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148" t="s">
        <v>283</v>
      </c>
      <c r="B8" s="7149"/>
      <c r="C8" s="7149"/>
      <c r="D8" s="7149"/>
      <c r="E8" s="7150" t="str">
        <f t="shared" si="0"/>
        <v>国保年金課</v>
      </c>
      <c r="F8" s="7151"/>
      <c r="G8" s="7151"/>
      <c r="H8" s="7151"/>
      <c r="I8" s="7151"/>
      <c r="J8" s="7151"/>
      <c r="K8" s="7151"/>
      <c r="L8" s="7151"/>
      <c r="M8" s="7151"/>
      <c r="N8" s="7152"/>
      <c r="P8" s="7120" t="s">
        <v>302</v>
      </c>
      <c r="Q8" s="7121"/>
      <c r="R8" s="7121"/>
      <c r="S8" s="7121"/>
      <c r="T8" s="120" t="str">
        <f>LEFT(E87,1)</f>
        <v>Ａ</v>
      </c>
      <c r="U8" s="7118" t="s">
        <v>301</v>
      </c>
      <c r="V8" s="7118"/>
      <c r="W8" s="7118"/>
      <c r="X8" s="7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145" t="s">
        <v>334</v>
      </c>
      <c r="B9" s="7146"/>
      <c r="C9" s="7146"/>
      <c r="D9" s="7147"/>
      <c r="E9" s="7153" t="str">
        <f t="shared" si="0"/>
        <v>国民健康保険制度を理解するための小冊子を転入資格取得者等に配布し、国民健康保険制度等の啓発を図るため、パンフレットを作成する。</v>
      </c>
      <c r="F9" s="7154"/>
      <c r="G9" s="7154"/>
      <c r="H9" s="7154"/>
      <c r="I9" s="7154"/>
      <c r="J9" s="7154"/>
      <c r="K9" s="7154"/>
      <c r="L9" s="7154"/>
      <c r="M9" s="7154"/>
      <c r="N9" s="7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116" t="s">
        <v>300</v>
      </c>
      <c r="Q10" s="7117"/>
      <c r="R10" s="7117"/>
      <c r="S10" s="7117"/>
      <c r="T10" s="118" t="str">
        <f>LEFT(E89,1)</f>
        <v>Ａ</v>
      </c>
      <c r="U10" s="7118" t="s">
        <v>298</v>
      </c>
      <c r="V10" s="7118"/>
      <c r="W10" s="7118"/>
      <c r="X10" s="7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新座市国民健康保険のハンドブックを作成し、被保険者に国民健康保険事業について周知することができた。</v>
      </c>
      <c r="U12" s="7170"/>
      <c r="V12" s="7170"/>
      <c r="W12" s="7170"/>
      <c r="X12" s="7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148" t="s">
        <v>332</v>
      </c>
      <c r="B14" s="7149"/>
      <c r="C14" s="7149"/>
      <c r="D14" s="7149"/>
      <c r="E14" s="7162" t="str">
        <f>E51</f>
        <v>■市が直接実施  □一部委託  □全部委託・指定管理  □その他</v>
      </c>
      <c r="F14" s="7163"/>
      <c r="G14" s="7163"/>
      <c r="H14" s="7163"/>
      <c r="I14" s="7163"/>
      <c r="J14" s="7163"/>
      <c r="K14" s="7163"/>
      <c r="L14" s="7163"/>
      <c r="M14" s="7163"/>
      <c r="N14" s="7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148" t="s">
        <v>331</v>
      </c>
      <c r="B15" s="7149"/>
      <c r="C15" s="7149"/>
      <c r="D15" s="7149"/>
      <c r="E15" s="7162" t="str">
        <f>E52</f>
        <v>■国・県の制度　 □国・県の制度＋市独自の制度　 □市独自の制度</v>
      </c>
      <c r="F15" s="7163"/>
      <c r="G15" s="7163"/>
      <c r="H15" s="7163"/>
      <c r="I15" s="7163"/>
      <c r="J15" s="7163"/>
      <c r="K15" s="7163"/>
      <c r="L15" s="7163"/>
      <c r="M15" s="7163"/>
      <c r="N15" s="7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165" t="s">
        <v>330</v>
      </c>
      <c r="B16" s="7166"/>
      <c r="C16" s="7166"/>
      <c r="D16" s="7166"/>
      <c r="E16" s="7167" t="str">
        <f>E53</f>
        <v>国民健康保険法</v>
      </c>
      <c r="F16" s="7168"/>
      <c r="G16" s="7168"/>
      <c r="H16" s="7168"/>
      <c r="I16" s="7168"/>
      <c r="J16" s="7168"/>
      <c r="K16" s="7168"/>
      <c r="L16" s="7168"/>
      <c r="M16" s="7168"/>
      <c r="N16" s="7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705000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705000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490710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214290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0.69604255319148933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国民健康保険制度を理解するための小冊子を転入資格取得者等に配布し、国民健康保険制度等の啓発を図るため、パンフレットを作成した。</v>
      </c>
      <c r="F26" s="53"/>
      <c r="G26" s="53"/>
      <c r="H26" s="53"/>
      <c r="I26" s="53"/>
      <c r="J26" s="53"/>
      <c r="K26" s="53"/>
      <c r="L26" s="53"/>
      <c r="M26" s="53"/>
      <c r="N26" s="54"/>
      <c r="O26" s="21"/>
      <c r="P26" s="7120" t="s">
        <v>292</v>
      </c>
      <c r="Q26" s="7121"/>
      <c r="R26" s="7121"/>
      <c r="S26" s="7177"/>
      <c r="T26" s="121" t="str">
        <f>E105</f>
        <v>今後も継続して作成する。</v>
      </c>
      <c r="U26" s="7170"/>
      <c r="V26" s="7170"/>
      <c r="W26" s="7170"/>
      <c r="X26" s="7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パンフレット部数</v>
      </c>
      <c r="C33" s="49"/>
      <c r="D33" s="23" t="str">
        <f t="shared" ref="D33:E36" si="1">D70</f>
        <v>部</v>
      </c>
      <c r="E33" s="150">
        <f t="shared" si="1"/>
        <v>30000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172" t="s">
        <v>285</v>
      </c>
      <c r="B44" s="7173"/>
      <c r="C44" s="7173"/>
      <c r="D44" s="7173"/>
      <c r="E44" s="7174" t="s">
        <v>1624</v>
      </c>
      <c r="F44" s="7175"/>
      <c r="G44" s="7175"/>
      <c r="H44" s="7175"/>
      <c r="I44" s="7175"/>
      <c r="J44" s="7175"/>
      <c r="K44" s="7175"/>
      <c r="L44" s="7175"/>
      <c r="M44" s="7175"/>
      <c r="N44" s="7176"/>
    </row>
    <row r="45" spans="1:35" ht="20.100000000000001" customHeight="1" x14ac:dyDescent="0.15">
      <c r="A45" s="7148" t="s">
        <v>283</v>
      </c>
      <c r="B45" s="7149"/>
      <c r="C45" s="7149"/>
      <c r="D45" s="7149"/>
      <c r="E45" s="7150" t="s">
        <v>1589</v>
      </c>
      <c r="F45" s="7151"/>
      <c r="G45" s="7151"/>
      <c r="H45" s="7151"/>
      <c r="I45" s="7151"/>
      <c r="J45" s="7151"/>
      <c r="K45" s="7151"/>
      <c r="L45" s="7151"/>
      <c r="M45" s="7151"/>
      <c r="N45" s="7152"/>
    </row>
    <row r="46" spans="1:35" ht="20.100000000000001" customHeight="1" x14ac:dyDescent="0.15">
      <c r="A46" s="7145" t="s">
        <v>334</v>
      </c>
      <c r="B46" s="7146"/>
      <c r="C46" s="7146"/>
      <c r="D46" s="7147"/>
      <c r="E46" s="7153" t="s">
        <v>1623</v>
      </c>
      <c r="F46" s="7154"/>
      <c r="G46" s="7154"/>
      <c r="H46" s="7154"/>
      <c r="I46" s="7154"/>
      <c r="J46" s="7154"/>
      <c r="K46" s="7154"/>
      <c r="L46" s="7154"/>
      <c r="M46" s="7154"/>
      <c r="N46" s="7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148" t="s">
        <v>332</v>
      </c>
      <c r="B51" s="7149"/>
      <c r="C51" s="7149"/>
      <c r="D51" s="7149"/>
      <c r="E51" s="7162" t="str">
        <f>AA52 &amp; "市が直接実施  " &amp; AB52  &amp; "一部委託  "  &amp; AC52 &amp; "全部委託・指定管理  " &amp; AD52 &amp; "その他"</f>
        <v>■市が直接実施  □一部委託  □全部委託・指定管理  □その他</v>
      </c>
      <c r="F51" s="7163"/>
      <c r="G51" s="7163"/>
      <c r="H51" s="7163"/>
      <c r="I51" s="7163"/>
      <c r="J51" s="7163"/>
      <c r="K51" s="7163"/>
      <c r="L51" s="7163"/>
      <c r="M51" s="7163"/>
      <c r="N51" s="7164"/>
    </row>
    <row r="52" spans="1:40" ht="20.100000000000001" customHeight="1" x14ac:dyDescent="0.15">
      <c r="A52" s="7148" t="s">
        <v>331</v>
      </c>
      <c r="B52" s="7149"/>
      <c r="C52" s="7149"/>
      <c r="D52" s="7149"/>
      <c r="E52" s="7162" t="str">
        <f>AA53 &amp; "国・県の制度　 " &amp; AB53  &amp; "国・県の制度＋市独自の制度　 "  &amp; AC53  &amp; "市独自の制度"</f>
        <v>■国・県の制度　 □国・県の制度＋市独自の制度　 □市独自の制度</v>
      </c>
      <c r="F52" s="7163"/>
      <c r="G52" s="7163"/>
      <c r="H52" s="7163"/>
      <c r="I52" s="7163"/>
      <c r="J52" s="7163"/>
      <c r="K52" s="7163"/>
      <c r="L52" s="7163"/>
      <c r="M52" s="7163"/>
      <c r="N52" s="7164"/>
      <c r="AA52" s="8" t="s">
        <v>275</v>
      </c>
      <c r="AB52" s="8" t="s">
        <v>274</v>
      </c>
      <c r="AC52" s="8" t="s">
        <v>274</v>
      </c>
      <c r="AD52" s="8" t="s">
        <v>274</v>
      </c>
    </row>
    <row r="53" spans="1:40" ht="20.100000000000001" customHeight="1" thickBot="1" x14ac:dyDescent="0.2">
      <c r="A53" s="7165" t="s">
        <v>330</v>
      </c>
      <c r="B53" s="7166"/>
      <c r="C53" s="7166"/>
      <c r="D53" s="7166"/>
      <c r="E53" s="7167" t="s">
        <v>1587</v>
      </c>
      <c r="F53" s="7168"/>
      <c r="G53" s="7168"/>
      <c r="H53" s="7168"/>
      <c r="I53" s="7168"/>
      <c r="J53" s="7168"/>
      <c r="K53" s="7168"/>
      <c r="L53" s="7168"/>
      <c r="M53" s="7168"/>
      <c r="N53" s="71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705000</v>
      </c>
      <c r="F57" s="57"/>
      <c r="G57" s="57">
        <f>IFERROR(HLOOKUP($AF$38,$AA$56:$AI$57,2,FALSE)*1000,"")</f>
        <v>717000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719</v>
      </c>
      <c r="AE57" s="13">
        <v>705</v>
      </c>
      <c r="AF57" s="13">
        <v>717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473792</v>
      </c>
      <c r="AE58" s="13">
        <v>490710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705000</v>
      </c>
      <c r="G59" s="19"/>
      <c r="H59" s="20">
        <f>IFERROR(HLOOKUP($AF$38,$AA$60:$AI$61,2,FALSE)*1000,"")</f>
        <v>717000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490710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214290</v>
      </c>
      <c r="F61" s="57"/>
      <c r="G61" s="57">
        <f>IFERROR(G57-G60,"")</f>
        <v>717000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719</v>
      </c>
      <c r="AE61" s="12">
        <f t="shared" si="2"/>
        <v>705</v>
      </c>
      <c r="AF61" s="12">
        <f t="shared" si="2"/>
        <v>717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0.69604255319148933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1622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1621</v>
      </c>
      <c r="C70" s="49"/>
      <c r="D70" s="15" t="s">
        <v>816</v>
      </c>
      <c r="E70" s="180">
        <f>IFERROR(HLOOKUP($AE$38,$AA$76:$AI$80,2,FALSE),"")</f>
        <v>30000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719</v>
      </c>
      <c r="AE70" s="11">
        <v>705</v>
      </c>
      <c r="AF70" s="11">
        <v>717</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30000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120" t="s">
        <v>305</v>
      </c>
      <c r="B85" s="7121"/>
      <c r="C85" s="7121"/>
      <c r="D85" s="7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120" t="s">
        <v>302</v>
      </c>
      <c r="B87" s="7121"/>
      <c r="C87" s="7121"/>
      <c r="D87" s="7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116" t="s">
        <v>300</v>
      </c>
      <c r="B89" s="7117"/>
      <c r="C89" s="7117"/>
      <c r="D89" s="7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120" t="s">
        <v>297</v>
      </c>
      <c r="B91" s="7121"/>
      <c r="C91" s="7121"/>
      <c r="D91" s="7178"/>
      <c r="E91" s="158" t="s">
        <v>1620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120" t="s">
        <v>294</v>
      </c>
      <c r="B98" s="7121"/>
      <c r="C98" s="7121"/>
      <c r="D98" s="7178"/>
      <c r="E98" s="7183" t="s">
        <v>340</v>
      </c>
      <c r="F98" s="7184"/>
      <c r="G98" s="7180" t="s">
        <v>293</v>
      </c>
      <c r="H98" s="7181"/>
      <c r="I98" s="7181"/>
      <c r="J98" s="7181"/>
      <c r="K98" s="7181"/>
      <c r="L98" s="7181"/>
      <c r="M98" s="7181"/>
      <c r="N98" s="7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120" t="s">
        <v>292</v>
      </c>
      <c r="B105" s="7121"/>
      <c r="C105" s="7121"/>
      <c r="D105" s="7178"/>
      <c r="E105" s="7179" t="s">
        <v>1619</v>
      </c>
      <c r="F105" s="7170"/>
      <c r="G105" s="7170"/>
      <c r="H105" s="7170"/>
      <c r="I105" s="7170"/>
      <c r="J105" s="7170"/>
      <c r="K105" s="7170"/>
      <c r="L105" s="7170"/>
      <c r="M105" s="7170"/>
      <c r="N105" s="7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196" t="s">
        <v>307</v>
      </c>
      <c r="Q4" s="7197"/>
      <c r="R4" s="7197"/>
      <c r="S4" s="7197"/>
      <c r="T4" s="118" t="str">
        <f>LEFT(E83,1)</f>
        <v>Ｂ</v>
      </c>
      <c r="U4" s="7198" t="s">
        <v>306</v>
      </c>
      <c r="V4" s="7198"/>
      <c r="W4" s="7198"/>
      <c r="X4" s="7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200" t="s">
        <v>305</v>
      </c>
      <c r="Q6" s="7201"/>
      <c r="R6" s="7201"/>
      <c r="S6" s="7201"/>
      <c r="T6" s="118" t="str">
        <f>LEFT(E85,1)</f>
        <v>Ｂ</v>
      </c>
      <c r="U6" s="7198" t="s">
        <v>303</v>
      </c>
      <c r="V6" s="7198"/>
      <c r="W6" s="7198"/>
      <c r="X6" s="7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212" t="s">
        <v>285</v>
      </c>
      <c r="B7" s="7213"/>
      <c r="C7" s="7213"/>
      <c r="D7" s="7213"/>
      <c r="E7" s="7214" t="str">
        <f t="shared" si="0"/>
        <v>一般被保険者療養給付費</v>
      </c>
      <c r="F7" s="7215"/>
      <c r="G7" s="7215"/>
      <c r="H7" s="7215"/>
      <c r="I7" s="7215"/>
      <c r="J7" s="7215"/>
      <c r="K7" s="7215"/>
      <c r="L7" s="7215"/>
      <c r="M7" s="7215"/>
      <c r="N7" s="7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188" t="s">
        <v>283</v>
      </c>
      <c r="B8" s="7189"/>
      <c r="C8" s="7189"/>
      <c r="D8" s="7189"/>
      <c r="E8" s="7190" t="str">
        <f t="shared" si="0"/>
        <v>国保年金課</v>
      </c>
      <c r="F8" s="7191"/>
      <c r="G8" s="7191"/>
      <c r="H8" s="7191"/>
      <c r="I8" s="7191"/>
      <c r="J8" s="7191"/>
      <c r="K8" s="7191"/>
      <c r="L8" s="7191"/>
      <c r="M8" s="7191"/>
      <c r="N8" s="7192"/>
      <c r="P8" s="7160" t="s">
        <v>302</v>
      </c>
      <c r="Q8" s="7161"/>
      <c r="R8" s="7161"/>
      <c r="S8" s="7161"/>
      <c r="T8" s="120" t="str">
        <f>LEFT(E87,1)</f>
        <v>Ａ</v>
      </c>
      <c r="U8" s="7158" t="s">
        <v>301</v>
      </c>
      <c r="V8" s="7158"/>
      <c r="W8" s="7158"/>
      <c r="X8" s="7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185" t="s">
        <v>334</v>
      </c>
      <c r="B9" s="7186"/>
      <c r="C9" s="7186"/>
      <c r="D9" s="7187"/>
      <c r="E9" s="7193" t="str">
        <f t="shared" si="0"/>
        <v>一般被保険者が保険医療機関等で診療を受けた場合、その医療費の原則７割（義務教育就学前は８割、７０歳以上は７割又は８割）を医療機関等を通じて負担する。</v>
      </c>
      <c r="F9" s="7194"/>
      <c r="G9" s="7194"/>
      <c r="H9" s="7194"/>
      <c r="I9" s="7194"/>
      <c r="J9" s="7194"/>
      <c r="K9" s="7194"/>
      <c r="L9" s="7194"/>
      <c r="M9" s="7194"/>
      <c r="N9" s="7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156" t="s">
        <v>300</v>
      </c>
      <c r="Q10" s="7157"/>
      <c r="R10" s="7157"/>
      <c r="S10" s="7157"/>
      <c r="T10" s="118" t="str">
        <f>LEFT(E89,1)</f>
        <v>Ａ</v>
      </c>
      <c r="U10" s="7158" t="s">
        <v>298</v>
      </c>
      <c r="V10" s="7158"/>
      <c r="W10" s="7158"/>
      <c r="X10" s="7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被保険者数や医療費の増減に応じて支給額の増減はあるが、法定給付のため引き続き必要性がある。</v>
      </c>
      <c r="U12" s="7210"/>
      <c r="V12" s="7210"/>
      <c r="W12" s="7210"/>
      <c r="X12" s="7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188" t="s">
        <v>332</v>
      </c>
      <c r="B14" s="7189"/>
      <c r="C14" s="7189"/>
      <c r="D14" s="7189"/>
      <c r="E14" s="7202" t="str">
        <f>E51</f>
        <v>■市が直接実施  ■一部委託  □全部委託・指定管理  □その他</v>
      </c>
      <c r="F14" s="7203"/>
      <c r="G14" s="7203"/>
      <c r="H14" s="7203"/>
      <c r="I14" s="7203"/>
      <c r="J14" s="7203"/>
      <c r="K14" s="7203"/>
      <c r="L14" s="7203"/>
      <c r="M14" s="7203"/>
      <c r="N14" s="7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188" t="s">
        <v>331</v>
      </c>
      <c r="B15" s="7189"/>
      <c r="C15" s="7189"/>
      <c r="D15" s="7189"/>
      <c r="E15" s="7202" t="str">
        <f>E52</f>
        <v>■国・県の制度　 □国・県の制度＋市独自の制度　 □市独自の制度</v>
      </c>
      <c r="F15" s="7203"/>
      <c r="G15" s="7203"/>
      <c r="H15" s="7203"/>
      <c r="I15" s="7203"/>
      <c r="J15" s="7203"/>
      <c r="K15" s="7203"/>
      <c r="L15" s="7203"/>
      <c r="M15" s="7203"/>
      <c r="N15" s="7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205" t="s">
        <v>330</v>
      </c>
      <c r="B16" s="7206"/>
      <c r="C16" s="7206"/>
      <c r="D16" s="7206"/>
      <c r="E16" s="7207" t="str">
        <f>E53</f>
        <v>国民健康保険法</v>
      </c>
      <c r="F16" s="7208"/>
      <c r="G16" s="7208"/>
      <c r="H16" s="7208"/>
      <c r="I16" s="7208"/>
      <c r="J16" s="7208"/>
      <c r="K16" s="7208"/>
      <c r="L16" s="7208"/>
      <c r="M16" s="7208"/>
      <c r="N16" s="7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8504685000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8504685000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8068377686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436307314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0.94869800421767536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一般被保険者が保険医療機関等で診療を受けた場合、その医療費の原則７割（義務教育就学前は８割、７０歳以上は７割又は８割）を医療機関等を通じて負担した。</v>
      </c>
      <c r="F26" s="53"/>
      <c r="G26" s="53"/>
      <c r="H26" s="53"/>
      <c r="I26" s="53"/>
      <c r="J26" s="53"/>
      <c r="K26" s="53"/>
      <c r="L26" s="53"/>
      <c r="M26" s="53"/>
      <c r="N26" s="54"/>
      <c r="O26" s="21"/>
      <c r="P26" s="7160" t="s">
        <v>292</v>
      </c>
      <c r="Q26" s="7161"/>
      <c r="R26" s="7161"/>
      <c r="S26" s="7217"/>
      <c r="T26" s="121" t="str">
        <f>E105</f>
        <v>法定給付であるため、今後も継続して給付する。</v>
      </c>
      <c r="U26" s="7210"/>
      <c r="V26" s="7210"/>
      <c r="W26" s="7210"/>
      <c r="X26" s="7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8068377686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212" t="s">
        <v>285</v>
      </c>
      <c r="B44" s="7213"/>
      <c r="C44" s="7213"/>
      <c r="D44" s="7213"/>
      <c r="E44" s="7214" t="s">
        <v>1630</v>
      </c>
      <c r="F44" s="7215"/>
      <c r="G44" s="7215"/>
      <c r="H44" s="7215"/>
      <c r="I44" s="7215"/>
      <c r="J44" s="7215"/>
      <c r="K44" s="7215"/>
      <c r="L44" s="7215"/>
      <c r="M44" s="7215"/>
      <c r="N44" s="7216"/>
    </row>
    <row r="45" spans="1:35" ht="20.100000000000001" customHeight="1" x14ac:dyDescent="0.15">
      <c r="A45" s="7188" t="s">
        <v>283</v>
      </c>
      <c r="B45" s="7189"/>
      <c r="C45" s="7189"/>
      <c r="D45" s="7189"/>
      <c r="E45" s="7190" t="s">
        <v>1589</v>
      </c>
      <c r="F45" s="7191"/>
      <c r="G45" s="7191"/>
      <c r="H45" s="7191"/>
      <c r="I45" s="7191"/>
      <c r="J45" s="7191"/>
      <c r="K45" s="7191"/>
      <c r="L45" s="7191"/>
      <c r="M45" s="7191"/>
      <c r="N45" s="7192"/>
    </row>
    <row r="46" spans="1:35" ht="20.100000000000001" customHeight="1" x14ac:dyDescent="0.15">
      <c r="A46" s="7185" t="s">
        <v>334</v>
      </c>
      <c r="B46" s="7186"/>
      <c r="C46" s="7186"/>
      <c r="D46" s="7187"/>
      <c r="E46" s="7193" t="s">
        <v>1629</v>
      </c>
      <c r="F46" s="7194"/>
      <c r="G46" s="7194"/>
      <c r="H46" s="7194"/>
      <c r="I46" s="7194"/>
      <c r="J46" s="7194"/>
      <c r="K46" s="7194"/>
      <c r="L46" s="7194"/>
      <c r="M46" s="7194"/>
      <c r="N46" s="7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188" t="s">
        <v>332</v>
      </c>
      <c r="B51" s="7189"/>
      <c r="C51" s="7189"/>
      <c r="D51" s="7189"/>
      <c r="E51" s="7202" t="str">
        <f>AA52 &amp; "市が直接実施  " &amp; AB52  &amp; "一部委託  "  &amp; AC52 &amp; "全部委託・指定管理  " &amp; AD52 &amp; "その他"</f>
        <v>■市が直接実施  ■一部委託  □全部委託・指定管理  □その他</v>
      </c>
      <c r="F51" s="7203"/>
      <c r="G51" s="7203"/>
      <c r="H51" s="7203"/>
      <c r="I51" s="7203"/>
      <c r="J51" s="7203"/>
      <c r="K51" s="7203"/>
      <c r="L51" s="7203"/>
      <c r="M51" s="7203"/>
      <c r="N51" s="7204"/>
    </row>
    <row r="52" spans="1:40" ht="20.100000000000001" customHeight="1" x14ac:dyDescent="0.15">
      <c r="A52" s="7188" t="s">
        <v>331</v>
      </c>
      <c r="B52" s="7189"/>
      <c r="C52" s="7189"/>
      <c r="D52" s="7189"/>
      <c r="E52" s="7202" t="str">
        <f>AA53 &amp; "国・県の制度　 " &amp; AB53  &amp; "国・県の制度＋市独自の制度　 "  &amp; AC53  &amp; "市独自の制度"</f>
        <v>■国・県の制度　 □国・県の制度＋市独自の制度　 □市独自の制度</v>
      </c>
      <c r="F52" s="7203"/>
      <c r="G52" s="7203"/>
      <c r="H52" s="7203"/>
      <c r="I52" s="7203"/>
      <c r="J52" s="7203"/>
      <c r="K52" s="7203"/>
      <c r="L52" s="7203"/>
      <c r="M52" s="7203"/>
      <c r="N52" s="7204"/>
      <c r="AA52" s="8" t="s">
        <v>275</v>
      </c>
      <c r="AB52" s="8" t="s">
        <v>275</v>
      </c>
      <c r="AC52" s="8" t="s">
        <v>274</v>
      </c>
      <c r="AD52" s="8" t="s">
        <v>274</v>
      </c>
    </row>
    <row r="53" spans="1:40" ht="20.100000000000001" customHeight="1" thickBot="1" x14ac:dyDescent="0.2">
      <c r="A53" s="7205" t="s">
        <v>330</v>
      </c>
      <c r="B53" s="7206"/>
      <c r="C53" s="7206"/>
      <c r="D53" s="7206"/>
      <c r="E53" s="7207" t="s">
        <v>1587</v>
      </c>
      <c r="F53" s="7208"/>
      <c r="G53" s="7208"/>
      <c r="H53" s="7208"/>
      <c r="I53" s="7208"/>
      <c r="J53" s="7208"/>
      <c r="K53" s="7208"/>
      <c r="L53" s="7208"/>
      <c r="M53" s="7208"/>
      <c r="N53" s="72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8504685000</v>
      </c>
      <c r="F57" s="57"/>
      <c r="G57" s="57">
        <f>IFERROR(HLOOKUP($AF$38,$AA$56:$AI$57,2,FALSE)*1000,"")</f>
        <v>8060312000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8803572</v>
      </c>
      <c r="AE57" s="13">
        <v>8504685</v>
      </c>
      <c r="AF57" s="13">
        <v>8060312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5694272703</v>
      </c>
      <c r="AE58" s="13">
        <v>8068377686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8504685000</v>
      </c>
      <c r="G59" s="19"/>
      <c r="H59" s="20">
        <f>IFERROR(HLOOKUP($AF$38,$AA$60:$AI$61,2,FALSE)*1000,"")</f>
        <v>8060312000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8068377686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436307314</v>
      </c>
      <c r="F61" s="57"/>
      <c r="G61" s="57">
        <f>IFERROR(G57-G60,"")</f>
        <v>8060312000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8813972</v>
      </c>
      <c r="AE61" s="12">
        <f t="shared" si="2"/>
        <v>8504685</v>
      </c>
      <c r="AF61" s="12">
        <f t="shared" si="2"/>
        <v>8060312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0.94869800421767536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1628</v>
      </c>
      <c r="F63" s="53"/>
      <c r="G63" s="53"/>
      <c r="H63" s="53"/>
      <c r="I63" s="53"/>
      <c r="J63" s="53"/>
      <c r="K63" s="53"/>
      <c r="L63" s="53"/>
      <c r="M63" s="53"/>
      <c r="N63" s="54"/>
      <c r="AA63" s="11">
        <v>0</v>
      </c>
      <c r="AB63" s="11">
        <v>0</v>
      </c>
      <c r="AC63" s="11">
        <v>0</v>
      </c>
      <c r="AD63" s="11">
        <v>8813972</v>
      </c>
      <c r="AE63" s="11">
        <v>8504685</v>
      </c>
      <c r="AF63" s="11">
        <v>8060312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8068377686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8068377686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160" t="s">
        <v>305</v>
      </c>
      <c r="B85" s="7161"/>
      <c r="C85" s="7161"/>
      <c r="D85" s="7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160" t="s">
        <v>302</v>
      </c>
      <c r="B87" s="7161"/>
      <c r="C87" s="7161"/>
      <c r="D87" s="71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156" t="s">
        <v>300</v>
      </c>
      <c r="B89" s="7157"/>
      <c r="C89" s="7157"/>
      <c r="D89" s="7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160" t="s">
        <v>297</v>
      </c>
      <c r="B91" s="7161"/>
      <c r="C91" s="7161"/>
      <c r="D91" s="7218"/>
      <c r="E91" s="158" t="s">
        <v>1626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160" t="s">
        <v>294</v>
      </c>
      <c r="B98" s="7161"/>
      <c r="C98" s="7161"/>
      <c r="D98" s="7218"/>
      <c r="E98" s="7223" t="s">
        <v>340</v>
      </c>
      <c r="F98" s="7224"/>
      <c r="G98" s="7220" t="s">
        <v>293</v>
      </c>
      <c r="H98" s="7221"/>
      <c r="I98" s="7221"/>
      <c r="J98" s="7221"/>
      <c r="K98" s="7221"/>
      <c r="L98" s="7221"/>
      <c r="M98" s="7221"/>
      <c r="N98" s="7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160" t="s">
        <v>292</v>
      </c>
      <c r="B105" s="7161"/>
      <c r="C105" s="7161"/>
      <c r="D105" s="7218"/>
      <c r="E105" s="7219" t="s">
        <v>1625</v>
      </c>
      <c r="F105" s="7210"/>
      <c r="G105" s="7210"/>
      <c r="H105" s="7210"/>
      <c r="I105" s="7210"/>
      <c r="J105" s="7210"/>
      <c r="K105" s="7210"/>
      <c r="L105" s="7210"/>
      <c r="M105" s="7210"/>
      <c r="N105" s="7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236" t="s">
        <v>307</v>
      </c>
      <c r="Q4" s="7237"/>
      <c r="R4" s="7237"/>
      <c r="S4" s="7237"/>
      <c r="T4" s="118" t="str">
        <f>LEFT(E83,1)</f>
        <v>Ｂ</v>
      </c>
      <c r="U4" s="7238" t="s">
        <v>306</v>
      </c>
      <c r="V4" s="7238"/>
      <c r="W4" s="7238"/>
      <c r="X4" s="7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240" t="s">
        <v>305</v>
      </c>
      <c r="Q6" s="7241"/>
      <c r="R6" s="7241"/>
      <c r="S6" s="7241"/>
      <c r="T6" s="118" t="str">
        <f>LEFT(E85,1)</f>
        <v>Ｃ</v>
      </c>
      <c r="U6" s="7238" t="s">
        <v>303</v>
      </c>
      <c r="V6" s="7238"/>
      <c r="W6" s="7238"/>
      <c r="X6" s="7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252" t="s">
        <v>285</v>
      </c>
      <c r="B7" s="7253"/>
      <c r="C7" s="7253"/>
      <c r="D7" s="7253"/>
      <c r="E7" s="7254" t="str">
        <f t="shared" si="0"/>
        <v>退職被保険者等療養給付費</v>
      </c>
      <c r="F7" s="7255"/>
      <c r="G7" s="7255"/>
      <c r="H7" s="7255"/>
      <c r="I7" s="7255"/>
      <c r="J7" s="7255"/>
      <c r="K7" s="7255"/>
      <c r="L7" s="7255"/>
      <c r="M7" s="7255"/>
      <c r="N7" s="7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228" t="s">
        <v>283</v>
      </c>
      <c r="B8" s="7229"/>
      <c r="C8" s="7229"/>
      <c r="D8" s="7229"/>
      <c r="E8" s="7230" t="str">
        <f t="shared" si="0"/>
        <v>国保年金課</v>
      </c>
      <c r="F8" s="7231"/>
      <c r="G8" s="7231"/>
      <c r="H8" s="7231"/>
      <c r="I8" s="7231"/>
      <c r="J8" s="7231"/>
      <c r="K8" s="7231"/>
      <c r="L8" s="7231"/>
      <c r="M8" s="7231"/>
      <c r="N8" s="7232"/>
      <c r="P8" s="7200" t="s">
        <v>302</v>
      </c>
      <c r="Q8" s="7201"/>
      <c r="R8" s="7201"/>
      <c r="S8" s="7201"/>
      <c r="T8" s="120" t="str">
        <f>LEFT(E87,1)</f>
        <v>Ａ</v>
      </c>
      <c r="U8" s="7198" t="s">
        <v>301</v>
      </c>
      <c r="V8" s="7198"/>
      <c r="W8" s="7198"/>
      <c r="X8" s="7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225" t="s">
        <v>334</v>
      </c>
      <c r="B9" s="7226"/>
      <c r="C9" s="7226"/>
      <c r="D9" s="7227"/>
      <c r="E9" s="7233" t="str">
        <f t="shared" si="0"/>
        <v>退職被保険者等が保険医療機関等で診療を受けた場合、その医療費の７割（義務教育就学前は８割）を医療機関等を通じて負担する。</v>
      </c>
      <c r="F9" s="7234"/>
      <c r="G9" s="7234"/>
      <c r="H9" s="7234"/>
      <c r="I9" s="7234"/>
      <c r="J9" s="7234"/>
      <c r="K9" s="7234"/>
      <c r="L9" s="7234"/>
      <c r="M9" s="7234"/>
      <c r="N9" s="7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196" t="s">
        <v>300</v>
      </c>
      <c r="Q10" s="7197"/>
      <c r="R10" s="7197"/>
      <c r="S10" s="7197"/>
      <c r="T10" s="118" t="str">
        <f>LEFT(E89,1)</f>
        <v>Ａ</v>
      </c>
      <c r="U10" s="7198" t="s">
        <v>298</v>
      </c>
      <c r="V10" s="7198"/>
      <c r="W10" s="7198"/>
      <c r="X10" s="7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退職者医療制度は、平成26年度末で廃止され新規適用がなくなり、令和5年度末で完全廃止となった。新座市では令和2年度以降の対象者は0名である。</v>
      </c>
      <c r="U12" s="7250"/>
      <c r="V12" s="7250"/>
      <c r="W12" s="7250"/>
      <c r="X12" s="7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228" t="s">
        <v>332</v>
      </c>
      <c r="B14" s="7229"/>
      <c r="C14" s="7229"/>
      <c r="D14" s="7229"/>
      <c r="E14" s="7242" t="str">
        <f>E51</f>
        <v>■市が直接実施  ■一部委託  □全部委託・指定管理  □その他</v>
      </c>
      <c r="F14" s="7243"/>
      <c r="G14" s="7243"/>
      <c r="H14" s="7243"/>
      <c r="I14" s="7243"/>
      <c r="J14" s="7243"/>
      <c r="K14" s="7243"/>
      <c r="L14" s="7243"/>
      <c r="M14" s="7243"/>
      <c r="N14" s="7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228" t="s">
        <v>331</v>
      </c>
      <c r="B15" s="7229"/>
      <c r="C15" s="7229"/>
      <c r="D15" s="7229"/>
      <c r="E15" s="7242" t="str">
        <f>E52</f>
        <v>■国・県の制度　 □国・県の制度＋市独自の制度　 □市独自の制度</v>
      </c>
      <c r="F15" s="7243"/>
      <c r="G15" s="7243"/>
      <c r="H15" s="7243"/>
      <c r="I15" s="7243"/>
      <c r="J15" s="7243"/>
      <c r="K15" s="7243"/>
      <c r="L15" s="7243"/>
      <c r="M15" s="7243"/>
      <c r="N15" s="7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245" t="s">
        <v>330</v>
      </c>
      <c r="B16" s="7246"/>
      <c r="C16" s="7246"/>
      <c r="D16" s="7246"/>
      <c r="E16" s="7247" t="str">
        <f>E53</f>
        <v>国民健康保険法</v>
      </c>
      <c r="F16" s="7248"/>
      <c r="G16" s="7248"/>
      <c r="H16" s="7248"/>
      <c r="I16" s="7248"/>
      <c r="J16" s="7248"/>
      <c r="K16" s="7248"/>
      <c r="L16" s="7248"/>
      <c r="M16" s="7248"/>
      <c r="N16" s="7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Ⅳ</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退職被保険者が保険医療機関等で診療を受けた場合、その医療費の原則７割（義務教育就学前は８割、７０歳以上は７割又は８割）を医療機関等を通じて負担するもの。（令和５年度は０件）</v>
      </c>
      <c r="F26" s="53"/>
      <c r="G26" s="53"/>
      <c r="H26" s="53"/>
      <c r="I26" s="53"/>
      <c r="J26" s="53"/>
      <c r="K26" s="53"/>
      <c r="L26" s="53"/>
      <c r="M26" s="53"/>
      <c r="N26" s="54"/>
      <c r="O26" s="21"/>
      <c r="P26" s="7200" t="s">
        <v>292</v>
      </c>
      <c r="Q26" s="7201"/>
      <c r="R26" s="7201"/>
      <c r="S26" s="7257"/>
      <c r="T26" s="121" t="str">
        <f>E105</f>
        <v>令和６年度以降は、過誤請求分のみの処理となっている。</v>
      </c>
      <c r="U26" s="7250"/>
      <c r="V26" s="7250"/>
      <c r="W26" s="7250"/>
      <c r="X26" s="7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252" t="s">
        <v>285</v>
      </c>
      <c r="B44" s="7253"/>
      <c r="C44" s="7253"/>
      <c r="D44" s="7253"/>
      <c r="E44" s="7254" t="s">
        <v>1635</v>
      </c>
      <c r="F44" s="7255"/>
      <c r="G44" s="7255"/>
      <c r="H44" s="7255"/>
      <c r="I44" s="7255"/>
      <c r="J44" s="7255"/>
      <c r="K44" s="7255"/>
      <c r="L44" s="7255"/>
      <c r="M44" s="7255"/>
      <c r="N44" s="7256"/>
    </row>
    <row r="45" spans="1:35" ht="20.100000000000001" customHeight="1" x14ac:dyDescent="0.15">
      <c r="A45" s="7228" t="s">
        <v>283</v>
      </c>
      <c r="B45" s="7229"/>
      <c r="C45" s="7229"/>
      <c r="D45" s="7229"/>
      <c r="E45" s="7230" t="s">
        <v>1589</v>
      </c>
      <c r="F45" s="7231"/>
      <c r="G45" s="7231"/>
      <c r="H45" s="7231"/>
      <c r="I45" s="7231"/>
      <c r="J45" s="7231"/>
      <c r="K45" s="7231"/>
      <c r="L45" s="7231"/>
      <c r="M45" s="7231"/>
      <c r="N45" s="7232"/>
    </row>
    <row r="46" spans="1:35" ht="20.100000000000001" customHeight="1" x14ac:dyDescent="0.15">
      <c r="A46" s="7225" t="s">
        <v>334</v>
      </c>
      <c r="B46" s="7226"/>
      <c r="C46" s="7226"/>
      <c r="D46" s="7227"/>
      <c r="E46" s="7233" t="s">
        <v>1634</v>
      </c>
      <c r="F46" s="7234"/>
      <c r="G46" s="7234"/>
      <c r="H46" s="7234"/>
      <c r="I46" s="7234"/>
      <c r="J46" s="7234"/>
      <c r="K46" s="7234"/>
      <c r="L46" s="7234"/>
      <c r="M46" s="7234"/>
      <c r="N46" s="7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228" t="s">
        <v>332</v>
      </c>
      <c r="B51" s="7229"/>
      <c r="C51" s="7229"/>
      <c r="D51" s="7229"/>
      <c r="E51" s="7242" t="str">
        <f>AA52 &amp; "市が直接実施  " &amp; AB52  &amp; "一部委託  "  &amp; AC52 &amp; "全部委託・指定管理  " &amp; AD52 &amp; "その他"</f>
        <v>■市が直接実施  ■一部委託  □全部委託・指定管理  □その他</v>
      </c>
      <c r="F51" s="7243"/>
      <c r="G51" s="7243"/>
      <c r="H51" s="7243"/>
      <c r="I51" s="7243"/>
      <c r="J51" s="7243"/>
      <c r="K51" s="7243"/>
      <c r="L51" s="7243"/>
      <c r="M51" s="7243"/>
      <c r="N51" s="7244"/>
    </row>
    <row r="52" spans="1:40" ht="20.100000000000001" customHeight="1" x14ac:dyDescent="0.15">
      <c r="A52" s="7228" t="s">
        <v>331</v>
      </c>
      <c r="B52" s="7229"/>
      <c r="C52" s="7229"/>
      <c r="D52" s="7229"/>
      <c r="E52" s="7242" t="str">
        <f>AA53 &amp; "国・県の制度　 " &amp; AB53  &amp; "国・県の制度＋市独自の制度　 "  &amp; AC53  &amp; "市独自の制度"</f>
        <v>■国・県の制度　 □国・県の制度＋市独自の制度　 □市独自の制度</v>
      </c>
      <c r="F52" s="7243"/>
      <c r="G52" s="7243"/>
      <c r="H52" s="7243"/>
      <c r="I52" s="7243"/>
      <c r="J52" s="7243"/>
      <c r="K52" s="7243"/>
      <c r="L52" s="7243"/>
      <c r="M52" s="7243"/>
      <c r="N52" s="7244"/>
      <c r="AA52" s="8" t="s">
        <v>275</v>
      </c>
      <c r="AB52" s="8" t="s">
        <v>275</v>
      </c>
      <c r="AC52" s="8" t="s">
        <v>274</v>
      </c>
      <c r="AD52" s="8" t="s">
        <v>274</v>
      </c>
    </row>
    <row r="53" spans="1:40" ht="20.100000000000001" customHeight="1" thickBot="1" x14ac:dyDescent="0.2">
      <c r="A53" s="7245" t="s">
        <v>330</v>
      </c>
      <c r="B53" s="7246"/>
      <c r="C53" s="7246"/>
      <c r="D53" s="7246"/>
      <c r="E53" s="7247" t="s">
        <v>1587</v>
      </c>
      <c r="F53" s="7248"/>
      <c r="G53" s="7248"/>
      <c r="H53" s="7248"/>
      <c r="I53" s="7248"/>
      <c r="J53" s="7248"/>
      <c r="K53" s="7248"/>
      <c r="L53" s="7248"/>
      <c r="M53" s="7248"/>
      <c r="N53" s="72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100000</v>
      </c>
      <c r="F57" s="57"/>
      <c r="G57" s="57">
        <f>IFERROR(HLOOKUP($AF$38,$AA$56:$AI$57,2,FALSE)*1000,"")</f>
        <v>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100</v>
      </c>
      <c r="AE57" s="13">
        <v>100</v>
      </c>
      <c r="AF57" s="13">
        <v>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100000</v>
      </c>
      <c r="G59" s="19"/>
      <c r="H59" s="20">
        <f>IFERROR(HLOOKUP($AF$38,$AA$60:$AI$61,2,FALSE)*1000,"")</f>
        <v>30000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100000</v>
      </c>
      <c r="F61" s="57"/>
      <c r="G61" s="57">
        <f>IFERROR(G57-G60,"")</f>
        <v>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100</v>
      </c>
      <c r="AE61" s="12">
        <f t="shared" si="2"/>
        <v>100</v>
      </c>
      <c r="AF61" s="12">
        <f t="shared" si="2"/>
        <v>30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1633</v>
      </c>
      <c r="F63" s="53"/>
      <c r="G63" s="53"/>
      <c r="H63" s="53"/>
      <c r="I63" s="53"/>
      <c r="J63" s="53"/>
      <c r="K63" s="53"/>
      <c r="L63" s="53"/>
      <c r="M63" s="53"/>
      <c r="N63" s="54"/>
      <c r="AA63" s="11">
        <v>0</v>
      </c>
      <c r="AB63" s="11">
        <v>0</v>
      </c>
      <c r="AC63" s="11">
        <v>0</v>
      </c>
      <c r="AD63" s="11">
        <v>100</v>
      </c>
      <c r="AE63" s="11">
        <v>100</v>
      </c>
      <c r="AF63" s="11">
        <v>30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200" t="s">
        <v>305</v>
      </c>
      <c r="B85" s="7201"/>
      <c r="C85" s="7201"/>
      <c r="D85" s="720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200" t="s">
        <v>302</v>
      </c>
      <c r="B87" s="7201"/>
      <c r="C87" s="7201"/>
      <c r="D87" s="7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196" t="s">
        <v>300</v>
      </c>
      <c r="B89" s="7197"/>
      <c r="C89" s="7197"/>
      <c r="D89" s="7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200" t="s">
        <v>297</v>
      </c>
      <c r="B91" s="7201"/>
      <c r="C91" s="7201"/>
      <c r="D91" s="7258"/>
      <c r="E91" s="158" t="s">
        <v>1632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200" t="s">
        <v>294</v>
      </c>
      <c r="B98" s="7201"/>
      <c r="C98" s="7201"/>
      <c r="D98" s="7258"/>
      <c r="E98" s="7263" t="s">
        <v>1201</v>
      </c>
      <c r="F98" s="7264"/>
      <c r="G98" s="7260" t="s">
        <v>293</v>
      </c>
      <c r="H98" s="7261"/>
      <c r="I98" s="7261"/>
      <c r="J98" s="7261"/>
      <c r="K98" s="7261"/>
      <c r="L98" s="7261"/>
      <c r="M98" s="7261"/>
      <c r="N98" s="7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200" t="s">
        <v>292</v>
      </c>
      <c r="B105" s="7201"/>
      <c r="C105" s="7201"/>
      <c r="D105" s="7258"/>
      <c r="E105" s="7259" t="s">
        <v>1631</v>
      </c>
      <c r="F105" s="7250"/>
      <c r="G105" s="7250"/>
      <c r="H105" s="7250"/>
      <c r="I105" s="7250"/>
      <c r="J105" s="7250"/>
      <c r="K105" s="7250"/>
      <c r="L105" s="7250"/>
      <c r="M105" s="7250"/>
      <c r="N105" s="7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96" t="s">
        <v>307</v>
      </c>
      <c r="Q4" s="797"/>
      <c r="R4" s="797"/>
      <c r="S4" s="797"/>
      <c r="T4" s="118" t="str">
        <f>LEFT(E83,1)</f>
        <v>Ｂ</v>
      </c>
      <c r="U4" s="798" t="s">
        <v>306</v>
      </c>
      <c r="V4" s="798"/>
      <c r="W4" s="798"/>
      <c r="X4" s="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800" t="s">
        <v>305</v>
      </c>
      <c r="Q6" s="801"/>
      <c r="R6" s="801"/>
      <c r="S6" s="801"/>
      <c r="T6" s="118" t="str">
        <f>LEFT(E85,1)</f>
        <v>Ｂ</v>
      </c>
      <c r="U6" s="798" t="s">
        <v>303</v>
      </c>
      <c r="V6" s="798"/>
      <c r="W6" s="798"/>
      <c r="X6" s="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12" t="s">
        <v>285</v>
      </c>
      <c r="B7" s="813"/>
      <c r="C7" s="813"/>
      <c r="D7" s="813"/>
      <c r="E7" s="814" t="str">
        <f t="shared" si="0"/>
        <v>市立保育園運営管理</v>
      </c>
      <c r="F7" s="815"/>
      <c r="G7" s="815"/>
      <c r="H7" s="815"/>
      <c r="I7" s="815"/>
      <c r="J7" s="815"/>
      <c r="K7" s="815"/>
      <c r="L7" s="815"/>
      <c r="M7" s="815"/>
      <c r="N7" s="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88" t="s">
        <v>283</v>
      </c>
      <c r="B8" s="789"/>
      <c r="C8" s="789"/>
      <c r="D8" s="789"/>
      <c r="E8" s="790" t="str">
        <f t="shared" si="0"/>
        <v>保育課</v>
      </c>
      <c r="F8" s="791"/>
      <c r="G8" s="791"/>
      <c r="H8" s="791"/>
      <c r="I8" s="791"/>
      <c r="J8" s="791"/>
      <c r="K8" s="791"/>
      <c r="L8" s="791"/>
      <c r="M8" s="791"/>
      <c r="N8" s="792"/>
      <c r="P8" s="760" t="s">
        <v>302</v>
      </c>
      <c r="Q8" s="761"/>
      <c r="R8" s="761"/>
      <c r="S8" s="761"/>
      <c r="T8" s="120" t="str">
        <f>LEFT(E87,1)</f>
        <v>Ａ</v>
      </c>
      <c r="U8" s="758" t="s">
        <v>301</v>
      </c>
      <c r="V8" s="758"/>
      <c r="W8" s="758"/>
      <c r="X8" s="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85" t="s">
        <v>334</v>
      </c>
      <c r="B9" s="786"/>
      <c r="C9" s="786"/>
      <c r="D9" s="787"/>
      <c r="E9" s="793" t="str">
        <f t="shared" si="0"/>
        <v>児童福祉法第２４条の規定に基づき、保護者の労働又は疾病等により家庭で保育できない児童を保護者に代わって保育する。</v>
      </c>
      <c r="F9" s="794"/>
      <c r="G9" s="794"/>
      <c r="H9" s="794"/>
      <c r="I9" s="794"/>
      <c r="J9" s="794"/>
      <c r="K9" s="794"/>
      <c r="L9" s="794"/>
      <c r="M9" s="794"/>
      <c r="N9" s="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56" t="s">
        <v>300</v>
      </c>
      <c r="Q10" s="757"/>
      <c r="R10" s="757"/>
      <c r="S10" s="757"/>
      <c r="T10" s="118" t="str">
        <f>LEFT(E89,1)</f>
        <v>Ａ</v>
      </c>
      <c r="U10" s="758" t="s">
        <v>298</v>
      </c>
      <c r="V10" s="758"/>
      <c r="W10" s="758"/>
      <c r="X10" s="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市立保育園に係る運営管理を行った。第二保育園及び新座保育園で照明器具のＬＥＤ化を行った。また、栄保育園で空調機器の入替を行うなど、保育提供体制の安定化を図った。</v>
      </c>
      <c r="U12" s="810"/>
      <c r="V12" s="810"/>
      <c r="W12" s="810"/>
      <c r="X12" s="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88" t="s">
        <v>332</v>
      </c>
      <c r="B14" s="789"/>
      <c r="C14" s="789"/>
      <c r="D14" s="789"/>
      <c r="E14" s="802" t="str">
        <f>E51</f>
        <v>■市が直接実施  □一部委託  □全部委託・指定管理  □その他</v>
      </c>
      <c r="F14" s="803"/>
      <c r="G14" s="803"/>
      <c r="H14" s="803"/>
      <c r="I14" s="803"/>
      <c r="J14" s="803"/>
      <c r="K14" s="803"/>
      <c r="L14" s="803"/>
      <c r="M14" s="803"/>
      <c r="N14" s="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88" t="s">
        <v>331</v>
      </c>
      <c r="B15" s="789"/>
      <c r="C15" s="789"/>
      <c r="D15" s="789"/>
      <c r="E15" s="802" t="str">
        <f>E52</f>
        <v>■国・県の制度　 □国・県の制度＋市独自の制度　 □市独自の制度</v>
      </c>
      <c r="F15" s="803"/>
      <c r="G15" s="803"/>
      <c r="H15" s="803"/>
      <c r="I15" s="803"/>
      <c r="J15" s="803"/>
      <c r="K15" s="803"/>
      <c r="L15" s="803"/>
      <c r="M15" s="803"/>
      <c r="N15" s="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05" t="s">
        <v>330</v>
      </c>
      <c r="B16" s="806"/>
      <c r="C16" s="806"/>
      <c r="D16" s="806"/>
      <c r="E16" s="807" t="str">
        <f>E53</f>
        <v>児童福祉法第２４条</v>
      </c>
      <c r="F16" s="808"/>
      <c r="G16" s="808"/>
      <c r="H16" s="808"/>
      <c r="I16" s="808"/>
      <c r="J16" s="808"/>
      <c r="K16" s="808"/>
      <c r="L16" s="808"/>
      <c r="M16" s="808"/>
      <c r="N16" s="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441323000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321295000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120028000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398439697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42883303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0.902830119889514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市立保育園に係る運営管理を行った。
１　市立保育園数　６園
　（１）第一保育園（２）第二保育園（３）栄保育園（４）西堀保育園（５）北野保育園（６）新座保育園
２　入所定員総数　６７０人
　</v>
      </c>
      <c r="F26" s="53"/>
      <c r="G26" s="53"/>
      <c r="H26" s="53"/>
      <c r="I26" s="53"/>
      <c r="J26" s="53"/>
      <c r="K26" s="53"/>
      <c r="L26" s="53"/>
      <c r="M26" s="53"/>
      <c r="N26" s="54"/>
      <c r="O26" s="21"/>
      <c r="P26" s="760" t="s">
        <v>292</v>
      </c>
      <c r="Q26" s="761"/>
      <c r="R26" s="761"/>
      <c r="S26" s="817"/>
      <c r="T26" s="121" t="str">
        <f>E105</f>
        <v>第一保育園で照明器具のＬＥＤ化を行う。また、第一保育園及び西堀保育園で空調機器の入替を行う。さらに、令和６年度から医療的ケア児の受入れを始めるなど、今後も保育提供体制の安定化に努めていく。</v>
      </c>
      <c r="U26" s="810"/>
      <c r="V26" s="810"/>
      <c r="W26" s="810"/>
      <c r="X26" s="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入所児童数</v>
      </c>
      <c r="C33" s="49"/>
      <c r="D33" s="23" t="str">
        <f t="shared" ref="D33:E36" si="1">D70</f>
        <v>人</v>
      </c>
      <c r="E33" s="46">
        <f t="shared" si="1"/>
        <v>581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812" t="s">
        <v>285</v>
      </c>
      <c r="B44" s="813"/>
      <c r="C44" s="813"/>
      <c r="D44" s="813"/>
      <c r="E44" s="814" t="s">
        <v>470</v>
      </c>
      <c r="F44" s="815"/>
      <c r="G44" s="815"/>
      <c r="H44" s="815"/>
      <c r="I44" s="815"/>
      <c r="J44" s="815"/>
      <c r="K44" s="815"/>
      <c r="L44" s="815"/>
      <c r="M44" s="815"/>
      <c r="N44" s="816"/>
    </row>
    <row r="45" spans="1:35" ht="20.100000000000001" customHeight="1" x14ac:dyDescent="0.15">
      <c r="A45" s="788" t="s">
        <v>283</v>
      </c>
      <c r="B45" s="789"/>
      <c r="C45" s="789"/>
      <c r="D45" s="789"/>
      <c r="E45" s="790" t="s">
        <v>462</v>
      </c>
      <c r="F45" s="791"/>
      <c r="G45" s="791"/>
      <c r="H45" s="791"/>
      <c r="I45" s="791"/>
      <c r="J45" s="791"/>
      <c r="K45" s="791"/>
      <c r="L45" s="791"/>
      <c r="M45" s="791"/>
      <c r="N45" s="792"/>
    </row>
    <row r="46" spans="1:35" ht="20.100000000000001" customHeight="1" x14ac:dyDescent="0.15">
      <c r="A46" s="785" t="s">
        <v>334</v>
      </c>
      <c r="B46" s="786"/>
      <c r="C46" s="786"/>
      <c r="D46" s="787"/>
      <c r="E46" s="793" t="s">
        <v>469</v>
      </c>
      <c r="F46" s="794"/>
      <c r="G46" s="794"/>
      <c r="H46" s="794"/>
      <c r="I46" s="794"/>
      <c r="J46" s="794"/>
      <c r="K46" s="794"/>
      <c r="L46" s="794"/>
      <c r="M46" s="794"/>
      <c r="N46" s="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88" t="s">
        <v>332</v>
      </c>
      <c r="B51" s="789"/>
      <c r="C51" s="789"/>
      <c r="D51" s="789"/>
      <c r="E51" s="802" t="str">
        <f>AA52 &amp; "市が直接実施  " &amp; AB52  &amp; "一部委託  "  &amp; AC52 &amp; "全部委託・指定管理  " &amp; AD52 &amp; "その他"</f>
        <v>■市が直接実施  □一部委託  □全部委託・指定管理  □その他</v>
      </c>
      <c r="F51" s="803"/>
      <c r="G51" s="803"/>
      <c r="H51" s="803"/>
      <c r="I51" s="803"/>
      <c r="J51" s="803"/>
      <c r="K51" s="803"/>
      <c r="L51" s="803"/>
      <c r="M51" s="803"/>
      <c r="N51" s="804"/>
    </row>
    <row r="52" spans="1:40" ht="20.100000000000001" customHeight="1" x14ac:dyDescent="0.15">
      <c r="A52" s="788" t="s">
        <v>331</v>
      </c>
      <c r="B52" s="789"/>
      <c r="C52" s="789"/>
      <c r="D52" s="789"/>
      <c r="E52" s="802" t="str">
        <f>AA53 &amp; "国・県の制度　 " &amp; AB53  &amp; "国・県の制度＋市独自の制度　 "  &amp; AC53  &amp; "市独自の制度"</f>
        <v>■国・県の制度　 □国・県の制度＋市独自の制度　 □市独自の制度</v>
      </c>
      <c r="F52" s="803"/>
      <c r="G52" s="803"/>
      <c r="H52" s="803"/>
      <c r="I52" s="803"/>
      <c r="J52" s="803"/>
      <c r="K52" s="803"/>
      <c r="L52" s="803"/>
      <c r="M52" s="803"/>
      <c r="N52" s="804"/>
      <c r="AA52" s="8" t="s">
        <v>275</v>
      </c>
      <c r="AB52" s="8" t="s">
        <v>274</v>
      </c>
      <c r="AC52" s="8" t="s">
        <v>274</v>
      </c>
      <c r="AD52" s="8" t="s">
        <v>274</v>
      </c>
    </row>
    <row r="53" spans="1:40" ht="20.100000000000001" customHeight="1" thickBot="1" x14ac:dyDescent="0.2">
      <c r="A53" s="805" t="s">
        <v>330</v>
      </c>
      <c r="B53" s="806"/>
      <c r="C53" s="806"/>
      <c r="D53" s="806"/>
      <c r="E53" s="807" t="s">
        <v>468</v>
      </c>
      <c r="F53" s="808"/>
      <c r="G53" s="808"/>
      <c r="H53" s="808"/>
      <c r="I53" s="808"/>
      <c r="J53" s="808"/>
      <c r="K53" s="808"/>
      <c r="L53" s="808"/>
      <c r="M53" s="808"/>
      <c r="N53" s="8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441323000</v>
      </c>
      <c r="F57" s="57"/>
      <c r="G57" s="57">
        <f>IFERROR(HLOOKUP($AF$38,$AA$56:$AI$57,2,FALSE)*1000,"")</f>
        <v>495930000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388860</v>
      </c>
      <c r="AE57" s="13">
        <v>441323</v>
      </c>
      <c r="AF57" s="13">
        <v>495930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321295000</v>
      </c>
      <c r="G58" s="19"/>
      <c r="H58" s="20">
        <f>IFERROR(G57-H59,"")</f>
        <v>383104000</v>
      </c>
      <c r="I58" s="19"/>
      <c r="J58" s="20">
        <f>IFERROR(I57-J59,"")</f>
        <v>0</v>
      </c>
      <c r="K58" s="19"/>
      <c r="L58" s="20">
        <f>IFERROR(K57-L59,"")</f>
        <v>0</v>
      </c>
      <c r="M58" s="19"/>
      <c r="N58" s="18">
        <f>IFERROR(M57-N59,"")</f>
        <v>0</v>
      </c>
      <c r="AA58" s="13">
        <v>0</v>
      </c>
      <c r="AB58" s="13">
        <v>0</v>
      </c>
      <c r="AC58" s="13">
        <v>0</v>
      </c>
      <c r="AD58" s="13">
        <v>196077450</v>
      </c>
      <c r="AE58" s="13">
        <v>398439697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120028000</v>
      </c>
      <c r="G59" s="19"/>
      <c r="H59" s="20">
        <f>IFERROR(HLOOKUP($AF$38,$AA$60:$AI$61,2,FALSE)*1000,"")</f>
        <v>112826000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398439697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42883303</v>
      </c>
      <c r="F61" s="57"/>
      <c r="G61" s="57">
        <f>IFERROR(G57-G60,"")</f>
        <v>495930000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100653</v>
      </c>
      <c r="AE61" s="12">
        <f t="shared" si="2"/>
        <v>120028</v>
      </c>
      <c r="AF61" s="12">
        <f t="shared" si="2"/>
        <v>112826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0.902830119889514</v>
      </c>
      <c r="F62" s="47"/>
      <c r="G62" s="47">
        <f>IFERROR(G$60/G$57,"")</f>
        <v>0</v>
      </c>
      <c r="H62" s="47"/>
      <c r="I62" s="47" t="str">
        <f>IFERROR(I$60/I$57,"")</f>
        <v/>
      </c>
      <c r="J62" s="47"/>
      <c r="K62" s="47" t="str">
        <f>IFERROR(K$60/K$57,"")</f>
        <v/>
      </c>
      <c r="L62" s="47"/>
      <c r="M62" s="47" t="str">
        <f>IFERROR(M$60/M$57,"")</f>
        <v/>
      </c>
      <c r="N62" s="50"/>
      <c r="AA62" s="11">
        <v>0</v>
      </c>
      <c r="AB62" s="11">
        <v>0</v>
      </c>
      <c r="AC62" s="11">
        <v>0</v>
      </c>
      <c r="AD62" s="11">
        <v>1500</v>
      </c>
      <c r="AE62" s="11">
        <v>9591</v>
      </c>
      <c r="AF62" s="11">
        <v>2026</v>
      </c>
      <c r="AG62" s="11">
        <v>0</v>
      </c>
      <c r="AH62" s="11">
        <v>0</v>
      </c>
      <c r="AI62" s="11">
        <v>0</v>
      </c>
      <c r="AJ62" s="8" t="s">
        <v>251</v>
      </c>
      <c r="AL62" s="8" t="s">
        <v>251</v>
      </c>
      <c r="AN62" s="8" t="s">
        <v>251</v>
      </c>
    </row>
    <row r="63" spans="1:40" ht="20.100000000000001" customHeight="1" x14ac:dyDescent="0.15">
      <c r="A63" s="51" t="s">
        <v>321</v>
      </c>
      <c r="B63" s="52"/>
      <c r="C63" s="52"/>
      <c r="D63" s="52"/>
      <c r="E63" s="53" t="s">
        <v>467</v>
      </c>
      <c r="F63" s="53"/>
      <c r="G63" s="53"/>
      <c r="H63" s="53"/>
      <c r="I63" s="53"/>
      <c r="J63" s="53"/>
      <c r="K63" s="53"/>
      <c r="L63" s="53"/>
      <c r="M63" s="53"/>
      <c r="N63" s="54"/>
      <c r="AA63" s="11">
        <v>0</v>
      </c>
      <c r="AB63" s="11">
        <v>0</v>
      </c>
      <c r="AC63" s="11">
        <v>0</v>
      </c>
      <c r="AD63" s="11">
        <v>4610</v>
      </c>
      <c r="AE63" s="11">
        <v>6550</v>
      </c>
      <c r="AF63" s="11">
        <v>7151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56945</v>
      </c>
      <c r="AE67" s="11">
        <v>66206</v>
      </c>
      <c r="AF67" s="11">
        <v>59764</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466</v>
      </c>
      <c r="C70" s="49"/>
      <c r="D70" s="15" t="s">
        <v>252</v>
      </c>
      <c r="E70" s="180">
        <f>IFERROR(HLOOKUP($AE$38,$AA$76:$AI$80,2,FALSE),"")</f>
        <v>581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37598</v>
      </c>
      <c r="AE71" s="11">
        <v>37681</v>
      </c>
      <c r="AF71" s="11">
        <v>43885</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581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60" t="s">
        <v>305</v>
      </c>
      <c r="B85" s="761"/>
      <c r="C85" s="761"/>
      <c r="D85" s="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60" t="s">
        <v>302</v>
      </c>
      <c r="B87" s="761"/>
      <c r="C87" s="761"/>
      <c r="D87" s="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56" t="s">
        <v>300</v>
      </c>
      <c r="B89" s="757"/>
      <c r="C89" s="757"/>
      <c r="D89" s="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60" t="s">
        <v>297</v>
      </c>
      <c r="B91" s="761"/>
      <c r="C91" s="761"/>
      <c r="D91" s="818"/>
      <c r="E91" s="158" t="s">
        <v>465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60" t="s">
        <v>294</v>
      </c>
      <c r="B98" s="761"/>
      <c r="C98" s="761"/>
      <c r="D98" s="818"/>
      <c r="E98" s="823" t="s">
        <v>232</v>
      </c>
      <c r="F98" s="824"/>
      <c r="G98" s="820" t="s">
        <v>293</v>
      </c>
      <c r="H98" s="821"/>
      <c r="I98" s="821"/>
      <c r="J98" s="821"/>
      <c r="K98" s="821"/>
      <c r="L98" s="821"/>
      <c r="M98" s="821"/>
      <c r="N98" s="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60" t="s">
        <v>292</v>
      </c>
      <c r="B105" s="761"/>
      <c r="C105" s="761"/>
      <c r="D105" s="818"/>
      <c r="E105" s="819" t="s">
        <v>464</v>
      </c>
      <c r="F105" s="810"/>
      <c r="G105" s="810"/>
      <c r="H105" s="810"/>
      <c r="I105" s="810"/>
      <c r="J105" s="810"/>
      <c r="K105" s="810"/>
      <c r="L105" s="810"/>
      <c r="M105" s="810"/>
      <c r="N105" s="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276" t="s">
        <v>307</v>
      </c>
      <c r="Q4" s="7277"/>
      <c r="R4" s="7277"/>
      <c r="S4" s="7277"/>
      <c r="T4" s="118" t="str">
        <f>LEFT(E83,1)</f>
        <v>Ｂ</v>
      </c>
      <c r="U4" s="7278" t="s">
        <v>306</v>
      </c>
      <c r="V4" s="7278"/>
      <c r="W4" s="7278"/>
      <c r="X4" s="7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280" t="s">
        <v>305</v>
      </c>
      <c r="Q6" s="7281"/>
      <c r="R6" s="7281"/>
      <c r="S6" s="7281"/>
      <c r="T6" s="118" t="str">
        <f>LEFT(E85,1)</f>
        <v>Ｂ</v>
      </c>
      <c r="U6" s="7278" t="s">
        <v>303</v>
      </c>
      <c r="V6" s="7278"/>
      <c r="W6" s="7278"/>
      <c r="X6" s="7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292" t="s">
        <v>285</v>
      </c>
      <c r="B7" s="7293"/>
      <c r="C7" s="7293"/>
      <c r="D7" s="7293"/>
      <c r="E7" s="7294" t="str">
        <f t="shared" si="0"/>
        <v>一般被保険者療養費</v>
      </c>
      <c r="F7" s="7295"/>
      <c r="G7" s="7295"/>
      <c r="H7" s="7295"/>
      <c r="I7" s="7295"/>
      <c r="J7" s="7295"/>
      <c r="K7" s="7295"/>
      <c r="L7" s="7295"/>
      <c r="M7" s="7295"/>
      <c r="N7" s="7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268" t="s">
        <v>283</v>
      </c>
      <c r="B8" s="7269"/>
      <c r="C8" s="7269"/>
      <c r="D8" s="7269"/>
      <c r="E8" s="7270" t="str">
        <f t="shared" si="0"/>
        <v>国保年金課</v>
      </c>
      <c r="F8" s="7271"/>
      <c r="G8" s="7271"/>
      <c r="H8" s="7271"/>
      <c r="I8" s="7271"/>
      <c r="J8" s="7271"/>
      <c r="K8" s="7271"/>
      <c r="L8" s="7271"/>
      <c r="M8" s="7271"/>
      <c r="N8" s="7272"/>
      <c r="P8" s="7240" t="s">
        <v>302</v>
      </c>
      <c r="Q8" s="7241"/>
      <c r="R8" s="7241"/>
      <c r="S8" s="7241"/>
      <c r="T8" s="120" t="str">
        <f>LEFT(E87,1)</f>
        <v>Ａ</v>
      </c>
      <c r="U8" s="7238" t="s">
        <v>301</v>
      </c>
      <c r="V8" s="7238"/>
      <c r="W8" s="7238"/>
      <c r="X8" s="7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265" t="s">
        <v>334</v>
      </c>
      <c r="B9" s="7266"/>
      <c r="C9" s="7266"/>
      <c r="D9" s="7267"/>
      <c r="E9" s="7273" t="str">
        <f t="shared" si="0"/>
        <v>一般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する。</v>
      </c>
      <c r="F9" s="7274"/>
      <c r="G9" s="7274"/>
      <c r="H9" s="7274"/>
      <c r="I9" s="7274"/>
      <c r="J9" s="7274"/>
      <c r="K9" s="7274"/>
      <c r="L9" s="7274"/>
      <c r="M9" s="7274"/>
      <c r="N9" s="7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236" t="s">
        <v>300</v>
      </c>
      <c r="Q10" s="7237"/>
      <c r="R10" s="7237"/>
      <c r="S10" s="7237"/>
      <c r="T10" s="118" t="str">
        <f>LEFT(E89,1)</f>
        <v>Ａ</v>
      </c>
      <c r="U10" s="7238" t="s">
        <v>298</v>
      </c>
      <c r="V10" s="7238"/>
      <c r="W10" s="7238"/>
      <c r="X10" s="7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被保険者数や医療費の増減に応じて支給額の増減はあるが、法定給付のため引き続き必要性がある。</v>
      </c>
      <c r="U12" s="7290"/>
      <c r="V12" s="7290"/>
      <c r="W12" s="7290"/>
      <c r="X12" s="7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268" t="s">
        <v>332</v>
      </c>
      <c r="B14" s="7269"/>
      <c r="C14" s="7269"/>
      <c r="D14" s="7269"/>
      <c r="E14" s="7282" t="str">
        <f>E51</f>
        <v>■市が直接実施  ■一部委託  □全部委託・指定管理  □その他</v>
      </c>
      <c r="F14" s="7283"/>
      <c r="G14" s="7283"/>
      <c r="H14" s="7283"/>
      <c r="I14" s="7283"/>
      <c r="J14" s="7283"/>
      <c r="K14" s="7283"/>
      <c r="L14" s="7283"/>
      <c r="M14" s="7283"/>
      <c r="N14" s="7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268" t="s">
        <v>331</v>
      </c>
      <c r="B15" s="7269"/>
      <c r="C15" s="7269"/>
      <c r="D15" s="7269"/>
      <c r="E15" s="7282" t="str">
        <f>E52</f>
        <v>■国・県の制度　 □国・県の制度＋市独自の制度　 □市独自の制度</v>
      </c>
      <c r="F15" s="7283"/>
      <c r="G15" s="7283"/>
      <c r="H15" s="7283"/>
      <c r="I15" s="7283"/>
      <c r="J15" s="7283"/>
      <c r="K15" s="7283"/>
      <c r="L15" s="7283"/>
      <c r="M15" s="7283"/>
      <c r="N15" s="7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285" t="s">
        <v>330</v>
      </c>
      <c r="B16" s="7286"/>
      <c r="C16" s="7286"/>
      <c r="D16" s="7286"/>
      <c r="E16" s="7287" t="str">
        <f>E53</f>
        <v>国民健康保険法</v>
      </c>
      <c r="F16" s="7288"/>
      <c r="G16" s="7288"/>
      <c r="H16" s="7288"/>
      <c r="I16" s="7288"/>
      <c r="J16" s="7288"/>
      <c r="K16" s="7288"/>
      <c r="L16" s="7288"/>
      <c r="M16" s="7288"/>
      <c r="N16" s="7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110189000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110189000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99958573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10230427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0.90715564167022111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した。</v>
      </c>
      <c r="F26" s="53"/>
      <c r="G26" s="53"/>
      <c r="H26" s="53"/>
      <c r="I26" s="53"/>
      <c r="J26" s="53"/>
      <c r="K26" s="53"/>
      <c r="L26" s="53"/>
      <c r="M26" s="53"/>
      <c r="N26" s="54"/>
      <c r="O26" s="21"/>
      <c r="P26" s="7240" t="s">
        <v>292</v>
      </c>
      <c r="Q26" s="7241"/>
      <c r="R26" s="7241"/>
      <c r="S26" s="7297"/>
      <c r="T26" s="121" t="str">
        <f>E105</f>
        <v>法定給付であるため、今後も継続して給付する。</v>
      </c>
      <c r="U26" s="7290"/>
      <c r="V26" s="7290"/>
      <c r="W26" s="7290"/>
      <c r="X26" s="7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99958573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150">
        <f t="shared" si="1"/>
        <v>14032</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292" t="s">
        <v>285</v>
      </c>
      <c r="B44" s="7293"/>
      <c r="C44" s="7293"/>
      <c r="D44" s="7293"/>
      <c r="E44" s="7294" t="s">
        <v>1638</v>
      </c>
      <c r="F44" s="7295"/>
      <c r="G44" s="7295"/>
      <c r="H44" s="7295"/>
      <c r="I44" s="7295"/>
      <c r="J44" s="7295"/>
      <c r="K44" s="7295"/>
      <c r="L44" s="7295"/>
      <c r="M44" s="7295"/>
      <c r="N44" s="7296"/>
    </row>
    <row r="45" spans="1:35" ht="20.100000000000001" customHeight="1" x14ac:dyDescent="0.15">
      <c r="A45" s="7268" t="s">
        <v>283</v>
      </c>
      <c r="B45" s="7269"/>
      <c r="C45" s="7269"/>
      <c r="D45" s="7269"/>
      <c r="E45" s="7270" t="s">
        <v>1589</v>
      </c>
      <c r="F45" s="7271"/>
      <c r="G45" s="7271"/>
      <c r="H45" s="7271"/>
      <c r="I45" s="7271"/>
      <c r="J45" s="7271"/>
      <c r="K45" s="7271"/>
      <c r="L45" s="7271"/>
      <c r="M45" s="7271"/>
      <c r="N45" s="7272"/>
    </row>
    <row r="46" spans="1:35" ht="20.100000000000001" customHeight="1" x14ac:dyDescent="0.15">
      <c r="A46" s="7265" t="s">
        <v>334</v>
      </c>
      <c r="B46" s="7266"/>
      <c r="C46" s="7266"/>
      <c r="D46" s="7267"/>
      <c r="E46" s="7273" t="s">
        <v>1637</v>
      </c>
      <c r="F46" s="7274"/>
      <c r="G46" s="7274"/>
      <c r="H46" s="7274"/>
      <c r="I46" s="7274"/>
      <c r="J46" s="7274"/>
      <c r="K46" s="7274"/>
      <c r="L46" s="7274"/>
      <c r="M46" s="7274"/>
      <c r="N46" s="7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268" t="s">
        <v>332</v>
      </c>
      <c r="B51" s="7269"/>
      <c r="C51" s="7269"/>
      <c r="D51" s="7269"/>
      <c r="E51" s="7282" t="str">
        <f>AA52 &amp; "市が直接実施  " &amp; AB52  &amp; "一部委託  "  &amp; AC52 &amp; "全部委託・指定管理  " &amp; AD52 &amp; "その他"</f>
        <v>■市が直接実施  ■一部委託  □全部委託・指定管理  □その他</v>
      </c>
      <c r="F51" s="7283"/>
      <c r="G51" s="7283"/>
      <c r="H51" s="7283"/>
      <c r="I51" s="7283"/>
      <c r="J51" s="7283"/>
      <c r="K51" s="7283"/>
      <c r="L51" s="7283"/>
      <c r="M51" s="7283"/>
      <c r="N51" s="7284"/>
    </row>
    <row r="52" spans="1:40" ht="20.100000000000001" customHeight="1" x14ac:dyDescent="0.15">
      <c r="A52" s="7268" t="s">
        <v>331</v>
      </c>
      <c r="B52" s="7269"/>
      <c r="C52" s="7269"/>
      <c r="D52" s="7269"/>
      <c r="E52" s="7282" t="str">
        <f>AA53 &amp; "国・県の制度　 " &amp; AB53  &amp; "国・県の制度＋市独自の制度　 "  &amp; AC53  &amp; "市独自の制度"</f>
        <v>■国・県の制度　 □国・県の制度＋市独自の制度　 □市独自の制度</v>
      </c>
      <c r="F52" s="7283"/>
      <c r="G52" s="7283"/>
      <c r="H52" s="7283"/>
      <c r="I52" s="7283"/>
      <c r="J52" s="7283"/>
      <c r="K52" s="7283"/>
      <c r="L52" s="7283"/>
      <c r="M52" s="7283"/>
      <c r="N52" s="7284"/>
      <c r="AA52" s="8" t="s">
        <v>275</v>
      </c>
      <c r="AB52" s="8" t="s">
        <v>275</v>
      </c>
      <c r="AC52" s="8" t="s">
        <v>274</v>
      </c>
      <c r="AD52" s="8" t="s">
        <v>274</v>
      </c>
    </row>
    <row r="53" spans="1:40" ht="20.100000000000001" customHeight="1" thickBot="1" x14ac:dyDescent="0.2">
      <c r="A53" s="7285" t="s">
        <v>330</v>
      </c>
      <c r="B53" s="7286"/>
      <c r="C53" s="7286"/>
      <c r="D53" s="7286"/>
      <c r="E53" s="7287" t="s">
        <v>1587</v>
      </c>
      <c r="F53" s="7288"/>
      <c r="G53" s="7288"/>
      <c r="H53" s="7288"/>
      <c r="I53" s="7288"/>
      <c r="J53" s="7288"/>
      <c r="K53" s="7288"/>
      <c r="L53" s="7288"/>
      <c r="M53" s="7288"/>
      <c r="N53" s="72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110189000</v>
      </c>
      <c r="F57" s="57"/>
      <c r="G57" s="57">
        <f>IFERROR(HLOOKUP($AF$38,$AA$56:$AI$57,2,FALSE)*1000,"")</f>
        <v>112730000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127209</v>
      </c>
      <c r="AE57" s="13">
        <v>110189</v>
      </c>
      <c r="AF57" s="13">
        <v>112730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72916314</v>
      </c>
      <c r="AE58" s="13">
        <v>99958573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110189000</v>
      </c>
      <c r="G59" s="19"/>
      <c r="H59" s="20">
        <f>IFERROR(HLOOKUP($AF$38,$AA$60:$AI$61,2,FALSE)*1000,"")</f>
        <v>112730000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99958573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10230427</v>
      </c>
      <c r="F61" s="57"/>
      <c r="G61" s="57">
        <f>IFERROR(G57-G60,"")</f>
        <v>112730000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127209</v>
      </c>
      <c r="AE61" s="12">
        <f t="shared" si="2"/>
        <v>110189</v>
      </c>
      <c r="AF61" s="12">
        <f t="shared" si="2"/>
        <v>112730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0.90715564167022111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1636</v>
      </c>
      <c r="F63" s="53"/>
      <c r="G63" s="53"/>
      <c r="H63" s="53"/>
      <c r="I63" s="53"/>
      <c r="J63" s="53"/>
      <c r="K63" s="53"/>
      <c r="L63" s="53"/>
      <c r="M63" s="53"/>
      <c r="N63" s="54"/>
      <c r="AA63" s="11">
        <v>0</v>
      </c>
      <c r="AB63" s="11">
        <v>0</v>
      </c>
      <c r="AC63" s="11">
        <v>0</v>
      </c>
      <c r="AD63" s="11">
        <v>127209</v>
      </c>
      <c r="AE63" s="11">
        <v>110189</v>
      </c>
      <c r="AF63" s="11">
        <v>112730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99958573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14032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99958573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14032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240" t="s">
        <v>305</v>
      </c>
      <c r="B85" s="7241"/>
      <c r="C85" s="7241"/>
      <c r="D85" s="7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240" t="s">
        <v>302</v>
      </c>
      <c r="B87" s="7241"/>
      <c r="C87" s="7241"/>
      <c r="D87" s="7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236" t="s">
        <v>300</v>
      </c>
      <c r="B89" s="7237"/>
      <c r="C89" s="7237"/>
      <c r="D89" s="72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240" t="s">
        <v>297</v>
      </c>
      <c r="B91" s="7241"/>
      <c r="C91" s="7241"/>
      <c r="D91" s="7298"/>
      <c r="E91" s="158" t="s">
        <v>1626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240" t="s">
        <v>294</v>
      </c>
      <c r="B98" s="7241"/>
      <c r="C98" s="7241"/>
      <c r="D98" s="7298"/>
      <c r="E98" s="7303" t="s">
        <v>340</v>
      </c>
      <c r="F98" s="7304"/>
      <c r="G98" s="7300" t="s">
        <v>293</v>
      </c>
      <c r="H98" s="7301"/>
      <c r="I98" s="7301"/>
      <c r="J98" s="7301"/>
      <c r="K98" s="7301"/>
      <c r="L98" s="7301"/>
      <c r="M98" s="7301"/>
      <c r="N98" s="7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240" t="s">
        <v>292</v>
      </c>
      <c r="B105" s="7241"/>
      <c r="C105" s="7241"/>
      <c r="D105" s="7298"/>
      <c r="E105" s="7299" t="s">
        <v>1625</v>
      </c>
      <c r="F105" s="7290"/>
      <c r="G105" s="7290"/>
      <c r="H105" s="7290"/>
      <c r="I105" s="7290"/>
      <c r="J105" s="7290"/>
      <c r="K105" s="7290"/>
      <c r="L105" s="7290"/>
      <c r="M105" s="7290"/>
      <c r="N105" s="7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316" t="s">
        <v>307</v>
      </c>
      <c r="Q4" s="7317"/>
      <c r="R4" s="7317"/>
      <c r="S4" s="7317"/>
      <c r="T4" s="118" t="str">
        <f>LEFT(E83,1)</f>
        <v>Ｂ</v>
      </c>
      <c r="U4" s="7318" t="s">
        <v>306</v>
      </c>
      <c r="V4" s="7318"/>
      <c r="W4" s="7318"/>
      <c r="X4" s="7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320" t="s">
        <v>305</v>
      </c>
      <c r="Q6" s="7321"/>
      <c r="R6" s="7321"/>
      <c r="S6" s="7321"/>
      <c r="T6" s="118" t="str">
        <f>LEFT(E85,1)</f>
        <v>Ｃ</v>
      </c>
      <c r="U6" s="7318" t="s">
        <v>303</v>
      </c>
      <c r="V6" s="7318"/>
      <c r="W6" s="7318"/>
      <c r="X6" s="7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332" t="s">
        <v>285</v>
      </c>
      <c r="B7" s="7333"/>
      <c r="C7" s="7333"/>
      <c r="D7" s="7333"/>
      <c r="E7" s="7334" t="str">
        <f t="shared" si="0"/>
        <v>退職被保険者等療養費</v>
      </c>
      <c r="F7" s="7335"/>
      <c r="G7" s="7335"/>
      <c r="H7" s="7335"/>
      <c r="I7" s="7335"/>
      <c r="J7" s="7335"/>
      <c r="K7" s="7335"/>
      <c r="L7" s="7335"/>
      <c r="M7" s="7335"/>
      <c r="N7" s="7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308" t="s">
        <v>283</v>
      </c>
      <c r="B8" s="7309"/>
      <c r="C8" s="7309"/>
      <c r="D8" s="7309"/>
      <c r="E8" s="7310" t="str">
        <f t="shared" si="0"/>
        <v>国保年金課</v>
      </c>
      <c r="F8" s="7311"/>
      <c r="G8" s="7311"/>
      <c r="H8" s="7311"/>
      <c r="I8" s="7311"/>
      <c r="J8" s="7311"/>
      <c r="K8" s="7311"/>
      <c r="L8" s="7311"/>
      <c r="M8" s="7311"/>
      <c r="N8" s="7312"/>
      <c r="P8" s="7280" t="s">
        <v>302</v>
      </c>
      <c r="Q8" s="7281"/>
      <c r="R8" s="7281"/>
      <c r="S8" s="7281"/>
      <c r="T8" s="120" t="str">
        <f>LEFT(E87,1)</f>
        <v>Ａ</v>
      </c>
      <c r="U8" s="7278" t="s">
        <v>301</v>
      </c>
      <c r="V8" s="7278"/>
      <c r="W8" s="7278"/>
      <c r="X8" s="7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305" t="s">
        <v>334</v>
      </c>
      <c r="B9" s="7306"/>
      <c r="C9" s="7306"/>
      <c r="D9" s="7307"/>
      <c r="E9" s="7313" t="str">
        <f t="shared" si="0"/>
        <v>退職被保険者等がやむを得ない理由により保険証を提示できず、保険医療機関等において自費で診療を受けた場合及び柔道整復等に係る費用を１０割支払った場合、後日その診療に要した費用を退職被保険者等の一部負担金を除いて給付する。</v>
      </c>
      <c r="F9" s="7314"/>
      <c r="G9" s="7314"/>
      <c r="H9" s="7314"/>
      <c r="I9" s="7314"/>
      <c r="J9" s="7314"/>
      <c r="K9" s="7314"/>
      <c r="L9" s="7314"/>
      <c r="M9" s="7314"/>
      <c r="N9" s="7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276" t="s">
        <v>300</v>
      </c>
      <c r="Q10" s="7277"/>
      <c r="R10" s="7277"/>
      <c r="S10" s="7277"/>
      <c r="T10" s="118" t="str">
        <f>LEFT(E89,1)</f>
        <v>Ａ</v>
      </c>
      <c r="U10" s="7278" t="s">
        <v>298</v>
      </c>
      <c r="V10" s="7278"/>
      <c r="W10" s="7278"/>
      <c r="X10" s="7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退職者医療制度は、平成26年度末で廃止され新規適用がなくなり、令和5年度末で完全廃止となった。新座市では令和2年度以降の対象者は0名である。</v>
      </c>
      <c r="U12" s="7330"/>
      <c r="V12" s="7330"/>
      <c r="W12" s="7330"/>
      <c r="X12" s="7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308" t="s">
        <v>332</v>
      </c>
      <c r="B14" s="7309"/>
      <c r="C14" s="7309"/>
      <c r="D14" s="7309"/>
      <c r="E14" s="7322" t="str">
        <f>E51</f>
        <v>■市が直接実施  ■一部委託  □全部委託・指定管理  □その他</v>
      </c>
      <c r="F14" s="7323"/>
      <c r="G14" s="7323"/>
      <c r="H14" s="7323"/>
      <c r="I14" s="7323"/>
      <c r="J14" s="7323"/>
      <c r="K14" s="7323"/>
      <c r="L14" s="7323"/>
      <c r="M14" s="7323"/>
      <c r="N14" s="7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308" t="s">
        <v>331</v>
      </c>
      <c r="B15" s="7309"/>
      <c r="C15" s="7309"/>
      <c r="D15" s="7309"/>
      <c r="E15" s="7322" t="str">
        <f>E52</f>
        <v>■国・県の制度　 □国・県の制度＋市独自の制度　 □市独自の制度</v>
      </c>
      <c r="F15" s="7323"/>
      <c r="G15" s="7323"/>
      <c r="H15" s="7323"/>
      <c r="I15" s="7323"/>
      <c r="J15" s="7323"/>
      <c r="K15" s="7323"/>
      <c r="L15" s="7323"/>
      <c r="M15" s="7323"/>
      <c r="N15" s="7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325" t="s">
        <v>330</v>
      </c>
      <c r="B16" s="7326"/>
      <c r="C16" s="7326"/>
      <c r="D16" s="7326"/>
      <c r="E16" s="7327" t="str">
        <f>E53</f>
        <v>国民健康保険法</v>
      </c>
      <c r="F16" s="7328"/>
      <c r="G16" s="7328"/>
      <c r="H16" s="7328"/>
      <c r="I16" s="7328"/>
      <c r="J16" s="7328"/>
      <c r="K16" s="7328"/>
      <c r="L16" s="7328"/>
      <c r="M16" s="7328"/>
      <c r="N16" s="7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Ⅳ</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退職被保険者がやむを得ない理由により保険証を提示できず、保険医療機関等において自費で診療を受けた場合及び柔道整復等に係る費用を１０割支払った場合、後日その診療に要した費用を被保険者の一部負担金を除いて給付するもの。（令和５年度は０件）</v>
      </c>
      <c r="F26" s="53"/>
      <c r="G26" s="53"/>
      <c r="H26" s="53"/>
      <c r="I26" s="53"/>
      <c r="J26" s="53"/>
      <c r="K26" s="53"/>
      <c r="L26" s="53"/>
      <c r="M26" s="53"/>
      <c r="N26" s="54"/>
      <c r="O26" s="21"/>
      <c r="P26" s="7280" t="s">
        <v>292</v>
      </c>
      <c r="Q26" s="7281"/>
      <c r="R26" s="7281"/>
      <c r="S26" s="7337"/>
      <c r="T26" s="121" t="str">
        <f>E105</f>
        <v>令和６年度以降は、過誤請求分のみの処理となっている。</v>
      </c>
      <c r="U26" s="7330"/>
      <c r="V26" s="7330"/>
      <c r="W26" s="7330"/>
      <c r="X26" s="7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332" t="s">
        <v>285</v>
      </c>
      <c r="B44" s="7333"/>
      <c r="C44" s="7333"/>
      <c r="D44" s="7333"/>
      <c r="E44" s="7334" t="s">
        <v>1641</v>
      </c>
      <c r="F44" s="7335"/>
      <c r="G44" s="7335"/>
      <c r="H44" s="7335"/>
      <c r="I44" s="7335"/>
      <c r="J44" s="7335"/>
      <c r="K44" s="7335"/>
      <c r="L44" s="7335"/>
      <c r="M44" s="7335"/>
      <c r="N44" s="7336"/>
    </row>
    <row r="45" spans="1:35" ht="20.100000000000001" customHeight="1" x14ac:dyDescent="0.15">
      <c r="A45" s="7308" t="s">
        <v>283</v>
      </c>
      <c r="B45" s="7309"/>
      <c r="C45" s="7309"/>
      <c r="D45" s="7309"/>
      <c r="E45" s="7310" t="s">
        <v>1589</v>
      </c>
      <c r="F45" s="7311"/>
      <c r="G45" s="7311"/>
      <c r="H45" s="7311"/>
      <c r="I45" s="7311"/>
      <c r="J45" s="7311"/>
      <c r="K45" s="7311"/>
      <c r="L45" s="7311"/>
      <c r="M45" s="7311"/>
      <c r="N45" s="7312"/>
    </row>
    <row r="46" spans="1:35" ht="20.100000000000001" customHeight="1" x14ac:dyDescent="0.15">
      <c r="A46" s="7305" t="s">
        <v>334</v>
      </c>
      <c r="B46" s="7306"/>
      <c r="C46" s="7306"/>
      <c r="D46" s="7307"/>
      <c r="E46" s="7313" t="s">
        <v>1640</v>
      </c>
      <c r="F46" s="7314"/>
      <c r="G46" s="7314"/>
      <c r="H46" s="7314"/>
      <c r="I46" s="7314"/>
      <c r="J46" s="7314"/>
      <c r="K46" s="7314"/>
      <c r="L46" s="7314"/>
      <c r="M46" s="7314"/>
      <c r="N46" s="7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308" t="s">
        <v>332</v>
      </c>
      <c r="B51" s="7309"/>
      <c r="C51" s="7309"/>
      <c r="D51" s="7309"/>
      <c r="E51" s="7322" t="str">
        <f>AA52 &amp; "市が直接実施  " &amp; AB52  &amp; "一部委託  "  &amp; AC52 &amp; "全部委託・指定管理  " &amp; AD52 &amp; "その他"</f>
        <v>■市が直接実施  ■一部委託  □全部委託・指定管理  □その他</v>
      </c>
      <c r="F51" s="7323"/>
      <c r="G51" s="7323"/>
      <c r="H51" s="7323"/>
      <c r="I51" s="7323"/>
      <c r="J51" s="7323"/>
      <c r="K51" s="7323"/>
      <c r="L51" s="7323"/>
      <c r="M51" s="7323"/>
      <c r="N51" s="7324"/>
    </row>
    <row r="52" spans="1:40" ht="20.100000000000001" customHeight="1" x14ac:dyDescent="0.15">
      <c r="A52" s="7308" t="s">
        <v>331</v>
      </c>
      <c r="B52" s="7309"/>
      <c r="C52" s="7309"/>
      <c r="D52" s="7309"/>
      <c r="E52" s="7322" t="str">
        <f>AA53 &amp; "国・県の制度　 " &amp; AB53  &amp; "国・県の制度＋市独自の制度　 "  &amp; AC53  &amp; "市独自の制度"</f>
        <v>■国・県の制度　 □国・県の制度＋市独自の制度　 □市独自の制度</v>
      </c>
      <c r="F52" s="7323"/>
      <c r="G52" s="7323"/>
      <c r="H52" s="7323"/>
      <c r="I52" s="7323"/>
      <c r="J52" s="7323"/>
      <c r="K52" s="7323"/>
      <c r="L52" s="7323"/>
      <c r="M52" s="7323"/>
      <c r="N52" s="7324"/>
      <c r="AA52" s="8" t="s">
        <v>275</v>
      </c>
      <c r="AB52" s="8" t="s">
        <v>275</v>
      </c>
      <c r="AC52" s="8" t="s">
        <v>274</v>
      </c>
      <c r="AD52" s="8" t="s">
        <v>274</v>
      </c>
    </row>
    <row r="53" spans="1:40" ht="20.100000000000001" customHeight="1" thickBot="1" x14ac:dyDescent="0.2">
      <c r="A53" s="7325" t="s">
        <v>330</v>
      </c>
      <c r="B53" s="7326"/>
      <c r="C53" s="7326"/>
      <c r="D53" s="7326"/>
      <c r="E53" s="7327" t="s">
        <v>1587</v>
      </c>
      <c r="F53" s="7328"/>
      <c r="G53" s="7328"/>
      <c r="H53" s="7328"/>
      <c r="I53" s="7328"/>
      <c r="J53" s="7328"/>
      <c r="K53" s="7328"/>
      <c r="L53" s="7328"/>
      <c r="M53" s="7328"/>
      <c r="N53" s="73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100000</v>
      </c>
      <c r="F57" s="57"/>
      <c r="G57" s="57">
        <f>IFERROR(HLOOKUP($AF$38,$AA$56:$AI$57,2,FALSE)*1000,"")</f>
        <v>10000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100</v>
      </c>
      <c r="AE57" s="13">
        <v>100</v>
      </c>
      <c r="AF57" s="13">
        <v>10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100000</v>
      </c>
      <c r="G59" s="19"/>
      <c r="H59" s="20">
        <f>IFERROR(HLOOKUP($AF$38,$AA$60:$AI$61,2,FALSE)*1000,"")</f>
        <v>10000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100000</v>
      </c>
      <c r="F61" s="57"/>
      <c r="G61" s="57">
        <f>IFERROR(G57-G60,"")</f>
        <v>10000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100</v>
      </c>
      <c r="AE61" s="12">
        <f t="shared" si="2"/>
        <v>100</v>
      </c>
      <c r="AF61" s="12">
        <f t="shared" si="2"/>
        <v>10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1639</v>
      </c>
      <c r="F63" s="53"/>
      <c r="G63" s="53"/>
      <c r="H63" s="53"/>
      <c r="I63" s="53"/>
      <c r="J63" s="53"/>
      <c r="K63" s="53"/>
      <c r="L63" s="53"/>
      <c r="M63" s="53"/>
      <c r="N63" s="54"/>
      <c r="AA63" s="11">
        <v>0</v>
      </c>
      <c r="AB63" s="11">
        <v>0</v>
      </c>
      <c r="AC63" s="11">
        <v>0</v>
      </c>
      <c r="AD63" s="11">
        <v>100</v>
      </c>
      <c r="AE63" s="11">
        <v>100</v>
      </c>
      <c r="AF63" s="11">
        <v>10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280" t="s">
        <v>305</v>
      </c>
      <c r="B85" s="7281"/>
      <c r="C85" s="7281"/>
      <c r="D85" s="728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280" t="s">
        <v>302</v>
      </c>
      <c r="B87" s="7281"/>
      <c r="C87" s="7281"/>
      <c r="D87" s="72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276" t="s">
        <v>300</v>
      </c>
      <c r="B89" s="7277"/>
      <c r="C89" s="7277"/>
      <c r="D89" s="72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280" t="s">
        <v>297</v>
      </c>
      <c r="B91" s="7281"/>
      <c r="C91" s="7281"/>
      <c r="D91" s="7338"/>
      <c r="E91" s="158" t="s">
        <v>1632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280" t="s">
        <v>294</v>
      </c>
      <c r="B98" s="7281"/>
      <c r="C98" s="7281"/>
      <c r="D98" s="7338"/>
      <c r="E98" s="7343" t="s">
        <v>1201</v>
      </c>
      <c r="F98" s="7344"/>
      <c r="G98" s="7340" t="s">
        <v>293</v>
      </c>
      <c r="H98" s="7341"/>
      <c r="I98" s="7341"/>
      <c r="J98" s="7341"/>
      <c r="K98" s="7341"/>
      <c r="L98" s="7341"/>
      <c r="M98" s="7341"/>
      <c r="N98" s="7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280" t="s">
        <v>292</v>
      </c>
      <c r="B105" s="7281"/>
      <c r="C105" s="7281"/>
      <c r="D105" s="7338"/>
      <c r="E105" s="7339" t="s">
        <v>1631</v>
      </c>
      <c r="F105" s="7330"/>
      <c r="G105" s="7330"/>
      <c r="H105" s="7330"/>
      <c r="I105" s="7330"/>
      <c r="J105" s="7330"/>
      <c r="K105" s="7330"/>
      <c r="L105" s="7330"/>
      <c r="M105" s="7330"/>
      <c r="N105" s="7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356" t="s">
        <v>307</v>
      </c>
      <c r="Q4" s="7357"/>
      <c r="R4" s="7357"/>
      <c r="S4" s="7357"/>
      <c r="T4" s="118" t="str">
        <f>LEFT(E83,1)</f>
        <v>Ｂ</v>
      </c>
      <c r="U4" s="7358" t="s">
        <v>306</v>
      </c>
      <c r="V4" s="7358"/>
      <c r="W4" s="7358"/>
      <c r="X4" s="7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360" t="s">
        <v>305</v>
      </c>
      <c r="Q6" s="7361"/>
      <c r="R6" s="7361"/>
      <c r="S6" s="7361"/>
      <c r="T6" s="118" t="str">
        <f>LEFT(E85,1)</f>
        <v>Ｂ</v>
      </c>
      <c r="U6" s="7358" t="s">
        <v>303</v>
      </c>
      <c r="V6" s="7358"/>
      <c r="W6" s="7358"/>
      <c r="X6" s="7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372" t="s">
        <v>285</v>
      </c>
      <c r="B7" s="7373"/>
      <c r="C7" s="7373"/>
      <c r="D7" s="7373"/>
      <c r="E7" s="7374" t="str">
        <f t="shared" si="0"/>
        <v>一般被保険者高額療養費</v>
      </c>
      <c r="F7" s="7375"/>
      <c r="G7" s="7375"/>
      <c r="H7" s="7375"/>
      <c r="I7" s="7375"/>
      <c r="J7" s="7375"/>
      <c r="K7" s="7375"/>
      <c r="L7" s="7375"/>
      <c r="M7" s="7375"/>
      <c r="N7" s="7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348" t="s">
        <v>283</v>
      </c>
      <c r="B8" s="7349"/>
      <c r="C8" s="7349"/>
      <c r="D8" s="7349"/>
      <c r="E8" s="7350" t="str">
        <f t="shared" si="0"/>
        <v>国保年金課</v>
      </c>
      <c r="F8" s="7351"/>
      <c r="G8" s="7351"/>
      <c r="H8" s="7351"/>
      <c r="I8" s="7351"/>
      <c r="J8" s="7351"/>
      <c r="K8" s="7351"/>
      <c r="L8" s="7351"/>
      <c r="M8" s="7351"/>
      <c r="N8" s="7352"/>
      <c r="P8" s="7320" t="s">
        <v>302</v>
      </c>
      <c r="Q8" s="7321"/>
      <c r="R8" s="7321"/>
      <c r="S8" s="7321"/>
      <c r="T8" s="120" t="str">
        <f>LEFT(E87,1)</f>
        <v>Ａ</v>
      </c>
      <c r="U8" s="7318" t="s">
        <v>301</v>
      </c>
      <c r="V8" s="7318"/>
      <c r="W8" s="7318"/>
      <c r="X8" s="7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345" t="s">
        <v>334</v>
      </c>
      <c r="B9" s="7346"/>
      <c r="C9" s="7346"/>
      <c r="D9" s="7347"/>
      <c r="E9" s="7353" t="str">
        <f t="shared" si="0"/>
        <v>一般被保険者の医療費の自己負担を軽減するため、所得や年齢に応じて定める一定限度額を超える医療費を支払った場合、その超えた金額を給付する。</v>
      </c>
      <c r="F9" s="7354"/>
      <c r="G9" s="7354"/>
      <c r="H9" s="7354"/>
      <c r="I9" s="7354"/>
      <c r="J9" s="7354"/>
      <c r="K9" s="7354"/>
      <c r="L9" s="7354"/>
      <c r="M9" s="7354"/>
      <c r="N9" s="7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316" t="s">
        <v>300</v>
      </c>
      <c r="Q10" s="7317"/>
      <c r="R10" s="7317"/>
      <c r="S10" s="7317"/>
      <c r="T10" s="118" t="str">
        <f>LEFT(E89,1)</f>
        <v>Ａ</v>
      </c>
      <c r="U10" s="7318" t="s">
        <v>298</v>
      </c>
      <c r="V10" s="7318"/>
      <c r="W10" s="7318"/>
      <c r="X10" s="7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被保険者数や医療費の増減に応じて支給額の増減はあるが、法定給付のため引き続き必要性がある。</v>
      </c>
      <c r="U12" s="7370"/>
      <c r="V12" s="7370"/>
      <c r="W12" s="7370"/>
      <c r="X12" s="7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348" t="s">
        <v>332</v>
      </c>
      <c r="B14" s="7349"/>
      <c r="C14" s="7349"/>
      <c r="D14" s="7349"/>
      <c r="E14" s="7362" t="str">
        <f>E51</f>
        <v>■市が直接実施  ■一部委託  □全部委託・指定管理  □その他</v>
      </c>
      <c r="F14" s="7363"/>
      <c r="G14" s="7363"/>
      <c r="H14" s="7363"/>
      <c r="I14" s="7363"/>
      <c r="J14" s="7363"/>
      <c r="K14" s="7363"/>
      <c r="L14" s="7363"/>
      <c r="M14" s="7363"/>
      <c r="N14" s="7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348" t="s">
        <v>331</v>
      </c>
      <c r="B15" s="7349"/>
      <c r="C15" s="7349"/>
      <c r="D15" s="7349"/>
      <c r="E15" s="7362" t="str">
        <f>E52</f>
        <v>■国・県の制度　 □国・県の制度＋市独自の制度　 □市独自の制度</v>
      </c>
      <c r="F15" s="7363"/>
      <c r="G15" s="7363"/>
      <c r="H15" s="7363"/>
      <c r="I15" s="7363"/>
      <c r="J15" s="7363"/>
      <c r="K15" s="7363"/>
      <c r="L15" s="7363"/>
      <c r="M15" s="7363"/>
      <c r="N15" s="7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365" t="s">
        <v>330</v>
      </c>
      <c r="B16" s="7366"/>
      <c r="C16" s="7366"/>
      <c r="D16" s="7366"/>
      <c r="E16" s="7367" t="str">
        <f>E53</f>
        <v>国民健康保険法</v>
      </c>
      <c r="F16" s="7368"/>
      <c r="G16" s="7368"/>
      <c r="H16" s="7368"/>
      <c r="I16" s="7368"/>
      <c r="J16" s="7368"/>
      <c r="K16" s="7368"/>
      <c r="L16" s="7368"/>
      <c r="M16" s="7368"/>
      <c r="N16" s="7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1273297000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1273297000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1221639257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51657743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0.9594299342572864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一般被保険者の医療費の自己負担を軽減するため、所得や年齢に応じて定める一定限度額を超える医療費を支払った場合、その超えた金額を給付した。</v>
      </c>
      <c r="F26" s="53"/>
      <c r="G26" s="53"/>
      <c r="H26" s="53"/>
      <c r="I26" s="53"/>
      <c r="J26" s="53"/>
      <c r="K26" s="53"/>
      <c r="L26" s="53"/>
      <c r="M26" s="53"/>
      <c r="N26" s="54"/>
      <c r="O26" s="21"/>
      <c r="P26" s="7320" t="s">
        <v>292</v>
      </c>
      <c r="Q26" s="7321"/>
      <c r="R26" s="7321"/>
      <c r="S26" s="7377"/>
      <c r="T26" s="121" t="str">
        <f>E105</f>
        <v>法定給付であるため、今後も継続して給付する。</v>
      </c>
      <c r="U26" s="7370"/>
      <c r="V26" s="7370"/>
      <c r="W26" s="7370"/>
      <c r="X26" s="7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1221639257</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150">
        <f t="shared" si="1"/>
        <v>21721</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372" t="s">
        <v>285</v>
      </c>
      <c r="B44" s="7373"/>
      <c r="C44" s="7373"/>
      <c r="D44" s="7373"/>
      <c r="E44" s="7374" t="s">
        <v>1644</v>
      </c>
      <c r="F44" s="7375"/>
      <c r="G44" s="7375"/>
      <c r="H44" s="7375"/>
      <c r="I44" s="7375"/>
      <c r="J44" s="7375"/>
      <c r="K44" s="7375"/>
      <c r="L44" s="7375"/>
      <c r="M44" s="7375"/>
      <c r="N44" s="7376"/>
    </row>
    <row r="45" spans="1:35" ht="20.100000000000001" customHeight="1" x14ac:dyDescent="0.15">
      <c r="A45" s="7348" t="s">
        <v>283</v>
      </c>
      <c r="B45" s="7349"/>
      <c r="C45" s="7349"/>
      <c r="D45" s="7349"/>
      <c r="E45" s="7350" t="s">
        <v>1589</v>
      </c>
      <c r="F45" s="7351"/>
      <c r="G45" s="7351"/>
      <c r="H45" s="7351"/>
      <c r="I45" s="7351"/>
      <c r="J45" s="7351"/>
      <c r="K45" s="7351"/>
      <c r="L45" s="7351"/>
      <c r="M45" s="7351"/>
      <c r="N45" s="7352"/>
    </row>
    <row r="46" spans="1:35" ht="20.100000000000001" customHeight="1" x14ac:dyDescent="0.15">
      <c r="A46" s="7345" t="s">
        <v>334</v>
      </c>
      <c r="B46" s="7346"/>
      <c r="C46" s="7346"/>
      <c r="D46" s="7347"/>
      <c r="E46" s="7353" t="s">
        <v>1643</v>
      </c>
      <c r="F46" s="7354"/>
      <c r="G46" s="7354"/>
      <c r="H46" s="7354"/>
      <c r="I46" s="7354"/>
      <c r="J46" s="7354"/>
      <c r="K46" s="7354"/>
      <c r="L46" s="7354"/>
      <c r="M46" s="7354"/>
      <c r="N46" s="7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348" t="s">
        <v>332</v>
      </c>
      <c r="B51" s="7349"/>
      <c r="C51" s="7349"/>
      <c r="D51" s="7349"/>
      <c r="E51" s="7362" t="str">
        <f>AA52 &amp; "市が直接実施  " &amp; AB52  &amp; "一部委託  "  &amp; AC52 &amp; "全部委託・指定管理  " &amp; AD52 &amp; "その他"</f>
        <v>■市が直接実施  ■一部委託  □全部委託・指定管理  □その他</v>
      </c>
      <c r="F51" s="7363"/>
      <c r="G51" s="7363"/>
      <c r="H51" s="7363"/>
      <c r="I51" s="7363"/>
      <c r="J51" s="7363"/>
      <c r="K51" s="7363"/>
      <c r="L51" s="7363"/>
      <c r="M51" s="7363"/>
      <c r="N51" s="7364"/>
    </row>
    <row r="52" spans="1:40" ht="20.100000000000001" customHeight="1" x14ac:dyDescent="0.15">
      <c r="A52" s="7348" t="s">
        <v>331</v>
      </c>
      <c r="B52" s="7349"/>
      <c r="C52" s="7349"/>
      <c r="D52" s="7349"/>
      <c r="E52" s="7362" t="str">
        <f>AA53 &amp; "国・県の制度　 " &amp; AB53  &amp; "国・県の制度＋市独自の制度　 "  &amp; AC53  &amp; "市独自の制度"</f>
        <v>■国・県の制度　 □国・県の制度＋市独自の制度　 □市独自の制度</v>
      </c>
      <c r="F52" s="7363"/>
      <c r="G52" s="7363"/>
      <c r="H52" s="7363"/>
      <c r="I52" s="7363"/>
      <c r="J52" s="7363"/>
      <c r="K52" s="7363"/>
      <c r="L52" s="7363"/>
      <c r="M52" s="7363"/>
      <c r="N52" s="7364"/>
      <c r="AA52" s="8" t="s">
        <v>275</v>
      </c>
      <c r="AB52" s="8" t="s">
        <v>275</v>
      </c>
      <c r="AC52" s="8" t="s">
        <v>274</v>
      </c>
      <c r="AD52" s="8" t="s">
        <v>274</v>
      </c>
    </row>
    <row r="53" spans="1:40" ht="20.100000000000001" customHeight="1" thickBot="1" x14ac:dyDescent="0.2">
      <c r="A53" s="7365" t="s">
        <v>330</v>
      </c>
      <c r="B53" s="7366"/>
      <c r="C53" s="7366"/>
      <c r="D53" s="7366"/>
      <c r="E53" s="7367" t="s">
        <v>1587</v>
      </c>
      <c r="F53" s="7368"/>
      <c r="G53" s="7368"/>
      <c r="H53" s="7368"/>
      <c r="I53" s="7368"/>
      <c r="J53" s="7368"/>
      <c r="K53" s="7368"/>
      <c r="L53" s="7368"/>
      <c r="M53" s="7368"/>
      <c r="N53" s="73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1273297000</v>
      </c>
      <c r="F57" s="57"/>
      <c r="G57" s="57">
        <f>IFERROR(HLOOKUP($AF$38,$AA$56:$AI$57,2,FALSE)*1000,"")</f>
        <v>1221260000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1343548</v>
      </c>
      <c r="AE57" s="13">
        <v>1273297</v>
      </c>
      <c r="AF57" s="13">
        <v>1221260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850747960</v>
      </c>
      <c r="AE58" s="13">
        <v>1221639257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1273297000</v>
      </c>
      <c r="G59" s="19"/>
      <c r="H59" s="20">
        <f>IFERROR(HLOOKUP($AF$38,$AA$60:$AI$61,2,FALSE)*1000,"")</f>
        <v>1221260000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1221639257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51657743</v>
      </c>
      <c r="F61" s="57"/>
      <c r="G61" s="57">
        <f>IFERROR(G57-G60,"")</f>
        <v>1221260000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1343548</v>
      </c>
      <c r="AE61" s="12">
        <f t="shared" si="2"/>
        <v>1273297</v>
      </c>
      <c r="AF61" s="12">
        <f t="shared" si="2"/>
        <v>1221260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0.9594299342572864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1642</v>
      </c>
      <c r="F63" s="53"/>
      <c r="G63" s="53"/>
      <c r="H63" s="53"/>
      <c r="I63" s="53"/>
      <c r="J63" s="53"/>
      <c r="K63" s="53"/>
      <c r="L63" s="53"/>
      <c r="M63" s="53"/>
      <c r="N63" s="54"/>
      <c r="AA63" s="11">
        <v>0</v>
      </c>
      <c r="AB63" s="11">
        <v>0</v>
      </c>
      <c r="AC63" s="11">
        <v>0</v>
      </c>
      <c r="AD63" s="11">
        <v>1343548</v>
      </c>
      <c r="AE63" s="11">
        <v>1273297</v>
      </c>
      <c r="AF63" s="11">
        <v>1221260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1221639257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21721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1221639257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21721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320" t="s">
        <v>305</v>
      </c>
      <c r="B85" s="7321"/>
      <c r="C85" s="7321"/>
      <c r="D85" s="73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320" t="s">
        <v>302</v>
      </c>
      <c r="B87" s="7321"/>
      <c r="C87" s="7321"/>
      <c r="D87" s="73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316" t="s">
        <v>300</v>
      </c>
      <c r="B89" s="7317"/>
      <c r="C89" s="7317"/>
      <c r="D89" s="7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320" t="s">
        <v>297</v>
      </c>
      <c r="B91" s="7321"/>
      <c r="C91" s="7321"/>
      <c r="D91" s="7378"/>
      <c r="E91" s="158" t="s">
        <v>1626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320" t="s">
        <v>294</v>
      </c>
      <c r="B98" s="7321"/>
      <c r="C98" s="7321"/>
      <c r="D98" s="7378"/>
      <c r="E98" s="7383" t="s">
        <v>340</v>
      </c>
      <c r="F98" s="7384"/>
      <c r="G98" s="7380" t="s">
        <v>293</v>
      </c>
      <c r="H98" s="7381"/>
      <c r="I98" s="7381"/>
      <c r="J98" s="7381"/>
      <c r="K98" s="7381"/>
      <c r="L98" s="7381"/>
      <c r="M98" s="7381"/>
      <c r="N98" s="7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320" t="s">
        <v>292</v>
      </c>
      <c r="B105" s="7321"/>
      <c r="C105" s="7321"/>
      <c r="D105" s="7378"/>
      <c r="E105" s="7379" t="s">
        <v>1625</v>
      </c>
      <c r="F105" s="7370"/>
      <c r="G105" s="7370"/>
      <c r="H105" s="7370"/>
      <c r="I105" s="7370"/>
      <c r="J105" s="7370"/>
      <c r="K105" s="7370"/>
      <c r="L105" s="7370"/>
      <c r="M105" s="7370"/>
      <c r="N105" s="7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396" t="s">
        <v>307</v>
      </c>
      <c r="Q4" s="7397"/>
      <c r="R4" s="7397"/>
      <c r="S4" s="7397"/>
      <c r="T4" s="118" t="str">
        <f>LEFT(E83,1)</f>
        <v>Ｂ</v>
      </c>
      <c r="U4" s="7398" t="s">
        <v>306</v>
      </c>
      <c r="V4" s="7398"/>
      <c r="W4" s="7398"/>
      <c r="X4" s="7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400" t="s">
        <v>305</v>
      </c>
      <c r="Q6" s="7401"/>
      <c r="R6" s="7401"/>
      <c r="S6" s="7401"/>
      <c r="T6" s="118" t="str">
        <f>LEFT(E85,1)</f>
        <v>Ｃ</v>
      </c>
      <c r="U6" s="7398" t="s">
        <v>303</v>
      </c>
      <c r="V6" s="7398"/>
      <c r="W6" s="7398"/>
      <c r="X6" s="7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412" t="s">
        <v>285</v>
      </c>
      <c r="B7" s="7413"/>
      <c r="C7" s="7413"/>
      <c r="D7" s="7413"/>
      <c r="E7" s="7414" t="str">
        <f t="shared" si="0"/>
        <v>退職被保険者等高額療養費</v>
      </c>
      <c r="F7" s="7415"/>
      <c r="G7" s="7415"/>
      <c r="H7" s="7415"/>
      <c r="I7" s="7415"/>
      <c r="J7" s="7415"/>
      <c r="K7" s="7415"/>
      <c r="L7" s="7415"/>
      <c r="M7" s="7415"/>
      <c r="N7" s="7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388" t="s">
        <v>283</v>
      </c>
      <c r="B8" s="7389"/>
      <c r="C8" s="7389"/>
      <c r="D8" s="7389"/>
      <c r="E8" s="7390" t="str">
        <f t="shared" si="0"/>
        <v>国保年金課</v>
      </c>
      <c r="F8" s="7391"/>
      <c r="G8" s="7391"/>
      <c r="H8" s="7391"/>
      <c r="I8" s="7391"/>
      <c r="J8" s="7391"/>
      <c r="K8" s="7391"/>
      <c r="L8" s="7391"/>
      <c r="M8" s="7391"/>
      <c r="N8" s="7392"/>
      <c r="P8" s="7360" t="s">
        <v>302</v>
      </c>
      <c r="Q8" s="7361"/>
      <c r="R8" s="7361"/>
      <c r="S8" s="7361"/>
      <c r="T8" s="120" t="str">
        <f>LEFT(E87,1)</f>
        <v>Ａ</v>
      </c>
      <c r="U8" s="7358" t="s">
        <v>301</v>
      </c>
      <c r="V8" s="7358"/>
      <c r="W8" s="7358"/>
      <c r="X8" s="7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385" t="s">
        <v>334</v>
      </c>
      <c r="B9" s="7386"/>
      <c r="C9" s="7386"/>
      <c r="D9" s="7387"/>
      <c r="E9" s="7393" t="str">
        <f t="shared" si="0"/>
        <v>退職被保険者等の医療費の自己負担を軽減するため、所得や年齢に応じて定める一定限度額を超える医療費を支払った場合、その超えた金額を給付する。</v>
      </c>
      <c r="F9" s="7394"/>
      <c r="G9" s="7394"/>
      <c r="H9" s="7394"/>
      <c r="I9" s="7394"/>
      <c r="J9" s="7394"/>
      <c r="K9" s="7394"/>
      <c r="L9" s="7394"/>
      <c r="M9" s="7394"/>
      <c r="N9" s="7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356" t="s">
        <v>300</v>
      </c>
      <c r="Q10" s="7357"/>
      <c r="R10" s="7357"/>
      <c r="S10" s="7357"/>
      <c r="T10" s="118" t="str">
        <f>LEFT(E89,1)</f>
        <v>Ａ</v>
      </c>
      <c r="U10" s="7358" t="s">
        <v>298</v>
      </c>
      <c r="V10" s="7358"/>
      <c r="W10" s="7358"/>
      <c r="X10" s="7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退職者医療制度は、平成26年度末で廃止され新規適用がなくなり、令和5年度末で完全廃止となった。新座市では令和2年度以降の対象者は0名である。</v>
      </c>
      <c r="U12" s="7410"/>
      <c r="V12" s="7410"/>
      <c r="W12" s="7410"/>
      <c r="X12" s="7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388" t="s">
        <v>332</v>
      </c>
      <c r="B14" s="7389"/>
      <c r="C14" s="7389"/>
      <c r="D14" s="7389"/>
      <c r="E14" s="7402" t="str">
        <f>E51</f>
        <v>■市が直接実施  ■一部委託  □全部委託・指定管理  □その他</v>
      </c>
      <c r="F14" s="7403"/>
      <c r="G14" s="7403"/>
      <c r="H14" s="7403"/>
      <c r="I14" s="7403"/>
      <c r="J14" s="7403"/>
      <c r="K14" s="7403"/>
      <c r="L14" s="7403"/>
      <c r="M14" s="7403"/>
      <c r="N14" s="7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388" t="s">
        <v>331</v>
      </c>
      <c r="B15" s="7389"/>
      <c r="C15" s="7389"/>
      <c r="D15" s="7389"/>
      <c r="E15" s="7402" t="str">
        <f>E52</f>
        <v>■国・県の制度　 □国・県の制度＋市独自の制度　 □市独自の制度</v>
      </c>
      <c r="F15" s="7403"/>
      <c r="G15" s="7403"/>
      <c r="H15" s="7403"/>
      <c r="I15" s="7403"/>
      <c r="J15" s="7403"/>
      <c r="K15" s="7403"/>
      <c r="L15" s="7403"/>
      <c r="M15" s="7403"/>
      <c r="N15" s="7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405" t="s">
        <v>330</v>
      </c>
      <c r="B16" s="7406"/>
      <c r="C16" s="7406"/>
      <c r="D16" s="7406"/>
      <c r="E16" s="7407" t="str">
        <f>E53</f>
        <v>国民健康保険法</v>
      </c>
      <c r="F16" s="7408"/>
      <c r="G16" s="7408"/>
      <c r="H16" s="7408"/>
      <c r="I16" s="7408"/>
      <c r="J16" s="7408"/>
      <c r="K16" s="7408"/>
      <c r="L16" s="7408"/>
      <c r="M16" s="7408"/>
      <c r="N16" s="7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Ⅳ</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退職被保険者の医療費の自己負担を軽減するため、所得や年齢に応じて定める一定限度額を超える医療費を支払った場合、その超えた金額を給付するもの。（令和５年度は０件）</v>
      </c>
      <c r="F26" s="53"/>
      <c r="G26" s="53"/>
      <c r="H26" s="53"/>
      <c r="I26" s="53"/>
      <c r="J26" s="53"/>
      <c r="K26" s="53"/>
      <c r="L26" s="53"/>
      <c r="M26" s="53"/>
      <c r="N26" s="54"/>
      <c r="O26" s="21"/>
      <c r="P26" s="7360" t="s">
        <v>292</v>
      </c>
      <c r="Q26" s="7361"/>
      <c r="R26" s="7361"/>
      <c r="S26" s="7417"/>
      <c r="T26" s="121" t="str">
        <f>E105</f>
        <v>令和６年度以降は、過誤請求分のみの処理となっている。</v>
      </c>
      <c r="U26" s="7410"/>
      <c r="V26" s="7410"/>
      <c r="W26" s="7410"/>
      <c r="X26" s="7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412" t="s">
        <v>285</v>
      </c>
      <c r="B44" s="7413"/>
      <c r="C44" s="7413"/>
      <c r="D44" s="7413"/>
      <c r="E44" s="7414" t="s">
        <v>1647</v>
      </c>
      <c r="F44" s="7415"/>
      <c r="G44" s="7415"/>
      <c r="H44" s="7415"/>
      <c r="I44" s="7415"/>
      <c r="J44" s="7415"/>
      <c r="K44" s="7415"/>
      <c r="L44" s="7415"/>
      <c r="M44" s="7415"/>
      <c r="N44" s="7416"/>
    </row>
    <row r="45" spans="1:35" ht="20.100000000000001" customHeight="1" x14ac:dyDescent="0.15">
      <c r="A45" s="7388" t="s">
        <v>283</v>
      </c>
      <c r="B45" s="7389"/>
      <c r="C45" s="7389"/>
      <c r="D45" s="7389"/>
      <c r="E45" s="7390" t="s">
        <v>1589</v>
      </c>
      <c r="F45" s="7391"/>
      <c r="G45" s="7391"/>
      <c r="H45" s="7391"/>
      <c r="I45" s="7391"/>
      <c r="J45" s="7391"/>
      <c r="K45" s="7391"/>
      <c r="L45" s="7391"/>
      <c r="M45" s="7391"/>
      <c r="N45" s="7392"/>
    </row>
    <row r="46" spans="1:35" ht="20.100000000000001" customHeight="1" x14ac:dyDescent="0.15">
      <c r="A46" s="7385" t="s">
        <v>334</v>
      </c>
      <c r="B46" s="7386"/>
      <c r="C46" s="7386"/>
      <c r="D46" s="7387"/>
      <c r="E46" s="7393" t="s">
        <v>1646</v>
      </c>
      <c r="F46" s="7394"/>
      <c r="G46" s="7394"/>
      <c r="H46" s="7394"/>
      <c r="I46" s="7394"/>
      <c r="J46" s="7394"/>
      <c r="K46" s="7394"/>
      <c r="L46" s="7394"/>
      <c r="M46" s="7394"/>
      <c r="N46" s="7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388" t="s">
        <v>332</v>
      </c>
      <c r="B51" s="7389"/>
      <c r="C51" s="7389"/>
      <c r="D51" s="7389"/>
      <c r="E51" s="7402" t="str">
        <f>AA52 &amp; "市が直接実施  " &amp; AB52  &amp; "一部委託  "  &amp; AC52 &amp; "全部委託・指定管理  " &amp; AD52 &amp; "その他"</f>
        <v>■市が直接実施  ■一部委託  □全部委託・指定管理  □その他</v>
      </c>
      <c r="F51" s="7403"/>
      <c r="G51" s="7403"/>
      <c r="H51" s="7403"/>
      <c r="I51" s="7403"/>
      <c r="J51" s="7403"/>
      <c r="K51" s="7403"/>
      <c r="L51" s="7403"/>
      <c r="M51" s="7403"/>
      <c r="N51" s="7404"/>
    </row>
    <row r="52" spans="1:40" ht="20.100000000000001" customHeight="1" x14ac:dyDescent="0.15">
      <c r="A52" s="7388" t="s">
        <v>331</v>
      </c>
      <c r="B52" s="7389"/>
      <c r="C52" s="7389"/>
      <c r="D52" s="7389"/>
      <c r="E52" s="7402" t="str">
        <f>AA53 &amp; "国・県の制度　 " &amp; AB53  &amp; "国・県の制度＋市独自の制度　 "  &amp; AC53  &amp; "市独自の制度"</f>
        <v>■国・県の制度　 □国・県の制度＋市独自の制度　 □市独自の制度</v>
      </c>
      <c r="F52" s="7403"/>
      <c r="G52" s="7403"/>
      <c r="H52" s="7403"/>
      <c r="I52" s="7403"/>
      <c r="J52" s="7403"/>
      <c r="K52" s="7403"/>
      <c r="L52" s="7403"/>
      <c r="M52" s="7403"/>
      <c r="N52" s="7404"/>
      <c r="AA52" s="8" t="s">
        <v>275</v>
      </c>
      <c r="AB52" s="8" t="s">
        <v>275</v>
      </c>
      <c r="AC52" s="8" t="s">
        <v>274</v>
      </c>
      <c r="AD52" s="8" t="s">
        <v>274</v>
      </c>
    </row>
    <row r="53" spans="1:40" ht="20.100000000000001" customHeight="1" thickBot="1" x14ac:dyDescent="0.2">
      <c r="A53" s="7405" t="s">
        <v>330</v>
      </c>
      <c r="B53" s="7406"/>
      <c r="C53" s="7406"/>
      <c r="D53" s="7406"/>
      <c r="E53" s="7407" t="s">
        <v>1587</v>
      </c>
      <c r="F53" s="7408"/>
      <c r="G53" s="7408"/>
      <c r="H53" s="7408"/>
      <c r="I53" s="7408"/>
      <c r="J53" s="7408"/>
      <c r="K53" s="7408"/>
      <c r="L53" s="7408"/>
      <c r="M53" s="7408"/>
      <c r="N53" s="74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100000</v>
      </c>
      <c r="F57" s="57"/>
      <c r="G57" s="57">
        <f>IFERROR(HLOOKUP($AF$38,$AA$56:$AI$57,2,FALSE)*1000,"")</f>
        <v>10000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100</v>
      </c>
      <c r="AE57" s="13">
        <v>100</v>
      </c>
      <c r="AF57" s="13">
        <v>10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100000</v>
      </c>
      <c r="G59" s="19"/>
      <c r="H59" s="20">
        <f>IFERROR(HLOOKUP($AF$38,$AA$60:$AI$61,2,FALSE)*1000,"")</f>
        <v>10000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100000</v>
      </c>
      <c r="F61" s="57"/>
      <c r="G61" s="57">
        <f>IFERROR(G57-G60,"")</f>
        <v>10000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100</v>
      </c>
      <c r="AE61" s="12">
        <f t="shared" si="2"/>
        <v>100</v>
      </c>
      <c r="AF61" s="12">
        <f t="shared" si="2"/>
        <v>10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1645</v>
      </c>
      <c r="F63" s="53"/>
      <c r="G63" s="53"/>
      <c r="H63" s="53"/>
      <c r="I63" s="53"/>
      <c r="J63" s="53"/>
      <c r="K63" s="53"/>
      <c r="L63" s="53"/>
      <c r="M63" s="53"/>
      <c r="N63" s="54"/>
      <c r="AA63" s="11">
        <v>0</v>
      </c>
      <c r="AB63" s="11">
        <v>0</v>
      </c>
      <c r="AC63" s="11">
        <v>0</v>
      </c>
      <c r="AD63" s="11">
        <v>100</v>
      </c>
      <c r="AE63" s="11">
        <v>100</v>
      </c>
      <c r="AF63" s="11">
        <v>10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360" t="s">
        <v>305</v>
      </c>
      <c r="B85" s="7361"/>
      <c r="C85" s="7361"/>
      <c r="D85" s="736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360" t="s">
        <v>302</v>
      </c>
      <c r="B87" s="7361"/>
      <c r="C87" s="7361"/>
      <c r="D87" s="7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356" t="s">
        <v>300</v>
      </c>
      <c r="B89" s="7357"/>
      <c r="C89" s="7357"/>
      <c r="D89" s="7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360" t="s">
        <v>297</v>
      </c>
      <c r="B91" s="7361"/>
      <c r="C91" s="7361"/>
      <c r="D91" s="7418"/>
      <c r="E91" s="158" t="s">
        <v>1632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360" t="s">
        <v>294</v>
      </c>
      <c r="B98" s="7361"/>
      <c r="C98" s="7361"/>
      <c r="D98" s="7418"/>
      <c r="E98" s="7423" t="s">
        <v>1201</v>
      </c>
      <c r="F98" s="7424"/>
      <c r="G98" s="7420" t="s">
        <v>293</v>
      </c>
      <c r="H98" s="7421"/>
      <c r="I98" s="7421"/>
      <c r="J98" s="7421"/>
      <c r="K98" s="7421"/>
      <c r="L98" s="7421"/>
      <c r="M98" s="7421"/>
      <c r="N98" s="7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360" t="s">
        <v>292</v>
      </c>
      <c r="B105" s="7361"/>
      <c r="C105" s="7361"/>
      <c r="D105" s="7418"/>
      <c r="E105" s="7419" t="s">
        <v>1631</v>
      </c>
      <c r="F105" s="7410"/>
      <c r="G105" s="7410"/>
      <c r="H105" s="7410"/>
      <c r="I105" s="7410"/>
      <c r="J105" s="7410"/>
      <c r="K105" s="7410"/>
      <c r="L105" s="7410"/>
      <c r="M105" s="7410"/>
      <c r="N105" s="7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436" t="s">
        <v>307</v>
      </c>
      <c r="Q4" s="7437"/>
      <c r="R4" s="7437"/>
      <c r="S4" s="7437"/>
      <c r="T4" s="118" t="str">
        <f>LEFT(E83,1)</f>
        <v>Ｂ</v>
      </c>
      <c r="U4" s="7438" t="s">
        <v>306</v>
      </c>
      <c r="V4" s="7438"/>
      <c r="W4" s="7438"/>
      <c r="X4" s="7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440" t="s">
        <v>305</v>
      </c>
      <c r="Q6" s="7441"/>
      <c r="R6" s="7441"/>
      <c r="S6" s="7441"/>
      <c r="T6" s="118" t="str">
        <f>LEFT(E85,1)</f>
        <v>Ｂ</v>
      </c>
      <c r="U6" s="7438" t="s">
        <v>303</v>
      </c>
      <c r="V6" s="7438"/>
      <c r="W6" s="7438"/>
      <c r="X6" s="7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452" t="s">
        <v>285</v>
      </c>
      <c r="B7" s="7453"/>
      <c r="C7" s="7453"/>
      <c r="D7" s="7453"/>
      <c r="E7" s="7454" t="str">
        <f t="shared" si="0"/>
        <v>一般被保険者高額介護合算療養費</v>
      </c>
      <c r="F7" s="7455"/>
      <c r="G7" s="7455"/>
      <c r="H7" s="7455"/>
      <c r="I7" s="7455"/>
      <c r="J7" s="7455"/>
      <c r="K7" s="7455"/>
      <c r="L7" s="7455"/>
      <c r="M7" s="7455"/>
      <c r="N7" s="7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428" t="s">
        <v>283</v>
      </c>
      <c r="B8" s="7429"/>
      <c r="C8" s="7429"/>
      <c r="D8" s="7429"/>
      <c r="E8" s="7430" t="str">
        <f t="shared" si="0"/>
        <v>国保年金課</v>
      </c>
      <c r="F8" s="7431"/>
      <c r="G8" s="7431"/>
      <c r="H8" s="7431"/>
      <c r="I8" s="7431"/>
      <c r="J8" s="7431"/>
      <c r="K8" s="7431"/>
      <c r="L8" s="7431"/>
      <c r="M8" s="7431"/>
      <c r="N8" s="7432"/>
      <c r="P8" s="7400" t="s">
        <v>302</v>
      </c>
      <c r="Q8" s="7401"/>
      <c r="R8" s="7401"/>
      <c r="S8" s="7401"/>
      <c r="T8" s="120" t="str">
        <f>LEFT(E87,1)</f>
        <v>Ａ</v>
      </c>
      <c r="U8" s="7398" t="s">
        <v>301</v>
      </c>
      <c r="V8" s="7398"/>
      <c r="W8" s="7398"/>
      <c r="X8" s="7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425" t="s">
        <v>334</v>
      </c>
      <c r="B9" s="7426"/>
      <c r="C9" s="7426"/>
      <c r="D9" s="7427"/>
      <c r="E9" s="7433" t="str">
        <f t="shared" si="0"/>
        <v>一般被保険者の医療及び介護費用の自己負担を軽減するため、所得や年齢に応じて定める一定限度額を超える費用を支払った場合、その超えた金額を給付する。</v>
      </c>
      <c r="F9" s="7434"/>
      <c r="G9" s="7434"/>
      <c r="H9" s="7434"/>
      <c r="I9" s="7434"/>
      <c r="J9" s="7434"/>
      <c r="K9" s="7434"/>
      <c r="L9" s="7434"/>
      <c r="M9" s="7434"/>
      <c r="N9" s="7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396" t="s">
        <v>300</v>
      </c>
      <c r="Q10" s="7397"/>
      <c r="R10" s="7397"/>
      <c r="S10" s="7397"/>
      <c r="T10" s="118" t="str">
        <f>LEFT(E89,1)</f>
        <v>Ａ</v>
      </c>
      <c r="U10" s="7398" t="s">
        <v>298</v>
      </c>
      <c r="V10" s="7398"/>
      <c r="W10" s="7398"/>
      <c r="X10" s="7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被保険者数や医療費の増減に応じて支給額の増減はあるが、法定給付のため引き続き必要性がある。</v>
      </c>
      <c r="U12" s="7450"/>
      <c r="V12" s="7450"/>
      <c r="W12" s="7450"/>
      <c r="X12" s="7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428" t="s">
        <v>332</v>
      </c>
      <c r="B14" s="7429"/>
      <c r="C14" s="7429"/>
      <c r="D14" s="7429"/>
      <c r="E14" s="7442" t="str">
        <f>E51</f>
        <v>■市が直接実施  ■一部委託  □全部委託・指定管理  □その他</v>
      </c>
      <c r="F14" s="7443"/>
      <c r="G14" s="7443"/>
      <c r="H14" s="7443"/>
      <c r="I14" s="7443"/>
      <c r="J14" s="7443"/>
      <c r="K14" s="7443"/>
      <c r="L14" s="7443"/>
      <c r="M14" s="7443"/>
      <c r="N14" s="7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428" t="s">
        <v>331</v>
      </c>
      <c r="B15" s="7429"/>
      <c r="C15" s="7429"/>
      <c r="D15" s="7429"/>
      <c r="E15" s="7442" t="str">
        <f>E52</f>
        <v>■国・県の制度　 □国・県の制度＋市独自の制度　 □市独自の制度</v>
      </c>
      <c r="F15" s="7443"/>
      <c r="G15" s="7443"/>
      <c r="H15" s="7443"/>
      <c r="I15" s="7443"/>
      <c r="J15" s="7443"/>
      <c r="K15" s="7443"/>
      <c r="L15" s="7443"/>
      <c r="M15" s="7443"/>
      <c r="N15" s="7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445" t="s">
        <v>330</v>
      </c>
      <c r="B16" s="7446"/>
      <c r="C16" s="7446"/>
      <c r="D16" s="7446"/>
      <c r="E16" s="7447" t="str">
        <f>E53</f>
        <v>国民健康保険法</v>
      </c>
      <c r="F16" s="7448"/>
      <c r="G16" s="7448"/>
      <c r="H16" s="7448"/>
      <c r="I16" s="7448"/>
      <c r="J16" s="7448"/>
      <c r="K16" s="7448"/>
      <c r="L16" s="7448"/>
      <c r="M16" s="7448"/>
      <c r="N16" s="7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2204000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204000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2203464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536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0.9997568058076225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一般被保険者の医療及び介護費用の自己負担を軽減するため、所得や年齢に応じて定める一定限度額を超える費用を支払った場合、その超えた金額を給付した。</v>
      </c>
      <c r="F26" s="53"/>
      <c r="G26" s="53"/>
      <c r="H26" s="53"/>
      <c r="I26" s="53"/>
      <c r="J26" s="53"/>
      <c r="K26" s="53"/>
      <c r="L26" s="53"/>
      <c r="M26" s="53"/>
      <c r="N26" s="54"/>
      <c r="O26" s="21"/>
      <c r="P26" s="7400" t="s">
        <v>292</v>
      </c>
      <c r="Q26" s="7401"/>
      <c r="R26" s="7401"/>
      <c r="S26" s="7457"/>
      <c r="T26" s="121" t="str">
        <f>E105</f>
        <v>法定給付であるため、今後も継続して給付する。</v>
      </c>
      <c r="U26" s="7450"/>
      <c r="V26" s="7450"/>
      <c r="W26" s="7450"/>
      <c r="X26" s="7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2203464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46">
        <f t="shared" si="1"/>
        <v>77</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452" t="s">
        <v>285</v>
      </c>
      <c r="B44" s="7453"/>
      <c r="C44" s="7453"/>
      <c r="D44" s="7453"/>
      <c r="E44" s="7454" t="s">
        <v>1650</v>
      </c>
      <c r="F44" s="7455"/>
      <c r="G44" s="7455"/>
      <c r="H44" s="7455"/>
      <c r="I44" s="7455"/>
      <c r="J44" s="7455"/>
      <c r="K44" s="7455"/>
      <c r="L44" s="7455"/>
      <c r="M44" s="7455"/>
      <c r="N44" s="7456"/>
    </row>
    <row r="45" spans="1:35" ht="20.100000000000001" customHeight="1" x14ac:dyDescent="0.15">
      <c r="A45" s="7428" t="s">
        <v>283</v>
      </c>
      <c r="B45" s="7429"/>
      <c r="C45" s="7429"/>
      <c r="D45" s="7429"/>
      <c r="E45" s="7430" t="s">
        <v>1589</v>
      </c>
      <c r="F45" s="7431"/>
      <c r="G45" s="7431"/>
      <c r="H45" s="7431"/>
      <c r="I45" s="7431"/>
      <c r="J45" s="7431"/>
      <c r="K45" s="7431"/>
      <c r="L45" s="7431"/>
      <c r="M45" s="7431"/>
      <c r="N45" s="7432"/>
    </row>
    <row r="46" spans="1:35" ht="20.100000000000001" customHeight="1" x14ac:dyDescent="0.15">
      <c r="A46" s="7425" t="s">
        <v>334</v>
      </c>
      <c r="B46" s="7426"/>
      <c r="C46" s="7426"/>
      <c r="D46" s="7427"/>
      <c r="E46" s="7433" t="s">
        <v>1649</v>
      </c>
      <c r="F46" s="7434"/>
      <c r="G46" s="7434"/>
      <c r="H46" s="7434"/>
      <c r="I46" s="7434"/>
      <c r="J46" s="7434"/>
      <c r="K46" s="7434"/>
      <c r="L46" s="7434"/>
      <c r="M46" s="7434"/>
      <c r="N46" s="7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428" t="s">
        <v>332</v>
      </c>
      <c r="B51" s="7429"/>
      <c r="C51" s="7429"/>
      <c r="D51" s="7429"/>
      <c r="E51" s="7442" t="str">
        <f>AA52 &amp; "市が直接実施  " &amp; AB52  &amp; "一部委託  "  &amp; AC52 &amp; "全部委託・指定管理  " &amp; AD52 &amp; "その他"</f>
        <v>■市が直接実施  ■一部委託  □全部委託・指定管理  □その他</v>
      </c>
      <c r="F51" s="7443"/>
      <c r="G51" s="7443"/>
      <c r="H51" s="7443"/>
      <c r="I51" s="7443"/>
      <c r="J51" s="7443"/>
      <c r="K51" s="7443"/>
      <c r="L51" s="7443"/>
      <c r="M51" s="7443"/>
      <c r="N51" s="7444"/>
    </row>
    <row r="52" spans="1:40" ht="20.100000000000001" customHeight="1" x14ac:dyDescent="0.15">
      <c r="A52" s="7428" t="s">
        <v>331</v>
      </c>
      <c r="B52" s="7429"/>
      <c r="C52" s="7429"/>
      <c r="D52" s="7429"/>
      <c r="E52" s="7442" t="str">
        <f>AA53 &amp; "国・県の制度　 " &amp; AB53  &amp; "国・県の制度＋市独自の制度　 "  &amp; AC53  &amp; "市独自の制度"</f>
        <v>■国・県の制度　 □国・県の制度＋市独自の制度　 □市独自の制度</v>
      </c>
      <c r="F52" s="7443"/>
      <c r="G52" s="7443"/>
      <c r="H52" s="7443"/>
      <c r="I52" s="7443"/>
      <c r="J52" s="7443"/>
      <c r="K52" s="7443"/>
      <c r="L52" s="7443"/>
      <c r="M52" s="7443"/>
      <c r="N52" s="7444"/>
      <c r="AA52" s="8" t="s">
        <v>275</v>
      </c>
      <c r="AB52" s="8" t="s">
        <v>275</v>
      </c>
      <c r="AC52" s="8" t="s">
        <v>274</v>
      </c>
      <c r="AD52" s="8" t="s">
        <v>274</v>
      </c>
    </row>
    <row r="53" spans="1:40" ht="20.100000000000001" customHeight="1" thickBot="1" x14ac:dyDescent="0.2">
      <c r="A53" s="7445" t="s">
        <v>330</v>
      </c>
      <c r="B53" s="7446"/>
      <c r="C53" s="7446"/>
      <c r="D53" s="7446"/>
      <c r="E53" s="7447" t="s">
        <v>1587</v>
      </c>
      <c r="F53" s="7448"/>
      <c r="G53" s="7448"/>
      <c r="H53" s="7448"/>
      <c r="I53" s="7448"/>
      <c r="J53" s="7448"/>
      <c r="K53" s="7448"/>
      <c r="L53" s="7448"/>
      <c r="M53" s="7448"/>
      <c r="N53" s="7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2204000</v>
      </c>
      <c r="F57" s="57"/>
      <c r="G57" s="57">
        <f>IFERROR(HLOOKUP($AF$38,$AA$56:$AI$57,2,FALSE)*1000,"")</f>
        <v>2000000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2000</v>
      </c>
      <c r="AE57" s="13">
        <v>2204</v>
      </c>
      <c r="AF57" s="13">
        <v>2000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204000</v>
      </c>
      <c r="G58" s="19"/>
      <c r="H58" s="20">
        <f>IFERROR(G57-H59,"")</f>
        <v>0</v>
      </c>
      <c r="I58" s="19"/>
      <c r="J58" s="20">
        <f>IFERROR(I57-J59,"")</f>
        <v>0</v>
      </c>
      <c r="K58" s="19"/>
      <c r="L58" s="20">
        <f>IFERROR(K57-L59,"")</f>
        <v>0</v>
      </c>
      <c r="M58" s="19"/>
      <c r="N58" s="18">
        <f>IFERROR(M57-N59,"")</f>
        <v>0</v>
      </c>
      <c r="AA58" s="13">
        <v>0</v>
      </c>
      <c r="AB58" s="13">
        <v>0</v>
      </c>
      <c r="AC58" s="13">
        <v>0</v>
      </c>
      <c r="AD58" s="13">
        <v>1632070</v>
      </c>
      <c r="AE58" s="13">
        <v>2203464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2000000</v>
      </c>
      <c r="G59" s="19"/>
      <c r="H59" s="20">
        <f>IFERROR(HLOOKUP($AF$38,$AA$60:$AI$61,2,FALSE)*1000,"")</f>
        <v>2000000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2203464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536</v>
      </c>
      <c r="F61" s="57"/>
      <c r="G61" s="57">
        <f>IFERROR(G57-G60,"")</f>
        <v>2000000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2000</v>
      </c>
      <c r="AE61" s="12">
        <f t="shared" si="2"/>
        <v>2000</v>
      </c>
      <c r="AF61" s="12">
        <f t="shared" si="2"/>
        <v>2000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0.9997568058076225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1648</v>
      </c>
      <c r="F63" s="53"/>
      <c r="G63" s="53"/>
      <c r="H63" s="53"/>
      <c r="I63" s="53"/>
      <c r="J63" s="53"/>
      <c r="K63" s="53"/>
      <c r="L63" s="53"/>
      <c r="M63" s="53"/>
      <c r="N63" s="54"/>
      <c r="AA63" s="11">
        <v>0</v>
      </c>
      <c r="AB63" s="11">
        <v>0</v>
      </c>
      <c r="AC63" s="11">
        <v>0</v>
      </c>
      <c r="AD63" s="11">
        <v>2000</v>
      </c>
      <c r="AE63" s="11">
        <v>2000</v>
      </c>
      <c r="AF63" s="11">
        <v>2000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2203464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77</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2203464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77</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400" t="s">
        <v>305</v>
      </c>
      <c r="B85" s="7401"/>
      <c r="C85" s="7401"/>
      <c r="D85" s="7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400" t="s">
        <v>302</v>
      </c>
      <c r="B87" s="7401"/>
      <c r="C87" s="7401"/>
      <c r="D87" s="7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396" t="s">
        <v>300</v>
      </c>
      <c r="B89" s="7397"/>
      <c r="C89" s="7397"/>
      <c r="D89" s="7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400" t="s">
        <v>297</v>
      </c>
      <c r="B91" s="7401"/>
      <c r="C91" s="7401"/>
      <c r="D91" s="7458"/>
      <c r="E91" s="158" t="s">
        <v>1626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400" t="s">
        <v>294</v>
      </c>
      <c r="B98" s="7401"/>
      <c r="C98" s="7401"/>
      <c r="D98" s="7458"/>
      <c r="E98" s="7463" t="s">
        <v>340</v>
      </c>
      <c r="F98" s="7464"/>
      <c r="G98" s="7460" t="s">
        <v>293</v>
      </c>
      <c r="H98" s="7461"/>
      <c r="I98" s="7461"/>
      <c r="J98" s="7461"/>
      <c r="K98" s="7461"/>
      <c r="L98" s="7461"/>
      <c r="M98" s="7461"/>
      <c r="N98" s="7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400" t="s">
        <v>292</v>
      </c>
      <c r="B105" s="7401"/>
      <c r="C105" s="7401"/>
      <c r="D105" s="7458"/>
      <c r="E105" s="7459" t="s">
        <v>1625</v>
      </c>
      <c r="F105" s="7450"/>
      <c r="G105" s="7450"/>
      <c r="H105" s="7450"/>
      <c r="I105" s="7450"/>
      <c r="J105" s="7450"/>
      <c r="K105" s="7450"/>
      <c r="L105" s="7450"/>
      <c r="M105" s="7450"/>
      <c r="N105" s="7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476" t="s">
        <v>307</v>
      </c>
      <c r="Q4" s="7477"/>
      <c r="R4" s="7477"/>
      <c r="S4" s="7477"/>
      <c r="T4" s="118" t="str">
        <f>LEFT(E83,1)</f>
        <v>Ｂ</v>
      </c>
      <c r="U4" s="7478" t="s">
        <v>306</v>
      </c>
      <c r="V4" s="7478"/>
      <c r="W4" s="7478"/>
      <c r="X4" s="7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480" t="s">
        <v>305</v>
      </c>
      <c r="Q6" s="7481"/>
      <c r="R6" s="7481"/>
      <c r="S6" s="7481"/>
      <c r="T6" s="118" t="str">
        <f>LEFT(E85,1)</f>
        <v>Ｂ</v>
      </c>
      <c r="U6" s="7478" t="s">
        <v>303</v>
      </c>
      <c r="V6" s="7478"/>
      <c r="W6" s="7478"/>
      <c r="X6" s="7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492" t="s">
        <v>285</v>
      </c>
      <c r="B7" s="7493"/>
      <c r="C7" s="7493"/>
      <c r="D7" s="7493"/>
      <c r="E7" s="7494" t="str">
        <f t="shared" si="0"/>
        <v>一般被保険者移送費</v>
      </c>
      <c r="F7" s="7495"/>
      <c r="G7" s="7495"/>
      <c r="H7" s="7495"/>
      <c r="I7" s="7495"/>
      <c r="J7" s="7495"/>
      <c r="K7" s="7495"/>
      <c r="L7" s="7495"/>
      <c r="M7" s="7495"/>
      <c r="N7" s="7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468" t="s">
        <v>283</v>
      </c>
      <c r="B8" s="7469"/>
      <c r="C8" s="7469"/>
      <c r="D8" s="7469"/>
      <c r="E8" s="7470" t="str">
        <f t="shared" si="0"/>
        <v>国保年金課</v>
      </c>
      <c r="F8" s="7471"/>
      <c r="G8" s="7471"/>
      <c r="H8" s="7471"/>
      <c r="I8" s="7471"/>
      <c r="J8" s="7471"/>
      <c r="K8" s="7471"/>
      <c r="L8" s="7471"/>
      <c r="M8" s="7471"/>
      <c r="N8" s="7472"/>
      <c r="P8" s="7440" t="s">
        <v>302</v>
      </c>
      <c r="Q8" s="7441"/>
      <c r="R8" s="7441"/>
      <c r="S8" s="7441"/>
      <c r="T8" s="120" t="str">
        <f>LEFT(E87,1)</f>
        <v>Ａ</v>
      </c>
      <c r="U8" s="7438" t="s">
        <v>301</v>
      </c>
      <c r="V8" s="7438"/>
      <c r="W8" s="7438"/>
      <c r="X8" s="7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465" t="s">
        <v>334</v>
      </c>
      <c r="B9" s="7466"/>
      <c r="C9" s="7466"/>
      <c r="D9" s="7467"/>
      <c r="E9" s="7473" t="str">
        <f t="shared" si="0"/>
        <v>一般被保険者が療養を受けるため、適切な理由で転院等を行った場合、その移送に要した費用を給付する。</v>
      </c>
      <c r="F9" s="7474"/>
      <c r="G9" s="7474"/>
      <c r="H9" s="7474"/>
      <c r="I9" s="7474"/>
      <c r="J9" s="7474"/>
      <c r="K9" s="7474"/>
      <c r="L9" s="7474"/>
      <c r="M9" s="7474"/>
      <c r="N9" s="7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436" t="s">
        <v>300</v>
      </c>
      <c r="Q10" s="7437"/>
      <c r="R10" s="7437"/>
      <c r="S10" s="7437"/>
      <c r="T10" s="118" t="str">
        <f>LEFT(E89,1)</f>
        <v>Ａ</v>
      </c>
      <c r="U10" s="7438" t="s">
        <v>298</v>
      </c>
      <c r="V10" s="7438"/>
      <c r="W10" s="7438"/>
      <c r="X10" s="7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移送費に該当する治療の有無に応じて支給額の増減はあるが、法定給付のため引き続き必要性がある。</v>
      </c>
      <c r="U12" s="7490"/>
      <c r="V12" s="7490"/>
      <c r="W12" s="7490"/>
      <c r="X12" s="7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468" t="s">
        <v>332</v>
      </c>
      <c r="B14" s="7469"/>
      <c r="C14" s="7469"/>
      <c r="D14" s="7469"/>
      <c r="E14" s="7482" t="str">
        <f>E51</f>
        <v>■市が直接実施  ■一部委託  □全部委託・指定管理  □その他</v>
      </c>
      <c r="F14" s="7483"/>
      <c r="G14" s="7483"/>
      <c r="H14" s="7483"/>
      <c r="I14" s="7483"/>
      <c r="J14" s="7483"/>
      <c r="K14" s="7483"/>
      <c r="L14" s="7483"/>
      <c r="M14" s="7483"/>
      <c r="N14" s="7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468" t="s">
        <v>331</v>
      </c>
      <c r="B15" s="7469"/>
      <c r="C15" s="7469"/>
      <c r="D15" s="7469"/>
      <c r="E15" s="7482" t="str">
        <f>E52</f>
        <v>■国・県の制度　 □国・県の制度＋市独自の制度　 □市独自の制度</v>
      </c>
      <c r="F15" s="7483"/>
      <c r="G15" s="7483"/>
      <c r="H15" s="7483"/>
      <c r="I15" s="7483"/>
      <c r="J15" s="7483"/>
      <c r="K15" s="7483"/>
      <c r="L15" s="7483"/>
      <c r="M15" s="7483"/>
      <c r="N15" s="7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485" t="s">
        <v>330</v>
      </c>
      <c r="B16" s="7486"/>
      <c r="C16" s="7486"/>
      <c r="D16" s="7486"/>
      <c r="E16" s="7487" t="str">
        <f>E53</f>
        <v>国民健康保険法</v>
      </c>
      <c r="F16" s="7488"/>
      <c r="G16" s="7488"/>
      <c r="H16" s="7488"/>
      <c r="I16" s="7488"/>
      <c r="J16" s="7488"/>
      <c r="K16" s="7488"/>
      <c r="L16" s="7488"/>
      <c r="M16" s="7488"/>
      <c r="N16" s="7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4740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95260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4.7399999999999998E-2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一般被保険者が療養を受けるため、適切な理由で転院等を行った場合、その移送に要した費用を給付した。</v>
      </c>
      <c r="F26" s="53"/>
      <c r="G26" s="53"/>
      <c r="H26" s="53"/>
      <c r="I26" s="53"/>
      <c r="J26" s="53"/>
      <c r="K26" s="53"/>
      <c r="L26" s="53"/>
      <c r="M26" s="53"/>
      <c r="N26" s="54"/>
      <c r="O26" s="21"/>
      <c r="P26" s="7440" t="s">
        <v>292</v>
      </c>
      <c r="Q26" s="7441"/>
      <c r="R26" s="7441"/>
      <c r="S26" s="7497"/>
      <c r="T26" s="121" t="str">
        <f>E105</f>
        <v>法定給付であるため、今後も継続して給付する。</v>
      </c>
      <c r="U26" s="7490"/>
      <c r="V26" s="7490"/>
      <c r="W26" s="7490"/>
      <c r="X26" s="7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4740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46">
        <f t="shared" si="1"/>
        <v>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492" t="s">
        <v>285</v>
      </c>
      <c r="B44" s="7493"/>
      <c r="C44" s="7493"/>
      <c r="D44" s="7493"/>
      <c r="E44" s="7494" t="s">
        <v>1654</v>
      </c>
      <c r="F44" s="7495"/>
      <c r="G44" s="7495"/>
      <c r="H44" s="7495"/>
      <c r="I44" s="7495"/>
      <c r="J44" s="7495"/>
      <c r="K44" s="7495"/>
      <c r="L44" s="7495"/>
      <c r="M44" s="7495"/>
      <c r="N44" s="7496"/>
    </row>
    <row r="45" spans="1:35" ht="20.100000000000001" customHeight="1" x14ac:dyDescent="0.15">
      <c r="A45" s="7468" t="s">
        <v>283</v>
      </c>
      <c r="B45" s="7469"/>
      <c r="C45" s="7469"/>
      <c r="D45" s="7469"/>
      <c r="E45" s="7470" t="s">
        <v>1589</v>
      </c>
      <c r="F45" s="7471"/>
      <c r="G45" s="7471"/>
      <c r="H45" s="7471"/>
      <c r="I45" s="7471"/>
      <c r="J45" s="7471"/>
      <c r="K45" s="7471"/>
      <c r="L45" s="7471"/>
      <c r="M45" s="7471"/>
      <c r="N45" s="7472"/>
    </row>
    <row r="46" spans="1:35" ht="20.100000000000001" customHeight="1" x14ac:dyDescent="0.15">
      <c r="A46" s="7465" t="s">
        <v>334</v>
      </c>
      <c r="B46" s="7466"/>
      <c r="C46" s="7466"/>
      <c r="D46" s="7467"/>
      <c r="E46" s="7473" t="s">
        <v>1653</v>
      </c>
      <c r="F46" s="7474"/>
      <c r="G46" s="7474"/>
      <c r="H46" s="7474"/>
      <c r="I46" s="7474"/>
      <c r="J46" s="7474"/>
      <c r="K46" s="7474"/>
      <c r="L46" s="7474"/>
      <c r="M46" s="7474"/>
      <c r="N46" s="7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468" t="s">
        <v>332</v>
      </c>
      <c r="B51" s="7469"/>
      <c r="C51" s="7469"/>
      <c r="D51" s="7469"/>
      <c r="E51" s="7482" t="str">
        <f>AA52 &amp; "市が直接実施  " &amp; AB52  &amp; "一部委託  "  &amp; AC52 &amp; "全部委託・指定管理  " &amp; AD52 &amp; "その他"</f>
        <v>■市が直接実施  ■一部委託  □全部委託・指定管理  □その他</v>
      </c>
      <c r="F51" s="7483"/>
      <c r="G51" s="7483"/>
      <c r="H51" s="7483"/>
      <c r="I51" s="7483"/>
      <c r="J51" s="7483"/>
      <c r="K51" s="7483"/>
      <c r="L51" s="7483"/>
      <c r="M51" s="7483"/>
      <c r="N51" s="7484"/>
    </row>
    <row r="52" spans="1:40" ht="20.100000000000001" customHeight="1" x14ac:dyDescent="0.15">
      <c r="A52" s="7468" t="s">
        <v>331</v>
      </c>
      <c r="B52" s="7469"/>
      <c r="C52" s="7469"/>
      <c r="D52" s="7469"/>
      <c r="E52" s="7482" t="str">
        <f>AA53 &amp; "国・県の制度　 " &amp; AB53  &amp; "国・県の制度＋市独自の制度　 "  &amp; AC53  &amp; "市独自の制度"</f>
        <v>■国・県の制度　 □国・県の制度＋市独自の制度　 □市独自の制度</v>
      </c>
      <c r="F52" s="7483"/>
      <c r="G52" s="7483"/>
      <c r="H52" s="7483"/>
      <c r="I52" s="7483"/>
      <c r="J52" s="7483"/>
      <c r="K52" s="7483"/>
      <c r="L52" s="7483"/>
      <c r="M52" s="7483"/>
      <c r="N52" s="7484"/>
      <c r="AA52" s="8" t="s">
        <v>275</v>
      </c>
      <c r="AB52" s="8" t="s">
        <v>275</v>
      </c>
      <c r="AC52" s="8" t="s">
        <v>274</v>
      </c>
      <c r="AD52" s="8" t="s">
        <v>274</v>
      </c>
    </row>
    <row r="53" spans="1:40" ht="20.100000000000001" customHeight="1" thickBot="1" x14ac:dyDescent="0.2">
      <c r="A53" s="7485" t="s">
        <v>330</v>
      </c>
      <c r="B53" s="7486"/>
      <c r="C53" s="7486"/>
      <c r="D53" s="7486"/>
      <c r="E53" s="7487" t="s">
        <v>1587</v>
      </c>
      <c r="F53" s="7488"/>
      <c r="G53" s="7488"/>
      <c r="H53" s="7488"/>
      <c r="I53" s="7488"/>
      <c r="J53" s="7488"/>
      <c r="K53" s="7488"/>
      <c r="L53" s="7488"/>
      <c r="M53" s="7488"/>
      <c r="N53" s="7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100000</v>
      </c>
      <c r="F57" s="57"/>
      <c r="G57" s="57">
        <f>IFERROR(HLOOKUP($AF$38,$AA$56:$AI$57,2,FALSE)*1000,"")</f>
        <v>100000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100</v>
      </c>
      <c r="AE57" s="13">
        <v>100</v>
      </c>
      <c r="AF57" s="13">
        <v>100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4740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100000</v>
      </c>
      <c r="G59" s="19"/>
      <c r="H59" s="20">
        <f>IFERROR(HLOOKUP($AF$38,$AA$60:$AI$61,2,FALSE)*1000,"")</f>
        <v>100000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4740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95260</v>
      </c>
      <c r="F61" s="57"/>
      <c r="G61" s="57">
        <f>IFERROR(G57-G60,"")</f>
        <v>100000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100</v>
      </c>
      <c r="AE61" s="12">
        <f t="shared" si="2"/>
        <v>100</v>
      </c>
      <c r="AF61" s="12">
        <f t="shared" si="2"/>
        <v>100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4.7399999999999998E-2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1652</v>
      </c>
      <c r="F63" s="53"/>
      <c r="G63" s="53"/>
      <c r="H63" s="53"/>
      <c r="I63" s="53"/>
      <c r="J63" s="53"/>
      <c r="K63" s="53"/>
      <c r="L63" s="53"/>
      <c r="M63" s="53"/>
      <c r="N63" s="54"/>
      <c r="AA63" s="11">
        <v>0</v>
      </c>
      <c r="AB63" s="11">
        <v>0</v>
      </c>
      <c r="AC63" s="11">
        <v>0</v>
      </c>
      <c r="AD63" s="11">
        <v>100</v>
      </c>
      <c r="AE63" s="11">
        <v>100</v>
      </c>
      <c r="AF63" s="11">
        <v>100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4740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4740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440" t="s">
        <v>305</v>
      </c>
      <c r="B85" s="7441"/>
      <c r="C85" s="7441"/>
      <c r="D85" s="74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440" t="s">
        <v>302</v>
      </c>
      <c r="B87" s="7441"/>
      <c r="C87" s="7441"/>
      <c r="D87" s="7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436" t="s">
        <v>300</v>
      </c>
      <c r="B89" s="7437"/>
      <c r="C89" s="7437"/>
      <c r="D89" s="7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440" t="s">
        <v>297</v>
      </c>
      <c r="B91" s="7441"/>
      <c r="C91" s="7441"/>
      <c r="D91" s="7498"/>
      <c r="E91" s="158" t="s">
        <v>1651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440" t="s">
        <v>294</v>
      </c>
      <c r="B98" s="7441"/>
      <c r="C98" s="7441"/>
      <c r="D98" s="7498"/>
      <c r="E98" s="7503" t="s">
        <v>340</v>
      </c>
      <c r="F98" s="7504"/>
      <c r="G98" s="7500" t="s">
        <v>293</v>
      </c>
      <c r="H98" s="7501"/>
      <c r="I98" s="7501"/>
      <c r="J98" s="7501"/>
      <c r="K98" s="7501"/>
      <c r="L98" s="7501"/>
      <c r="M98" s="7501"/>
      <c r="N98" s="7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440" t="s">
        <v>292</v>
      </c>
      <c r="B105" s="7441"/>
      <c r="C105" s="7441"/>
      <c r="D105" s="7498"/>
      <c r="E105" s="7499" t="s">
        <v>1625</v>
      </c>
      <c r="F105" s="7490"/>
      <c r="G105" s="7490"/>
      <c r="H105" s="7490"/>
      <c r="I105" s="7490"/>
      <c r="J105" s="7490"/>
      <c r="K105" s="7490"/>
      <c r="L105" s="7490"/>
      <c r="M105" s="7490"/>
      <c r="N105" s="7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516" t="s">
        <v>307</v>
      </c>
      <c r="Q4" s="7517"/>
      <c r="R4" s="7517"/>
      <c r="S4" s="7517"/>
      <c r="T4" s="118" t="str">
        <f>LEFT(E83,1)</f>
        <v>Ｂ</v>
      </c>
      <c r="U4" s="7518" t="s">
        <v>306</v>
      </c>
      <c r="V4" s="7518"/>
      <c r="W4" s="7518"/>
      <c r="X4" s="7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520" t="s">
        <v>305</v>
      </c>
      <c r="Q6" s="7521"/>
      <c r="R6" s="7521"/>
      <c r="S6" s="7521"/>
      <c r="T6" s="118" t="str">
        <f>LEFT(E85,1)</f>
        <v>Ｂ</v>
      </c>
      <c r="U6" s="7518" t="s">
        <v>303</v>
      </c>
      <c r="V6" s="7518"/>
      <c r="W6" s="7518"/>
      <c r="X6" s="7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532" t="s">
        <v>285</v>
      </c>
      <c r="B7" s="7533"/>
      <c r="C7" s="7533"/>
      <c r="D7" s="7533"/>
      <c r="E7" s="7534" t="str">
        <f t="shared" si="0"/>
        <v>出産育児一時金</v>
      </c>
      <c r="F7" s="7535"/>
      <c r="G7" s="7535"/>
      <c r="H7" s="7535"/>
      <c r="I7" s="7535"/>
      <c r="J7" s="7535"/>
      <c r="K7" s="7535"/>
      <c r="L7" s="7535"/>
      <c r="M7" s="7535"/>
      <c r="N7" s="7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508" t="s">
        <v>283</v>
      </c>
      <c r="B8" s="7509"/>
      <c r="C8" s="7509"/>
      <c r="D8" s="7509"/>
      <c r="E8" s="7510" t="str">
        <f t="shared" si="0"/>
        <v>国保年金課</v>
      </c>
      <c r="F8" s="7511"/>
      <c r="G8" s="7511"/>
      <c r="H8" s="7511"/>
      <c r="I8" s="7511"/>
      <c r="J8" s="7511"/>
      <c r="K8" s="7511"/>
      <c r="L8" s="7511"/>
      <c r="M8" s="7511"/>
      <c r="N8" s="7512"/>
      <c r="P8" s="7480" t="s">
        <v>302</v>
      </c>
      <c r="Q8" s="7481"/>
      <c r="R8" s="7481"/>
      <c r="S8" s="7481"/>
      <c r="T8" s="120" t="str">
        <f>LEFT(E87,1)</f>
        <v>Ａ</v>
      </c>
      <c r="U8" s="7478" t="s">
        <v>301</v>
      </c>
      <c r="V8" s="7478"/>
      <c r="W8" s="7478"/>
      <c r="X8" s="7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505" t="s">
        <v>334</v>
      </c>
      <c r="B9" s="7506"/>
      <c r="C9" s="7506"/>
      <c r="D9" s="7507"/>
      <c r="E9" s="7513" t="str">
        <f t="shared" si="0"/>
        <v>被保険者の妊娠４か月を超える出産（生産、死産を問わない。）について、当該被保険者の属する世帯主に対し、５０万円を給付する。</v>
      </c>
      <c r="F9" s="7514"/>
      <c r="G9" s="7514"/>
      <c r="H9" s="7514"/>
      <c r="I9" s="7514"/>
      <c r="J9" s="7514"/>
      <c r="K9" s="7514"/>
      <c r="L9" s="7514"/>
      <c r="M9" s="7514"/>
      <c r="N9" s="7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476" t="s">
        <v>300</v>
      </c>
      <c r="Q10" s="7477"/>
      <c r="R10" s="7477"/>
      <c r="S10" s="7477"/>
      <c r="T10" s="118" t="str">
        <f>LEFT(E89,1)</f>
        <v>Ａ</v>
      </c>
      <c r="U10" s="7478" t="s">
        <v>298</v>
      </c>
      <c r="V10" s="7478"/>
      <c r="W10" s="7478"/>
      <c r="X10" s="7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出産者数の増減に応じて支給額の増減はあるが、法定給付のため引き続き必要性がある。</v>
      </c>
      <c r="U12" s="7530"/>
      <c r="V12" s="7530"/>
      <c r="W12" s="7530"/>
      <c r="X12" s="7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508" t="s">
        <v>332</v>
      </c>
      <c r="B14" s="7509"/>
      <c r="C14" s="7509"/>
      <c r="D14" s="7509"/>
      <c r="E14" s="7522" t="str">
        <f>E51</f>
        <v>■市が直接実施  ■一部委託  □全部委託・指定管理  □その他</v>
      </c>
      <c r="F14" s="7523"/>
      <c r="G14" s="7523"/>
      <c r="H14" s="7523"/>
      <c r="I14" s="7523"/>
      <c r="J14" s="7523"/>
      <c r="K14" s="7523"/>
      <c r="L14" s="7523"/>
      <c r="M14" s="7523"/>
      <c r="N14" s="7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508" t="s">
        <v>331</v>
      </c>
      <c r="B15" s="7509"/>
      <c r="C15" s="7509"/>
      <c r="D15" s="7509"/>
      <c r="E15" s="7522" t="str">
        <f>E52</f>
        <v>□国・県の制度　 ■国・県の制度＋市独自の制度　 □市独自の制度</v>
      </c>
      <c r="F15" s="7523"/>
      <c r="G15" s="7523"/>
      <c r="H15" s="7523"/>
      <c r="I15" s="7523"/>
      <c r="J15" s="7523"/>
      <c r="K15" s="7523"/>
      <c r="L15" s="7523"/>
      <c r="M15" s="7523"/>
      <c r="N15" s="7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525" t="s">
        <v>330</v>
      </c>
      <c r="B16" s="7526"/>
      <c r="C16" s="7526"/>
      <c r="D16" s="7526"/>
      <c r="E16" s="7527" t="str">
        <f>E53</f>
        <v>新座市国民健康保険条例</v>
      </c>
      <c r="F16" s="7528"/>
      <c r="G16" s="7528"/>
      <c r="H16" s="7528"/>
      <c r="I16" s="7528"/>
      <c r="J16" s="7528"/>
      <c r="K16" s="7528"/>
      <c r="L16" s="7528"/>
      <c r="M16" s="7528"/>
      <c r="N16" s="7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50000000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16272000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33728000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43352990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6647010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0.86705980000000005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被保険者の妊娠４か月を超える出産（生産、死産を問わない。）について、当該被保険者の属する世帯主に対し、５０万円を給付した。</v>
      </c>
      <c r="F26" s="53"/>
      <c r="G26" s="53"/>
      <c r="H26" s="53"/>
      <c r="I26" s="53"/>
      <c r="J26" s="53"/>
      <c r="K26" s="53"/>
      <c r="L26" s="53"/>
      <c r="M26" s="53"/>
      <c r="N26" s="54"/>
      <c r="O26" s="21"/>
      <c r="P26" s="7480" t="s">
        <v>292</v>
      </c>
      <c r="Q26" s="7481"/>
      <c r="R26" s="7481"/>
      <c r="S26" s="7537"/>
      <c r="T26" s="121" t="str">
        <f>E105</f>
        <v>法定給付であるため、今後も継続して給付する。</v>
      </c>
      <c r="U26" s="7530"/>
      <c r="V26" s="7530"/>
      <c r="W26" s="7530"/>
      <c r="X26" s="7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43352990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46">
        <f t="shared" si="1"/>
        <v>88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532" t="s">
        <v>285</v>
      </c>
      <c r="B44" s="7533"/>
      <c r="C44" s="7533"/>
      <c r="D44" s="7533"/>
      <c r="E44" s="7534" t="s">
        <v>1659</v>
      </c>
      <c r="F44" s="7535"/>
      <c r="G44" s="7535"/>
      <c r="H44" s="7535"/>
      <c r="I44" s="7535"/>
      <c r="J44" s="7535"/>
      <c r="K44" s="7535"/>
      <c r="L44" s="7535"/>
      <c r="M44" s="7535"/>
      <c r="N44" s="7536"/>
    </row>
    <row r="45" spans="1:35" ht="20.100000000000001" customHeight="1" x14ac:dyDescent="0.15">
      <c r="A45" s="7508" t="s">
        <v>283</v>
      </c>
      <c r="B45" s="7509"/>
      <c r="C45" s="7509"/>
      <c r="D45" s="7509"/>
      <c r="E45" s="7510" t="s">
        <v>1589</v>
      </c>
      <c r="F45" s="7511"/>
      <c r="G45" s="7511"/>
      <c r="H45" s="7511"/>
      <c r="I45" s="7511"/>
      <c r="J45" s="7511"/>
      <c r="K45" s="7511"/>
      <c r="L45" s="7511"/>
      <c r="M45" s="7511"/>
      <c r="N45" s="7512"/>
    </row>
    <row r="46" spans="1:35" ht="20.100000000000001" customHeight="1" x14ac:dyDescent="0.15">
      <c r="A46" s="7505" t="s">
        <v>334</v>
      </c>
      <c r="B46" s="7506"/>
      <c r="C46" s="7506"/>
      <c r="D46" s="7507"/>
      <c r="E46" s="7513" t="s">
        <v>1658</v>
      </c>
      <c r="F46" s="7514"/>
      <c r="G46" s="7514"/>
      <c r="H46" s="7514"/>
      <c r="I46" s="7514"/>
      <c r="J46" s="7514"/>
      <c r="K46" s="7514"/>
      <c r="L46" s="7514"/>
      <c r="M46" s="7514"/>
      <c r="N46" s="7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508" t="s">
        <v>332</v>
      </c>
      <c r="B51" s="7509"/>
      <c r="C51" s="7509"/>
      <c r="D51" s="7509"/>
      <c r="E51" s="7522" t="str">
        <f>AA52 &amp; "市が直接実施  " &amp; AB52  &amp; "一部委託  "  &amp; AC52 &amp; "全部委託・指定管理  " &amp; AD52 &amp; "その他"</f>
        <v>■市が直接実施  ■一部委託  □全部委託・指定管理  □その他</v>
      </c>
      <c r="F51" s="7523"/>
      <c r="G51" s="7523"/>
      <c r="H51" s="7523"/>
      <c r="I51" s="7523"/>
      <c r="J51" s="7523"/>
      <c r="K51" s="7523"/>
      <c r="L51" s="7523"/>
      <c r="M51" s="7523"/>
      <c r="N51" s="7524"/>
    </row>
    <row r="52" spans="1:40" ht="20.100000000000001" customHeight="1" x14ac:dyDescent="0.15">
      <c r="A52" s="7508" t="s">
        <v>331</v>
      </c>
      <c r="B52" s="7509"/>
      <c r="C52" s="7509"/>
      <c r="D52" s="7509"/>
      <c r="E52" s="7522" t="str">
        <f>AA53 &amp; "国・県の制度　 " &amp; AB53  &amp; "国・県の制度＋市独自の制度　 "  &amp; AC53  &amp; "市独自の制度"</f>
        <v>□国・県の制度　 ■国・県の制度＋市独自の制度　 □市独自の制度</v>
      </c>
      <c r="F52" s="7523"/>
      <c r="G52" s="7523"/>
      <c r="H52" s="7523"/>
      <c r="I52" s="7523"/>
      <c r="J52" s="7523"/>
      <c r="K52" s="7523"/>
      <c r="L52" s="7523"/>
      <c r="M52" s="7523"/>
      <c r="N52" s="7524"/>
      <c r="AA52" s="8" t="s">
        <v>275</v>
      </c>
      <c r="AB52" s="8" t="s">
        <v>275</v>
      </c>
      <c r="AC52" s="8" t="s">
        <v>274</v>
      </c>
      <c r="AD52" s="8" t="s">
        <v>274</v>
      </c>
    </row>
    <row r="53" spans="1:40" ht="20.100000000000001" customHeight="1" thickBot="1" x14ac:dyDescent="0.2">
      <c r="A53" s="7525" t="s">
        <v>330</v>
      </c>
      <c r="B53" s="7526"/>
      <c r="C53" s="7526"/>
      <c r="D53" s="7526"/>
      <c r="E53" s="7527" t="s">
        <v>1657</v>
      </c>
      <c r="F53" s="7528"/>
      <c r="G53" s="7528"/>
      <c r="H53" s="7528"/>
      <c r="I53" s="7528"/>
      <c r="J53" s="7528"/>
      <c r="K53" s="7528"/>
      <c r="L53" s="7528"/>
      <c r="M53" s="7528"/>
      <c r="N53" s="75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50000000</v>
      </c>
      <c r="F57" s="57"/>
      <c r="G57" s="57">
        <f>IFERROR(HLOOKUP($AF$38,$AA$56:$AI$57,2,FALSE)*1000,"")</f>
        <v>50000000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42000</v>
      </c>
      <c r="AE57" s="13">
        <v>50000</v>
      </c>
      <c r="AF57" s="13">
        <v>50000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16272000</v>
      </c>
      <c r="G58" s="19"/>
      <c r="H58" s="20">
        <f>IFERROR(G57-H59,"")</f>
        <v>16667000</v>
      </c>
      <c r="I58" s="19"/>
      <c r="J58" s="20">
        <f>IFERROR(I57-J59,"")</f>
        <v>0</v>
      </c>
      <c r="K58" s="19"/>
      <c r="L58" s="20">
        <f>IFERROR(K57-L59,"")</f>
        <v>0</v>
      </c>
      <c r="M58" s="19"/>
      <c r="N58" s="18">
        <f>IFERROR(M57-N59,"")</f>
        <v>0</v>
      </c>
      <c r="AA58" s="13">
        <v>0</v>
      </c>
      <c r="AB58" s="13">
        <v>0</v>
      </c>
      <c r="AC58" s="13">
        <v>0</v>
      </c>
      <c r="AD58" s="13">
        <v>20971771</v>
      </c>
      <c r="AE58" s="13">
        <v>43352990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33728000</v>
      </c>
      <c r="G59" s="19"/>
      <c r="H59" s="20">
        <f>IFERROR(HLOOKUP($AF$38,$AA$60:$AI$61,2,FALSE)*1000,"")</f>
        <v>33333000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43352990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6647010</v>
      </c>
      <c r="F61" s="57"/>
      <c r="G61" s="57">
        <f>IFERROR(G57-G60,"")</f>
        <v>50000000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28000</v>
      </c>
      <c r="AE61" s="12">
        <f t="shared" si="2"/>
        <v>33728</v>
      </c>
      <c r="AF61" s="12">
        <f t="shared" si="2"/>
        <v>33333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0.86705980000000005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395</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1656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43352990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28000</v>
      </c>
      <c r="AE70" s="11">
        <v>33333</v>
      </c>
      <c r="AF70" s="11">
        <v>33333</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88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43352990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480" t="s">
        <v>305</v>
      </c>
      <c r="B85" s="7481"/>
      <c r="C85" s="7481"/>
      <c r="D85" s="7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480" t="s">
        <v>302</v>
      </c>
      <c r="B87" s="7481"/>
      <c r="C87" s="7481"/>
      <c r="D87" s="7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476" t="s">
        <v>300</v>
      </c>
      <c r="B89" s="7477"/>
      <c r="C89" s="7477"/>
      <c r="D89" s="7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480" t="s">
        <v>297</v>
      </c>
      <c r="B91" s="7481"/>
      <c r="C91" s="7481"/>
      <c r="D91" s="7538"/>
      <c r="E91" s="158" t="s">
        <v>1655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480" t="s">
        <v>294</v>
      </c>
      <c r="B98" s="7481"/>
      <c r="C98" s="7481"/>
      <c r="D98" s="7538"/>
      <c r="E98" s="7543" t="s">
        <v>340</v>
      </c>
      <c r="F98" s="7544"/>
      <c r="G98" s="7540" t="s">
        <v>293</v>
      </c>
      <c r="H98" s="7541"/>
      <c r="I98" s="7541"/>
      <c r="J98" s="7541"/>
      <c r="K98" s="7541"/>
      <c r="L98" s="7541"/>
      <c r="M98" s="7541"/>
      <c r="N98" s="7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480" t="s">
        <v>292</v>
      </c>
      <c r="B105" s="7481"/>
      <c r="C105" s="7481"/>
      <c r="D105" s="7538"/>
      <c r="E105" s="7539" t="s">
        <v>1625</v>
      </c>
      <c r="F105" s="7530"/>
      <c r="G105" s="7530"/>
      <c r="H105" s="7530"/>
      <c r="I105" s="7530"/>
      <c r="J105" s="7530"/>
      <c r="K105" s="7530"/>
      <c r="L105" s="7530"/>
      <c r="M105" s="7530"/>
      <c r="N105" s="7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556" t="s">
        <v>307</v>
      </c>
      <c r="Q4" s="7557"/>
      <c r="R4" s="7557"/>
      <c r="S4" s="7557"/>
      <c r="T4" s="118" t="str">
        <f>LEFT(E83,1)</f>
        <v>Ｂ</v>
      </c>
      <c r="U4" s="7558" t="s">
        <v>306</v>
      </c>
      <c r="V4" s="7558"/>
      <c r="W4" s="7558"/>
      <c r="X4" s="7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560" t="s">
        <v>305</v>
      </c>
      <c r="Q6" s="7561"/>
      <c r="R6" s="7561"/>
      <c r="S6" s="7561"/>
      <c r="T6" s="118" t="str">
        <f>LEFT(E85,1)</f>
        <v>Ｂ</v>
      </c>
      <c r="U6" s="7558" t="s">
        <v>303</v>
      </c>
      <c r="V6" s="7558"/>
      <c r="W6" s="7558"/>
      <c r="X6" s="7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572" t="s">
        <v>285</v>
      </c>
      <c r="B7" s="7573"/>
      <c r="C7" s="7573"/>
      <c r="D7" s="7573"/>
      <c r="E7" s="7574" t="str">
        <f t="shared" si="0"/>
        <v>葬祭費</v>
      </c>
      <c r="F7" s="7575"/>
      <c r="G7" s="7575"/>
      <c r="H7" s="7575"/>
      <c r="I7" s="7575"/>
      <c r="J7" s="7575"/>
      <c r="K7" s="7575"/>
      <c r="L7" s="7575"/>
      <c r="M7" s="7575"/>
      <c r="N7" s="7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548" t="s">
        <v>283</v>
      </c>
      <c r="B8" s="7549"/>
      <c r="C8" s="7549"/>
      <c r="D8" s="7549"/>
      <c r="E8" s="7550" t="str">
        <f t="shared" si="0"/>
        <v>国保年金課</v>
      </c>
      <c r="F8" s="7551"/>
      <c r="G8" s="7551"/>
      <c r="H8" s="7551"/>
      <c r="I8" s="7551"/>
      <c r="J8" s="7551"/>
      <c r="K8" s="7551"/>
      <c r="L8" s="7551"/>
      <c r="M8" s="7551"/>
      <c r="N8" s="7552"/>
      <c r="P8" s="7520" t="s">
        <v>302</v>
      </c>
      <c r="Q8" s="7521"/>
      <c r="R8" s="7521"/>
      <c r="S8" s="7521"/>
      <c r="T8" s="120" t="str">
        <f>LEFT(E87,1)</f>
        <v>Ａ</v>
      </c>
      <c r="U8" s="7518" t="s">
        <v>301</v>
      </c>
      <c r="V8" s="7518"/>
      <c r="W8" s="7518"/>
      <c r="X8" s="7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545" t="s">
        <v>334</v>
      </c>
      <c r="B9" s="7546"/>
      <c r="C9" s="7546"/>
      <c r="D9" s="7547"/>
      <c r="E9" s="7553" t="str">
        <f t="shared" si="0"/>
        <v>被保険者が死亡したとき、その葬祭を行った者に５万円を給付する。</v>
      </c>
      <c r="F9" s="7554"/>
      <c r="G9" s="7554"/>
      <c r="H9" s="7554"/>
      <c r="I9" s="7554"/>
      <c r="J9" s="7554"/>
      <c r="K9" s="7554"/>
      <c r="L9" s="7554"/>
      <c r="M9" s="7554"/>
      <c r="N9" s="7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516" t="s">
        <v>300</v>
      </c>
      <c r="Q10" s="7517"/>
      <c r="R10" s="7517"/>
      <c r="S10" s="7517"/>
      <c r="T10" s="118" t="str">
        <f>LEFT(E89,1)</f>
        <v>Ａ</v>
      </c>
      <c r="U10" s="7518" t="s">
        <v>298</v>
      </c>
      <c r="V10" s="7518"/>
      <c r="W10" s="7518"/>
      <c r="X10" s="7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死亡者数の増減に応じて支給額の増減はあるが、法定給付のため引き続き必要性がある。</v>
      </c>
      <c r="U12" s="7570"/>
      <c r="V12" s="7570"/>
      <c r="W12" s="7570"/>
      <c r="X12" s="7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548" t="s">
        <v>332</v>
      </c>
      <c r="B14" s="7549"/>
      <c r="C14" s="7549"/>
      <c r="D14" s="7549"/>
      <c r="E14" s="7562" t="str">
        <f>E51</f>
        <v>■市が直接実施  □一部委託  □全部委託・指定管理  □その他</v>
      </c>
      <c r="F14" s="7563"/>
      <c r="G14" s="7563"/>
      <c r="H14" s="7563"/>
      <c r="I14" s="7563"/>
      <c r="J14" s="7563"/>
      <c r="K14" s="7563"/>
      <c r="L14" s="7563"/>
      <c r="M14" s="7563"/>
      <c r="N14" s="7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548" t="s">
        <v>331</v>
      </c>
      <c r="B15" s="7549"/>
      <c r="C15" s="7549"/>
      <c r="D15" s="7549"/>
      <c r="E15" s="7562" t="str">
        <f>E52</f>
        <v>■国・県の制度　 □国・県の制度＋市独自の制度　 □市独自の制度</v>
      </c>
      <c r="F15" s="7563"/>
      <c r="G15" s="7563"/>
      <c r="H15" s="7563"/>
      <c r="I15" s="7563"/>
      <c r="J15" s="7563"/>
      <c r="K15" s="7563"/>
      <c r="L15" s="7563"/>
      <c r="M15" s="7563"/>
      <c r="N15" s="7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565" t="s">
        <v>330</v>
      </c>
      <c r="B16" s="7566"/>
      <c r="C16" s="7566"/>
      <c r="D16" s="7566"/>
      <c r="E16" s="7567" t="str">
        <f>E53</f>
        <v>国民健康保険法</v>
      </c>
      <c r="F16" s="7568"/>
      <c r="G16" s="7568"/>
      <c r="H16" s="7568"/>
      <c r="I16" s="7568"/>
      <c r="J16" s="7568"/>
      <c r="K16" s="7568"/>
      <c r="L16" s="7568"/>
      <c r="M16" s="7568"/>
      <c r="N16" s="7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11000000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9650000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1350000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0.87727272727272732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被保険者が死亡したとき、その葬祭を行った者に５万円を給付した。</v>
      </c>
      <c r="F26" s="53"/>
      <c r="G26" s="53"/>
      <c r="H26" s="53"/>
      <c r="I26" s="53"/>
      <c r="J26" s="53"/>
      <c r="K26" s="53"/>
      <c r="L26" s="53"/>
      <c r="M26" s="53"/>
      <c r="N26" s="54"/>
      <c r="O26" s="21"/>
      <c r="P26" s="7520" t="s">
        <v>292</v>
      </c>
      <c r="Q26" s="7521"/>
      <c r="R26" s="7521"/>
      <c r="S26" s="7577"/>
      <c r="T26" s="121" t="str">
        <f>E105</f>
        <v>法定給付であるため、今後も継続して給付する。</v>
      </c>
      <c r="U26" s="7570"/>
      <c r="V26" s="7570"/>
      <c r="W26" s="7570"/>
      <c r="X26" s="7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支給金額</v>
      </c>
      <c r="C33" s="49"/>
      <c r="D33" s="23" t="str">
        <f t="shared" ref="D33:E36" si="1">D70</f>
        <v>円</v>
      </c>
      <c r="E33" s="150">
        <f t="shared" si="1"/>
        <v>9650000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支給件数</v>
      </c>
      <c r="C34" s="49"/>
      <c r="D34" s="23" t="str">
        <f t="shared" si="1"/>
        <v>件</v>
      </c>
      <c r="E34" s="46">
        <f t="shared" si="1"/>
        <v>193</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572" t="s">
        <v>285</v>
      </c>
      <c r="B44" s="7573"/>
      <c r="C44" s="7573"/>
      <c r="D44" s="7573"/>
      <c r="E44" s="7574" t="s">
        <v>1663</v>
      </c>
      <c r="F44" s="7575"/>
      <c r="G44" s="7575"/>
      <c r="H44" s="7575"/>
      <c r="I44" s="7575"/>
      <c r="J44" s="7575"/>
      <c r="K44" s="7575"/>
      <c r="L44" s="7575"/>
      <c r="M44" s="7575"/>
      <c r="N44" s="7576"/>
    </row>
    <row r="45" spans="1:35" ht="20.100000000000001" customHeight="1" x14ac:dyDescent="0.15">
      <c r="A45" s="7548" t="s">
        <v>283</v>
      </c>
      <c r="B45" s="7549"/>
      <c r="C45" s="7549"/>
      <c r="D45" s="7549"/>
      <c r="E45" s="7550" t="s">
        <v>1589</v>
      </c>
      <c r="F45" s="7551"/>
      <c r="G45" s="7551"/>
      <c r="H45" s="7551"/>
      <c r="I45" s="7551"/>
      <c r="J45" s="7551"/>
      <c r="K45" s="7551"/>
      <c r="L45" s="7551"/>
      <c r="M45" s="7551"/>
      <c r="N45" s="7552"/>
    </row>
    <row r="46" spans="1:35" ht="20.100000000000001" customHeight="1" x14ac:dyDescent="0.15">
      <c r="A46" s="7545" t="s">
        <v>334</v>
      </c>
      <c r="B46" s="7546"/>
      <c r="C46" s="7546"/>
      <c r="D46" s="7547"/>
      <c r="E46" s="7553" t="s">
        <v>1662</v>
      </c>
      <c r="F46" s="7554"/>
      <c r="G46" s="7554"/>
      <c r="H46" s="7554"/>
      <c r="I46" s="7554"/>
      <c r="J46" s="7554"/>
      <c r="K46" s="7554"/>
      <c r="L46" s="7554"/>
      <c r="M46" s="7554"/>
      <c r="N46" s="7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548" t="s">
        <v>332</v>
      </c>
      <c r="B51" s="7549"/>
      <c r="C51" s="7549"/>
      <c r="D51" s="7549"/>
      <c r="E51" s="7562" t="str">
        <f>AA52 &amp; "市が直接実施  " &amp; AB52  &amp; "一部委託  "  &amp; AC52 &amp; "全部委託・指定管理  " &amp; AD52 &amp; "その他"</f>
        <v>■市が直接実施  □一部委託  □全部委託・指定管理  □その他</v>
      </c>
      <c r="F51" s="7563"/>
      <c r="G51" s="7563"/>
      <c r="H51" s="7563"/>
      <c r="I51" s="7563"/>
      <c r="J51" s="7563"/>
      <c r="K51" s="7563"/>
      <c r="L51" s="7563"/>
      <c r="M51" s="7563"/>
      <c r="N51" s="7564"/>
    </row>
    <row r="52" spans="1:40" ht="20.100000000000001" customHeight="1" x14ac:dyDescent="0.15">
      <c r="A52" s="7548" t="s">
        <v>331</v>
      </c>
      <c r="B52" s="7549"/>
      <c r="C52" s="7549"/>
      <c r="D52" s="7549"/>
      <c r="E52" s="7562" t="str">
        <f>AA53 &amp; "国・県の制度　 " &amp; AB53  &amp; "国・県の制度＋市独自の制度　 "  &amp; AC53  &amp; "市独自の制度"</f>
        <v>■国・県の制度　 □国・県の制度＋市独自の制度　 □市独自の制度</v>
      </c>
      <c r="F52" s="7563"/>
      <c r="G52" s="7563"/>
      <c r="H52" s="7563"/>
      <c r="I52" s="7563"/>
      <c r="J52" s="7563"/>
      <c r="K52" s="7563"/>
      <c r="L52" s="7563"/>
      <c r="M52" s="7563"/>
      <c r="N52" s="7564"/>
      <c r="AA52" s="8" t="s">
        <v>275</v>
      </c>
      <c r="AB52" s="8" t="s">
        <v>274</v>
      </c>
      <c r="AC52" s="8" t="s">
        <v>274</v>
      </c>
      <c r="AD52" s="8" t="s">
        <v>274</v>
      </c>
    </row>
    <row r="53" spans="1:40" ht="20.100000000000001" customHeight="1" thickBot="1" x14ac:dyDescent="0.2">
      <c r="A53" s="7565" t="s">
        <v>330</v>
      </c>
      <c r="B53" s="7566"/>
      <c r="C53" s="7566"/>
      <c r="D53" s="7566"/>
      <c r="E53" s="7567" t="s">
        <v>1587</v>
      </c>
      <c r="F53" s="7568"/>
      <c r="G53" s="7568"/>
      <c r="H53" s="7568"/>
      <c r="I53" s="7568"/>
      <c r="J53" s="7568"/>
      <c r="K53" s="7568"/>
      <c r="L53" s="7568"/>
      <c r="M53" s="7568"/>
      <c r="N53" s="7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11000000</v>
      </c>
      <c r="F57" s="57"/>
      <c r="G57" s="57">
        <f>IFERROR(HLOOKUP($AF$38,$AA$56:$AI$57,2,FALSE)*1000,"")</f>
        <v>11500000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11500</v>
      </c>
      <c r="AE57" s="13">
        <v>11000</v>
      </c>
      <c r="AF57" s="13">
        <v>11500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11000000</v>
      </c>
      <c r="G58" s="19"/>
      <c r="H58" s="20">
        <f>IFERROR(G57-H59,"")</f>
        <v>11500000</v>
      </c>
      <c r="I58" s="19"/>
      <c r="J58" s="20">
        <f>IFERROR(I57-J59,"")</f>
        <v>0</v>
      </c>
      <c r="K58" s="19"/>
      <c r="L58" s="20">
        <f>IFERROR(K57-L59,"")</f>
        <v>0</v>
      </c>
      <c r="M58" s="19"/>
      <c r="N58" s="18">
        <f>IFERROR(M57-N59,"")</f>
        <v>0</v>
      </c>
      <c r="AA58" s="13">
        <v>0</v>
      </c>
      <c r="AB58" s="13">
        <v>0</v>
      </c>
      <c r="AC58" s="13">
        <v>0</v>
      </c>
      <c r="AD58" s="13">
        <v>6950000</v>
      </c>
      <c r="AE58" s="13">
        <v>9650000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9650000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1350000</v>
      </c>
      <c r="F61" s="57"/>
      <c r="G61" s="57">
        <f>IFERROR(G57-G60,"")</f>
        <v>11500000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0.87727272727272732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1661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1627</v>
      </c>
      <c r="C70" s="49"/>
      <c r="D70" s="15" t="s">
        <v>515</v>
      </c>
      <c r="E70" s="180">
        <f>IFERROR(HLOOKUP($AE$38,$AA$76:$AI$80,2,FALSE),"")</f>
        <v>9650000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596</v>
      </c>
      <c r="C71" s="49"/>
      <c r="D71" s="15" t="s">
        <v>358</v>
      </c>
      <c r="E71" s="180">
        <f>IFERROR(HLOOKUP($AE$38,$AA$76:$AI$80,3,FALSE),"")</f>
        <v>193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9650000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193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520" t="s">
        <v>305</v>
      </c>
      <c r="B85" s="7521"/>
      <c r="C85" s="7521"/>
      <c r="D85" s="75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520" t="s">
        <v>302</v>
      </c>
      <c r="B87" s="7521"/>
      <c r="C87" s="7521"/>
      <c r="D87" s="7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516" t="s">
        <v>300</v>
      </c>
      <c r="B89" s="7517"/>
      <c r="C89" s="7517"/>
      <c r="D89" s="75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520" t="s">
        <v>297</v>
      </c>
      <c r="B91" s="7521"/>
      <c r="C91" s="7521"/>
      <c r="D91" s="7578"/>
      <c r="E91" s="158" t="s">
        <v>1660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520" t="s">
        <v>294</v>
      </c>
      <c r="B98" s="7521"/>
      <c r="C98" s="7521"/>
      <c r="D98" s="7578"/>
      <c r="E98" s="7583" t="s">
        <v>340</v>
      </c>
      <c r="F98" s="7584"/>
      <c r="G98" s="7580" t="s">
        <v>293</v>
      </c>
      <c r="H98" s="7581"/>
      <c r="I98" s="7581"/>
      <c r="J98" s="7581"/>
      <c r="K98" s="7581"/>
      <c r="L98" s="7581"/>
      <c r="M98" s="7581"/>
      <c r="N98" s="7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520" t="s">
        <v>292</v>
      </c>
      <c r="B105" s="7521"/>
      <c r="C105" s="7521"/>
      <c r="D105" s="7578"/>
      <c r="E105" s="7579" t="s">
        <v>1625</v>
      </c>
      <c r="F105" s="7570"/>
      <c r="G105" s="7570"/>
      <c r="H105" s="7570"/>
      <c r="I105" s="7570"/>
      <c r="J105" s="7570"/>
      <c r="K105" s="7570"/>
      <c r="L105" s="7570"/>
      <c r="M105" s="7570"/>
      <c r="N105" s="7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596" t="s">
        <v>307</v>
      </c>
      <c r="Q4" s="7597"/>
      <c r="R4" s="7597"/>
      <c r="S4" s="7597"/>
      <c r="T4" s="118" t="str">
        <f>LEFT(E83,1)</f>
        <v>Ｂ</v>
      </c>
      <c r="U4" s="7598" t="s">
        <v>306</v>
      </c>
      <c r="V4" s="7598"/>
      <c r="W4" s="7598"/>
      <c r="X4" s="7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600" t="s">
        <v>305</v>
      </c>
      <c r="Q6" s="7601"/>
      <c r="R6" s="7601"/>
      <c r="S6" s="7601"/>
      <c r="T6" s="118" t="str">
        <f>LEFT(E85,1)</f>
        <v>Ｃ</v>
      </c>
      <c r="U6" s="7598" t="s">
        <v>303</v>
      </c>
      <c r="V6" s="7598"/>
      <c r="W6" s="7598"/>
      <c r="X6" s="7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612" t="s">
        <v>285</v>
      </c>
      <c r="B7" s="7613"/>
      <c r="C7" s="7613"/>
      <c r="D7" s="7613"/>
      <c r="E7" s="7614" t="str">
        <f t="shared" si="0"/>
        <v>傷病手当金</v>
      </c>
      <c r="F7" s="7615"/>
      <c r="G7" s="7615"/>
      <c r="H7" s="7615"/>
      <c r="I7" s="7615"/>
      <c r="J7" s="7615"/>
      <c r="K7" s="7615"/>
      <c r="L7" s="7615"/>
      <c r="M7" s="7615"/>
      <c r="N7" s="7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588" t="s">
        <v>283</v>
      </c>
      <c r="B8" s="7589"/>
      <c r="C8" s="7589"/>
      <c r="D8" s="7589"/>
      <c r="E8" s="7590" t="str">
        <f t="shared" si="0"/>
        <v>国保年金課</v>
      </c>
      <c r="F8" s="7591"/>
      <c r="G8" s="7591"/>
      <c r="H8" s="7591"/>
      <c r="I8" s="7591"/>
      <c r="J8" s="7591"/>
      <c r="K8" s="7591"/>
      <c r="L8" s="7591"/>
      <c r="M8" s="7591"/>
      <c r="N8" s="7592"/>
      <c r="P8" s="7560" t="s">
        <v>302</v>
      </c>
      <c r="Q8" s="7561"/>
      <c r="R8" s="7561"/>
      <c r="S8" s="7561"/>
      <c r="T8" s="120" t="str">
        <f>LEFT(E87,1)</f>
        <v>Ａ</v>
      </c>
      <c r="U8" s="7558" t="s">
        <v>301</v>
      </c>
      <c r="V8" s="7558"/>
      <c r="W8" s="7558"/>
      <c r="X8" s="7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585" t="s">
        <v>334</v>
      </c>
      <c r="B9" s="7586"/>
      <c r="C9" s="7586"/>
      <c r="D9" s="7587"/>
      <c r="E9" s="7593" t="str">
        <f t="shared" si="0"/>
        <v>新型コロナウイルス感染症に感染した被保険者等に対し、傷病手当金等を支給する。</v>
      </c>
      <c r="F9" s="7594"/>
      <c r="G9" s="7594"/>
      <c r="H9" s="7594"/>
      <c r="I9" s="7594"/>
      <c r="J9" s="7594"/>
      <c r="K9" s="7594"/>
      <c r="L9" s="7594"/>
      <c r="M9" s="7594"/>
      <c r="N9" s="7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556" t="s">
        <v>300</v>
      </c>
      <c r="Q10" s="7557"/>
      <c r="R10" s="7557"/>
      <c r="S10" s="7557"/>
      <c r="T10" s="118" t="str">
        <f>LEFT(E89,1)</f>
        <v>Ａ</v>
      </c>
      <c r="U10" s="7558" t="s">
        <v>298</v>
      </c>
      <c r="V10" s="7558"/>
      <c r="W10" s="7558"/>
      <c r="X10" s="7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新型コロナウイルスの感染者数が減少したことにより、申請件数が減少している。</v>
      </c>
      <c r="U12" s="7610"/>
      <c r="V12" s="7610"/>
      <c r="W12" s="7610"/>
      <c r="X12" s="7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588" t="s">
        <v>332</v>
      </c>
      <c r="B14" s="7589"/>
      <c r="C14" s="7589"/>
      <c r="D14" s="7589"/>
      <c r="E14" s="7602" t="str">
        <f>E51</f>
        <v>■市が直接実施  □一部委託  □全部委託・指定管理  □その他</v>
      </c>
      <c r="F14" s="7603"/>
      <c r="G14" s="7603"/>
      <c r="H14" s="7603"/>
      <c r="I14" s="7603"/>
      <c r="J14" s="7603"/>
      <c r="K14" s="7603"/>
      <c r="L14" s="7603"/>
      <c r="M14" s="7603"/>
      <c r="N14" s="7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588" t="s">
        <v>331</v>
      </c>
      <c r="B15" s="7589"/>
      <c r="C15" s="7589"/>
      <c r="D15" s="7589"/>
      <c r="E15" s="7602" t="str">
        <f>E52</f>
        <v>□国・県の制度　 ■国・県の制度＋市独自の制度　 □市独自の制度</v>
      </c>
      <c r="F15" s="7603"/>
      <c r="G15" s="7603"/>
      <c r="H15" s="7603"/>
      <c r="I15" s="7603"/>
      <c r="J15" s="7603"/>
      <c r="K15" s="7603"/>
      <c r="L15" s="7603"/>
      <c r="M15" s="7603"/>
      <c r="N15" s="7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605" t="s">
        <v>330</v>
      </c>
      <c r="B16" s="7606"/>
      <c r="C16" s="7606"/>
      <c r="D16" s="7606"/>
      <c r="E16" s="7607" t="str">
        <f>E53</f>
        <v>国民健康保険法</v>
      </c>
      <c r="F16" s="7608"/>
      <c r="G16" s="7608"/>
      <c r="H16" s="7608"/>
      <c r="I16" s="7608"/>
      <c r="J16" s="7608"/>
      <c r="K16" s="7608"/>
      <c r="L16" s="7608"/>
      <c r="M16" s="7608"/>
      <c r="N16" s="7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6221000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6221000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4920983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1300017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0.79102764828805661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傷病手当金について、新型コロナウイルスに感染した被用者に療養のため労務に服することができない期間の傷病手当を支給した。
また、傷病見舞金について、新型コロナウイルスに感染した被保険者のうち、傷病手当金の該当とならない自営業者等に傷病見舞金２０万円（令和5年度以降感染者は１０万円）を支給した。</v>
      </c>
      <c r="F26" s="53"/>
      <c r="G26" s="53"/>
      <c r="H26" s="53"/>
      <c r="I26" s="53"/>
      <c r="J26" s="53"/>
      <c r="K26" s="53"/>
      <c r="L26" s="53"/>
      <c r="M26" s="53"/>
      <c r="N26" s="54"/>
      <c r="O26" s="21"/>
      <c r="P26" s="7560" t="s">
        <v>292</v>
      </c>
      <c r="Q26" s="7561"/>
      <c r="R26" s="7561"/>
      <c r="S26" s="7617"/>
      <c r="T26" s="121" t="str">
        <f>E105</f>
        <v>令和５年５月８日に新型コロナウイルスが２類から５類に変更となったことにより、諸病手当金及び見舞金も廃止となった。</v>
      </c>
      <c r="U26" s="7610"/>
      <c r="V26" s="7610"/>
      <c r="W26" s="7610"/>
      <c r="X26" s="7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傷病手当金支給金額</v>
      </c>
      <c r="C33" s="49"/>
      <c r="D33" s="23" t="str">
        <f t="shared" ref="D33:E36" si="1">D70</f>
        <v>円</v>
      </c>
      <c r="E33" s="150">
        <f t="shared" si="1"/>
        <v>520983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傷病見舞金支給金額</v>
      </c>
      <c r="C34" s="49"/>
      <c r="D34" s="23" t="str">
        <f t="shared" si="1"/>
        <v>円</v>
      </c>
      <c r="E34" s="150">
        <f t="shared" si="1"/>
        <v>4400000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傷病手当金支給件数</v>
      </c>
      <c r="C35" s="49"/>
      <c r="D35" s="23" t="str">
        <f t="shared" si="1"/>
        <v>件</v>
      </c>
      <c r="E35" s="46">
        <f t="shared" si="1"/>
        <v>20</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傷病見舞金支給件数</v>
      </c>
      <c r="C36" s="44"/>
      <c r="D36" s="22" t="str">
        <f t="shared" si="1"/>
        <v>件</v>
      </c>
      <c r="E36" s="45">
        <f t="shared" si="1"/>
        <v>24</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612" t="s">
        <v>285</v>
      </c>
      <c r="B44" s="7613"/>
      <c r="C44" s="7613"/>
      <c r="D44" s="7613"/>
      <c r="E44" s="7614" t="s">
        <v>1672</v>
      </c>
      <c r="F44" s="7615"/>
      <c r="G44" s="7615"/>
      <c r="H44" s="7615"/>
      <c r="I44" s="7615"/>
      <c r="J44" s="7615"/>
      <c r="K44" s="7615"/>
      <c r="L44" s="7615"/>
      <c r="M44" s="7615"/>
      <c r="N44" s="7616"/>
    </row>
    <row r="45" spans="1:35" ht="20.100000000000001" customHeight="1" x14ac:dyDescent="0.15">
      <c r="A45" s="7588" t="s">
        <v>283</v>
      </c>
      <c r="B45" s="7589"/>
      <c r="C45" s="7589"/>
      <c r="D45" s="7589"/>
      <c r="E45" s="7590" t="s">
        <v>1589</v>
      </c>
      <c r="F45" s="7591"/>
      <c r="G45" s="7591"/>
      <c r="H45" s="7591"/>
      <c r="I45" s="7591"/>
      <c r="J45" s="7591"/>
      <c r="K45" s="7591"/>
      <c r="L45" s="7591"/>
      <c r="M45" s="7591"/>
      <c r="N45" s="7592"/>
    </row>
    <row r="46" spans="1:35" ht="20.100000000000001" customHeight="1" x14ac:dyDescent="0.15">
      <c r="A46" s="7585" t="s">
        <v>334</v>
      </c>
      <c r="B46" s="7586"/>
      <c r="C46" s="7586"/>
      <c r="D46" s="7587"/>
      <c r="E46" s="7593" t="s">
        <v>1671</v>
      </c>
      <c r="F46" s="7594"/>
      <c r="G46" s="7594"/>
      <c r="H46" s="7594"/>
      <c r="I46" s="7594"/>
      <c r="J46" s="7594"/>
      <c r="K46" s="7594"/>
      <c r="L46" s="7594"/>
      <c r="M46" s="7594"/>
      <c r="N46" s="7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588" t="s">
        <v>332</v>
      </c>
      <c r="B51" s="7589"/>
      <c r="C51" s="7589"/>
      <c r="D51" s="7589"/>
      <c r="E51" s="7602" t="str">
        <f>AA52 &amp; "市が直接実施  " &amp; AB52  &amp; "一部委託  "  &amp; AC52 &amp; "全部委託・指定管理  " &amp; AD52 &amp; "その他"</f>
        <v>■市が直接実施  □一部委託  □全部委託・指定管理  □その他</v>
      </c>
      <c r="F51" s="7603"/>
      <c r="G51" s="7603"/>
      <c r="H51" s="7603"/>
      <c r="I51" s="7603"/>
      <c r="J51" s="7603"/>
      <c r="K51" s="7603"/>
      <c r="L51" s="7603"/>
      <c r="M51" s="7603"/>
      <c r="N51" s="7604"/>
    </row>
    <row r="52" spans="1:40" ht="20.100000000000001" customHeight="1" x14ac:dyDescent="0.15">
      <c r="A52" s="7588" t="s">
        <v>331</v>
      </c>
      <c r="B52" s="7589"/>
      <c r="C52" s="7589"/>
      <c r="D52" s="7589"/>
      <c r="E52" s="7602" t="str">
        <f>AA53 &amp; "国・県の制度　 " &amp; AB53  &amp; "国・県の制度＋市独自の制度　 "  &amp; AC53  &amp; "市独自の制度"</f>
        <v>□国・県の制度　 ■国・県の制度＋市独自の制度　 □市独自の制度</v>
      </c>
      <c r="F52" s="7603"/>
      <c r="G52" s="7603"/>
      <c r="H52" s="7603"/>
      <c r="I52" s="7603"/>
      <c r="J52" s="7603"/>
      <c r="K52" s="7603"/>
      <c r="L52" s="7603"/>
      <c r="M52" s="7603"/>
      <c r="N52" s="7604"/>
      <c r="AA52" s="8" t="s">
        <v>275</v>
      </c>
      <c r="AB52" s="8" t="s">
        <v>274</v>
      </c>
      <c r="AC52" s="8" t="s">
        <v>274</v>
      </c>
      <c r="AD52" s="8" t="s">
        <v>274</v>
      </c>
    </row>
    <row r="53" spans="1:40" ht="20.100000000000001" customHeight="1" thickBot="1" x14ac:dyDescent="0.2">
      <c r="A53" s="7605" t="s">
        <v>330</v>
      </c>
      <c r="B53" s="7606"/>
      <c r="C53" s="7606"/>
      <c r="D53" s="7606"/>
      <c r="E53" s="7607" t="s">
        <v>1587</v>
      </c>
      <c r="F53" s="7608"/>
      <c r="G53" s="7608"/>
      <c r="H53" s="7608"/>
      <c r="I53" s="7608"/>
      <c r="J53" s="7608"/>
      <c r="K53" s="7608"/>
      <c r="L53" s="7608"/>
      <c r="M53" s="7608"/>
      <c r="N53" s="76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6221000</v>
      </c>
      <c r="F57" s="57"/>
      <c r="G57" s="57">
        <f>IFERROR(HLOOKUP($AF$38,$AA$56:$AI$57,2,FALSE)*1000,"")</f>
        <v>4600000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71760</v>
      </c>
      <c r="AE57" s="13">
        <v>6221</v>
      </c>
      <c r="AF57" s="13">
        <v>4600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6221000</v>
      </c>
      <c r="G58" s="19"/>
      <c r="H58" s="20">
        <f>IFERROR(G57-H59,"")</f>
        <v>4600000</v>
      </c>
      <c r="I58" s="19"/>
      <c r="J58" s="20">
        <f>IFERROR(I57-J59,"")</f>
        <v>0</v>
      </c>
      <c r="K58" s="19"/>
      <c r="L58" s="20">
        <f>IFERROR(K57-L59,"")</f>
        <v>0</v>
      </c>
      <c r="M58" s="19"/>
      <c r="N58" s="18">
        <f>IFERROR(M57-N59,"")</f>
        <v>0</v>
      </c>
      <c r="AA58" s="13">
        <v>0</v>
      </c>
      <c r="AB58" s="13">
        <v>0</v>
      </c>
      <c r="AC58" s="13">
        <v>0</v>
      </c>
      <c r="AD58" s="13">
        <v>41727979</v>
      </c>
      <c r="AE58" s="13">
        <v>4920983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4920983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1300017</v>
      </c>
      <c r="F61" s="57"/>
      <c r="G61" s="57">
        <f>IFERROR(G57-G60,"")</f>
        <v>4600000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0.79102764828805661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1670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1669</v>
      </c>
      <c r="C70" s="49"/>
      <c r="D70" s="15" t="s">
        <v>515</v>
      </c>
      <c r="E70" s="180">
        <f>IFERROR(HLOOKUP($AE$38,$AA$76:$AI$80,2,FALSE),"")</f>
        <v>520983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1668</v>
      </c>
      <c r="C71" s="49"/>
      <c r="D71" s="15" t="s">
        <v>515</v>
      </c>
      <c r="E71" s="180">
        <f>IFERROR(HLOOKUP($AE$38,$AA$76:$AI$80,3,FALSE),"")</f>
        <v>4400000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1667</v>
      </c>
      <c r="C72" s="49"/>
      <c r="D72" s="15" t="s">
        <v>358</v>
      </c>
      <c r="E72" s="180">
        <f>IFERROR(HLOOKUP($AE$38,$AA$76:$AI$80,4,FALSE),"")</f>
        <v>20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1666</v>
      </c>
      <c r="C73" s="44"/>
      <c r="D73" s="14" t="s">
        <v>358</v>
      </c>
      <c r="E73" s="181">
        <f>IFERROR(HLOOKUP($AE$38,$AA$76:$AI$80,5,FALSE),"")</f>
        <v>24</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520983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4400000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24</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560" t="s">
        <v>305</v>
      </c>
      <c r="B85" s="7561"/>
      <c r="C85" s="7561"/>
      <c r="D85" s="756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560" t="s">
        <v>302</v>
      </c>
      <c r="B87" s="7561"/>
      <c r="C87" s="7561"/>
      <c r="D87" s="7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556" t="s">
        <v>300</v>
      </c>
      <c r="B89" s="7557"/>
      <c r="C89" s="7557"/>
      <c r="D89" s="75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560" t="s">
        <v>297</v>
      </c>
      <c r="B91" s="7561"/>
      <c r="C91" s="7561"/>
      <c r="D91" s="7618"/>
      <c r="E91" s="158" t="s">
        <v>1665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560" t="s">
        <v>294</v>
      </c>
      <c r="B98" s="7561"/>
      <c r="C98" s="7561"/>
      <c r="D98" s="7618"/>
      <c r="E98" s="7623" t="s">
        <v>612</v>
      </c>
      <c r="F98" s="7624"/>
      <c r="G98" s="7620" t="s">
        <v>293</v>
      </c>
      <c r="H98" s="7621"/>
      <c r="I98" s="7621"/>
      <c r="J98" s="7621"/>
      <c r="K98" s="7621"/>
      <c r="L98" s="7621"/>
      <c r="M98" s="7621"/>
      <c r="N98" s="7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560" t="s">
        <v>292</v>
      </c>
      <c r="B105" s="7561"/>
      <c r="C105" s="7561"/>
      <c r="D105" s="7618"/>
      <c r="E105" s="7619" t="s">
        <v>1664</v>
      </c>
      <c r="F105" s="7610"/>
      <c r="G105" s="7610"/>
      <c r="H105" s="7610"/>
      <c r="I105" s="7610"/>
      <c r="J105" s="7610"/>
      <c r="K105" s="7610"/>
      <c r="L105" s="7610"/>
      <c r="M105" s="7610"/>
      <c r="N105" s="7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636" t="s">
        <v>307</v>
      </c>
      <c r="Q4" s="7637"/>
      <c r="R4" s="7637"/>
      <c r="S4" s="7637"/>
      <c r="T4" s="118" t="str">
        <f>LEFT(E83,1)</f>
        <v>Ｂ</v>
      </c>
      <c r="U4" s="7638" t="s">
        <v>306</v>
      </c>
      <c r="V4" s="7638"/>
      <c r="W4" s="7638"/>
      <c r="X4" s="7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640" t="s">
        <v>305</v>
      </c>
      <c r="Q6" s="7641"/>
      <c r="R6" s="7641"/>
      <c r="S6" s="7641"/>
      <c r="T6" s="118" t="str">
        <f>LEFT(E85,1)</f>
        <v>Ｂ</v>
      </c>
      <c r="U6" s="7638" t="s">
        <v>303</v>
      </c>
      <c r="V6" s="7638"/>
      <c r="W6" s="7638"/>
      <c r="X6" s="7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652" t="s">
        <v>285</v>
      </c>
      <c r="B7" s="7653"/>
      <c r="C7" s="7653"/>
      <c r="D7" s="7653"/>
      <c r="E7" s="7654" t="str">
        <f t="shared" si="0"/>
        <v>一般被保険者医療給付費分</v>
      </c>
      <c r="F7" s="7655"/>
      <c r="G7" s="7655"/>
      <c r="H7" s="7655"/>
      <c r="I7" s="7655"/>
      <c r="J7" s="7655"/>
      <c r="K7" s="7655"/>
      <c r="L7" s="7655"/>
      <c r="M7" s="7655"/>
      <c r="N7" s="7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628" t="s">
        <v>283</v>
      </c>
      <c r="B8" s="7629"/>
      <c r="C8" s="7629"/>
      <c r="D8" s="7629"/>
      <c r="E8" s="7630" t="str">
        <f t="shared" si="0"/>
        <v>国保年金課</v>
      </c>
      <c r="F8" s="7631"/>
      <c r="G8" s="7631"/>
      <c r="H8" s="7631"/>
      <c r="I8" s="7631"/>
      <c r="J8" s="7631"/>
      <c r="K8" s="7631"/>
      <c r="L8" s="7631"/>
      <c r="M8" s="7631"/>
      <c r="N8" s="7632"/>
      <c r="P8" s="7600" t="s">
        <v>302</v>
      </c>
      <c r="Q8" s="7601"/>
      <c r="R8" s="7601"/>
      <c r="S8" s="7601"/>
      <c r="T8" s="120" t="str">
        <f>LEFT(E87,1)</f>
        <v>Ａ</v>
      </c>
      <c r="U8" s="7598" t="s">
        <v>301</v>
      </c>
      <c r="V8" s="7598"/>
      <c r="W8" s="7598"/>
      <c r="X8" s="7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625" t="s">
        <v>334</v>
      </c>
      <c r="B9" s="7626"/>
      <c r="C9" s="7626"/>
      <c r="D9" s="7627"/>
      <c r="E9" s="7633" t="str">
        <f t="shared" si="0"/>
        <v>国民健康保険法に基づき、県の特別会計において負担する保険給付費等交付金の交付に要する費用、その他の国民健康保険事業に要する費用に充てるため、県に納付する。</v>
      </c>
      <c r="F9" s="7634"/>
      <c r="G9" s="7634"/>
      <c r="H9" s="7634"/>
      <c r="I9" s="7634"/>
      <c r="J9" s="7634"/>
      <c r="K9" s="7634"/>
      <c r="L9" s="7634"/>
      <c r="M9" s="7634"/>
      <c r="N9" s="7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596" t="s">
        <v>300</v>
      </c>
      <c r="Q10" s="7597"/>
      <c r="R10" s="7597"/>
      <c r="S10" s="7597"/>
      <c r="T10" s="118" t="str">
        <f>LEFT(E89,1)</f>
        <v>Ａ</v>
      </c>
      <c r="U10" s="7598" t="s">
        <v>298</v>
      </c>
      <c r="V10" s="7598"/>
      <c r="W10" s="7598"/>
      <c r="X10" s="7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埼玉県からの通知に基づき、適切に処理を実施した。</v>
      </c>
      <c r="U12" s="7650"/>
      <c r="V12" s="7650"/>
      <c r="W12" s="7650"/>
      <c r="X12" s="7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628" t="s">
        <v>332</v>
      </c>
      <c r="B14" s="7629"/>
      <c r="C14" s="7629"/>
      <c r="D14" s="7629"/>
      <c r="E14" s="7642" t="str">
        <f>E51</f>
        <v>■市が直接実施  □一部委託  □全部委託・指定管理  □その他</v>
      </c>
      <c r="F14" s="7643"/>
      <c r="G14" s="7643"/>
      <c r="H14" s="7643"/>
      <c r="I14" s="7643"/>
      <c r="J14" s="7643"/>
      <c r="K14" s="7643"/>
      <c r="L14" s="7643"/>
      <c r="M14" s="7643"/>
      <c r="N14" s="7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628" t="s">
        <v>331</v>
      </c>
      <c r="B15" s="7629"/>
      <c r="C15" s="7629"/>
      <c r="D15" s="7629"/>
      <c r="E15" s="7642" t="str">
        <f>E52</f>
        <v>■国・県の制度　 □国・県の制度＋市独自の制度　 □市独自の制度</v>
      </c>
      <c r="F15" s="7643"/>
      <c r="G15" s="7643"/>
      <c r="H15" s="7643"/>
      <c r="I15" s="7643"/>
      <c r="J15" s="7643"/>
      <c r="K15" s="7643"/>
      <c r="L15" s="7643"/>
      <c r="M15" s="7643"/>
      <c r="N15" s="7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645" t="s">
        <v>330</v>
      </c>
      <c r="B16" s="7646"/>
      <c r="C16" s="7646"/>
      <c r="D16" s="7646"/>
      <c r="E16" s="7647" t="str">
        <f>E53</f>
        <v>国民健康保険法</v>
      </c>
      <c r="F16" s="7648"/>
      <c r="G16" s="7648"/>
      <c r="H16" s="7648"/>
      <c r="I16" s="7648"/>
      <c r="J16" s="7648"/>
      <c r="K16" s="7648"/>
      <c r="L16" s="7648"/>
      <c r="M16" s="7648"/>
      <c r="N16" s="7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2793101000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2793101000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2793100821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179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0.9999999359135241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国民健康保険法に基づき、県の特別会計において負担する保険給付費等交付金の交付に要する費用、その他の国民健康保険事業に要する費用に充てるため県に納付した。</v>
      </c>
      <c r="F26" s="53"/>
      <c r="G26" s="53"/>
      <c r="H26" s="53"/>
      <c r="I26" s="53"/>
      <c r="J26" s="53"/>
      <c r="K26" s="53"/>
      <c r="L26" s="53"/>
      <c r="M26" s="53"/>
      <c r="N26" s="54"/>
      <c r="O26" s="21"/>
      <c r="P26" s="7600" t="s">
        <v>292</v>
      </c>
      <c r="Q26" s="7601"/>
      <c r="R26" s="7601"/>
      <c r="S26" s="7657"/>
      <c r="T26" s="121" t="str">
        <f>E105</f>
        <v>今後も継続して納付する。</v>
      </c>
      <c r="U26" s="7650"/>
      <c r="V26" s="7650"/>
      <c r="W26" s="7650"/>
      <c r="X26" s="7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一般被保険者医療給付費分納付額</v>
      </c>
      <c r="C33" s="49"/>
      <c r="D33" s="23" t="str">
        <f t="shared" ref="D33:E36" si="1">D70</f>
        <v>円</v>
      </c>
      <c r="E33" s="150">
        <f t="shared" si="1"/>
        <v>2793100821</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652" t="s">
        <v>285</v>
      </c>
      <c r="B44" s="7653"/>
      <c r="C44" s="7653"/>
      <c r="D44" s="7653"/>
      <c r="E44" s="7654" t="s">
        <v>1678</v>
      </c>
      <c r="F44" s="7655"/>
      <c r="G44" s="7655"/>
      <c r="H44" s="7655"/>
      <c r="I44" s="7655"/>
      <c r="J44" s="7655"/>
      <c r="K44" s="7655"/>
      <c r="L44" s="7655"/>
      <c r="M44" s="7655"/>
      <c r="N44" s="7656"/>
    </row>
    <row r="45" spans="1:35" ht="20.100000000000001" customHeight="1" x14ac:dyDescent="0.15">
      <c r="A45" s="7628" t="s">
        <v>283</v>
      </c>
      <c r="B45" s="7629"/>
      <c r="C45" s="7629"/>
      <c r="D45" s="7629"/>
      <c r="E45" s="7630" t="s">
        <v>1589</v>
      </c>
      <c r="F45" s="7631"/>
      <c r="G45" s="7631"/>
      <c r="H45" s="7631"/>
      <c r="I45" s="7631"/>
      <c r="J45" s="7631"/>
      <c r="K45" s="7631"/>
      <c r="L45" s="7631"/>
      <c r="M45" s="7631"/>
      <c r="N45" s="7632"/>
    </row>
    <row r="46" spans="1:35" ht="20.100000000000001" customHeight="1" x14ac:dyDescent="0.15">
      <c r="A46" s="7625" t="s">
        <v>334</v>
      </c>
      <c r="B46" s="7626"/>
      <c r="C46" s="7626"/>
      <c r="D46" s="7627"/>
      <c r="E46" s="7633" t="s">
        <v>1677</v>
      </c>
      <c r="F46" s="7634"/>
      <c r="G46" s="7634"/>
      <c r="H46" s="7634"/>
      <c r="I46" s="7634"/>
      <c r="J46" s="7634"/>
      <c r="K46" s="7634"/>
      <c r="L46" s="7634"/>
      <c r="M46" s="7634"/>
      <c r="N46" s="7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628" t="s">
        <v>332</v>
      </c>
      <c r="B51" s="7629"/>
      <c r="C51" s="7629"/>
      <c r="D51" s="7629"/>
      <c r="E51" s="7642" t="str">
        <f>AA52 &amp; "市が直接実施  " &amp; AB52  &amp; "一部委託  "  &amp; AC52 &amp; "全部委託・指定管理  " &amp; AD52 &amp; "その他"</f>
        <v>■市が直接実施  □一部委託  □全部委託・指定管理  □その他</v>
      </c>
      <c r="F51" s="7643"/>
      <c r="G51" s="7643"/>
      <c r="H51" s="7643"/>
      <c r="I51" s="7643"/>
      <c r="J51" s="7643"/>
      <c r="K51" s="7643"/>
      <c r="L51" s="7643"/>
      <c r="M51" s="7643"/>
      <c r="N51" s="7644"/>
    </row>
    <row r="52" spans="1:40" ht="20.100000000000001" customHeight="1" x14ac:dyDescent="0.15">
      <c r="A52" s="7628" t="s">
        <v>331</v>
      </c>
      <c r="B52" s="7629"/>
      <c r="C52" s="7629"/>
      <c r="D52" s="7629"/>
      <c r="E52" s="7642" t="str">
        <f>AA53 &amp; "国・県の制度　 " &amp; AB53  &amp; "国・県の制度＋市独自の制度　 "  &amp; AC53  &amp; "市独自の制度"</f>
        <v>■国・県の制度　 □国・県の制度＋市独自の制度　 □市独自の制度</v>
      </c>
      <c r="F52" s="7643"/>
      <c r="G52" s="7643"/>
      <c r="H52" s="7643"/>
      <c r="I52" s="7643"/>
      <c r="J52" s="7643"/>
      <c r="K52" s="7643"/>
      <c r="L52" s="7643"/>
      <c r="M52" s="7643"/>
      <c r="N52" s="7644"/>
      <c r="AA52" s="8" t="s">
        <v>275</v>
      </c>
      <c r="AB52" s="8" t="s">
        <v>274</v>
      </c>
      <c r="AC52" s="8" t="s">
        <v>274</v>
      </c>
      <c r="AD52" s="8" t="s">
        <v>274</v>
      </c>
    </row>
    <row r="53" spans="1:40" ht="20.100000000000001" customHeight="1" thickBot="1" x14ac:dyDescent="0.2">
      <c r="A53" s="7645" t="s">
        <v>330</v>
      </c>
      <c r="B53" s="7646"/>
      <c r="C53" s="7646"/>
      <c r="D53" s="7646"/>
      <c r="E53" s="7647" t="s">
        <v>1587</v>
      </c>
      <c r="F53" s="7648"/>
      <c r="G53" s="7648"/>
      <c r="H53" s="7648"/>
      <c r="I53" s="7648"/>
      <c r="J53" s="7648"/>
      <c r="K53" s="7648"/>
      <c r="L53" s="7648"/>
      <c r="M53" s="7648"/>
      <c r="N53" s="76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2793101000</v>
      </c>
      <c r="F57" s="57"/>
      <c r="G57" s="57">
        <f>IFERROR(HLOOKUP($AF$38,$AA$56:$AI$57,2,FALSE)*1000,"")</f>
        <v>2779449000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2912783</v>
      </c>
      <c r="AE57" s="13">
        <v>2793101</v>
      </c>
      <c r="AF57" s="13">
        <v>2779449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2793101000</v>
      </c>
      <c r="G58" s="19"/>
      <c r="H58" s="20">
        <f>IFERROR(G57-H59,"")</f>
        <v>2779449000</v>
      </c>
      <c r="I58" s="19"/>
      <c r="J58" s="20">
        <f>IFERROR(I57-J59,"")</f>
        <v>0</v>
      </c>
      <c r="K58" s="19"/>
      <c r="L58" s="20">
        <f>IFERROR(K57-L59,"")</f>
        <v>0</v>
      </c>
      <c r="M58" s="19"/>
      <c r="N58" s="18">
        <f>IFERROR(M57-N59,"")</f>
        <v>0</v>
      </c>
      <c r="AA58" s="13">
        <v>0</v>
      </c>
      <c r="AB58" s="13">
        <v>0</v>
      </c>
      <c r="AC58" s="13">
        <v>0</v>
      </c>
      <c r="AD58" s="13">
        <v>2271970401</v>
      </c>
      <c r="AE58" s="13">
        <v>2793100821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2793100821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179</v>
      </c>
      <c r="F61" s="57"/>
      <c r="G61" s="57">
        <f>IFERROR(G57-G60,"")</f>
        <v>2779449000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0.9999999359135241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1676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1675</v>
      </c>
      <c r="C70" s="49"/>
      <c r="D70" s="15" t="s">
        <v>515</v>
      </c>
      <c r="E70" s="180">
        <f>IFERROR(HLOOKUP($AE$38,$AA$76:$AI$80,2,FALSE),"")</f>
        <v>2793100821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2793100821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600" t="s">
        <v>305</v>
      </c>
      <c r="B85" s="7601"/>
      <c r="C85" s="7601"/>
      <c r="D85" s="7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600" t="s">
        <v>302</v>
      </c>
      <c r="B87" s="7601"/>
      <c r="C87" s="7601"/>
      <c r="D87" s="7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596" t="s">
        <v>300</v>
      </c>
      <c r="B89" s="7597"/>
      <c r="C89" s="7597"/>
      <c r="D89" s="75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600" t="s">
        <v>297</v>
      </c>
      <c r="B91" s="7601"/>
      <c r="C91" s="7601"/>
      <c r="D91" s="7658"/>
      <c r="E91" s="158" t="s">
        <v>1674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600" t="s">
        <v>294</v>
      </c>
      <c r="B98" s="7601"/>
      <c r="C98" s="7601"/>
      <c r="D98" s="7658"/>
      <c r="E98" s="7663" t="s">
        <v>340</v>
      </c>
      <c r="F98" s="7664"/>
      <c r="G98" s="7660" t="s">
        <v>293</v>
      </c>
      <c r="H98" s="7661"/>
      <c r="I98" s="7661"/>
      <c r="J98" s="7661"/>
      <c r="K98" s="7661"/>
      <c r="L98" s="7661"/>
      <c r="M98" s="7661"/>
      <c r="N98" s="7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600" t="s">
        <v>292</v>
      </c>
      <c r="B105" s="7601"/>
      <c r="C105" s="7601"/>
      <c r="D105" s="7658"/>
      <c r="E105" s="7659" t="s">
        <v>1673</v>
      </c>
      <c r="F105" s="7650"/>
      <c r="G105" s="7650"/>
      <c r="H105" s="7650"/>
      <c r="I105" s="7650"/>
      <c r="J105" s="7650"/>
      <c r="K105" s="7650"/>
      <c r="L105" s="7650"/>
      <c r="M105" s="7650"/>
      <c r="N105" s="7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36" t="s">
        <v>307</v>
      </c>
      <c r="Q4" s="837"/>
      <c r="R4" s="837"/>
      <c r="S4" s="837"/>
      <c r="T4" s="118" t="str">
        <f>LEFT(E83,1)</f>
        <v>Ｂ</v>
      </c>
      <c r="U4" s="838" t="s">
        <v>306</v>
      </c>
      <c r="V4" s="838"/>
      <c r="W4" s="838"/>
      <c r="X4" s="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840" t="s">
        <v>305</v>
      </c>
      <c r="Q6" s="841"/>
      <c r="R6" s="841"/>
      <c r="S6" s="841"/>
      <c r="T6" s="118" t="str">
        <f>LEFT(E85,1)</f>
        <v>Ｂ</v>
      </c>
      <c r="U6" s="838" t="s">
        <v>303</v>
      </c>
      <c r="V6" s="838"/>
      <c r="W6" s="838"/>
      <c r="X6" s="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52" t="s">
        <v>285</v>
      </c>
      <c r="B7" s="853"/>
      <c r="C7" s="853"/>
      <c r="D7" s="853"/>
      <c r="E7" s="854" t="str">
        <f t="shared" si="0"/>
        <v>市立保育園施設整備</v>
      </c>
      <c r="F7" s="855"/>
      <c r="G7" s="855"/>
      <c r="H7" s="855"/>
      <c r="I7" s="855"/>
      <c r="J7" s="855"/>
      <c r="K7" s="855"/>
      <c r="L7" s="855"/>
      <c r="M7" s="855"/>
      <c r="N7" s="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28" t="s">
        <v>283</v>
      </c>
      <c r="B8" s="829"/>
      <c r="C8" s="829"/>
      <c r="D8" s="829"/>
      <c r="E8" s="830" t="str">
        <f t="shared" si="0"/>
        <v>保育課</v>
      </c>
      <c r="F8" s="831"/>
      <c r="G8" s="831"/>
      <c r="H8" s="831"/>
      <c r="I8" s="831"/>
      <c r="J8" s="831"/>
      <c r="K8" s="831"/>
      <c r="L8" s="831"/>
      <c r="M8" s="831"/>
      <c r="N8" s="832"/>
      <c r="P8" s="800" t="s">
        <v>302</v>
      </c>
      <c r="Q8" s="801"/>
      <c r="R8" s="801"/>
      <c r="S8" s="801"/>
      <c r="T8" s="120" t="str">
        <f>LEFT(E87,1)</f>
        <v>Ａ</v>
      </c>
      <c r="U8" s="798" t="s">
        <v>301</v>
      </c>
      <c r="V8" s="798"/>
      <c r="W8" s="798"/>
      <c r="X8" s="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25" t="s">
        <v>334</v>
      </c>
      <c r="B9" s="826"/>
      <c r="C9" s="826"/>
      <c r="D9" s="827"/>
      <c r="E9" s="833" t="str">
        <f t="shared" si="0"/>
        <v>市立保育園の保育環境を改善するため、施設・設備の改修工事等を行う。</v>
      </c>
      <c r="F9" s="834"/>
      <c r="G9" s="834"/>
      <c r="H9" s="834"/>
      <c r="I9" s="834"/>
      <c r="J9" s="834"/>
      <c r="K9" s="834"/>
      <c r="L9" s="834"/>
      <c r="M9" s="834"/>
      <c r="N9" s="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96" t="s">
        <v>300</v>
      </c>
      <c r="Q10" s="797"/>
      <c r="R10" s="797"/>
      <c r="S10" s="797"/>
      <c r="T10" s="118" t="str">
        <f>LEFT(E89,1)</f>
        <v>Ａ</v>
      </c>
      <c r="U10" s="798" t="s">
        <v>298</v>
      </c>
      <c r="V10" s="798"/>
      <c r="W10" s="798"/>
      <c r="X10" s="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遮光ネットの設置により、熱中症防止に寄与した。また、医療ケア児受入にあたっての施設整備が完了した。</v>
      </c>
      <c r="U12" s="850"/>
      <c r="V12" s="850"/>
      <c r="W12" s="850"/>
      <c r="X12" s="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28" t="s">
        <v>332</v>
      </c>
      <c r="B14" s="829"/>
      <c r="C14" s="829"/>
      <c r="D14" s="829"/>
      <c r="E14" s="842" t="str">
        <f>E51</f>
        <v>■市が直接実施  □一部委託  □全部委託・指定管理  □その他</v>
      </c>
      <c r="F14" s="843"/>
      <c r="G14" s="843"/>
      <c r="H14" s="843"/>
      <c r="I14" s="843"/>
      <c r="J14" s="843"/>
      <c r="K14" s="843"/>
      <c r="L14" s="843"/>
      <c r="M14" s="843"/>
      <c r="N14" s="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28" t="s">
        <v>331</v>
      </c>
      <c r="B15" s="829"/>
      <c r="C15" s="829"/>
      <c r="D15" s="829"/>
      <c r="E15" s="842" t="str">
        <f>E52</f>
        <v>■国・県の制度　 □国・県の制度＋市独自の制度　 □市独自の制度</v>
      </c>
      <c r="F15" s="843"/>
      <c r="G15" s="843"/>
      <c r="H15" s="843"/>
      <c r="I15" s="843"/>
      <c r="J15" s="843"/>
      <c r="K15" s="843"/>
      <c r="L15" s="843"/>
      <c r="M15" s="843"/>
      <c r="N15" s="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45" t="s">
        <v>330</v>
      </c>
      <c r="B16" s="846"/>
      <c r="C16" s="846"/>
      <c r="D16" s="846"/>
      <c r="E16" s="847" t="str">
        <f>E53</f>
        <v>児童福祉法第２４条</v>
      </c>
      <c r="F16" s="848"/>
      <c r="G16" s="848"/>
      <c r="H16" s="848"/>
      <c r="I16" s="848"/>
      <c r="J16" s="848"/>
      <c r="K16" s="848"/>
      <c r="L16" s="848"/>
      <c r="M16" s="848"/>
      <c r="N16" s="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5585000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5585000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5584150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850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0.99984780662488815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酷暑対策として、第二保育園及び西堀保育園の園庭に遮光ネットを設置した。また、医療ケア児受入にあたって、第二保育園の改修工事を行った。</v>
      </c>
      <c r="F26" s="53"/>
      <c r="G26" s="53"/>
      <c r="H26" s="53"/>
      <c r="I26" s="53"/>
      <c r="J26" s="53"/>
      <c r="K26" s="53"/>
      <c r="L26" s="53"/>
      <c r="M26" s="53"/>
      <c r="N26" s="54"/>
      <c r="O26" s="21"/>
      <c r="P26" s="800" t="s">
        <v>292</v>
      </c>
      <c r="Q26" s="801"/>
      <c r="R26" s="801"/>
      <c r="S26" s="857"/>
      <c r="T26" s="121" t="str">
        <f>E105</f>
        <v>令和６年度以降は、公立保育園のＩＣＴ化整備を進めていく。</v>
      </c>
      <c r="U26" s="850"/>
      <c r="V26" s="850"/>
      <c r="W26" s="850"/>
      <c r="X26" s="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入所児童数</v>
      </c>
      <c r="C33" s="49"/>
      <c r="D33" s="23" t="str">
        <f t="shared" ref="D33:E36" si="1">D70</f>
        <v>人</v>
      </c>
      <c r="E33" s="46">
        <f t="shared" si="1"/>
        <v>581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852" t="s">
        <v>285</v>
      </c>
      <c r="B44" s="853"/>
      <c r="C44" s="853"/>
      <c r="D44" s="853"/>
      <c r="E44" s="854" t="s">
        <v>475</v>
      </c>
      <c r="F44" s="855"/>
      <c r="G44" s="855"/>
      <c r="H44" s="855"/>
      <c r="I44" s="855"/>
      <c r="J44" s="855"/>
      <c r="K44" s="855"/>
      <c r="L44" s="855"/>
      <c r="M44" s="855"/>
      <c r="N44" s="856"/>
    </row>
    <row r="45" spans="1:35" ht="20.100000000000001" customHeight="1" x14ac:dyDescent="0.15">
      <c r="A45" s="828" t="s">
        <v>283</v>
      </c>
      <c r="B45" s="829"/>
      <c r="C45" s="829"/>
      <c r="D45" s="829"/>
      <c r="E45" s="830" t="s">
        <v>462</v>
      </c>
      <c r="F45" s="831"/>
      <c r="G45" s="831"/>
      <c r="H45" s="831"/>
      <c r="I45" s="831"/>
      <c r="J45" s="831"/>
      <c r="K45" s="831"/>
      <c r="L45" s="831"/>
      <c r="M45" s="831"/>
      <c r="N45" s="832"/>
    </row>
    <row r="46" spans="1:35" ht="20.100000000000001" customHeight="1" x14ac:dyDescent="0.15">
      <c r="A46" s="825" t="s">
        <v>334</v>
      </c>
      <c r="B46" s="826"/>
      <c r="C46" s="826"/>
      <c r="D46" s="827"/>
      <c r="E46" s="833" t="s">
        <v>474</v>
      </c>
      <c r="F46" s="834"/>
      <c r="G46" s="834"/>
      <c r="H46" s="834"/>
      <c r="I46" s="834"/>
      <c r="J46" s="834"/>
      <c r="K46" s="834"/>
      <c r="L46" s="834"/>
      <c r="M46" s="834"/>
      <c r="N46" s="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28" t="s">
        <v>332</v>
      </c>
      <c r="B51" s="829"/>
      <c r="C51" s="829"/>
      <c r="D51" s="829"/>
      <c r="E51" s="842" t="str">
        <f>AA52 &amp; "市が直接実施  " &amp; AB52  &amp; "一部委託  "  &amp; AC52 &amp; "全部委託・指定管理  " &amp; AD52 &amp; "その他"</f>
        <v>■市が直接実施  □一部委託  □全部委託・指定管理  □その他</v>
      </c>
      <c r="F51" s="843"/>
      <c r="G51" s="843"/>
      <c r="H51" s="843"/>
      <c r="I51" s="843"/>
      <c r="J51" s="843"/>
      <c r="K51" s="843"/>
      <c r="L51" s="843"/>
      <c r="M51" s="843"/>
      <c r="N51" s="844"/>
    </row>
    <row r="52" spans="1:40" ht="20.100000000000001" customHeight="1" x14ac:dyDescent="0.15">
      <c r="A52" s="828" t="s">
        <v>331</v>
      </c>
      <c r="B52" s="829"/>
      <c r="C52" s="829"/>
      <c r="D52" s="829"/>
      <c r="E52" s="842" t="str">
        <f>AA53 &amp; "国・県の制度　 " &amp; AB53  &amp; "国・県の制度＋市独自の制度　 "  &amp; AC53  &amp; "市独自の制度"</f>
        <v>■国・県の制度　 □国・県の制度＋市独自の制度　 □市独自の制度</v>
      </c>
      <c r="F52" s="843"/>
      <c r="G52" s="843"/>
      <c r="H52" s="843"/>
      <c r="I52" s="843"/>
      <c r="J52" s="843"/>
      <c r="K52" s="843"/>
      <c r="L52" s="843"/>
      <c r="M52" s="843"/>
      <c r="N52" s="844"/>
      <c r="AA52" s="8" t="s">
        <v>275</v>
      </c>
      <c r="AB52" s="8" t="s">
        <v>274</v>
      </c>
      <c r="AC52" s="8" t="s">
        <v>274</v>
      </c>
      <c r="AD52" s="8" t="s">
        <v>274</v>
      </c>
    </row>
    <row r="53" spans="1:40" ht="20.100000000000001" customHeight="1" thickBot="1" x14ac:dyDescent="0.2">
      <c r="A53" s="845" t="s">
        <v>330</v>
      </c>
      <c r="B53" s="846"/>
      <c r="C53" s="846"/>
      <c r="D53" s="846"/>
      <c r="E53" s="847" t="s">
        <v>468</v>
      </c>
      <c r="F53" s="848"/>
      <c r="G53" s="848"/>
      <c r="H53" s="848"/>
      <c r="I53" s="848"/>
      <c r="J53" s="848"/>
      <c r="K53" s="848"/>
      <c r="L53" s="848"/>
      <c r="M53" s="848"/>
      <c r="N53" s="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5585000</v>
      </c>
      <c r="F57" s="57"/>
      <c r="G57" s="57">
        <f>IFERROR(HLOOKUP($AF$38,$AA$56:$AI$57,2,FALSE)*1000,"")</f>
        <v>9500000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4740</v>
      </c>
      <c r="AE57" s="13">
        <v>5585</v>
      </c>
      <c r="AF57" s="13">
        <v>9500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5585000</v>
      </c>
      <c r="G58" s="19"/>
      <c r="H58" s="20">
        <f>IFERROR(G57-H59,"")</f>
        <v>5500000</v>
      </c>
      <c r="I58" s="19"/>
      <c r="J58" s="20">
        <f>IFERROR(I57-J59,"")</f>
        <v>0</v>
      </c>
      <c r="K58" s="19"/>
      <c r="L58" s="20">
        <f>IFERROR(K57-L59,"")</f>
        <v>0</v>
      </c>
      <c r="M58" s="19"/>
      <c r="N58" s="18">
        <f>IFERROR(M57-N59,"")</f>
        <v>0</v>
      </c>
      <c r="AA58" s="13">
        <v>0</v>
      </c>
      <c r="AB58" s="13">
        <v>0</v>
      </c>
      <c r="AC58" s="13">
        <v>0</v>
      </c>
      <c r="AD58" s="13">
        <v>917180</v>
      </c>
      <c r="AE58" s="13">
        <v>5584150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4000000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5584150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850</v>
      </c>
      <c r="F61" s="57"/>
      <c r="G61" s="57">
        <f>IFERROR(G57-G60,"")</f>
        <v>9500000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4000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0.99984780662488815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4000</v>
      </c>
      <c r="AG62" s="11">
        <v>0</v>
      </c>
      <c r="AH62" s="11">
        <v>0</v>
      </c>
      <c r="AI62" s="11">
        <v>0</v>
      </c>
      <c r="AJ62" s="8" t="s">
        <v>251</v>
      </c>
      <c r="AL62" s="8" t="s">
        <v>251</v>
      </c>
      <c r="AN62" s="8" t="s">
        <v>251</v>
      </c>
    </row>
    <row r="63" spans="1:40" ht="20.100000000000001" customHeight="1" x14ac:dyDescent="0.15">
      <c r="A63" s="51" t="s">
        <v>321</v>
      </c>
      <c r="B63" s="52"/>
      <c r="C63" s="52"/>
      <c r="D63" s="52"/>
      <c r="E63" s="53" t="s">
        <v>473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466</v>
      </c>
      <c r="C70" s="49"/>
      <c r="D70" s="15" t="s">
        <v>252</v>
      </c>
      <c r="E70" s="180">
        <f>IFERROR(HLOOKUP($AE$38,$AA$76:$AI$80,2,FALSE),"")</f>
        <v>581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581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00" t="s">
        <v>305</v>
      </c>
      <c r="B85" s="801"/>
      <c r="C85" s="801"/>
      <c r="D85" s="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00" t="s">
        <v>302</v>
      </c>
      <c r="B87" s="801"/>
      <c r="C87" s="801"/>
      <c r="D87" s="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96" t="s">
        <v>300</v>
      </c>
      <c r="B89" s="797"/>
      <c r="C89" s="797"/>
      <c r="D89" s="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00" t="s">
        <v>297</v>
      </c>
      <c r="B91" s="801"/>
      <c r="C91" s="801"/>
      <c r="D91" s="858"/>
      <c r="E91" s="158" t="s">
        <v>472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00" t="s">
        <v>294</v>
      </c>
      <c r="B98" s="801"/>
      <c r="C98" s="801"/>
      <c r="D98" s="858"/>
      <c r="E98" s="863" t="s">
        <v>340</v>
      </c>
      <c r="F98" s="864"/>
      <c r="G98" s="860" t="s">
        <v>293</v>
      </c>
      <c r="H98" s="861"/>
      <c r="I98" s="861"/>
      <c r="J98" s="861"/>
      <c r="K98" s="861"/>
      <c r="L98" s="861"/>
      <c r="M98" s="861"/>
      <c r="N98" s="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00" t="s">
        <v>292</v>
      </c>
      <c r="B105" s="801"/>
      <c r="C105" s="801"/>
      <c r="D105" s="858"/>
      <c r="E105" s="859" t="s">
        <v>471</v>
      </c>
      <c r="F105" s="850"/>
      <c r="G105" s="850"/>
      <c r="H105" s="850"/>
      <c r="I105" s="850"/>
      <c r="J105" s="850"/>
      <c r="K105" s="850"/>
      <c r="L105" s="850"/>
      <c r="M105" s="850"/>
      <c r="N105" s="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676" t="s">
        <v>307</v>
      </c>
      <c r="Q4" s="7677"/>
      <c r="R4" s="7677"/>
      <c r="S4" s="7677"/>
      <c r="T4" s="118" t="str">
        <f>LEFT(E83,1)</f>
        <v>Ｂ</v>
      </c>
      <c r="U4" s="7678" t="s">
        <v>306</v>
      </c>
      <c r="V4" s="7678"/>
      <c r="W4" s="7678"/>
      <c r="X4" s="7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680" t="s">
        <v>305</v>
      </c>
      <c r="Q6" s="7681"/>
      <c r="R6" s="7681"/>
      <c r="S6" s="7681"/>
      <c r="T6" s="118" t="str">
        <f>LEFT(E85,1)</f>
        <v>Ｂ</v>
      </c>
      <c r="U6" s="7678" t="s">
        <v>303</v>
      </c>
      <c r="V6" s="7678"/>
      <c r="W6" s="7678"/>
      <c r="X6" s="7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692" t="s">
        <v>285</v>
      </c>
      <c r="B7" s="7693"/>
      <c r="C7" s="7693"/>
      <c r="D7" s="7693"/>
      <c r="E7" s="7694" t="str">
        <f t="shared" si="0"/>
        <v>一般被保険者後期高齢者支援金等分</v>
      </c>
      <c r="F7" s="7695"/>
      <c r="G7" s="7695"/>
      <c r="H7" s="7695"/>
      <c r="I7" s="7695"/>
      <c r="J7" s="7695"/>
      <c r="K7" s="7695"/>
      <c r="L7" s="7695"/>
      <c r="M7" s="7695"/>
      <c r="N7" s="7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668" t="s">
        <v>283</v>
      </c>
      <c r="B8" s="7669"/>
      <c r="C8" s="7669"/>
      <c r="D8" s="7669"/>
      <c r="E8" s="7670" t="str">
        <f t="shared" si="0"/>
        <v>国保年金課</v>
      </c>
      <c r="F8" s="7671"/>
      <c r="G8" s="7671"/>
      <c r="H8" s="7671"/>
      <c r="I8" s="7671"/>
      <c r="J8" s="7671"/>
      <c r="K8" s="7671"/>
      <c r="L8" s="7671"/>
      <c r="M8" s="7671"/>
      <c r="N8" s="7672"/>
      <c r="P8" s="7640" t="s">
        <v>302</v>
      </c>
      <c r="Q8" s="7641"/>
      <c r="R8" s="7641"/>
      <c r="S8" s="7641"/>
      <c r="T8" s="120" t="str">
        <f>LEFT(E87,1)</f>
        <v>Ａ</v>
      </c>
      <c r="U8" s="7638" t="s">
        <v>301</v>
      </c>
      <c r="V8" s="7638"/>
      <c r="W8" s="7638"/>
      <c r="X8" s="7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665" t="s">
        <v>334</v>
      </c>
      <c r="B9" s="7666"/>
      <c r="C9" s="7666"/>
      <c r="D9" s="7667"/>
      <c r="E9" s="7673" t="str">
        <f t="shared" si="0"/>
        <v>国民健康保険法に基づき、県の特別会計において負担する保険給付費等交付金の交付に要する費用、その他の国民健康保険事業に要する費用に充てるため、県に納付する。</v>
      </c>
      <c r="F9" s="7674"/>
      <c r="G9" s="7674"/>
      <c r="H9" s="7674"/>
      <c r="I9" s="7674"/>
      <c r="J9" s="7674"/>
      <c r="K9" s="7674"/>
      <c r="L9" s="7674"/>
      <c r="M9" s="7674"/>
      <c r="N9" s="7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636" t="s">
        <v>300</v>
      </c>
      <c r="Q10" s="7637"/>
      <c r="R10" s="7637"/>
      <c r="S10" s="7637"/>
      <c r="T10" s="118" t="str">
        <f>LEFT(E89,1)</f>
        <v>Ａ</v>
      </c>
      <c r="U10" s="7638" t="s">
        <v>298</v>
      </c>
      <c r="V10" s="7638"/>
      <c r="W10" s="7638"/>
      <c r="X10" s="7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埼玉県からの通知に基づき、適切に処理を実施した。</v>
      </c>
      <c r="U12" s="7690"/>
      <c r="V12" s="7690"/>
      <c r="W12" s="7690"/>
      <c r="X12" s="7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668" t="s">
        <v>332</v>
      </c>
      <c r="B14" s="7669"/>
      <c r="C14" s="7669"/>
      <c r="D14" s="7669"/>
      <c r="E14" s="7682" t="str">
        <f>E51</f>
        <v>■市が直接実施  □一部委託  □全部委託・指定管理  □その他</v>
      </c>
      <c r="F14" s="7683"/>
      <c r="G14" s="7683"/>
      <c r="H14" s="7683"/>
      <c r="I14" s="7683"/>
      <c r="J14" s="7683"/>
      <c r="K14" s="7683"/>
      <c r="L14" s="7683"/>
      <c r="M14" s="7683"/>
      <c r="N14" s="7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668" t="s">
        <v>331</v>
      </c>
      <c r="B15" s="7669"/>
      <c r="C15" s="7669"/>
      <c r="D15" s="7669"/>
      <c r="E15" s="7682" t="str">
        <f>E52</f>
        <v>■国・県の制度　 □国・県の制度＋市独自の制度　 □市独自の制度</v>
      </c>
      <c r="F15" s="7683"/>
      <c r="G15" s="7683"/>
      <c r="H15" s="7683"/>
      <c r="I15" s="7683"/>
      <c r="J15" s="7683"/>
      <c r="K15" s="7683"/>
      <c r="L15" s="7683"/>
      <c r="M15" s="7683"/>
      <c r="N15" s="7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685" t="s">
        <v>330</v>
      </c>
      <c r="B16" s="7686"/>
      <c r="C16" s="7686"/>
      <c r="D16" s="7686"/>
      <c r="E16" s="7687" t="str">
        <f>E53</f>
        <v>国民健康保険法</v>
      </c>
      <c r="F16" s="7688"/>
      <c r="G16" s="7688"/>
      <c r="H16" s="7688"/>
      <c r="I16" s="7688"/>
      <c r="J16" s="7688"/>
      <c r="K16" s="7688"/>
      <c r="L16" s="7688"/>
      <c r="M16" s="7688"/>
      <c r="N16" s="7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1078724000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1078724000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1078723109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891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0.99999917402412475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国民健康保険法に基づき、県の特別会計において社会保険診療報酬支払基金に支出する後期高齢者支援金等の費用に充てるため県に納付した。</v>
      </c>
      <c r="F26" s="53"/>
      <c r="G26" s="53"/>
      <c r="H26" s="53"/>
      <c r="I26" s="53"/>
      <c r="J26" s="53"/>
      <c r="K26" s="53"/>
      <c r="L26" s="53"/>
      <c r="M26" s="53"/>
      <c r="N26" s="54"/>
      <c r="O26" s="21"/>
      <c r="P26" s="7640" t="s">
        <v>292</v>
      </c>
      <c r="Q26" s="7641"/>
      <c r="R26" s="7641"/>
      <c r="S26" s="7697"/>
      <c r="T26" s="121" t="str">
        <f>E105</f>
        <v>今後も継続して納付する。</v>
      </c>
      <c r="U26" s="7690"/>
      <c r="V26" s="7690"/>
      <c r="W26" s="7690"/>
      <c r="X26" s="7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一般被保険者後期高齢者支援金等分納付額</v>
      </c>
      <c r="C33" s="49"/>
      <c r="D33" s="23" t="str">
        <f t="shared" ref="D33:E36" si="1">D70</f>
        <v>円</v>
      </c>
      <c r="E33" s="150">
        <f t="shared" si="1"/>
        <v>1078723109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692" t="s">
        <v>285</v>
      </c>
      <c r="B44" s="7693"/>
      <c r="C44" s="7693"/>
      <c r="D44" s="7693"/>
      <c r="E44" s="7694" t="s">
        <v>1681</v>
      </c>
      <c r="F44" s="7695"/>
      <c r="G44" s="7695"/>
      <c r="H44" s="7695"/>
      <c r="I44" s="7695"/>
      <c r="J44" s="7695"/>
      <c r="K44" s="7695"/>
      <c r="L44" s="7695"/>
      <c r="M44" s="7695"/>
      <c r="N44" s="7696"/>
    </row>
    <row r="45" spans="1:35" ht="20.100000000000001" customHeight="1" x14ac:dyDescent="0.15">
      <c r="A45" s="7668" t="s">
        <v>283</v>
      </c>
      <c r="B45" s="7669"/>
      <c r="C45" s="7669"/>
      <c r="D45" s="7669"/>
      <c r="E45" s="7670" t="s">
        <v>1589</v>
      </c>
      <c r="F45" s="7671"/>
      <c r="G45" s="7671"/>
      <c r="H45" s="7671"/>
      <c r="I45" s="7671"/>
      <c r="J45" s="7671"/>
      <c r="K45" s="7671"/>
      <c r="L45" s="7671"/>
      <c r="M45" s="7671"/>
      <c r="N45" s="7672"/>
    </row>
    <row r="46" spans="1:35" ht="20.100000000000001" customHeight="1" x14ac:dyDescent="0.15">
      <c r="A46" s="7665" t="s">
        <v>334</v>
      </c>
      <c r="B46" s="7666"/>
      <c r="C46" s="7666"/>
      <c r="D46" s="7667"/>
      <c r="E46" s="7673" t="s">
        <v>1677</v>
      </c>
      <c r="F46" s="7674"/>
      <c r="G46" s="7674"/>
      <c r="H46" s="7674"/>
      <c r="I46" s="7674"/>
      <c r="J46" s="7674"/>
      <c r="K46" s="7674"/>
      <c r="L46" s="7674"/>
      <c r="M46" s="7674"/>
      <c r="N46" s="7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668" t="s">
        <v>332</v>
      </c>
      <c r="B51" s="7669"/>
      <c r="C51" s="7669"/>
      <c r="D51" s="7669"/>
      <c r="E51" s="7682" t="str">
        <f>AA52 &amp; "市が直接実施  " &amp; AB52  &amp; "一部委託  "  &amp; AC52 &amp; "全部委託・指定管理  " &amp; AD52 &amp; "その他"</f>
        <v>■市が直接実施  □一部委託  □全部委託・指定管理  □その他</v>
      </c>
      <c r="F51" s="7683"/>
      <c r="G51" s="7683"/>
      <c r="H51" s="7683"/>
      <c r="I51" s="7683"/>
      <c r="J51" s="7683"/>
      <c r="K51" s="7683"/>
      <c r="L51" s="7683"/>
      <c r="M51" s="7683"/>
      <c r="N51" s="7684"/>
    </row>
    <row r="52" spans="1:40" ht="20.100000000000001" customHeight="1" x14ac:dyDescent="0.15">
      <c r="A52" s="7668" t="s">
        <v>331</v>
      </c>
      <c r="B52" s="7669"/>
      <c r="C52" s="7669"/>
      <c r="D52" s="7669"/>
      <c r="E52" s="7682" t="str">
        <f>AA53 &amp; "国・県の制度　 " &amp; AB53  &amp; "国・県の制度＋市独自の制度　 "  &amp; AC53  &amp; "市独自の制度"</f>
        <v>■国・県の制度　 □国・県の制度＋市独自の制度　 □市独自の制度</v>
      </c>
      <c r="F52" s="7683"/>
      <c r="G52" s="7683"/>
      <c r="H52" s="7683"/>
      <c r="I52" s="7683"/>
      <c r="J52" s="7683"/>
      <c r="K52" s="7683"/>
      <c r="L52" s="7683"/>
      <c r="M52" s="7683"/>
      <c r="N52" s="7684"/>
      <c r="AA52" s="8" t="s">
        <v>275</v>
      </c>
      <c r="AB52" s="8" t="s">
        <v>274</v>
      </c>
      <c r="AC52" s="8" t="s">
        <v>274</v>
      </c>
      <c r="AD52" s="8" t="s">
        <v>274</v>
      </c>
    </row>
    <row r="53" spans="1:40" ht="20.100000000000001" customHeight="1" thickBot="1" x14ac:dyDescent="0.2">
      <c r="A53" s="7685" t="s">
        <v>330</v>
      </c>
      <c r="B53" s="7686"/>
      <c r="C53" s="7686"/>
      <c r="D53" s="7686"/>
      <c r="E53" s="7687" t="s">
        <v>1587</v>
      </c>
      <c r="F53" s="7688"/>
      <c r="G53" s="7688"/>
      <c r="H53" s="7688"/>
      <c r="I53" s="7688"/>
      <c r="J53" s="7688"/>
      <c r="K53" s="7688"/>
      <c r="L53" s="7688"/>
      <c r="M53" s="7688"/>
      <c r="N53" s="76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1078724000</v>
      </c>
      <c r="F57" s="57"/>
      <c r="G57" s="57">
        <f>IFERROR(HLOOKUP($AF$38,$AA$56:$AI$57,2,FALSE)*1000,"")</f>
        <v>1063476000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994296</v>
      </c>
      <c r="AE57" s="13">
        <v>1078724</v>
      </c>
      <c r="AF57" s="13">
        <v>1063476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1078724000</v>
      </c>
      <c r="G58" s="19"/>
      <c r="H58" s="20">
        <f>IFERROR(G57-H59,"")</f>
        <v>1063476000</v>
      </c>
      <c r="I58" s="19"/>
      <c r="J58" s="20">
        <f>IFERROR(I57-J59,"")</f>
        <v>0</v>
      </c>
      <c r="K58" s="19"/>
      <c r="L58" s="20">
        <f>IFERROR(K57-L59,"")</f>
        <v>0</v>
      </c>
      <c r="M58" s="19"/>
      <c r="N58" s="18">
        <f>IFERROR(M57-N59,"")</f>
        <v>0</v>
      </c>
      <c r="AA58" s="13">
        <v>0</v>
      </c>
      <c r="AB58" s="13">
        <v>0</v>
      </c>
      <c r="AC58" s="13">
        <v>0</v>
      </c>
      <c r="AD58" s="13">
        <v>775551193</v>
      </c>
      <c r="AE58" s="13">
        <v>1078723109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1078723109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891</v>
      </c>
      <c r="F61" s="57"/>
      <c r="G61" s="57">
        <f>IFERROR(G57-G60,"")</f>
        <v>1063476000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0.99999917402412475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1680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1679</v>
      </c>
      <c r="C70" s="49"/>
      <c r="D70" s="15" t="s">
        <v>515</v>
      </c>
      <c r="E70" s="180">
        <f>IFERROR(HLOOKUP($AE$38,$AA$76:$AI$80,2,FALSE),"")</f>
        <v>1078723109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1078723109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640" t="s">
        <v>305</v>
      </c>
      <c r="B85" s="7641"/>
      <c r="C85" s="7641"/>
      <c r="D85" s="7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640" t="s">
        <v>302</v>
      </c>
      <c r="B87" s="7641"/>
      <c r="C87" s="7641"/>
      <c r="D87" s="7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636" t="s">
        <v>300</v>
      </c>
      <c r="B89" s="7637"/>
      <c r="C89" s="7637"/>
      <c r="D89" s="7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640" t="s">
        <v>297</v>
      </c>
      <c r="B91" s="7641"/>
      <c r="C91" s="7641"/>
      <c r="D91" s="7698"/>
      <c r="E91" s="158" t="s">
        <v>1674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640" t="s">
        <v>294</v>
      </c>
      <c r="B98" s="7641"/>
      <c r="C98" s="7641"/>
      <c r="D98" s="7698"/>
      <c r="E98" s="7703" t="s">
        <v>340</v>
      </c>
      <c r="F98" s="7704"/>
      <c r="G98" s="7700" t="s">
        <v>293</v>
      </c>
      <c r="H98" s="7701"/>
      <c r="I98" s="7701"/>
      <c r="J98" s="7701"/>
      <c r="K98" s="7701"/>
      <c r="L98" s="7701"/>
      <c r="M98" s="7701"/>
      <c r="N98" s="7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640" t="s">
        <v>292</v>
      </c>
      <c r="B105" s="7641"/>
      <c r="C105" s="7641"/>
      <c r="D105" s="7698"/>
      <c r="E105" s="7699" t="s">
        <v>1673</v>
      </c>
      <c r="F105" s="7690"/>
      <c r="G105" s="7690"/>
      <c r="H105" s="7690"/>
      <c r="I105" s="7690"/>
      <c r="J105" s="7690"/>
      <c r="K105" s="7690"/>
      <c r="L105" s="7690"/>
      <c r="M105" s="7690"/>
      <c r="N105" s="7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716" t="s">
        <v>307</v>
      </c>
      <c r="Q4" s="7717"/>
      <c r="R4" s="7717"/>
      <c r="S4" s="7717"/>
      <c r="T4" s="118" t="str">
        <f>LEFT(E83,1)</f>
        <v>Ｂ</v>
      </c>
      <c r="U4" s="7718" t="s">
        <v>306</v>
      </c>
      <c r="V4" s="7718"/>
      <c r="W4" s="7718"/>
      <c r="X4" s="7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720" t="s">
        <v>305</v>
      </c>
      <c r="Q6" s="7721"/>
      <c r="R6" s="7721"/>
      <c r="S6" s="7721"/>
      <c r="T6" s="118" t="str">
        <f>LEFT(E85,1)</f>
        <v>Ｂ</v>
      </c>
      <c r="U6" s="7718" t="s">
        <v>303</v>
      </c>
      <c r="V6" s="7718"/>
      <c r="W6" s="7718"/>
      <c r="X6" s="7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732" t="s">
        <v>285</v>
      </c>
      <c r="B7" s="7733"/>
      <c r="C7" s="7733"/>
      <c r="D7" s="7733"/>
      <c r="E7" s="7734" t="str">
        <f t="shared" si="0"/>
        <v>介護納付金分</v>
      </c>
      <c r="F7" s="7735"/>
      <c r="G7" s="7735"/>
      <c r="H7" s="7735"/>
      <c r="I7" s="7735"/>
      <c r="J7" s="7735"/>
      <c r="K7" s="7735"/>
      <c r="L7" s="7735"/>
      <c r="M7" s="7735"/>
      <c r="N7" s="7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708" t="s">
        <v>283</v>
      </c>
      <c r="B8" s="7709"/>
      <c r="C8" s="7709"/>
      <c r="D8" s="7709"/>
      <c r="E8" s="7710" t="str">
        <f t="shared" si="0"/>
        <v>国保年金課</v>
      </c>
      <c r="F8" s="7711"/>
      <c r="G8" s="7711"/>
      <c r="H8" s="7711"/>
      <c r="I8" s="7711"/>
      <c r="J8" s="7711"/>
      <c r="K8" s="7711"/>
      <c r="L8" s="7711"/>
      <c r="M8" s="7711"/>
      <c r="N8" s="7712"/>
      <c r="P8" s="7680" t="s">
        <v>302</v>
      </c>
      <c r="Q8" s="7681"/>
      <c r="R8" s="7681"/>
      <c r="S8" s="7681"/>
      <c r="T8" s="120" t="str">
        <f>LEFT(E87,1)</f>
        <v>Ａ</v>
      </c>
      <c r="U8" s="7678" t="s">
        <v>301</v>
      </c>
      <c r="V8" s="7678"/>
      <c r="W8" s="7678"/>
      <c r="X8" s="7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705" t="s">
        <v>334</v>
      </c>
      <c r="B9" s="7706"/>
      <c r="C9" s="7706"/>
      <c r="D9" s="7707"/>
      <c r="E9" s="7713" t="str">
        <f t="shared" si="0"/>
        <v>国民健康保険法に基づき、県の特別会計において負担する保険給付費等交付金の交付に要する費用、その他の国民健康保険事業に要する費用に充てるため、県に納付する。</v>
      </c>
      <c r="F9" s="7714"/>
      <c r="G9" s="7714"/>
      <c r="H9" s="7714"/>
      <c r="I9" s="7714"/>
      <c r="J9" s="7714"/>
      <c r="K9" s="7714"/>
      <c r="L9" s="7714"/>
      <c r="M9" s="7714"/>
      <c r="N9" s="7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676" t="s">
        <v>300</v>
      </c>
      <c r="Q10" s="7677"/>
      <c r="R10" s="7677"/>
      <c r="S10" s="7677"/>
      <c r="T10" s="118" t="str">
        <f>LEFT(E89,1)</f>
        <v>Ａ</v>
      </c>
      <c r="U10" s="7678" t="s">
        <v>298</v>
      </c>
      <c r="V10" s="7678"/>
      <c r="W10" s="7678"/>
      <c r="X10" s="7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埼玉県からの通知に基づき、適切に処理を実施した。</v>
      </c>
      <c r="U12" s="7730"/>
      <c r="V12" s="7730"/>
      <c r="W12" s="7730"/>
      <c r="X12" s="7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708" t="s">
        <v>332</v>
      </c>
      <c r="B14" s="7709"/>
      <c r="C14" s="7709"/>
      <c r="D14" s="7709"/>
      <c r="E14" s="7722" t="str">
        <f>E51</f>
        <v>■市が直接実施  □一部委託  □全部委託・指定管理  □その他</v>
      </c>
      <c r="F14" s="7723"/>
      <c r="G14" s="7723"/>
      <c r="H14" s="7723"/>
      <c r="I14" s="7723"/>
      <c r="J14" s="7723"/>
      <c r="K14" s="7723"/>
      <c r="L14" s="7723"/>
      <c r="M14" s="7723"/>
      <c r="N14" s="7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708" t="s">
        <v>331</v>
      </c>
      <c r="B15" s="7709"/>
      <c r="C15" s="7709"/>
      <c r="D15" s="7709"/>
      <c r="E15" s="7722" t="str">
        <f>E52</f>
        <v>■国・県の制度　 □国・県の制度＋市独自の制度　 □市独自の制度</v>
      </c>
      <c r="F15" s="7723"/>
      <c r="G15" s="7723"/>
      <c r="H15" s="7723"/>
      <c r="I15" s="7723"/>
      <c r="J15" s="7723"/>
      <c r="K15" s="7723"/>
      <c r="L15" s="7723"/>
      <c r="M15" s="7723"/>
      <c r="N15" s="7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725" t="s">
        <v>330</v>
      </c>
      <c r="B16" s="7726"/>
      <c r="C16" s="7726"/>
      <c r="D16" s="7726"/>
      <c r="E16" s="7727" t="str">
        <f>E53</f>
        <v>国民健康保険法</v>
      </c>
      <c r="F16" s="7728"/>
      <c r="G16" s="7728"/>
      <c r="H16" s="7728"/>
      <c r="I16" s="7728"/>
      <c r="J16" s="7728"/>
      <c r="K16" s="7728"/>
      <c r="L16" s="7728"/>
      <c r="M16" s="7728"/>
      <c r="N16" s="7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433399000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433399000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433398407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593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0.99999863174580472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国民健康保険法に基づき、県の特別会計において社会保険診療報酬支払基金に支出する介護納付金の費用に充てるため県に納付した。</v>
      </c>
      <c r="F26" s="53"/>
      <c r="G26" s="53"/>
      <c r="H26" s="53"/>
      <c r="I26" s="53"/>
      <c r="J26" s="53"/>
      <c r="K26" s="53"/>
      <c r="L26" s="53"/>
      <c r="M26" s="53"/>
      <c r="N26" s="54"/>
      <c r="O26" s="21"/>
      <c r="P26" s="7680" t="s">
        <v>292</v>
      </c>
      <c r="Q26" s="7681"/>
      <c r="R26" s="7681"/>
      <c r="S26" s="7737"/>
      <c r="T26" s="121" t="str">
        <f>E105</f>
        <v>今後も継続して納付する。</v>
      </c>
      <c r="U26" s="7730"/>
      <c r="V26" s="7730"/>
      <c r="W26" s="7730"/>
      <c r="X26" s="7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介護納付金分納付額</v>
      </c>
      <c r="C33" s="49"/>
      <c r="D33" s="23" t="str">
        <f t="shared" ref="D33:E36" si="1">D70</f>
        <v>円</v>
      </c>
      <c r="E33" s="150">
        <f t="shared" si="1"/>
        <v>433398407</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732" t="s">
        <v>285</v>
      </c>
      <c r="B44" s="7733"/>
      <c r="C44" s="7733"/>
      <c r="D44" s="7733"/>
      <c r="E44" s="7734" t="s">
        <v>1684</v>
      </c>
      <c r="F44" s="7735"/>
      <c r="G44" s="7735"/>
      <c r="H44" s="7735"/>
      <c r="I44" s="7735"/>
      <c r="J44" s="7735"/>
      <c r="K44" s="7735"/>
      <c r="L44" s="7735"/>
      <c r="M44" s="7735"/>
      <c r="N44" s="7736"/>
    </row>
    <row r="45" spans="1:35" ht="20.100000000000001" customHeight="1" x14ac:dyDescent="0.15">
      <c r="A45" s="7708" t="s">
        <v>283</v>
      </c>
      <c r="B45" s="7709"/>
      <c r="C45" s="7709"/>
      <c r="D45" s="7709"/>
      <c r="E45" s="7710" t="s">
        <v>1589</v>
      </c>
      <c r="F45" s="7711"/>
      <c r="G45" s="7711"/>
      <c r="H45" s="7711"/>
      <c r="I45" s="7711"/>
      <c r="J45" s="7711"/>
      <c r="K45" s="7711"/>
      <c r="L45" s="7711"/>
      <c r="M45" s="7711"/>
      <c r="N45" s="7712"/>
    </row>
    <row r="46" spans="1:35" ht="20.100000000000001" customHeight="1" x14ac:dyDescent="0.15">
      <c r="A46" s="7705" t="s">
        <v>334</v>
      </c>
      <c r="B46" s="7706"/>
      <c r="C46" s="7706"/>
      <c r="D46" s="7707"/>
      <c r="E46" s="7713" t="s">
        <v>1677</v>
      </c>
      <c r="F46" s="7714"/>
      <c r="G46" s="7714"/>
      <c r="H46" s="7714"/>
      <c r="I46" s="7714"/>
      <c r="J46" s="7714"/>
      <c r="K46" s="7714"/>
      <c r="L46" s="7714"/>
      <c r="M46" s="7714"/>
      <c r="N46" s="7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708" t="s">
        <v>332</v>
      </c>
      <c r="B51" s="7709"/>
      <c r="C51" s="7709"/>
      <c r="D51" s="7709"/>
      <c r="E51" s="7722" t="str">
        <f>AA52 &amp; "市が直接実施  " &amp; AB52  &amp; "一部委託  "  &amp; AC52 &amp; "全部委託・指定管理  " &amp; AD52 &amp; "その他"</f>
        <v>■市が直接実施  □一部委託  □全部委託・指定管理  □その他</v>
      </c>
      <c r="F51" s="7723"/>
      <c r="G51" s="7723"/>
      <c r="H51" s="7723"/>
      <c r="I51" s="7723"/>
      <c r="J51" s="7723"/>
      <c r="K51" s="7723"/>
      <c r="L51" s="7723"/>
      <c r="M51" s="7723"/>
      <c r="N51" s="7724"/>
    </row>
    <row r="52" spans="1:40" ht="20.100000000000001" customHeight="1" x14ac:dyDescent="0.15">
      <c r="A52" s="7708" t="s">
        <v>331</v>
      </c>
      <c r="B52" s="7709"/>
      <c r="C52" s="7709"/>
      <c r="D52" s="7709"/>
      <c r="E52" s="7722" t="str">
        <f>AA53 &amp; "国・県の制度　 " &amp; AB53  &amp; "国・県の制度＋市独自の制度　 "  &amp; AC53  &amp; "市独自の制度"</f>
        <v>■国・県の制度　 □国・県の制度＋市独自の制度　 □市独自の制度</v>
      </c>
      <c r="F52" s="7723"/>
      <c r="G52" s="7723"/>
      <c r="H52" s="7723"/>
      <c r="I52" s="7723"/>
      <c r="J52" s="7723"/>
      <c r="K52" s="7723"/>
      <c r="L52" s="7723"/>
      <c r="M52" s="7723"/>
      <c r="N52" s="7724"/>
      <c r="AA52" s="8" t="s">
        <v>275</v>
      </c>
      <c r="AB52" s="8" t="s">
        <v>274</v>
      </c>
      <c r="AC52" s="8" t="s">
        <v>274</v>
      </c>
      <c r="AD52" s="8" t="s">
        <v>274</v>
      </c>
    </row>
    <row r="53" spans="1:40" ht="20.100000000000001" customHeight="1" thickBot="1" x14ac:dyDescent="0.2">
      <c r="A53" s="7725" t="s">
        <v>330</v>
      </c>
      <c r="B53" s="7726"/>
      <c r="C53" s="7726"/>
      <c r="D53" s="7726"/>
      <c r="E53" s="7727" t="s">
        <v>1587</v>
      </c>
      <c r="F53" s="7728"/>
      <c r="G53" s="7728"/>
      <c r="H53" s="7728"/>
      <c r="I53" s="7728"/>
      <c r="J53" s="7728"/>
      <c r="K53" s="7728"/>
      <c r="L53" s="7728"/>
      <c r="M53" s="7728"/>
      <c r="N53" s="77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433399000</v>
      </c>
      <c r="F57" s="57"/>
      <c r="G57" s="57">
        <f>IFERROR(HLOOKUP($AF$38,$AA$56:$AI$57,2,FALSE)*1000,"")</f>
        <v>417091000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475486</v>
      </c>
      <c r="AE57" s="13">
        <v>433399</v>
      </c>
      <c r="AF57" s="13">
        <v>417091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433399000</v>
      </c>
      <c r="G58" s="19"/>
      <c r="H58" s="20">
        <f>IFERROR(G57-H59,"")</f>
        <v>417091000</v>
      </c>
      <c r="I58" s="19"/>
      <c r="J58" s="20">
        <f>IFERROR(I57-J59,"")</f>
        <v>0</v>
      </c>
      <c r="K58" s="19"/>
      <c r="L58" s="20">
        <f>IFERROR(K57-L59,"")</f>
        <v>0</v>
      </c>
      <c r="M58" s="19"/>
      <c r="N58" s="18">
        <f>IFERROR(M57-N59,"")</f>
        <v>0</v>
      </c>
      <c r="AA58" s="13">
        <v>0</v>
      </c>
      <c r="AB58" s="13">
        <v>0</v>
      </c>
      <c r="AC58" s="13">
        <v>0</v>
      </c>
      <c r="AD58" s="13">
        <v>370877101</v>
      </c>
      <c r="AE58" s="13">
        <v>433398407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433398407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593</v>
      </c>
      <c r="F61" s="57"/>
      <c r="G61" s="57">
        <f>IFERROR(G57-G60,"")</f>
        <v>417091000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0.99999863174580472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1683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1682</v>
      </c>
      <c r="C70" s="49"/>
      <c r="D70" s="15" t="s">
        <v>515</v>
      </c>
      <c r="E70" s="180">
        <f>IFERROR(HLOOKUP($AE$38,$AA$76:$AI$80,2,FALSE),"")</f>
        <v>433398407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433398407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680" t="s">
        <v>305</v>
      </c>
      <c r="B85" s="7681"/>
      <c r="C85" s="7681"/>
      <c r="D85" s="7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680" t="s">
        <v>302</v>
      </c>
      <c r="B87" s="7681"/>
      <c r="C87" s="7681"/>
      <c r="D87" s="76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676" t="s">
        <v>300</v>
      </c>
      <c r="B89" s="7677"/>
      <c r="C89" s="7677"/>
      <c r="D89" s="76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680" t="s">
        <v>297</v>
      </c>
      <c r="B91" s="7681"/>
      <c r="C91" s="7681"/>
      <c r="D91" s="7738"/>
      <c r="E91" s="158" t="s">
        <v>1674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680" t="s">
        <v>294</v>
      </c>
      <c r="B98" s="7681"/>
      <c r="C98" s="7681"/>
      <c r="D98" s="7738"/>
      <c r="E98" s="7743" t="s">
        <v>340</v>
      </c>
      <c r="F98" s="7744"/>
      <c r="G98" s="7740" t="s">
        <v>293</v>
      </c>
      <c r="H98" s="7741"/>
      <c r="I98" s="7741"/>
      <c r="J98" s="7741"/>
      <c r="K98" s="7741"/>
      <c r="L98" s="7741"/>
      <c r="M98" s="7741"/>
      <c r="N98" s="7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680" t="s">
        <v>292</v>
      </c>
      <c r="B105" s="7681"/>
      <c r="C105" s="7681"/>
      <c r="D105" s="7738"/>
      <c r="E105" s="7739" t="s">
        <v>1673</v>
      </c>
      <c r="F105" s="7730"/>
      <c r="G105" s="7730"/>
      <c r="H105" s="7730"/>
      <c r="I105" s="7730"/>
      <c r="J105" s="7730"/>
      <c r="K105" s="7730"/>
      <c r="L105" s="7730"/>
      <c r="M105" s="7730"/>
      <c r="N105" s="7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756" t="s">
        <v>307</v>
      </c>
      <c r="Q4" s="7757"/>
      <c r="R4" s="7757"/>
      <c r="S4" s="7757"/>
      <c r="T4" s="118" t="str">
        <f>LEFT(E83,1)</f>
        <v>Ｂ</v>
      </c>
      <c r="U4" s="7758" t="s">
        <v>306</v>
      </c>
      <c r="V4" s="7758"/>
      <c r="W4" s="7758"/>
      <c r="X4" s="7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760" t="s">
        <v>305</v>
      </c>
      <c r="Q6" s="7761"/>
      <c r="R6" s="7761"/>
      <c r="S6" s="7761"/>
      <c r="T6" s="118" t="str">
        <f>LEFT(E85,1)</f>
        <v>Ｃ</v>
      </c>
      <c r="U6" s="7758" t="s">
        <v>303</v>
      </c>
      <c r="V6" s="7758"/>
      <c r="W6" s="7758"/>
      <c r="X6" s="7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772" t="s">
        <v>285</v>
      </c>
      <c r="B7" s="7773"/>
      <c r="C7" s="7773"/>
      <c r="D7" s="7773"/>
      <c r="E7" s="7774" t="str">
        <f t="shared" si="0"/>
        <v>共同事業拠出金</v>
      </c>
      <c r="F7" s="7775"/>
      <c r="G7" s="7775"/>
      <c r="H7" s="7775"/>
      <c r="I7" s="7775"/>
      <c r="J7" s="7775"/>
      <c r="K7" s="7775"/>
      <c r="L7" s="7775"/>
      <c r="M7" s="7775"/>
      <c r="N7" s="7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748" t="s">
        <v>283</v>
      </c>
      <c r="B8" s="7749"/>
      <c r="C8" s="7749"/>
      <c r="D8" s="7749"/>
      <c r="E8" s="7750" t="str">
        <f t="shared" si="0"/>
        <v>国保年金課</v>
      </c>
      <c r="F8" s="7751"/>
      <c r="G8" s="7751"/>
      <c r="H8" s="7751"/>
      <c r="I8" s="7751"/>
      <c r="J8" s="7751"/>
      <c r="K8" s="7751"/>
      <c r="L8" s="7751"/>
      <c r="M8" s="7751"/>
      <c r="N8" s="7752"/>
      <c r="P8" s="7720" t="s">
        <v>302</v>
      </c>
      <c r="Q8" s="7721"/>
      <c r="R8" s="7721"/>
      <c r="S8" s="7721"/>
      <c r="T8" s="120" t="str">
        <f>LEFT(E87,1)</f>
        <v>Ａ</v>
      </c>
      <c r="U8" s="7718" t="s">
        <v>301</v>
      </c>
      <c r="V8" s="7718"/>
      <c r="W8" s="7718"/>
      <c r="X8" s="7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745" t="s">
        <v>334</v>
      </c>
      <c r="B9" s="7746"/>
      <c r="C9" s="7746"/>
      <c r="D9" s="7747"/>
      <c r="E9" s="7753" t="str">
        <f t="shared" si="0"/>
        <v>一般被保険者と退職被保険者等では医療費の負担方法が異なることから、振替処理を行うため、埼玉県国民健康保険団体連合会が一括して年金受給権者の一覧を作成する費用を拠出する。</v>
      </c>
      <c r="F9" s="7754"/>
      <c r="G9" s="7754"/>
      <c r="H9" s="7754"/>
      <c r="I9" s="7754"/>
      <c r="J9" s="7754"/>
      <c r="K9" s="7754"/>
      <c r="L9" s="7754"/>
      <c r="M9" s="7754"/>
      <c r="N9" s="7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716" t="s">
        <v>300</v>
      </c>
      <c r="Q10" s="7717"/>
      <c r="R10" s="7717"/>
      <c r="S10" s="7717"/>
      <c r="T10" s="118" t="str">
        <f>LEFT(E89,1)</f>
        <v>Ａ</v>
      </c>
      <c r="U10" s="7718" t="s">
        <v>298</v>
      </c>
      <c r="V10" s="7718"/>
      <c r="W10" s="7718"/>
      <c r="X10" s="7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退職者医療制度は、平成26年度末で廃止され新規適用がなくなり、令和5年度末で完全廃止となった。新座市では令和2年度以降の対象者は0名である。</v>
      </c>
      <c r="U12" s="7770"/>
      <c r="V12" s="7770"/>
      <c r="W12" s="7770"/>
      <c r="X12" s="7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748" t="s">
        <v>332</v>
      </c>
      <c r="B14" s="7749"/>
      <c r="C14" s="7749"/>
      <c r="D14" s="7749"/>
      <c r="E14" s="7762" t="str">
        <f>E51</f>
        <v>■市が直接実施  ■一部委託  □全部委託・指定管理  □その他</v>
      </c>
      <c r="F14" s="7763"/>
      <c r="G14" s="7763"/>
      <c r="H14" s="7763"/>
      <c r="I14" s="7763"/>
      <c r="J14" s="7763"/>
      <c r="K14" s="7763"/>
      <c r="L14" s="7763"/>
      <c r="M14" s="7763"/>
      <c r="N14" s="7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748" t="s">
        <v>331</v>
      </c>
      <c r="B15" s="7749"/>
      <c r="C15" s="7749"/>
      <c r="D15" s="7749"/>
      <c r="E15" s="7762" t="str">
        <f>E52</f>
        <v>■国・県の制度　 □国・県の制度＋市独自の制度　 □市独自の制度</v>
      </c>
      <c r="F15" s="7763"/>
      <c r="G15" s="7763"/>
      <c r="H15" s="7763"/>
      <c r="I15" s="7763"/>
      <c r="J15" s="7763"/>
      <c r="K15" s="7763"/>
      <c r="L15" s="7763"/>
      <c r="M15" s="7763"/>
      <c r="N15" s="7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765" t="s">
        <v>330</v>
      </c>
      <c r="B16" s="7766"/>
      <c r="C16" s="7766"/>
      <c r="D16" s="7766"/>
      <c r="E16" s="7767" t="str">
        <f>E53</f>
        <v>国民健康保険法</v>
      </c>
      <c r="F16" s="7768"/>
      <c r="G16" s="7768"/>
      <c r="H16" s="7768"/>
      <c r="I16" s="7768"/>
      <c r="J16" s="7768"/>
      <c r="K16" s="7768"/>
      <c r="L16" s="7768"/>
      <c r="M16" s="7768"/>
      <c r="N16" s="7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254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9746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2.5399999999999999E-2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一般被保険者と退職被保険者とでは医療費の負担方法が異なることから、退職被保険者の資格変更を行うため、年金受給権者一覧を作成する費用を国民健康保険団体連合会に拠出した。</v>
      </c>
      <c r="F26" s="53"/>
      <c r="G26" s="53"/>
      <c r="H26" s="53"/>
      <c r="I26" s="53"/>
      <c r="J26" s="53"/>
      <c r="K26" s="53"/>
      <c r="L26" s="53"/>
      <c r="M26" s="53"/>
      <c r="N26" s="54"/>
      <c r="O26" s="21"/>
      <c r="P26" s="7720" t="s">
        <v>292</v>
      </c>
      <c r="Q26" s="7721"/>
      <c r="R26" s="7721"/>
      <c r="S26" s="7777"/>
      <c r="T26" s="121" t="str">
        <f>E105</f>
        <v>令和6年度には退職被保険者が皆減となるため、事業が終了となる。</v>
      </c>
      <c r="U26" s="7770"/>
      <c r="V26" s="7770"/>
      <c r="W26" s="7770"/>
      <c r="X26" s="7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年金受給権者数</v>
      </c>
      <c r="C33" s="49"/>
      <c r="D33" s="23" t="str">
        <f t="shared" ref="D33:E36" si="1">D70</f>
        <v>人</v>
      </c>
      <c r="E33" s="46">
        <f t="shared" si="1"/>
        <v>13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単価</v>
      </c>
      <c r="C34" s="49"/>
      <c r="D34" s="23" t="str">
        <f t="shared" si="1"/>
        <v>円</v>
      </c>
      <c r="E34" s="46">
        <f t="shared" si="1"/>
        <v>19.5</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772" t="s">
        <v>285</v>
      </c>
      <c r="B44" s="7773"/>
      <c r="C44" s="7773"/>
      <c r="D44" s="7773"/>
      <c r="E44" s="7774" t="s">
        <v>1690</v>
      </c>
      <c r="F44" s="7775"/>
      <c r="G44" s="7775"/>
      <c r="H44" s="7775"/>
      <c r="I44" s="7775"/>
      <c r="J44" s="7775"/>
      <c r="K44" s="7775"/>
      <c r="L44" s="7775"/>
      <c r="M44" s="7775"/>
      <c r="N44" s="7776"/>
    </row>
    <row r="45" spans="1:35" ht="20.100000000000001" customHeight="1" x14ac:dyDescent="0.15">
      <c r="A45" s="7748" t="s">
        <v>283</v>
      </c>
      <c r="B45" s="7749"/>
      <c r="C45" s="7749"/>
      <c r="D45" s="7749"/>
      <c r="E45" s="7750" t="s">
        <v>1589</v>
      </c>
      <c r="F45" s="7751"/>
      <c r="G45" s="7751"/>
      <c r="H45" s="7751"/>
      <c r="I45" s="7751"/>
      <c r="J45" s="7751"/>
      <c r="K45" s="7751"/>
      <c r="L45" s="7751"/>
      <c r="M45" s="7751"/>
      <c r="N45" s="7752"/>
    </row>
    <row r="46" spans="1:35" ht="20.100000000000001" customHeight="1" x14ac:dyDescent="0.15">
      <c r="A46" s="7745" t="s">
        <v>334</v>
      </c>
      <c r="B46" s="7746"/>
      <c r="C46" s="7746"/>
      <c r="D46" s="7747"/>
      <c r="E46" s="7753" t="s">
        <v>1689</v>
      </c>
      <c r="F46" s="7754"/>
      <c r="G46" s="7754"/>
      <c r="H46" s="7754"/>
      <c r="I46" s="7754"/>
      <c r="J46" s="7754"/>
      <c r="K46" s="7754"/>
      <c r="L46" s="7754"/>
      <c r="M46" s="7754"/>
      <c r="N46" s="7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748" t="s">
        <v>332</v>
      </c>
      <c r="B51" s="7749"/>
      <c r="C51" s="7749"/>
      <c r="D51" s="7749"/>
      <c r="E51" s="7762" t="str">
        <f>AA52 &amp; "市が直接実施  " &amp; AB52  &amp; "一部委託  "  &amp; AC52 &amp; "全部委託・指定管理  " &amp; AD52 &amp; "その他"</f>
        <v>■市が直接実施  ■一部委託  □全部委託・指定管理  □その他</v>
      </c>
      <c r="F51" s="7763"/>
      <c r="G51" s="7763"/>
      <c r="H51" s="7763"/>
      <c r="I51" s="7763"/>
      <c r="J51" s="7763"/>
      <c r="K51" s="7763"/>
      <c r="L51" s="7763"/>
      <c r="M51" s="7763"/>
      <c r="N51" s="7764"/>
    </row>
    <row r="52" spans="1:40" ht="20.100000000000001" customHeight="1" x14ac:dyDescent="0.15">
      <c r="A52" s="7748" t="s">
        <v>331</v>
      </c>
      <c r="B52" s="7749"/>
      <c r="C52" s="7749"/>
      <c r="D52" s="7749"/>
      <c r="E52" s="7762" t="str">
        <f>AA53 &amp; "国・県の制度　 " &amp; AB53  &amp; "国・県の制度＋市独自の制度　 "  &amp; AC53  &amp; "市独自の制度"</f>
        <v>■国・県の制度　 □国・県の制度＋市独自の制度　 □市独自の制度</v>
      </c>
      <c r="F52" s="7763"/>
      <c r="G52" s="7763"/>
      <c r="H52" s="7763"/>
      <c r="I52" s="7763"/>
      <c r="J52" s="7763"/>
      <c r="K52" s="7763"/>
      <c r="L52" s="7763"/>
      <c r="M52" s="7763"/>
      <c r="N52" s="7764"/>
      <c r="AA52" s="8" t="s">
        <v>275</v>
      </c>
      <c r="AB52" s="8" t="s">
        <v>275</v>
      </c>
      <c r="AC52" s="8" t="s">
        <v>274</v>
      </c>
      <c r="AD52" s="8" t="s">
        <v>274</v>
      </c>
    </row>
    <row r="53" spans="1:40" ht="20.100000000000001" customHeight="1" thickBot="1" x14ac:dyDescent="0.2">
      <c r="A53" s="7765" t="s">
        <v>330</v>
      </c>
      <c r="B53" s="7766"/>
      <c r="C53" s="7766"/>
      <c r="D53" s="7766"/>
      <c r="E53" s="7767" t="s">
        <v>1587</v>
      </c>
      <c r="F53" s="7768"/>
      <c r="G53" s="7768"/>
      <c r="H53" s="7768"/>
      <c r="I53" s="7768"/>
      <c r="J53" s="7768"/>
      <c r="K53" s="7768"/>
      <c r="L53" s="7768"/>
      <c r="M53" s="7768"/>
      <c r="N53" s="7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v>
      </c>
      <c r="AE57" s="13">
        <v>10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10000</v>
      </c>
      <c r="G58" s="19"/>
      <c r="H58" s="20">
        <f>IFERROR(G57-H59,"")</f>
        <v>0</v>
      </c>
      <c r="I58" s="19"/>
      <c r="J58" s="20">
        <f>IFERROR(I57-J59,"")</f>
        <v>0</v>
      </c>
      <c r="K58" s="19"/>
      <c r="L58" s="20">
        <f>IFERROR(K57-L59,"")</f>
        <v>0</v>
      </c>
      <c r="M58" s="19"/>
      <c r="N58" s="18">
        <f>IFERROR(M57-N59,"")</f>
        <v>0</v>
      </c>
      <c r="AA58" s="13">
        <v>0</v>
      </c>
      <c r="AB58" s="13">
        <v>0</v>
      </c>
      <c r="AC58" s="13">
        <v>0</v>
      </c>
      <c r="AD58" s="13">
        <v>0</v>
      </c>
      <c r="AE58" s="13">
        <v>254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254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9746</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2.5399999999999999E-2</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1688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1687</v>
      </c>
      <c r="C70" s="49"/>
      <c r="D70" s="15" t="s">
        <v>252</v>
      </c>
      <c r="E70" s="180">
        <f>IFERROR(HLOOKUP($AE$38,$AA$76:$AI$80,2,FALSE),"")</f>
        <v>13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1686</v>
      </c>
      <c r="C71" s="49"/>
      <c r="D71" s="15" t="s">
        <v>515</v>
      </c>
      <c r="E71" s="180">
        <f>IFERROR(HLOOKUP($AE$38,$AA$76:$AI$80,3,FALSE),"")</f>
        <v>19.5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19.5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720" t="s">
        <v>305</v>
      </c>
      <c r="B85" s="7721"/>
      <c r="C85" s="7721"/>
      <c r="D85" s="7721"/>
      <c r="E85" s="160" t="s">
        <v>1127</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720" t="s">
        <v>302</v>
      </c>
      <c r="B87" s="7721"/>
      <c r="C87" s="7721"/>
      <c r="D87" s="7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716" t="s">
        <v>300</v>
      </c>
      <c r="B89" s="7717"/>
      <c r="C89" s="7717"/>
      <c r="D89" s="7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720" t="s">
        <v>297</v>
      </c>
      <c r="B91" s="7721"/>
      <c r="C91" s="7721"/>
      <c r="D91" s="7778"/>
      <c r="E91" s="158" t="s">
        <v>1632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720" t="s">
        <v>294</v>
      </c>
      <c r="B98" s="7721"/>
      <c r="C98" s="7721"/>
      <c r="D98" s="7778"/>
      <c r="E98" s="7783" t="s">
        <v>612</v>
      </c>
      <c r="F98" s="7784"/>
      <c r="G98" s="7780" t="s">
        <v>293</v>
      </c>
      <c r="H98" s="7781"/>
      <c r="I98" s="7781"/>
      <c r="J98" s="7781"/>
      <c r="K98" s="7781"/>
      <c r="L98" s="7781"/>
      <c r="M98" s="7781"/>
      <c r="N98" s="7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720" t="s">
        <v>292</v>
      </c>
      <c r="B105" s="7721"/>
      <c r="C105" s="7721"/>
      <c r="D105" s="7778"/>
      <c r="E105" s="7779" t="s">
        <v>1685</v>
      </c>
      <c r="F105" s="7770"/>
      <c r="G105" s="7770"/>
      <c r="H105" s="7770"/>
      <c r="I105" s="7770"/>
      <c r="J105" s="7770"/>
      <c r="K105" s="7770"/>
      <c r="L105" s="7770"/>
      <c r="M105" s="7770"/>
      <c r="N105" s="7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796" t="s">
        <v>307</v>
      </c>
      <c r="Q4" s="7797"/>
      <c r="R4" s="7797"/>
      <c r="S4" s="7797"/>
      <c r="T4" s="118" t="str">
        <f>LEFT(E83,1)</f>
        <v>Ｃ</v>
      </c>
      <c r="U4" s="7798" t="s">
        <v>306</v>
      </c>
      <c r="V4" s="7798"/>
      <c r="W4" s="7798"/>
      <c r="X4" s="7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800" t="s">
        <v>305</v>
      </c>
      <c r="Q6" s="7801"/>
      <c r="R6" s="7801"/>
      <c r="S6" s="7801"/>
      <c r="T6" s="118" t="str">
        <f>LEFT(E85,1)</f>
        <v>Ｂ</v>
      </c>
      <c r="U6" s="7798" t="s">
        <v>303</v>
      </c>
      <c r="V6" s="7798"/>
      <c r="W6" s="7798"/>
      <c r="X6" s="7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812" t="s">
        <v>285</v>
      </c>
      <c r="B7" s="7813"/>
      <c r="C7" s="7813"/>
      <c r="D7" s="7813"/>
      <c r="E7" s="7814" t="str">
        <f t="shared" si="0"/>
        <v>特定健康診査等事業</v>
      </c>
      <c r="F7" s="7815"/>
      <c r="G7" s="7815"/>
      <c r="H7" s="7815"/>
      <c r="I7" s="7815"/>
      <c r="J7" s="7815"/>
      <c r="K7" s="7815"/>
      <c r="L7" s="7815"/>
      <c r="M7" s="7815"/>
      <c r="N7" s="7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788" t="s">
        <v>283</v>
      </c>
      <c r="B8" s="7789"/>
      <c r="C8" s="7789"/>
      <c r="D8" s="7789"/>
      <c r="E8" s="7790" t="str">
        <f t="shared" si="0"/>
        <v>国保年金課</v>
      </c>
      <c r="F8" s="7791"/>
      <c r="G8" s="7791"/>
      <c r="H8" s="7791"/>
      <c r="I8" s="7791"/>
      <c r="J8" s="7791"/>
      <c r="K8" s="7791"/>
      <c r="L8" s="7791"/>
      <c r="M8" s="7791"/>
      <c r="N8" s="7792"/>
      <c r="P8" s="7760" t="s">
        <v>302</v>
      </c>
      <c r="Q8" s="7761"/>
      <c r="R8" s="7761"/>
      <c r="S8" s="7761"/>
      <c r="T8" s="120" t="str">
        <f>LEFT(E87,1)</f>
        <v>Ｂ</v>
      </c>
      <c r="U8" s="7758" t="s">
        <v>301</v>
      </c>
      <c r="V8" s="7758"/>
      <c r="W8" s="7758"/>
      <c r="X8" s="7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785" t="s">
        <v>334</v>
      </c>
      <c r="B9" s="7786"/>
      <c r="C9" s="7786"/>
      <c r="D9" s="7787"/>
      <c r="E9" s="7793" t="str">
        <f t="shared" si="0"/>
        <v>４０歳以上７５歳未満の被保険者を対象に、生活習慣病及び内臓脂肪症候群（メタボリックシンドローム）予防に着目した特定健康診査を実施する。</v>
      </c>
      <c r="F9" s="7794"/>
      <c r="G9" s="7794"/>
      <c r="H9" s="7794"/>
      <c r="I9" s="7794"/>
      <c r="J9" s="7794"/>
      <c r="K9" s="7794"/>
      <c r="L9" s="7794"/>
      <c r="M9" s="7794"/>
      <c r="N9" s="7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756" t="s">
        <v>300</v>
      </c>
      <c r="Q10" s="7757"/>
      <c r="R10" s="7757"/>
      <c r="S10" s="7757"/>
      <c r="T10" s="118" t="str">
        <f>LEFT(E89,1)</f>
        <v>Ａ</v>
      </c>
      <c r="U10" s="7758" t="s">
        <v>298</v>
      </c>
      <c r="V10" s="7758"/>
      <c r="W10" s="7758"/>
      <c r="X10" s="7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受診率向上対策を行い特定健康診査を実施したが、特定健康診査等実施計画の目標値には届いていない。</v>
      </c>
      <c r="U12" s="7810"/>
      <c r="V12" s="7810"/>
      <c r="W12" s="7810"/>
      <c r="X12" s="7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788" t="s">
        <v>332</v>
      </c>
      <c r="B14" s="7789"/>
      <c r="C14" s="7789"/>
      <c r="D14" s="7789"/>
      <c r="E14" s="7802" t="str">
        <f>E51</f>
        <v>■市が直接実施  ■一部委託  □全部委託・指定管理  □その他</v>
      </c>
      <c r="F14" s="7803"/>
      <c r="G14" s="7803"/>
      <c r="H14" s="7803"/>
      <c r="I14" s="7803"/>
      <c r="J14" s="7803"/>
      <c r="K14" s="7803"/>
      <c r="L14" s="7803"/>
      <c r="M14" s="7803"/>
      <c r="N14" s="7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788" t="s">
        <v>331</v>
      </c>
      <c r="B15" s="7789"/>
      <c r="C15" s="7789"/>
      <c r="D15" s="7789"/>
      <c r="E15" s="7802" t="str">
        <f>E52</f>
        <v>■国・県の制度　 □国・県の制度＋市独自の制度　 □市独自の制度</v>
      </c>
      <c r="F15" s="7803"/>
      <c r="G15" s="7803"/>
      <c r="H15" s="7803"/>
      <c r="I15" s="7803"/>
      <c r="J15" s="7803"/>
      <c r="K15" s="7803"/>
      <c r="L15" s="7803"/>
      <c r="M15" s="7803"/>
      <c r="N15" s="7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805" t="s">
        <v>330</v>
      </c>
      <c r="B16" s="7806"/>
      <c r="C16" s="7806"/>
      <c r="D16" s="7806"/>
      <c r="E16" s="7807" t="str">
        <f>E53</f>
        <v>高齢者の医療の確保に関する法律、国民健康保険法</v>
      </c>
      <c r="F16" s="7808"/>
      <c r="G16" s="7808"/>
      <c r="H16" s="7808"/>
      <c r="I16" s="7808"/>
      <c r="J16" s="7808"/>
      <c r="K16" s="7808"/>
      <c r="L16" s="7808"/>
      <c r="M16" s="7808"/>
      <c r="N16" s="7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137011000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102014000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34997000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126044930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10966070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0.9199621198297947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４０歳以上７５歳未満の被保険者を対象に、生活習慣病及び内臓脂肪症候群（メタボリックシンドローム）予防に着目した特定健康診査を実施した。</v>
      </c>
      <c r="F26" s="53"/>
      <c r="G26" s="53"/>
      <c r="H26" s="53"/>
      <c r="I26" s="53"/>
      <c r="J26" s="53"/>
      <c r="K26" s="53"/>
      <c r="L26" s="53"/>
      <c r="M26" s="53"/>
      <c r="N26" s="54"/>
      <c r="O26" s="21"/>
      <c r="P26" s="7760" t="s">
        <v>292</v>
      </c>
      <c r="Q26" s="7761"/>
      <c r="R26" s="7761"/>
      <c r="S26" s="7817"/>
      <c r="T26" s="121" t="str">
        <f>E105</f>
        <v>より効果的な対策を検討し、引き続き受診率の向上に努めていく。</v>
      </c>
      <c r="U26" s="7810"/>
      <c r="V26" s="7810"/>
      <c r="W26" s="7810"/>
      <c r="X26" s="7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特定健康診査受診者数</v>
      </c>
      <c r="C33" s="49"/>
      <c r="D33" s="23" t="str">
        <f t="shared" ref="D33:E36" si="1">D70</f>
        <v>人</v>
      </c>
      <c r="E33" s="150">
        <f t="shared" si="1"/>
        <v>8359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812" t="s">
        <v>285</v>
      </c>
      <c r="B44" s="7813"/>
      <c r="C44" s="7813"/>
      <c r="D44" s="7813"/>
      <c r="E44" s="7814" t="s">
        <v>1697</v>
      </c>
      <c r="F44" s="7815"/>
      <c r="G44" s="7815"/>
      <c r="H44" s="7815"/>
      <c r="I44" s="7815"/>
      <c r="J44" s="7815"/>
      <c r="K44" s="7815"/>
      <c r="L44" s="7815"/>
      <c r="M44" s="7815"/>
      <c r="N44" s="7816"/>
    </row>
    <row r="45" spans="1:35" ht="20.100000000000001" customHeight="1" x14ac:dyDescent="0.15">
      <c r="A45" s="7788" t="s">
        <v>283</v>
      </c>
      <c r="B45" s="7789"/>
      <c r="C45" s="7789"/>
      <c r="D45" s="7789"/>
      <c r="E45" s="7790" t="s">
        <v>1589</v>
      </c>
      <c r="F45" s="7791"/>
      <c r="G45" s="7791"/>
      <c r="H45" s="7791"/>
      <c r="I45" s="7791"/>
      <c r="J45" s="7791"/>
      <c r="K45" s="7791"/>
      <c r="L45" s="7791"/>
      <c r="M45" s="7791"/>
      <c r="N45" s="7792"/>
    </row>
    <row r="46" spans="1:35" ht="20.100000000000001" customHeight="1" x14ac:dyDescent="0.15">
      <c r="A46" s="7785" t="s">
        <v>334</v>
      </c>
      <c r="B46" s="7786"/>
      <c r="C46" s="7786"/>
      <c r="D46" s="7787"/>
      <c r="E46" s="7793" t="s">
        <v>1696</v>
      </c>
      <c r="F46" s="7794"/>
      <c r="G46" s="7794"/>
      <c r="H46" s="7794"/>
      <c r="I46" s="7794"/>
      <c r="J46" s="7794"/>
      <c r="K46" s="7794"/>
      <c r="L46" s="7794"/>
      <c r="M46" s="7794"/>
      <c r="N46" s="7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788" t="s">
        <v>332</v>
      </c>
      <c r="B51" s="7789"/>
      <c r="C51" s="7789"/>
      <c r="D51" s="7789"/>
      <c r="E51" s="7802" t="str">
        <f>AA52 &amp; "市が直接実施  " &amp; AB52  &amp; "一部委託  "  &amp; AC52 &amp; "全部委託・指定管理  " &amp; AD52 &amp; "その他"</f>
        <v>■市が直接実施  ■一部委託  □全部委託・指定管理  □その他</v>
      </c>
      <c r="F51" s="7803"/>
      <c r="G51" s="7803"/>
      <c r="H51" s="7803"/>
      <c r="I51" s="7803"/>
      <c r="J51" s="7803"/>
      <c r="K51" s="7803"/>
      <c r="L51" s="7803"/>
      <c r="M51" s="7803"/>
      <c r="N51" s="7804"/>
    </row>
    <row r="52" spans="1:40" ht="20.100000000000001" customHeight="1" x14ac:dyDescent="0.15">
      <c r="A52" s="7788" t="s">
        <v>331</v>
      </c>
      <c r="B52" s="7789"/>
      <c r="C52" s="7789"/>
      <c r="D52" s="7789"/>
      <c r="E52" s="7802" t="str">
        <f>AA53 &amp; "国・県の制度　 " &amp; AB53  &amp; "国・県の制度＋市独自の制度　 "  &amp; AC53  &amp; "市独自の制度"</f>
        <v>■国・県の制度　 □国・県の制度＋市独自の制度　 □市独自の制度</v>
      </c>
      <c r="F52" s="7803"/>
      <c r="G52" s="7803"/>
      <c r="H52" s="7803"/>
      <c r="I52" s="7803"/>
      <c r="J52" s="7803"/>
      <c r="K52" s="7803"/>
      <c r="L52" s="7803"/>
      <c r="M52" s="7803"/>
      <c r="N52" s="7804"/>
      <c r="AA52" s="8" t="s">
        <v>275</v>
      </c>
      <c r="AB52" s="8" t="s">
        <v>275</v>
      </c>
      <c r="AC52" s="8" t="s">
        <v>274</v>
      </c>
      <c r="AD52" s="8" t="s">
        <v>274</v>
      </c>
    </row>
    <row r="53" spans="1:40" ht="20.100000000000001" customHeight="1" thickBot="1" x14ac:dyDescent="0.2">
      <c r="A53" s="7805" t="s">
        <v>330</v>
      </c>
      <c r="B53" s="7806"/>
      <c r="C53" s="7806"/>
      <c r="D53" s="7806"/>
      <c r="E53" s="7807" t="s">
        <v>1695</v>
      </c>
      <c r="F53" s="7808"/>
      <c r="G53" s="7808"/>
      <c r="H53" s="7808"/>
      <c r="I53" s="7808"/>
      <c r="J53" s="7808"/>
      <c r="K53" s="7808"/>
      <c r="L53" s="7808"/>
      <c r="M53" s="7808"/>
      <c r="N53" s="78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137011000</v>
      </c>
      <c r="F57" s="57"/>
      <c r="G57" s="57">
        <f>IFERROR(HLOOKUP($AF$38,$AA$56:$AI$57,2,FALSE)*1000,"")</f>
        <v>145500000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137932</v>
      </c>
      <c r="AE57" s="13">
        <v>137011</v>
      </c>
      <c r="AF57" s="13">
        <v>145500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102014000</v>
      </c>
      <c r="G58" s="19"/>
      <c r="H58" s="20">
        <f>IFERROR(G57-H59,"")</f>
        <v>111855000</v>
      </c>
      <c r="I58" s="19"/>
      <c r="J58" s="20">
        <f>IFERROR(I57-J59,"")</f>
        <v>0</v>
      </c>
      <c r="K58" s="19"/>
      <c r="L58" s="20">
        <f>IFERROR(K57-L59,"")</f>
        <v>0</v>
      </c>
      <c r="M58" s="19"/>
      <c r="N58" s="18">
        <f>IFERROR(M57-N59,"")</f>
        <v>0</v>
      </c>
      <c r="AA58" s="13">
        <v>0</v>
      </c>
      <c r="AB58" s="13">
        <v>0</v>
      </c>
      <c r="AC58" s="13">
        <v>0</v>
      </c>
      <c r="AD58" s="13">
        <v>34761012</v>
      </c>
      <c r="AE58" s="13">
        <v>126044930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34997000</v>
      </c>
      <c r="G59" s="19"/>
      <c r="H59" s="20">
        <f>IFERROR(HLOOKUP($AF$38,$AA$60:$AI$61,2,FALSE)*1000,"")</f>
        <v>33645000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126044930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10966070</v>
      </c>
      <c r="F61" s="57"/>
      <c r="G61" s="57">
        <f>IFERROR(G57-G60,"")</f>
        <v>145500000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32624</v>
      </c>
      <c r="AE61" s="12">
        <f t="shared" si="2"/>
        <v>34997</v>
      </c>
      <c r="AF61" s="12">
        <f t="shared" si="2"/>
        <v>33645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0.9199621198297947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1694</v>
      </c>
      <c r="F63" s="53"/>
      <c r="G63" s="53"/>
      <c r="H63" s="53"/>
      <c r="I63" s="53"/>
      <c r="J63" s="53"/>
      <c r="K63" s="53"/>
      <c r="L63" s="53"/>
      <c r="M63" s="53"/>
      <c r="N63" s="54"/>
      <c r="AA63" s="11">
        <v>0</v>
      </c>
      <c r="AB63" s="11">
        <v>0</v>
      </c>
      <c r="AC63" s="11">
        <v>0</v>
      </c>
      <c r="AD63" s="11">
        <v>32624</v>
      </c>
      <c r="AE63" s="11">
        <v>34997</v>
      </c>
      <c r="AF63" s="11">
        <v>33645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1693</v>
      </c>
      <c r="C70" s="49"/>
      <c r="D70" s="15" t="s">
        <v>252</v>
      </c>
      <c r="E70" s="180">
        <f>IFERROR(HLOOKUP($AE$38,$AA$76:$AI$80,2,FALSE),"")</f>
        <v>8359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8359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863</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760" t="s">
        <v>305</v>
      </c>
      <c r="B85" s="7761"/>
      <c r="C85" s="7761"/>
      <c r="D85" s="7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760" t="s">
        <v>302</v>
      </c>
      <c r="B87" s="7761"/>
      <c r="C87" s="7761"/>
      <c r="D87" s="77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756" t="s">
        <v>300</v>
      </c>
      <c r="B89" s="7757"/>
      <c r="C89" s="7757"/>
      <c r="D89" s="7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760" t="s">
        <v>297</v>
      </c>
      <c r="B91" s="7761"/>
      <c r="C91" s="7761"/>
      <c r="D91" s="7818"/>
      <c r="E91" s="158" t="s">
        <v>1692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760" t="s">
        <v>294</v>
      </c>
      <c r="B98" s="7761"/>
      <c r="C98" s="7761"/>
      <c r="D98" s="7818"/>
      <c r="E98" s="7823" t="s">
        <v>232</v>
      </c>
      <c r="F98" s="7824"/>
      <c r="G98" s="7820" t="s">
        <v>293</v>
      </c>
      <c r="H98" s="7821"/>
      <c r="I98" s="7821"/>
      <c r="J98" s="7821"/>
      <c r="K98" s="7821"/>
      <c r="L98" s="7821"/>
      <c r="M98" s="7821"/>
      <c r="N98" s="7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760" t="s">
        <v>292</v>
      </c>
      <c r="B105" s="7761"/>
      <c r="C105" s="7761"/>
      <c r="D105" s="7818"/>
      <c r="E105" s="7819" t="s">
        <v>1691</v>
      </c>
      <c r="F105" s="7810"/>
      <c r="G105" s="7810"/>
      <c r="H105" s="7810"/>
      <c r="I105" s="7810"/>
      <c r="J105" s="7810"/>
      <c r="K105" s="7810"/>
      <c r="L105" s="7810"/>
      <c r="M105" s="7810"/>
      <c r="N105" s="7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836" t="s">
        <v>307</v>
      </c>
      <c r="Q4" s="7837"/>
      <c r="R4" s="7837"/>
      <c r="S4" s="7837"/>
      <c r="T4" s="118" t="str">
        <f>LEFT(E83,1)</f>
        <v>Ｃ</v>
      </c>
      <c r="U4" s="7838" t="s">
        <v>306</v>
      </c>
      <c r="V4" s="7838"/>
      <c r="W4" s="7838"/>
      <c r="X4" s="7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840" t="s">
        <v>305</v>
      </c>
      <c r="Q6" s="7841"/>
      <c r="R6" s="7841"/>
      <c r="S6" s="7841"/>
      <c r="T6" s="118" t="str">
        <f>LEFT(E85,1)</f>
        <v>Ｂ</v>
      </c>
      <c r="U6" s="7838" t="s">
        <v>303</v>
      </c>
      <c r="V6" s="7838"/>
      <c r="W6" s="7838"/>
      <c r="X6" s="7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852" t="s">
        <v>285</v>
      </c>
      <c r="B7" s="7853"/>
      <c r="C7" s="7853"/>
      <c r="D7" s="7853"/>
      <c r="E7" s="7854" t="str">
        <f t="shared" si="0"/>
        <v>特定保健指導</v>
      </c>
      <c r="F7" s="7855"/>
      <c r="G7" s="7855"/>
      <c r="H7" s="7855"/>
      <c r="I7" s="7855"/>
      <c r="J7" s="7855"/>
      <c r="K7" s="7855"/>
      <c r="L7" s="7855"/>
      <c r="M7" s="7855"/>
      <c r="N7" s="7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828" t="s">
        <v>283</v>
      </c>
      <c r="B8" s="7829"/>
      <c r="C8" s="7829"/>
      <c r="D8" s="7829"/>
      <c r="E8" s="7830" t="str">
        <f t="shared" si="0"/>
        <v>国保年金課</v>
      </c>
      <c r="F8" s="7831"/>
      <c r="G8" s="7831"/>
      <c r="H8" s="7831"/>
      <c r="I8" s="7831"/>
      <c r="J8" s="7831"/>
      <c r="K8" s="7831"/>
      <c r="L8" s="7831"/>
      <c r="M8" s="7831"/>
      <c r="N8" s="7832"/>
      <c r="P8" s="7800" t="s">
        <v>302</v>
      </c>
      <c r="Q8" s="7801"/>
      <c r="R8" s="7801"/>
      <c r="S8" s="7801"/>
      <c r="T8" s="120" t="str">
        <f>LEFT(E87,1)</f>
        <v>Ｂ</v>
      </c>
      <c r="U8" s="7798" t="s">
        <v>301</v>
      </c>
      <c r="V8" s="7798"/>
      <c r="W8" s="7798"/>
      <c r="X8" s="7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825" t="s">
        <v>334</v>
      </c>
      <c r="B9" s="7826"/>
      <c r="C9" s="7826"/>
      <c r="D9" s="7827"/>
      <c r="E9" s="7833" t="str">
        <f t="shared" si="0"/>
        <v>４０歳以上７５歳未満の被保険者を対象に、生活習慣病及び内臓脂肪症候群（メタボリックシンドローム）予防に着目した特定保健指導を実施する。</v>
      </c>
      <c r="F9" s="7834"/>
      <c r="G9" s="7834"/>
      <c r="H9" s="7834"/>
      <c r="I9" s="7834"/>
      <c r="J9" s="7834"/>
      <c r="K9" s="7834"/>
      <c r="L9" s="7834"/>
      <c r="M9" s="7834"/>
      <c r="N9" s="7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796" t="s">
        <v>300</v>
      </c>
      <c r="Q10" s="7797"/>
      <c r="R10" s="7797"/>
      <c r="S10" s="7797"/>
      <c r="T10" s="118" t="str">
        <f>LEFT(E89,1)</f>
        <v>Ａ</v>
      </c>
      <c r="U10" s="7798" t="s">
        <v>298</v>
      </c>
      <c r="V10" s="7798"/>
      <c r="W10" s="7798"/>
      <c r="X10" s="7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利用率向上対策を行い特定保健指導を実施したが、特定健康診査等実施計画の目標値には届いていない。</v>
      </c>
      <c r="U12" s="7850"/>
      <c r="V12" s="7850"/>
      <c r="W12" s="7850"/>
      <c r="X12" s="7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828" t="s">
        <v>332</v>
      </c>
      <c r="B14" s="7829"/>
      <c r="C14" s="7829"/>
      <c r="D14" s="7829"/>
      <c r="E14" s="7842" t="str">
        <f>E51</f>
        <v>■市が直接実施  ■一部委託  □全部委託・指定管理  □その他</v>
      </c>
      <c r="F14" s="7843"/>
      <c r="G14" s="7843"/>
      <c r="H14" s="7843"/>
      <c r="I14" s="7843"/>
      <c r="J14" s="7843"/>
      <c r="K14" s="7843"/>
      <c r="L14" s="7843"/>
      <c r="M14" s="7843"/>
      <c r="N14" s="7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828" t="s">
        <v>331</v>
      </c>
      <c r="B15" s="7829"/>
      <c r="C15" s="7829"/>
      <c r="D15" s="7829"/>
      <c r="E15" s="7842" t="str">
        <f>E52</f>
        <v>■国・県の制度　 □国・県の制度＋市独自の制度　 □市独自の制度</v>
      </c>
      <c r="F15" s="7843"/>
      <c r="G15" s="7843"/>
      <c r="H15" s="7843"/>
      <c r="I15" s="7843"/>
      <c r="J15" s="7843"/>
      <c r="K15" s="7843"/>
      <c r="L15" s="7843"/>
      <c r="M15" s="7843"/>
      <c r="N15" s="7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845" t="s">
        <v>330</v>
      </c>
      <c r="B16" s="7846"/>
      <c r="C16" s="7846"/>
      <c r="D16" s="7846"/>
      <c r="E16" s="7847" t="str">
        <f>E53</f>
        <v>高齢者の医療の確保に関する法律、国民健康保険法</v>
      </c>
      <c r="F16" s="7848"/>
      <c r="G16" s="7848"/>
      <c r="H16" s="7848"/>
      <c r="I16" s="7848"/>
      <c r="J16" s="7848"/>
      <c r="K16" s="7848"/>
      <c r="L16" s="7848"/>
      <c r="M16" s="7848"/>
      <c r="N16" s="7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9328000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8059000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1269000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6390883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2937117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0.68512896655231559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４０歳以上７５歳未満の被保険者を対象に、生活習慣病及び内臓脂肪症候群（メタボリックシンドローム）予防に着目した特定保健指導を実施した。</v>
      </c>
      <c r="F26" s="53"/>
      <c r="G26" s="53"/>
      <c r="H26" s="53"/>
      <c r="I26" s="53"/>
      <c r="J26" s="53"/>
      <c r="K26" s="53"/>
      <c r="L26" s="53"/>
      <c r="M26" s="53"/>
      <c r="N26" s="54"/>
      <c r="O26" s="21"/>
      <c r="P26" s="7800" t="s">
        <v>292</v>
      </c>
      <c r="Q26" s="7801"/>
      <c r="R26" s="7801"/>
      <c r="S26" s="7857"/>
      <c r="T26" s="121" t="str">
        <f>E105</f>
        <v>より効果的な対策を検討し、利用率向上に努めていく。</v>
      </c>
      <c r="U26" s="7850"/>
      <c r="V26" s="7850"/>
      <c r="W26" s="7850"/>
      <c r="X26" s="7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特定保健指導利用者</v>
      </c>
      <c r="C33" s="49"/>
      <c r="D33" s="23" t="str">
        <f t="shared" ref="D33:E36" si="1">D70</f>
        <v>人</v>
      </c>
      <c r="E33" s="46">
        <f t="shared" si="1"/>
        <v>252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852" t="s">
        <v>285</v>
      </c>
      <c r="B44" s="7853"/>
      <c r="C44" s="7853"/>
      <c r="D44" s="7853"/>
      <c r="E44" s="7854" t="s">
        <v>1703</v>
      </c>
      <c r="F44" s="7855"/>
      <c r="G44" s="7855"/>
      <c r="H44" s="7855"/>
      <c r="I44" s="7855"/>
      <c r="J44" s="7855"/>
      <c r="K44" s="7855"/>
      <c r="L44" s="7855"/>
      <c r="M44" s="7855"/>
      <c r="N44" s="7856"/>
    </row>
    <row r="45" spans="1:35" ht="20.100000000000001" customHeight="1" x14ac:dyDescent="0.15">
      <c r="A45" s="7828" t="s">
        <v>283</v>
      </c>
      <c r="B45" s="7829"/>
      <c r="C45" s="7829"/>
      <c r="D45" s="7829"/>
      <c r="E45" s="7830" t="s">
        <v>1589</v>
      </c>
      <c r="F45" s="7831"/>
      <c r="G45" s="7831"/>
      <c r="H45" s="7831"/>
      <c r="I45" s="7831"/>
      <c r="J45" s="7831"/>
      <c r="K45" s="7831"/>
      <c r="L45" s="7831"/>
      <c r="M45" s="7831"/>
      <c r="N45" s="7832"/>
    </row>
    <row r="46" spans="1:35" ht="20.100000000000001" customHeight="1" x14ac:dyDescent="0.15">
      <c r="A46" s="7825" t="s">
        <v>334</v>
      </c>
      <c r="B46" s="7826"/>
      <c r="C46" s="7826"/>
      <c r="D46" s="7827"/>
      <c r="E46" s="7833" t="s">
        <v>1702</v>
      </c>
      <c r="F46" s="7834"/>
      <c r="G46" s="7834"/>
      <c r="H46" s="7834"/>
      <c r="I46" s="7834"/>
      <c r="J46" s="7834"/>
      <c r="K46" s="7834"/>
      <c r="L46" s="7834"/>
      <c r="M46" s="7834"/>
      <c r="N46" s="7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828" t="s">
        <v>332</v>
      </c>
      <c r="B51" s="7829"/>
      <c r="C51" s="7829"/>
      <c r="D51" s="7829"/>
      <c r="E51" s="7842" t="str">
        <f>AA52 &amp; "市が直接実施  " &amp; AB52  &amp; "一部委託  "  &amp; AC52 &amp; "全部委託・指定管理  " &amp; AD52 &amp; "その他"</f>
        <v>■市が直接実施  ■一部委託  □全部委託・指定管理  □その他</v>
      </c>
      <c r="F51" s="7843"/>
      <c r="G51" s="7843"/>
      <c r="H51" s="7843"/>
      <c r="I51" s="7843"/>
      <c r="J51" s="7843"/>
      <c r="K51" s="7843"/>
      <c r="L51" s="7843"/>
      <c r="M51" s="7843"/>
      <c r="N51" s="7844"/>
    </row>
    <row r="52" spans="1:40" ht="20.100000000000001" customHeight="1" x14ac:dyDescent="0.15">
      <c r="A52" s="7828" t="s">
        <v>331</v>
      </c>
      <c r="B52" s="7829"/>
      <c r="C52" s="7829"/>
      <c r="D52" s="7829"/>
      <c r="E52" s="7842" t="str">
        <f>AA53 &amp; "国・県の制度　 " &amp; AB53  &amp; "国・県の制度＋市独自の制度　 "  &amp; AC53  &amp; "市独自の制度"</f>
        <v>■国・県の制度　 □国・県の制度＋市独自の制度　 □市独自の制度</v>
      </c>
      <c r="F52" s="7843"/>
      <c r="G52" s="7843"/>
      <c r="H52" s="7843"/>
      <c r="I52" s="7843"/>
      <c r="J52" s="7843"/>
      <c r="K52" s="7843"/>
      <c r="L52" s="7843"/>
      <c r="M52" s="7843"/>
      <c r="N52" s="7844"/>
      <c r="AA52" s="8" t="s">
        <v>275</v>
      </c>
      <c r="AB52" s="8" t="s">
        <v>275</v>
      </c>
      <c r="AC52" s="8" t="s">
        <v>274</v>
      </c>
      <c r="AD52" s="8" t="s">
        <v>274</v>
      </c>
    </row>
    <row r="53" spans="1:40" ht="20.100000000000001" customHeight="1" thickBot="1" x14ac:dyDescent="0.2">
      <c r="A53" s="7845" t="s">
        <v>330</v>
      </c>
      <c r="B53" s="7846"/>
      <c r="C53" s="7846"/>
      <c r="D53" s="7846"/>
      <c r="E53" s="7847" t="s">
        <v>1695</v>
      </c>
      <c r="F53" s="7848"/>
      <c r="G53" s="7848"/>
      <c r="H53" s="7848"/>
      <c r="I53" s="7848"/>
      <c r="J53" s="7848"/>
      <c r="K53" s="7848"/>
      <c r="L53" s="7848"/>
      <c r="M53" s="7848"/>
      <c r="N53" s="7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9328000</v>
      </c>
      <c r="F57" s="57"/>
      <c r="G57" s="57">
        <f>IFERROR(HLOOKUP($AF$38,$AA$56:$AI$57,2,FALSE)*1000,"")</f>
        <v>8587000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6762</v>
      </c>
      <c r="AE57" s="13">
        <v>9328</v>
      </c>
      <c r="AF57" s="13">
        <v>8587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8059000</v>
      </c>
      <c r="G58" s="19"/>
      <c r="H58" s="20">
        <f>IFERROR(G57-H59,"")</f>
        <v>7170000</v>
      </c>
      <c r="I58" s="19"/>
      <c r="J58" s="20">
        <f>IFERROR(I57-J59,"")</f>
        <v>0</v>
      </c>
      <c r="K58" s="19"/>
      <c r="L58" s="20">
        <f>IFERROR(K57-L59,"")</f>
        <v>0</v>
      </c>
      <c r="M58" s="19"/>
      <c r="N58" s="18">
        <f>IFERROR(M57-N59,"")</f>
        <v>0</v>
      </c>
      <c r="AA58" s="13">
        <v>0</v>
      </c>
      <c r="AB58" s="13">
        <v>0</v>
      </c>
      <c r="AC58" s="13">
        <v>0</v>
      </c>
      <c r="AD58" s="13">
        <v>1725811</v>
      </c>
      <c r="AE58" s="13">
        <v>6390883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1269000</v>
      </c>
      <c r="G59" s="19"/>
      <c r="H59" s="20">
        <f>IFERROR(HLOOKUP($AF$38,$AA$60:$AI$61,2,FALSE)*1000,"")</f>
        <v>1417000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6390883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2937117</v>
      </c>
      <c r="F61" s="57"/>
      <c r="G61" s="57">
        <f>IFERROR(G57-G60,"")</f>
        <v>8587000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1400</v>
      </c>
      <c r="AE61" s="12">
        <f t="shared" si="2"/>
        <v>1269</v>
      </c>
      <c r="AF61" s="12">
        <f t="shared" si="2"/>
        <v>1417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0.68512896655231559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1701</v>
      </c>
      <c r="F63" s="53"/>
      <c r="G63" s="53"/>
      <c r="H63" s="53"/>
      <c r="I63" s="53"/>
      <c r="J63" s="53"/>
      <c r="K63" s="53"/>
      <c r="L63" s="53"/>
      <c r="M63" s="53"/>
      <c r="N63" s="54"/>
      <c r="AA63" s="11">
        <v>0</v>
      </c>
      <c r="AB63" s="11">
        <v>0</v>
      </c>
      <c r="AC63" s="11">
        <v>0</v>
      </c>
      <c r="AD63" s="11">
        <v>1400</v>
      </c>
      <c r="AE63" s="11">
        <v>1269</v>
      </c>
      <c r="AF63" s="11">
        <v>1417</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1700</v>
      </c>
      <c r="C70" s="49"/>
      <c r="D70" s="15" t="s">
        <v>252</v>
      </c>
      <c r="E70" s="180">
        <f>IFERROR(HLOOKUP($AE$38,$AA$76:$AI$80,2,FALSE),"")</f>
        <v>252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252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863</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800" t="s">
        <v>305</v>
      </c>
      <c r="B85" s="7801"/>
      <c r="C85" s="7801"/>
      <c r="D85" s="7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800" t="s">
        <v>302</v>
      </c>
      <c r="B87" s="7801"/>
      <c r="C87" s="7801"/>
      <c r="D87" s="78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796" t="s">
        <v>300</v>
      </c>
      <c r="B89" s="7797"/>
      <c r="C89" s="7797"/>
      <c r="D89" s="7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800" t="s">
        <v>297</v>
      </c>
      <c r="B91" s="7801"/>
      <c r="C91" s="7801"/>
      <c r="D91" s="7858"/>
      <c r="E91" s="158" t="s">
        <v>1699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800" t="s">
        <v>294</v>
      </c>
      <c r="B98" s="7801"/>
      <c r="C98" s="7801"/>
      <c r="D98" s="7858"/>
      <c r="E98" s="7863" t="s">
        <v>232</v>
      </c>
      <c r="F98" s="7864"/>
      <c r="G98" s="7860" t="s">
        <v>293</v>
      </c>
      <c r="H98" s="7861"/>
      <c r="I98" s="7861"/>
      <c r="J98" s="7861"/>
      <c r="K98" s="7861"/>
      <c r="L98" s="7861"/>
      <c r="M98" s="7861"/>
      <c r="N98" s="7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800" t="s">
        <v>292</v>
      </c>
      <c r="B105" s="7801"/>
      <c r="C105" s="7801"/>
      <c r="D105" s="7858"/>
      <c r="E105" s="7859" t="s">
        <v>1698</v>
      </c>
      <c r="F105" s="7850"/>
      <c r="G105" s="7850"/>
      <c r="H105" s="7850"/>
      <c r="I105" s="7850"/>
      <c r="J105" s="7850"/>
      <c r="K105" s="7850"/>
      <c r="L105" s="7850"/>
      <c r="M105" s="7850"/>
      <c r="N105" s="7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876" t="s">
        <v>307</v>
      </c>
      <c r="Q4" s="7877"/>
      <c r="R4" s="7877"/>
      <c r="S4" s="7877"/>
      <c r="T4" s="118" t="str">
        <f>LEFT(E83,1)</f>
        <v>Ｂ</v>
      </c>
      <c r="U4" s="7878" t="s">
        <v>306</v>
      </c>
      <c r="V4" s="7878"/>
      <c r="W4" s="7878"/>
      <c r="X4" s="7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880" t="s">
        <v>305</v>
      </c>
      <c r="Q6" s="7881"/>
      <c r="R6" s="7881"/>
      <c r="S6" s="7881"/>
      <c r="T6" s="118" t="str">
        <f>LEFT(E85,1)</f>
        <v>Ｂ</v>
      </c>
      <c r="U6" s="7878" t="s">
        <v>303</v>
      </c>
      <c r="V6" s="7878"/>
      <c r="W6" s="7878"/>
      <c r="X6" s="7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892" t="s">
        <v>285</v>
      </c>
      <c r="B7" s="7893"/>
      <c r="C7" s="7893"/>
      <c r="D7" s="7893"/>
      <c r="E7" s="7894" t="str">
        <f t="shared" si="0"/>
        <v>保健衛生普及業務</v>
      </c>
      <c r="F7" s="7895"/>
      <c r="G7" s="7895"/>
      <c r="H7" s="7895"/>
      <c r="I7" s="7895"/>
      <c r="J7" s="7895"/>
      <c r="K7" s="7895"/>
      <c r="L7" s="7895"/>
      <c r="M7" s="7895"/>
      <c r="N7" s="7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868" t="s">
        <v>283</v>
      </c>
      <c r="B8" s="7869"/>
      <c r="C8" s="7869"/>
      <c r="D8" s="7869"/>
      <c r="E8" s="7870" t="str">
        <f t="shared" si="0"/>
        <v>国保年金課</v>
      </c>
      <c r="F8" s="7871"/>
      <c r="G8" s="7871"/>
      <c r="H8" s="7871"/>
      <c r="I8" s="7871"/>
      <c r="J8" s="7871"/>
      <c r="K8" s="7871"/>
      <c r="L8" s="7871"/>
      <c r="M8" s="7871"/>
      <c r="N8" s="7872"/>
      <c r="P8" s="7840" t="s">
        <v>302</v>
      </c>
      <c r="Q8" s="7841"/>
      <c r="R8" s="7841"/>
      <c r="S8" s="7841"/>
      <c r="T8" s="120" t="str">
        <f>LEFT(E87,1)</f>
        <v>Ａ</v>
      </c>
      <c r="U8" s="7838" t="s">
        <v>301</v>
      </c>
      <c r="V8" s="7838"/>
      <c r="W8" s="7838"/>
      <c r="X8" s="7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865" t="s">
        <v>334</v>
      </c>
      <c r="B9" s="7866"/>
      <c r="C9" s="7866"/>
      <c r="D9" s="7867"/>
      <c r="E9" s="7873" t="str">
        <f t="shared" si="0"/>
        <v>被保険者の健康増進事業として、医療費通知、保養施設の利用助成及び埼玉県コバトン健康マイレージ事業を実施する。</v>
      </c>
      <c r="F9" s="7874"/>
      <c r="G9" s="7874"/>
      <c r="H9" s="7874"/>
      <c r="I9" s="7874"/>
      <c r="J9" s="7874"/>
      <c r="K9" s="7874"/>
      <c r="L9" s="7874"/>
      <c r="M9" s="7874"/>
      <c r="N9" s="7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836" t="s">
        <v>300</v>
      </c>
      <c r="Q10" s="7837"/>
      <c r="R10" s="7837"/>
      <c r="S10" s="7837"/>
      <c r="T10" s="118" t="str">
        <f>LEFT(E89,1)</f>
        <v>Ａ</v>
      </c>
      <c r="U10" s="7838" t="s">
        <v>298</v>
      </c>
      <c r="V10" s="7838"/>
      <c r="W10" s="7838"/>
      <c r="X10" s="7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計画どおりに医療費通知の発送、宿泊保養施設の利用助成及び埼玉県コバトン健康マイレージ事業を実施できた。</v>
      </c>
      <c r="U12" s="7890"/>
      <c r="V12" s="7890"/>
      <c r="W12" s="7890"/>
      <c r="X12" s="7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868" t="s">
        <v>332</v>
      </c>
      <c r="B14" s="7869"/>
      <c r="C14" s="7869"/>
      <c r="D14" s="7869"/>
      <c r="E14" s="7882" t="str">
        <f>E51</f>
        <v>□市が直接実施  □一部委託  □全部委託・指定管理  ■その他</v>
      </c>
      <c r="F14" s="7883"/>
      <c r="G14" s="7883"/>
      <c r="H14" s="7883"/>
      <c r="I14" s="7883"/>
      <c r="J14" s="7883"/>
      <c r="K14" s="7883"/>
      <c r="L14" s="7883"/>
      <c r="M14" s="7883"/>
      <c r="N14" s="7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868" t="s">
        <v>331</v>
      </c>
      <c r="B15" s="7869"/>
      <c r="C15" s="7869"/>
      <c r="D15" s="7869"/>
      <c r="E15" s="7882" t="str">
        <f>E52</f>
        <v>□国・県の制度　 ■国・県の制度＋市独自の制度　 □市独自の制度</v>
      </c>
      <c r="F15" s="7883"/>
      <c r="G15" s="7883"/>
      <c r="H15" s="7883"/>
      <c r="I15" s="7883"/>
      <c r="J15" s="7883"/>
      <c r="K15" s="7883"/>
      <c r="L15" s="7883"/>
      <c r="M15" s="7883"/>
      <c r="N15" s="7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885" t="s">
        <v>330</v>
      </c>
      <c r="B16" s="7886"/>
      <c r="C16" s="7886"/>
      <c r="D16" s="7886"/>
      <c r="E16" s="7887" t="str">
        <f>E53</f>
        <v>国民健康保険法、新座市国民健康保険保養施設利用規則</v>
      </c>
      <c r="F16" s="7888"/>
      <c r="G16" s="7888"/>
      <c r="H16" s="7888"/>
      <c r="I16" s="7888"/>
      <c r="J16" s="7888"/>
      <c r="K16" s="7888"/>
      <c r="L16" s="7888"/>
      <c r="M16" s="7888"/>
      <c r="N16" s="7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6811000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6811000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5770579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1040421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0.84724401703127294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医療機関等で診療を受けた際にかかった医療費の額を取りまとめた医療費通知を、年6回送付した。
宿泊保養施設の利用者に対し、年間1泊分（中学生以上2,000円、小学生1,000円）の利用助成を行った（令和５年度は小学生の利用はなし。）。
埼玉県コバトン健康マイレージ事業に参加し、歩数に応じて景品の抽選に参加できるスマートフォンアプリを提供した。</v>
      </c>
      <c r="F26" s="53"/>
      <c r="G26" s="53"/>
      <c r="H26" s="53"/>
      <c r="I26" s="53"/>
      <c r="J26" s="53"/>
      <c r="K26" s="53"/>
      <c r="L26" s="53"/>
      <c r="M26" s="53"/>
      <c r="N26" s="54"/>
      <c r="O26" s="21"/>
      <c r="P26" s="7840" t="s">
        <v>292</v>
      </c>
      <c r="Q26" s="7841"/>
      <c r="R26" s="7841"/>
      <c r="S26" s="7897"/>
      <c r="T26" s="121" t="str">
        <f>E105</f>
        <v>継続して事業を実施する（埼玉県コバトン健康マイレージ事業は、使用するアプリが変更となりコバトンＡＬＫＯＯマイレージ事業に移行）。</v>
      </c>
      <c r="U26" s="7890"/>
      <c r="V26" s="7890"/>
      <c r="W26" s="7890"/>
      <c r="X26" s="7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医療費通知発送数</v>
      </c>
      <c r="C33" s="49"/>
      <c r="D33" s="23" t="str">
        <f t="shared" ref="D33:E36" si="1">D70</f>
        <v>通</v>
      </c>
      <c r="E33" s="150">
        <f t="shared" si="1"/>
        <v>91629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保養施設助成件数</v>
      </c>
      <c r="C34" s="49"/>
      <c r="D34" s="23" t="str">
        <f t="shared" si="1"/>
        <v>件</v>
      </c>
      <c r="E34" s="46">
        <f t="shared" si="1"/>
        <v>54</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マイレージ事業登録者（年度末）</v>
      </c>
      <c r="C35" s="49"/>
      <c r="D35" s="23" t="str">
        <f t="shared" si="1"/>
        <v>人</v>
      </c>
      <c r="E35" s="150">
        <f t="shared" si="1"/>
        <v>1850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892" t="s">
        <v>285</v>
      </c>
      <c r="B44" s="7893"/>
      <c r="C44" s="7893"/>
      <c r="D44" s="7893"/>
      <c r="E44" s="7894" t="s">
        <v>1713</v>
      </c>
      <c r="F44" s="7895"/>
      <c r="G44" s="7895"/>
      <c r="H44" s="7895"/>
      <c r="I44" s="7895"/>
      <c r="J44" s="7895"/>
      <c r="K44" s="7895"/>
      <c r="L44" s="7895"/>
      <c r="M44" s="7895"/>
      <c r="N44" s="7896"/>
    </row>
    <row r="45" spans="1:35" ht="20.100000000000001" customHeight="1" x14ac:dyDescent="0.15">
      <c r="A45" s="7868" t="s">
        <v>283</v>
      </c>
      <c r="B45" s="7869"/>
      <c r="C45" s="7869"/>
      <c r="D45" s="7869"/>
      <c r="E45" s="7870" t="s">
        <v>1589</v>
      </c>
      <c r="F45" s="7871"/>
      <c r="G45" s="7871"/>
      <c r="H45" s="7871"/>
      <c r="I45" s="7871"/>
      <c r="J45" s="7871"/>
      <c r="K45" s="7871"/>
      <c r="L45" s="7871"/>
      <c r="M45" s="7871"/>
      <c r="N45" s="7872"/>
    </row>
    <row r="46" spans="1:35" ht="20.100000000000001" customHeight="1" x14ac:dyDescent="0.15">
      <c r="A46" s="7865" t="s">
        <v>334</v>
      </c>
      <c r="B46" s="7866"/>
      <c r="C46" s="7866"/>
      <c r="D46" s="7867"/>
      <c r="E46" s="7873" t="s">
        <v>1712</v>
      </c>
      <c r="F46" s="7874"/>
      <c r="G46" s="7874"/>
      <c r="H46" s="7874"/>
      <c r="I46" s="7874"/>
      <c r="J46" s="7874"/>
      <c r="K46" s="7874"/>
      <c r="L46" s="7874"/>
      <c r="M46" s="7874"/>
      <c r="N46" s="7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868" t="s">
        <v>332</v>
      </c>
      <c r="B51" s="7869"/>
      <c r="C51" s="7869"/>
      <c r="D51" s="7869"/>
      <c r="E51" s="7882" t="str">
        <f>AA52 &amp; "市が直接実施  " &amp; AB52  &amp; "一部委託  "  &amp; AC52 &amp; "全部委託・指定管理  " &amp; AD52 &amp; "その他"</f>
        <v>□市が直接実施  □一部委託  □全部委託・指定管理  ■その他</v>
      </c>
      <c r="F51" s="7883"/>
      <c r="G51" s="7883"/>
      <c r="H51" s="7883"/>
      <c r="I51" s="7883"/>
      <c r="J51" s="7883"/>
      <c r="K51" s="7883"/>
      <c r="L51" s="7883"/>
      <c r="M51" s="7883"/>
      <c r="N51" s="7884"/>
    </row>
    <row r="52" spans="1:40" ht="20.100000000000001" customHeight="1" x14ac:dyDescent="0.15">
      <c r="A52" s="7868" t="s">
        <v>331</v>
      </c>
      <c r="B52" s="7869"/>
      <c r="C52" s="7869"/>
      <c r="D52" s="7869"/>
      <c r="E52" s="7882" t="str">
        <f>AA53 &amp; "国・県の制度　 " &amp; AB53  &amp; "国・県の制度＋市独自の制度　 "  &amp; AC53  &amp; "市独自の制度"</f>
        <v>□国・県の制度　 ■国・県の制度＋市独自の制度　 □市独自の制度</v>
      </c>
      <c r="F52" s="7883"/>
      <c r="G52" s="7883"/>
      <c r="H52" s="7883"/>
      <c r="I52" s="7883"/>
      <c r="J52" s="7883"/>
      <c r="K52" s="7883"/>
      <c r="L52" s="7883"/>
      <c r="M52" s="7883"/>
      <c r="N52" s="7884"/>
      <c r="AA52" s="8" t="s">
        <v>274</v>
      </c>
      <c r="AB52" s="8" t="s">
        <v>274</v>
      </c>
      <c r="AC52" s="8" t="s">
        <v>274</v>
      </c>
      <c r="AD52" s="8" t="s">
        <v>275</v>
      </c>
    </row>
    <row r="53" spans="1:40" ht="20.100000000000001" customHeight="1" thickBot="1" x14ac:dyDescent="0.2">
      <c r="A53" s="7885" t="s">
        <v>330</v>
      </c>
      <c r="B53" s="7886"/>
      <c r="C53" s="7886"/>
      <c r="D53" s="7886"/>
      <c r="E53" s="7887" t="s">
        <v>1711</v>
      </c>
      <c r="F53" s="7888"/>
      <c r="G53" s="7888"/>
      <c r="H53" s="7888"/>
      <c r="I53" s="7888"/>
      <c r="J53" s="7888"/>
      <c r="K53" s="7888"/>
      <c r="L53" s="7888"/>
      <c r="M53" s="7888"/>
      <c r="N53" s="78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6811000</v>
      </c>
      <c r="F57" s="57"/>
      <c r="G57" s="57">
        <f>IFERROR(HLOOKUP($AF$38,$AA$56:$AI$57,2,FALSE)*1000,"")</f>
        <v>6165000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6147</v>
      </c>
      <c r="AE57" s="13">
        <v>6811</v>
      </c>
      <c r="AF57" s="13">
        <v>6165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6811000</v>
      </c>
      <c r="G58" s="19"/>
      <c r="H58" s="20">
        <f>IFERROR(G57-H59,"")</f>
        <v>6165000</v>
      </c>
      <c r="I58" s="19"/>
      <c r="J58" s="20">
        <f>IFERROR(I57-J59,"")</f>
        <v>0</v>
      </c>
      <c r="K58" s="19"/>
      <c r="L58" s="20">
        <f>IFERROR(K57-L59,"")</f>
        <v>0</v>
      </c>
      <c r="M58" s="19"/>
      <c r="N58" s="18">
        <f>IFERROR(M57-N59,"")</f>
        <v>0</v>
      </c>
      <c r="AA58" s="13">
        <v>0</v>
      </c>
      <c r="AB58" s="13">
        <v>0</v>
      </c>
      <c r="AC58" s="13">
        <v>0</v>
      </c>
      <c r="AD58" s="13">
        <v>3192127</v>
      </c>
      <c r="AE58" s="13">
        <v>5770579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5770579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1040421</v>
      </c>
      <c r="F61" s="57"/>
      <c r="G61" s="57">
        <f>IFERROR(G57-G60,"")</f>
        <v>6165000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0.84724401703127294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1710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1709</v>
      </c>
      <c r="C70" s="49"/>
      <c r="D70" s="15" t="s">
        <v>1708</v>
      </c>
      <c r="E70" s="180">
        <f>IFERROR(HLOOKUP($AE$38,$AA$76:$AI$80,2,FALSE),"")</f>
        <v>91629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1707</v>
      </c>
      <c r="C71" s="49"/>
      <c r="D71" s="15" t="s">
        <v>358</v>
      </c>
      <c r="E71" s="180">
        <f>IFERROR(HLOOKUP($AE$38,$AA$76:$AI$80,3,FALSE),"")</f>
        <v>54</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1706</v>
      </c>
      <c r="C72" s="49"/>
      <c r="D72" s="15" t="s">
        <v>252</v>
      </c>
      <c r="E72" s="180">
        <f>IFERROR(HLOOKUP($AE$38,$AA$76:$AI$80,4,FALSE),"")</f>
        <v>1850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91629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54</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1850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840" t="s">
        <v>305</v>
      </c>
      <c r="B85" s="7841"/>
      <c r="C85" s="7841"/>
      <c r="D85" s="7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840" t="s">
        <v>302</v>
      </c>
      <c r="B87" s="7841"/>
      <c r="C87" s="7841"/>
      <c r="D87" s="7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836" t="s">
        <v>300</v>
      </c>
      <c r="B89" s="7837"/>
      <c r="C89" s="7837"/>
      <c r="D89" s="7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840" t="s">
        <v>297</v>
      </c>
      <c r="B91" s="7841"/>
      <c r="C91" s="7841"/>
      <c r="D91" s="7898"/>
      <c r="E91" s="158" t="s">
        <v>1705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840" t="s">
        <v>294</v>
      </c>
      <c r="B98" s="7841"/>
      <c r="C98" s="7841"/>
      <c r="D98" s="7898"/>
      <c r="E98" s="7903" t="s">
        <v>340</v>
      </c>
      <c r="F98" s="7904"/>
      <c r="G98" s="7900" t="s">
        <v>293</v>
      </c>
      <c r="H98" s="7901"/>
      <c r="I98" s="7901"/>
      <c r="J98" s="7901"/>
      <c r="K98" s="7901"/>
      <c r="L98" s="7901"/>
      <c r="M98" s="7901"/>
      <c r="N98" s="7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840" t="s">
        <v>292</v>
      </c>
      <c r="B105" s="7841"/>
      <c r="C105" s="7841"/>
      <c r="D105" s="7898"/>
      <c r="E105" s="7899" t="s">
        <v>1704</v>
      </c>
      <c r="F105" s="7890"/>
      <c r="G105" s="7890"/>
      <c r="H105" s="7890"/>
      <c r="I105" s="7890"/>
      <c r="J105" s="7890"/>
      <c r="K105" s="7890"/>
      <c r="L105" s="7890"/>
      <c r="M105" s="7890"/>
      <c r="N105" s="7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916" t="s">
        <v>307</v>
      </c>
      <c r="Q4" s="7917"/>
      <c r="R4" s="7917"/>
      <c r="S4" s="7917"/>
      <c r="T4" s="118" t="str">
        <f>LEFT(E83,1)</f>
        <v>Ｂ</v>
      </c>
      <c r="U4" s="7918" t="s">
        <v>306</v>
      </c>
      <c r="V4" s="7918"/>
      <c r="W4" s="7918"/>
      <c r="X4" s="7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920" t="s">
        <v>305</v>
      </c>
      <c r="Q6" s="7921"/>
      <c r="R6" s="7921"/>
      <c r="S6" s="7921"/>
      <c r="T6" s="118" t="str">
        <f>LEFT(E85,1)</f>
        <v>Ｂ</v>
      </c>
      <c r="U6" s="7918" t="s">
        <v>303</v>
      </c>
      <c r="V6" s="7918"/>
      <c r="W6" s="7918"/>
      <c r="X6" s="7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932" t="s">
        <v>285</v>
      </c>
      <c r="B7" s="7933"/>
      <c r="C7" s="7933"/>
      <c r="D7" s="7933"/>
      <c r="E7" s="7934" t="str">
        <f t="shared" si="0"/>
        <v>疾病予防</v>
      </c>
      <c r="F7" s="7935"/>
      <c r="G7" s="7935"/>
      <c r="H7" s="7935"/>
      <c r="I7" s="7935"/>
      <c r="J7" s="7935"/>
      <c r="K7" s="7935"/>
      <c r="L7" s="7935"/>
      <c r="M7" s="7935"/>
      <c r="N7" s="7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908" t="s">
        <v>283</v>
      </c>
      <c r="B8" s="7909"/>
      <c r="C8" s="7909"/>
      <c r="D8" s="7909"/>
      <c r="E8" s="7910" t="str">
        <f t="shared" si="0"/>
        <v>国保年金課</v>
      </c>
      <c r="F8" s="7911"/>
      <c r="G8" s="7911"/>
      <c r="H8" s="7911"/>
      <c r="I8" s="7911"/>
      <c r="J8" s="7911"/>
      <c r="K8" s="7911"/>
      <c r="L8" s="7911"/>
      <c r="M8" s="7911"/>
      <c r="N8" s="7912"/>
      <c r="P8" s="7880" t="s">
        <v>302</v>
      </c>
      <c r="Q8" s="7881"/>
      <c r="R8" s="7881"/>
      <c r="S8" s="7881"/>
      <c r="T8" s="120" t="str">
        <f>LEFT(E87,1)</f>
        <v>Ａ</v>
      </c>
      <c r="U8" s="7878" t="s">
        <v>301</v>
      </c>
      <c r="V8" s="7878"/>
      <c r="W8" s="7878"/>
      <c r="X8" s="7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905" t="s">
        <v>334</v>
      </c>
      <c r="B9" s="7906"/>
      <c r="C9" s="7906"/>
      <c r="D9" s="7907"/>
      <c r="E9" s="7913" t="str">
        <f t="shared" si="0"/>
        <v>疾病を予防し、医療費の負担軽減を図るため、人間ドック検診費助成事業及び生活習慣病重症化予防対策事業を実施するほか、疾病予防対策、医療費節減対策の一環としてシールを配布する。</v>
      </c>
      <c r="F9" s="7914"/>
      <c r="G9" s="7914"/>
      <c r="H9" s="7914"/>
      <c r="I9" s="7914"/>
      <c r="J9" s="7914"/>
      <c r="K9" s="7914"/>
      <c r="L9" s="7914"/>
      <c r="M9" s="7914"/>
      <c r="N9" s="7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876" t="s">
        <v>300</v>
      </c>
      <c r="Q10" s="7877"/>
      <c r="R10" s="7877"/>
      <c r="S10" s="7877"/>
      <c r="T10" s="118" t="str">
        <f>LEFT(E89,1)</f>
        <v>Ａ</v>
      </c>
      <c r="U10" s="7878" t="s">
        <v>298</v>
      </c>
      <c r="V10" s="7878"/>
      <c r="W10" s="7878"/>
      <c r="X10" s="7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計画どおりに後発医薬品利用差額通知事業、人間ドック検診費の助成及び生活習慣病重症化予防対策事業を実施できた。</v>
      </c>
      <c r="U12" s="7930"/>
      <c r="V12" s="7930"/>
      <c r="W12" s="7930"/>
      <c r="X12" s="7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908" t="s">
        <v>332</v>
      </c>
      <c r="B14" s="7909"/>
      <c r="C14" s="7909"/>
      <c r="D14" s="7909"/>
      <c r="E14" s="7922" t="str">
        <f>E51</f>
        <v>□市が直接実施  ■一部委託  □全部委託・指定管理  ■その他</v>
      </c>
      <c r="F14" s="7923"/>
      <c r="G14" s="7923"/>
      <c r="H14" s="7923"/>
      <c r="I14" s="7923"/>
      <c r="J14" s="7923"/>
      <c r="K14" s="7923"/>
      <c r="L14" s="7923"/>
      <c r="M14" s="7923"/>
      <c r="N14" s="7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908" t="s">
        <v>331</v>
      </c>
      <c r="B15" s="7909"/>
      <c r="C15" s="7909"/>
      <c r="D15" s="7909"/>
      <c r="E15" s="7922" t="str">
        <f>E52</f>
        <v>□国・県の制度　 ■国・県の制度＋市独自の制度　 □市独自の制度</v>
      </c>
      <c r="F15" s="7923"/>
      <c r="G15" s="7923"/>
      <c r="H15" s="7923"/>
      <c r="I15" s="7923"/>
      <c r="J15" s="7923"/>
      <c r="K15" s="7923"/>
      <c r="L15" s="7923"/>
      <c r="M15" s="7923"/>
      <c r="N15" s="7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925" t="s">
        <v>330</v>
      </c>
      <c r="B16" s="7926"/>
      <c r="C16" s="7926"/>
      <c r="D16" s="7926"/>
      <c r="E16" s="7927" t="str">
        <f>E53</f>
        <v>国民健康保険法、新座市国民健康保険人間ドック検診費助成要綱</v>
      </c>
      <c r="F16" s="7928"/>
      <c r="G16" s="7928"/>
      <c r="H16" s="7928"/>
      <c r="I16" s="7928"/>
      <c r="J16" s="7928"/>
      <c r="K16" s="7928"/>
      <c r="L16" s="7928"/>
      <c r="M16" s="7928"/>
      <c r="N16" s="7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33739000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33739000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32198496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1540504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0.95434055544029162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後発医薬品使用希望の意向を手軽に伝えることのできるシールを作成し、配布した。
後発医薬品に切り替えた場合の利用差額通知を、年2回送付した。
人間ドック検診の受診者に対し、健診費用の一部（眼底検査あり30,909円、眼底検査なし28,500円）を助成した。
糖尿病性腎症の重症化予防対策として、未受診者及び受診中断者に対して受診勧奨を行い、糖尿病性腎症治療者に対して保健指導及び継続支援を行った。</v>
      </c>
      <c r="F26" s="53"/>
      <c r="G26" s="53"/>
      <c r="H26" s="53"/>
      <c r="I26" s="53"/>
      <c r="J26" s="53"/>
      <c r="K26" s="53"/>
      <c r="L26" s="53"/>
      <c r="M26" s="53"/>
      <c r="N26" s="54"/>
      <c r="O26" s="21"/>
      <c r="P26" s="7880" t="s">
        <v>292</v>
      </c>
      <c r="Q26" s="7881"/>
      <c r="R26" s="7881"/>
      <c r="S26" s="7937"/>
      <c r="T26" s="121" t="str">
        <f>E105</f>
        <v>保健事業実施計画（データヘルス計画）に基づき、継続して事業を実施する。</v>
      </c>
      <c r="U26" s="7930"/>
      <c r="V26" s="7930"/>
      <c r="W26" s="7930"/>
      <c r="X26" s="7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後発医薬品利用差額通知数</v>
      </c>
      <c r="C33" s="49"/>
      <c r="D33" s="23" t="str">
        <f t="shared" ref="D33:E36" si="1">D70</f>
        <v>通</v>
      </c>
      <c r="E33" s="46">
        <f t="shared" si="1"/>
        <v>547</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人間ドック助成件数</v>
      </c>
      <c r="C34" s="49"/>
      <c r="D34" s="23" t="str">
        <f t="shared" si="1"/>
        <v>件</v>
      </c>
      <c r="E34" s="46">
        <f t="shared" si="1"/>
        <v>893</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生活習慣病重症化予防対策事業実施件数</v>
      </c>
      <c r="C35" s="49"/>
      <c r="D35" s="23" t="str">
        <f t="shared" si="1"/>
        <v>件</v>
      </c>
      <c r="E35" s="46">
        <f t="shared" si="1"/>
        <v>135</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932" t="s">
        <v>285</v>
      </c>
      <c r="B44" s="7933"/>
      <c r="C44" s="7933"/>
      <c r="D44" s="7933"/>
      <c r="E44" s="7934" t="s">
        <v>1722</v>
      </c>
      <c r="F44" s="7935"/>
      <c r="G44" s="7935"/>
      <c r="H44" s="7935"/>
      <c r="I44" s="7935"/>
      <c r="J44" s="7935"/>
      <c r="K44" s="7935"/>
      <c r="L44" s="7935"/>
      <c r="M44" s="7935"/>
      <c r="N44" s="7936"/>
    </row>
    <row r="45" spans="1:35" ht="20.100000000000001" customHeight="1" x14ac:dyDescent="0.15">
      <c r="A45" s="7908" t="s">
        <v>283</v>
      </c>
      <c r="B45" s="7909"/>
      <c r="C45" s="7909"/>
      <c r="D45" s="7909"/>
      <c r="E45" s="7910" t="s">
        <v>1589</v>
      </c>
      <c r="F45" s="7911"/>
      <c r="G45" s="7911"/>
      <c r="H45" s="7911"/>
      <c r="I45" s="7911"/>
      <c r="J45" s="7911"/>
      <c r="K45" s="7911"/>
      <c r="L45" s="7911"/>
      <c r="M45" s="7911"/>
      <c r="N45" s="7912"/>
    </row>
    <row r="46" spans="1:35" ht="20.100000000000001" customHeight="1" x14ac:dyDescent="0.15">
      <c r="A46" s="7905" t="s">
        <v>334</v>
      </c>
      <c r="B46" s="7906"/>
      <c r="C46" s="7906"/>
      <c r="D46" s="7907"/>
      <c r="E46" s="7913" t="s">
        <v>1721</v>
      </c>
      <c r="F46" s="7914"/>
      <c r="G46" s="7914"/>
      <c r="H46" s="7914"/>
      <c r="I46" s="7914"/>
      <c r="J46" s="7914"/>
      <c r="K46" s="7914"/>
      <c r="L46" s="7914"/>
      <c r="M46" s="7914"/>
      <c r="N46" s="7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908" t="s">
        <v>332</v>
      </c>
      <c r="B51" s="7909"/>
      <c r="C51" s="7909"/>
      <c r="D51" s="7909"/>
      <c r="E51" s="7922" t="str">
        <f>AA52 &amp; "市が直接実施  " &amp; AB52  &amp; "一部委託  "  &amp; AC52 &amp; "全部委託・指定管理  " &amp; AD52 &amp; "その他"</f>
        <v>□市が直接実施  ■一部委託  □全部委託・指定管理  ■その他</v>
      </c>
      <c r="F51" s="7923"/>
      <c r="G51" s="7923"/>
      <c r="H51" s="7923"/>
      <c r="I51" s="7923"/>
      <c r="J51" s="7923"/>
      <c r="K51" s="7923"/>
      <c r="L51" s="7923"/>
      <c r="M51" s="7923"/>
      <c r="N51" s="7924"/>
    </row>
    <row r="52" spans="1:40" ht="20.100000000000001" customHeight="1" x14ac:dyDescent="0.15">
      <c r="A52" s="7908" t="s">
        <v>331</v>
      </c>
      <c r="B52" s="7909"/>
      <c r="C52" s="7909"/>
      <c r="D52" s="7909"/>
      <c r="E52" s="7922" t="str">
        <f>AA53 &amp; "国・県の制度　 " &amp; AB53  &amp; "国・県の制度＋市独自の制度　 "  &amp; AC53  &amp; "市独自の制度"</f>
        <v>□国・県の制度　 ■国・県の制度＋市独自の制度　 □市独自の制度</v>
      </c>
      <c r="F52" s="7923"/>
      <c r="G52" s="7923"/>
      <c r="H52" s="7923"/>
      <c r="I52" s="7923"/>
      <c r="J52" s="7923"/>
      <c r="K52" s="7923"/>
      <c r="L52" s="7923"/>
      <c r="M52" s="7923"/>
      <c r="N52" s="7924"/>
      <c r="AA52" s="8" t="s">
        <v>274</v>
      </c>
      <c r="AB52" s="8" t="s">
        <v>275</v>
      </c>
      <c r="AC52" s="8" t="s">
        <v>274</v>
      </c>
      <c r="AD52" s="8" t="s">
        <v>275</v>
      </c>
    </row>
    <row r="53" spans="1:40" ht="20.100000000000001" customHeight="1" thickBot="1" x14ac:dyDescent="0.2">
      <c r="A53" s="7925" t="s">
        <v>330</v>
      </c>
      <c r="B53" s="7926"/>
      <c r="C53" s="7926"/>
      <c r="D53" s="7926"/>
      <c r="E53" s="7927" t="s">
        <v>1720</v>
      </c>
      <c r="F53" s="7928"/>
      <c r="G53" s="7928"/>
      <c r="H53" s="7928"/>
      <c r="I53" s="7928"/>
      <c r="J53" s="7928"/>
      <c r="K53" s="7928"/>
      <c r="L53" s="7928"/>
      <c r="M53" s="7928"/>
      <c r="N53" s="79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33739000</v>
      </c>
      <c r="F57" s="57"/>
      <c r="G57" s="57">
        <f>IFERROR(HLOOKUP($AF$38,$AA$56:$AI$57,2,FALSE)*1000,"")</f>
        <v>40334000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34724</v>
      </c>
      <c r="AE57" s="13">
        <v>33739</v>
      </c>
      <c r="AF57" s="13">
        <v>40334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33739000</v>
      </c>
      <c r="G58" s="19"/>
      <c r="H58" s="20">
        <f>IFERROR(G57-H59,"")</f>
        <v>40334000</v>
      </c>
      <c r="I58" s="19"/>
      <c r="J58" s="20">
        <f>IFERROR(I57-J59,"")</f>
        <v>0</v>
      </c>
      <c r="K58" s="19"/>
      <c r="L58" s="20">
        <f>IFERROR(K57-L59,"")</f>
        <v>0</v>
      </c>
      <c r="M58" s="19"/>
      <c r="N58" s="18">
        <f>IFERROR(M57-N59,"")</f>
        <v>0</v>
      </c>
      <c r="AA58" s="13">
        <v>0</v>
      </c>
      <c r="AB58" s="13">
        <v>0</v>
      </c>
      <c r="AC58" s="13">
        <v>0</v>
      </c>
      <c r="AD58" s="13">
        <v>8664421</v>
      </c>
      <c r="AE58" s="13">
        <v>32198496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32198496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1540504</v>
      </c>
      <c r="F61" s="57"/>
      <c r="G61" s="57">
        <f>IFERROR(G57-G60,"")</f>
        <v>40334000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0.95434055544029162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1719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1718</v>
      </c>
      <c r="C70" s="49"/>
      <c r="D70" s="15" t="s">
        <v>1708</v>
      </c>
      <c r="E70" s="180">
        <f>IFERROR(HLOOKUP($AE$38,$AA$76:$AI$80,2,FALSE),"")</f>
        <v>547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1717</v>
      </c>
      <c r="C71" s="49"/>
      <c r="D71" s="15" t="s">
        <v>358</v>
      </c>
      <c r="E71" s="180">
        <f>IFERROR(HLOOKUP($AE$38,$AA$76:$AI$80,3,FALSE),"")</f>
        <v>893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1716</v>
      </c>
      <c r="C72" s="49"/>
      <c r="D72" s="15" t="s">
        <v>358</v>
      </c>
      <c r="E72" s="180">
        <f>IFERROR(HLOOKUP($AE$38,$AA$76:$AI$80,4,FALSE),"")</f>
        <v>135</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547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893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135</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880" t="s">
        <v>305</v>
      </c>
      <c r="B85" s="7881"/>
      <c r="C85" s="7881"/>
      <c r="D85" s="7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880" t="s">
        <v>302</v>
      </c>
      <c r="B87" s="7881"/>
      <c r="C87" s="7881"/>
      <c r="D87" s="7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876" t="s">
        <v>300</v>
      </c>
      <c r="B89" s="7877"/>
      <c r="C89" s="7877"/>
      <c r="D89" s="7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880" t="s">
        <v>297</v>
      </c>
      <c r="B91" s="7881"/>
      <c r="C91" s="7881"/>
      <c r="D91" s="7938"/>
      <c r="E91" s="158" t="s">
        <v>1715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880" t="s">
        <v>294</v>
      </c>
      <c r="B98" s="7881"/>
      <c r="C98" s="7881"/>
      <c r="D98" s="7938"/>
      <c r="E98" s="7943" t="s">
        <v>340</v>
      </c>
      <c r="F98" s="7944"/>
      <c r="G98" s="7940" t="s">
        <v>293</v>
      </c>
      <c r="H98" s="7941"/>
      <c r="I98" s="7941"/>
      <c r="J98" s="7941"/>
      <c r="K98" s="7941"/>
      <c r="L98" s="7941"/>
      <c r="M98" s="7941"/>
      <c r="N98" s="7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880" t="s">
        <v>292</v>
      </c>
      <c r="B105" s="7881"/>
      <c r="C105" s="7881"/>
      <c r="D105" s="7938"/>
      <c r="E105" s="7939" t="s">
        <v>1714</v>
      </c>
      <c r="F105" s="7930"/>
      <c r="G105" s="7930"/>
      <c r="H105" s="7930"/>
      <c r="I105" s="7930"/>
      <c r="J105" s="7930"/>
      <c r="K105" s="7930"/>
      <c r="L105" s="7930"/>
      <c r="M105" s="7930"/>
      <c r="N105" s="7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956" t="s">
        <v>307</v>
      </c>
      <c r="Q4" s="7957"/>
      <c r="R4" s="7957"/>
      <c r="S4" s="7957"/>
      <c r="T4" s="118" t="str">
        <f>LEFT(E83,1)</f>
        <v>Ｂ</v>
      </c>
      <c r="U4" s="7958" t="s">
        <v>306</v>
      </c>
      <c r="V4" s="7958"/>
      <c r="W4" s="7958"/>
      <c r="X4" s="7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国民健康保険の充実</v>
      </c>
      <c r="F6" s="133"/>
      <c r="G6" s="133"/>
      <c r="H6" s="133"/>
      <c r="I6" s="133"/>
      <c r="J6" s="133"/>
      <c r="K6" s="133"/>
      <c r="L6" s="133"/>
      <c r="M6" s="133"/>
      <c r="N6" s="134"/>
      <c r="P6" s="7960" t="s">
        <v>305</v>
      </c>
      <c r="Q6" s="7961"/>
      <c r="R6" s="7961"/>
      <c r="S6" s="7961"/>
      <c r="T6" s="118" t="str">
        <f>LEFT(E85,1)</f>
        <v>Ｂ</v>
      </c>
      <c r="U6" s="7958" t="s">
        <v>303</v>
      </c>
      <c r="V6" s="7958"/>
      <c r="W6" s="7958"/>
      <c r="X6" s="7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7972" t="s">
        <v>285</v>
      </c>
      <c r="B7" s="7973"/>
      <c r="C7" s="7973"/>
      <c r="D7" s="7973"/>
      <c r="E7" s="7974" t="str">
        <f t="shared" si="0"/>
        <v>国民健康保険財政調整基金積立金</v>
      </c>
      <c r="F7" s="7975"/>
      <c r="G7" s="7975"/>
      <c r="H7" s="7975"/>
      <c r="I7" s="7975"/>
      <c r="J7" s="7975"/>
      <c r="K7" s="7975"/>
      <c r="L7" s="7975"/>
      <c r="M7" s="7975"/>
      <c r="N7" s="7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948" t="s">
        <v>283</v>
      </c>
      <c r="B8" s="7949"/>
      <c r="C8" s="7949"/>
      <c r="D8" s="7949"/>
      <c r="E8" s="7950" t="str">
        <f t="shared" si="0"/>
        <v>国保年金課</v>
      </c>
      <c r="F8" s="7951"/>
      <c r="G8" s="7951"/>
      <c r="H8" s="7951"/>
      <c r="I8" s="7951"/>
      <c r="J8" s="7951"/>
      <c r="K8" s="7951"/>
      <c r="L8" s="7951"/>
      <c r="M8" s="7951"/>
      <c r="N8" s="7952"/>
      <c r="P8" s="7920" t="s">
        <v>302</v>
      </c>
      <c r="Q8" s="7921"/>
      <c r="R8" s="7921"/>
      <c r="S8" s="7921"/>
      <c r="T8" s="120" t="str">
        <f>LEFT(E87,1)</f>
        <v>Ａ</v>
      </c>
      <c r="U8" s="7918" t="s">
        <v>301</v>
      </c>
      <c r="V8" s="7918"/>
      <c r="W8" s="7918"/>
      <c r="X8" s="7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945" t="s">
        <v>334</v>
      </c>
      <c r="B9" s="7946"/>
      <c r="C9" s="7946"/>
      <c r="D9" s="7947"/>
      <c r="E9" s="7953" t="str">
        <f t="shared" si="0"/>
        <v>新座市国民健康保険財政調整基金条例の規定に基づき、国民健康保険財政の健全な運営を図る経費の財源に充てるため、基金を積み立てる。</v>
      </c>
      <c r="F9" s="7954"/>
      <c r="G9" s="7954"/>
      <c r="H9" s="7954"/>
      <c r="I9" s="7954"/>
      <c r="J9" s="7954"/>
      <c r="K9" s="7954"/>
      <c r="L9" s="7954"/>
      <c r="M9" s="7954"/>
      <c r="N9" s="7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916" t="s">
        <v>300</v>
      </c>
      <c r="Q10" s="7917"/>
      <c r="R10" s="7917"/>
      <c r="S10" s="7917"/>
      <c r="T10" s="118" t="str">
        <f>LEFT(E89,1)</f>
        <v>Ａ</v>
      </c>
      <c r="U10" s="7918" t="s">
        <v>298</v>
      </c>
      <c r="V10" s="7918"/>
      <c r="W10" s="7918"/>
      <c r="X10" s="7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前年度の繰越金や基金の利子について、積立を適切に遂行した。</v>
      </c>
      <c r="U12" s="7970"/>
      <c r="V12" s="7970"/>
      <c r="W12" s="7970"/>
      <c r="X12" s="7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948" t="s">
        <v>332</v>
      </c>
      <c r="B14" s="7949"/>
      <c r="C14" s="7949"/>
      <c r="D14" s="7949"/>
      <c r="E14" s="7962" t="str">
        <f>E51</f>
        <v>■市が直接実施  □一部委託  □全部委託・指定管理  □その他</v>
      </c>
      <c r="F14" s="7963"/>
      <c r="G14" s="7963"/>
      <c r="H14" s="7963"/>
      <c r="I14" s="7963"/>
      <c r="J14" s="7963"/>
      <c r="K14" s="7963"/>
      <c r="L14" s="7963"/>
      <c r="M14" s="7963"/>
      <c r="N14" s="7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948" t="s">
        <v>331</v>
      </c>
      <c r="B15" s="7949"/>
      <c r="C15" s="7949"/>
      <c r="D15" s="7949"/>
      <c r="E15" s="7962" t="str">
        <f>E52</f>
        <v>■国・県の制度　 □国・県の制度＋市独自の制度　 □市独自の制度</v>
      </c>
      <c r="F15" s="7963"/>
      <c r="G15" s="7963"/>
      <c r="H15" s="7963"/>
      <c r="I15" s="7963"/>
      <c r="J15" s="7963"/>
      <c r="K15" s="7963"/>
      <c r="L15" s="7963"/>
      <c r="M15" s="7963"/>
      <c r="N15" s="7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7965" t="s">
        <v>330</v>
      </c>
      <c r="B16" s="7966"/>
      <c r="C16" s="7966"/>
      <c r="D16" s="7966"/>
      <c r="E16" s="7967" t="str">
        <f>E53</f>
        <v>国民健康保険法</v>
      </c>
      <c r="F16" s="7968"/>
      <c r="G16" s="7968"/>
      <c r="H16" s="7968"/>
      <c r="I16" s="7968"/>
      <c r="J16" s="7968"/>
      <c r="K16" s="7968"/>
      <c r="L16" s="7968"/>
      <c r="M16" s="7968"/>
      <c r="N16" s="7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269056000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269055000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269055740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260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0.99999903365842058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新座市国民健康保険財政調整基金条例の規定に基づき、国民健康保険財政の健全な運営を図るための経費の財源に充てるため、基金に積み立てた。</v>
      </c>
      <c r="F26" s="53"/>
      <c r="G26" s="53"/>
      <c r="H26" s="53"/>
      <c r="I26" s="53"/>
      <c r="J26" s="53"/>
      <c r="K26" s="53"/>
      <c r="L26" s="53"/>
      <c r="M26" s="53"/>
      <c r="N26" s="54"/>
      <c r="O26" s="21"/>
      <c r="P26" s="7920" t="s">
        <v>292</v>
      </c>
      <c r="Q26" s="7921"/>
      <c r="R26" s="7921"/>
      <c r="S26" s="7977"/>
      <c r="T26" s="121" t="str">
        <f>E105</f>
        <v>今後も継続して積立する。</v>
      </c>
      <c r="U26" s="7970"/>
      <c r="V26" s="7970"/>
      <c r="W26" s="7970"/>
      <c r="X26" s="7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積立金</v>
      </c>
      <c r="C33" s="49"/>
      <c r="D33" s="23" t="str">
        <f t="shared" ref="D33:E36" si="1">D70</f>
        <v>円</v>
      </c>
      <c r="E33" s="150">
        <f t="shared" si="1"/>
        <v>269055740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施策１　国民健康保険の充実</v>
      </c>
      <c r="F43" s="133"/>
      <c r="G43" s="133"/>
      <c r="H43" s="133"/>
      <c r="I43" s="133"/>
      <c r="J43" s="133"/>
      <c r="K43" s="133"/>
      <c r="L43" s="133"/>
      <c r="M43" s="133"/>
      <c r="N43" s="134"/>
      <c r="AA43" s="8">
        <v>1</v>
      </c>
      <c r="AB43" s="8" t="s">
        <v>16</v>
      </c>
    </row>
    <row r="44" spans="1:35" ht="20.100000000000001" customHeight="1" x14ac:dyDescent="0.15">
      <c r="A44" s="7972" t="s">
        <v>285</v>
      </c>
      <c r="B44" s="7973"/>
      <c r="C44" s="7973"/>
      <c r="D44" s="7973"/>
      <c r="E44" s="7974" t="s">
        <v>1728</v>
      </c>
      <c r="F44" s="7975"/>
      <c r="G44" s="7975"/>
      <c r="H44" s="7975"/>
      <c r="I44" s="7975"/>
      <c r="J44" s="7975"/>
      <c r="K44" s="7975"/>
      <c r="L44" s="7975"/>
      <c r="M44" s="7975"/>
      <c r="N44" s="7976"/>
    </row>
    <row r="45" spans="1:35" ht="20.100000000000001" customHeight="1" x14ac:dyDescent="0.15">
      <c r="A45" s="7948" t="s">
        <v>283</v>
      </c>
      <c r="B45" s="7949"/>
      <c r="C45" s="7949"/>
      <c r="D45" s="7949"/>
      <c r="E45" s="7950" t="s">
        <v>1589</v>
      </c>
      <c r="F45" s="7951"/>
      <c r="G45" s="7951"/>
      <c r="H45" s="7951"/>
      <c r="I45" s="7951"/>
      <c r="J45" s="7951"/>
      <c r="K45" s="7951"/>
      <c r="L45" s="7951"/>
      <c r="M45" s="7951"/>
      <c r="N45" s="7952"/>
    </row>
    <row r="46" spans="1:35" ht="20.100000000000001" customHeight="1" x14ac:dyDescent="0.15">
      <c r="A46" s="7945" t="s">
        <v>334</v>
      </c>
      <c r="B46" s="7946"/>
      <c r="C46" s="7946"/>
      <c r="D46" s="7947"/>
      <c r="E46" s="7953" t="s">
        <v>1727</v>
      </c>
      <c r="F46" s="7954"/>
      <c r="G46" s="7954"/>
      <c r="H46" s="7954"/>
      <c r="I46" s="7954"/>
      <c r="J46" s="7954"/>
      <c r="K46" s="7954"/>
      <c r="L46" s="7954"/>
      <c r="M46" s="7954"/>
      <c r="N46" s="7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948" t="s">
        <v>332</v>
      </c>
      <c r="B51" s="7949"/>
      <c r="C51" s="7949"/>
      <c r="D51" s="7949"/>
      <c r="E51" s="7962" t="str">
        <f>AA52 &amp; "市が直接実施  " &amp; AB52  &amp; "一部委託  "  &amp; AC52 &amp; "全部委託・指定管理  " &amp; AD52 &amp; "その他"</f>
        <v>■市が直接実施  □一部委託  □全部委託・指定管理  □その他</v>
      </c>
      <c r="F51" s="7963"/>
      <c r="G51" s="7963"/>
      <c r="H51" s="7963"/>
      <c r="I51" s="7963"/>
      <c r="J51" s="7963"/>
      <c r="K51" s="7963"/>
      <c r="L51" s="7963"/>
      <c r="M51" s="7963"/>
      <c r="N51" s="7964"/>
    </row>
    <row r="52" spans="1:40" ht="20.100000000000001" customHeight="1" x14ac:dyDescent="0.15">
      <c r="A52" s="7948" t="s">
        <v>331</v>
      </c>
      <c r="B52" s="7949"/>
      <c r="C52" s="7949"/>
      <c r="D52" s="7949"/>
      <c r="E52" s="7962" t="str">
        <f>AA53 &amp; "国・県の制度　 " &amp; AB53  &amp; "国・県の制度＋市独自の制度　 "  &amp; AC53  &amp; "市独自の制度"</f>
        <v>■国・県の制度　 □国・県の制度＋市独自の制度　 □市独自の制度</v>
      </c>
      <c r="F52" s="7963"/>
      <c r="G52" s="7963"/>
      <c r="H52" s="7963"/>
      <c r="I52" s="7963"/>
      <c r="J52" s="7963"/>
      <c r="K52" s="7963"/>
      <c r="L52" s="7963"/>
      <c r="M52" s="7963"/>
      <c r="N52" s="7964"/>
      <c r="AA52" s="8" t="s">
        <v>275</v>
      </c>
      <c r="AB52" s="8" t="s">
        <v>274</v>
      </c>
      <c r="AC52" s="8" t="s">
        <v>274</v>
      </c>
      <c r="AD52" s="8" t="s">
        <v>274</v>
      </c>
    </row>
    <row r="53" spans="1:40" ht="20.100000000000001" customHeight="1" thickBot="1" x14ac:dyDescent="0.2">
      <c r="A53" s="7965" t="s">
        <v>330</v>
      </c>
      <c r="B53" s="7966"/>
      <c r="C53" s="7966"/>
      <c r="D53" s="7966"/>
      <c r="E53" s="7967" t="s">
        <v>1587</v>
      </c>
      <c r="F53" s="7968"/>
      <c r="G53" s="7968"/>
      <c r="H53" s="7968"/>
      <c r="I53" s="7968"/>
      <c r="J53" s="7968"/>
      <c r="K53" s="7968"/>
      <c r="L53" s="7968"/>
      <c r="M53" s="7968"/>
      <c r="N53" s="79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269056000</v>
      </c>
      <c r="F57" s="57"/>
      <c r="G57" s="57">
        <f>IFERROR(HLOOKUP($AF$38,$AA$56:$AI$57,2,FALSE)*1000,"")</f>
        <v>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314191</v>
      </c>
      <c r="AE57" s="13">
        <v>269056</v>
      </c>
      <c r="AF57" s="13">
        <v>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269055000</v>
      </c>
      <c r="G58" s="19"/>
      <c r="H58" s="20">
        <f>IFERROR(G57-H59,"")</f>
        <v>0</v>
      </c>
      <c r="I58" s="19"/>
      <c r="J58" s="20">
        <f>IFERROR(I57-J59,"")</f>
        <v>0</v>
      </c>
      <c r="K58" s="19"/>
      <c r="L58" s="20">
        <f>IFERROR(K57-L59,"")</f>
        <v>0</v>
      </c>
      <c r="M58" s="19"/>
      <c r="N58" s="18">
        <f>IFERROR(M57-N59,"")</f>
        <v>0</v>
      </c>
      <c r="AA58" s="13">
        <v>0</v>
      </c>
      <c r="AB58" s="13">
        <v>0</v>
      </c>
      <c r="AC58" s="13">
        <v>0</v>
      </c>
      <c r="AD58" s="13">
        <v>314170442</v>
      </c>
      <c r="AE58" s="13">
        <v>269055740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v>
      </c>
      <c r="G59" s="19"/>
      <c r="H59" s="20">
        <f>IFERROR(HLOOKUP($AF$38,$AA$60:$AI$61,2,FALSE)*1000,"")</f>
        <v>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269055740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260</v>
      </c>
      <c r="F61" s="57"/>
      <c r="G61" s="57">
        <f>IFERROR(G57-G60,"")</f>
        <v>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19</v>
      </c>
      <c r="AE61" s="12">
        <f t="shared" si="2"/>
        <v>1</v>
      </c>
      <c r="AF61" s="12">
        <f t="shared" si="2"/>
        <v>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0.99999903365842058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1726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19</v>
      </c>
      <c r="AE69" s="11">
        <v>1</v>
      </c>
      <c r="AF69" s="11">
        <v>1</v>
      </c>
      <c r="AG69" s="11">
        <v>0</v>
      </c>
      <c r="AH69" s="11">
        <v>0</v>
      </c>
      <c r="AI69" s="11">
        <v>0</v>
      </c>
      <c r="AJ69" s="8" t="s">
        <v>251</v>
      </c>
      <c r="AL69" s="8" t="s">
        <v>251</v>
      </c>
      <c r="AN69" s="8" t="s">
        <v>251</v>
      </c>
    </row>
    <row r="70" spans="1:40" ht="20.100000000000001" customHeight="1" x14ac:dyDescent="0.15">
      <c r="A70" s="56" t="s">
        <v>312</v>
      </c>
      <c r="B70" s="49" t="s">
        <v>1725</v>
      </c>
      <c r="C70" s="49"/>
      <c r="D70" s="15" t="s">
        <v>515</v>
      </c>
      <c r="E70" s="180">
        <f>IFERROR(HLOOKUP($AE$38,$AA$76:$AI$80,2,FALSE),"")</f>
        <v>269055740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269055740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920" t="s">
        <v>305</v>
      </c>
      <c r="B85" s="7921"/>
      <c r="C85" s="7921"/>
      <c r="D85" s="7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920" t="s">
        <v>302</v>
      </c>
      <c r="B87" s="7921"/>
      <c r="C87" s="7921"/>
      <c r="D87" s="7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916" t="s">
        <v>300</v>
      </c>
      <c r="B89" s="7917"/>
      <c r="C89" s="7917"/>
      <c r="D89" s="7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920" t="s">
        <v>297</v>
      </c>
      <c r="B91" s="7921"/>
      <c r="C91" s="7921"/>
      <c r="D91" s="7978"/>
      <c r="E91" s="158" t="s">
        <v>1724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920" t="s">
        <v>294</v>
      </c>
      <c r="B98" s="7921"/>
      <c r="C98" s="7921"/>
      <c r="D98" s="7978"/>
      <c r="E98" s="7983" t="s">
        <v>340</v>
      </c>
      <c r="F98" s="7984"/>
      <c r="G98" s="7980" t="s">
        <v>293</v>
      </c>
      <c r="H98" s="7981"/>
      <c r="I98" s="7981"/>
      <c r="J98" s="7981"/>
      <c r="K98" s="7981"/>
      <c r="L98" s="7981"/>
      <c r="M98" s="7981"/>
      <c r="N98" s="7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920" t="s">
        <v>292</v>
      </c>
      <c r="B105" s="7921"/>
      <c r="C105" s="7921"/>
      <c r="D105" s="7978"/>
      <c r="E105" s="7979" t="s">
        <v>1723</v>
      </c>
      <c r="F105" s="7970"/>
      <c r="G105" s="7970"/>
      <c r="H105" s="7970"/>
      <c r="I105" s="7970"/>
      <c r="J105" s="7970"/>
      <c r="K105" s="7970"/>
      <c r="L105" s="7970"/>
      <c r="M105" s="7970"/>
      <c r="N105" s="7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7996" t="s">
        <v>307</v>
      </c>
      <c r="Q4" s="7997"/>
      <c r="R4" s="7997"/>
      <c r="S4" s="7997"/>
      <c r="T4" s="118" t="str">
        <f>LEFT(E83,1)</f>
        <v>Ｂ</v>
      </c>
      <c r="U4" s="7998" t="s">
        <v>306</v>
      </c>
      <c r="V4" s="7998"/>
      <c r="W4" s="7998"/>
      <c r="X4" s="7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第6節　国民健康保険・国民年金</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施策２　国民年金制度の推進</v>
      </c>
      <c r="F6" s="133"/>
      <c r="G6" s="133"/>
      <c r="H6" s="133"/>
      <c r="I6" s="133"/>
      <c r="J6" s="133"/>
      <c r="K6" s="133"/>
      <c r="L6" s="133"/>
      <c r="M6" s="133"/>
      <c r="N6" s="134"/>
      <c r="P6" s="8000" t="s">
        <v>305</v>
      </c>
      <c r="Q6" s="8001"/>
      <c r="R6" s="8001"/>
      <c r="S6" s="8001"/>
      <c r="T6" s="118" t="str">
        <f>LEFT(E85,1)</f>
        <v>Ｂ</v>
      </c>
      <c r="U6" s="7998" t="s">
        <v>303</v>
      </c>
      <c r="V6" s="7998"/>
      <c r="W6" s="7998"/>
      <c r="X6" s="7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012" t="s">
        <v>285</v>
      </c>
      <c r="B7" s="8013"/>
      <c r="C7" s="8013"/>
      <c r="D7" s="8013"/>
      <c r="E7" s="8014" t="str">
        <f t="shared" si="0"/>
        <v>国民年金事務</v>
      </c>
      <c r="F7" s="8015"/>
      <c r="G7" s="8015"/>
      <c r="H7" s="8015"/>
      <c r="I7" s="8015"/>
      <c r="J7" s="8015"/>
      <c r="K7" s="8015"/>
      <c r="L7" s="8015"/>
      <c r="M7" s="8015"/>
      <c r="N7" s="8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988" t="s">
        <v>283</v>
      </c>
      <c r="B8" s="7989"/>
      <c r="C8" s="7989"/>
      <c r="D8" s="7989"/>
      <c r="E8" s="7990" t="str">
        <f t="shared" si="0"/>
        <v>国保年金課</v>
      </c>
      <c r="F8" s="7991"/>
      <c r="G8" s="7991"/>
      <c r="H8" s="7991"/>
      <c r="I8" s="7991"/>
      <c r="J8" s="7991"/>
      <c r="K8" s="7991"/>
      <c r="L8" s="7991"/>
      <c r="M8" s="7991"/>
      <c r="N8" s="7992"/>
      <c r="P8" s="7960" t="s">
        <v>302</v>
      </c>
      <c r="Q8" s="7961"/>
      <c r="R8" s="7961"/>
      <c r="S8" s="7961"/>
      <c r="T8" s="120" t="str">
        <f>LEFT(E87,1)</f>
        <v>Ａ</v>
      </c>
      <c r="U8" s="7958" t="s">
        <v>301</v>
      </c>
      <c r="V8" s="7958"/>
      <c r="W8" s="7958"/>
      <c r="X8" s="7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7985" t="s">
        <v>334</v>
      </c>
      <c r="B9" s="7986"/>
      <c r="C9" s="7986"/>
      <c r="D9" s="7987"/>
      <c r="E9" s="7993" t="str">
        <f t="shared" si="0"/>
        <v>国民年金事務に係る共通事務経費等
第１号被保険者（日本に住所のある２０歳以上６０歳未満の自営業者・学生・無職の人など）となる人の加入・喪失等の届出等の受理・進達、制度の周知及び様々な国民年金に関する相談業務を行う。</v>
      </c>
      <c r="F9" s="7994"/>
      <c r="G9" s="7994"/>
      <c r="H9" s="7994"/>
      <c r="I9" s="7994"/>
      <c r="J9" s="7994"/>
      <c r="K9" s="7994"/>
      <c r="L9" s="7994"/>
      <c r="M9" s="7994"/>
      <c r="N9" s="7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956" t="s">
        <v>300</v>
      </c>
      <c r="Q10" s="7957"/>
      <c r="R10" s="7957"/>
      <c r="S10" s="7957"/>
      <c r="T10" s="118" t="str">
        <f>LEFT(E89,1)</f>
        <v>Ａ</v>
      </c>
      <c r="U10" s="7958" t="s">
        <v>298</v>
      </c>
      <c r="V10" s="7958"/>
      <c r="W10" s="7958"/>
      <c r="X10" s="7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手続のために来庁した市民の国民年金加入履歴を確認し、未加入者や未納者には国民年金制度を具体的に説明の上、必要に応じ各種届出や申請を受け付け、未加入者の解消に寄与することができた。</v>
      </c>
      <c r="U12" s="8010"/>
      <c r="V12" s="8010"/>
      <c r="W12" s="8010"/>
      <c r="X12" s="8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988" t="s">
        <v>332</v>
      </c>
      <c r="B14" s="7989"/>
      <c r="C14" s="7989"/>
      <c r="D14" s="7989"/>
      <c r="E14" s="8002" t="str">
        <f>E51</f>
        <v>■市が直接実施  □一部委託  □全部委託・指定管理  □その他</v>
      </c>
      <c r="F14" s="8003"/>
      <c r="G14" s="8003"/>
      <c r="H14" s="8003"/>
      <c r="I14" s="8003"/>
      <c r="J14" s="8003"/>
      <c r="K14" s="8003"/>
      <c r="L14" s="8003"/>
      <c r="M14" s="8003"/>
      <c r="N14" s="8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988" t="s">
        <v>331</v>
      </c>
      <c r="B15" s="7989"/>
      <c r="C15" s="7989"/>
      <c r="D15" s="7989"/>
      <c r="E15" s="8002" t="str">
        <f>E52</f>
        <v>■国・県の制度　 □国・県の制度＋市独自の制度　 □市独自の制度</v>
      </c>
      <c r="F15" s="8003"/>
      <c r="G15" s="8003"/>
      <c r="H15" s="8003"/>
      <c r="I15" s="8003"/>
      <c r="J15" s="8003"/>
      <c r="K15" s="8003"/>
      <c r="L15" s="8003"/>
      <c r="M15" s="8003"/>
      <c r="N15" s="8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005" t="s">
        <v>330</v>
      </c>
      <c r="B16" s="8006"/>
      <c r="C16" s="8006"/>
      <c r="D16" s="8006"/>
      <c r="E16" s="8007" t="str">
        <f>E53</f>
        <v>国民年金法</v>
      </c>
      <c r="F16" s="8008"/>
      <c r="G16" s="8008"/>
      <c r="H16" s="8008"/>
      <c r="I16" s="8008"/>
      <c r="J16" s="8008"/>
      <c r="K16" s="8008"/>
      <c r="L16" s="8008"/>
      <c r="M16" s="8008"/>
      <c r="N16" s="8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14938000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359000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14579000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14853542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84458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0.99434609720176725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国民年金に係る各種届出・申請の受理及び進達のほか、広報やホームページなどを通じて国民年金制度を周知をした。また、日本年金機構と連携し、窓口や電話での国民年金に関する相談業務を実施した。</v>
      </c>
      <c r="F26" s="53"/>
      <c r="G26" s="53"/>
      <c r="H26" s="53"/>
      <c r="I26" s="53"/>
      <c r="J26" s="53"/>
      <c r="K26" s="53"/>
      <c r="L26" s="53"/>
      <c r="M26" s="53"/>
      <c r="N26" s="54"/>
      <c r="O26" s="21"/>
      <c r="P26" s="7960" t="s">
        <v>292</v>
      </c>
      <c r="Q26" s="7961"/>
      <c r="R26" s="7961"/>
      <c r="S26" s="8017"/>
      <c r="T26" s="121" t="str">
        <f>E105</f>
        <v>引き続き日本年金機構と連携し、より効果的な方法を取り入れることで未加入者や未納者の解消に努める。また、情報提供や相談体制を充実していくことで、年金制度に関する理解の促進及び無年金・低年金の解消を図っていく。</v>
      </c>
      <c r="U26" s="8010"/>
      <c r="V26" s="8010"/>
      <c r="W26" s="8010"/>
      <c r="X26" s="8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被保険者数</v>
      </c>
      <c r="C33" s="49"/>
      <c r="D33" s="23" t="str">
        <f t="shared" ref="D33:E36" si="1">D70</f>
        <v>人</v>
      </c>
      <c r="E33" s="150">
        <f t="shared" si="1"/>
        <v>30659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免除者数</v>
      </c>
      <c r="C34" s="49"/>
      <c r="D34" s="23" t="str">
        <f t="shared" si="1"/>
        <v>人</v>
      </c>
      <c r="E34" s="150">
        <f t="shared" si="1"/>
        <v>7963</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第6節　国民健康保険・国民年金</v>
      </c>
      <c r="F42" s="133"/>
      <c r="G42" s="133"/>
      <c r="H42" s="133"/>
      <c r="I42" s="133"/>
      <c r="J42" s="133"/>
      <c r="K42" s="133"/>
      <c r="L42" s="133"/>
      <c r="M42" s="133"/>
      <c r="N42" s="134"/>
      <c r="AA42" s="8">
        <v>6</v>
      </c>
      <c r="AB42" s="8" t="s">
        <v>14</v>
      </c>
    </row>
    <row r="43" spans="1:35" ht="20.100000000000001" customHeight="1" x14ac:dyDescent="0.15">
      <c r="A43" s="51" t="s">
        <v>336</v>
      </c>
      <c r="B43" s="52"/>
      <c r="C43" s="52"/>
      <c r="D43" s="52"/>
      <c r="E43" s="133" t="str">
        <f>AB43</f>
        <v>施策２　国民年金制度の推進</v>
      </c>
      <c r="F43" s="133"/>
      <c r="G43" s="133"/>
      <c r="H43" s="133"/>
      <c r="I43" s="133"/>
      <c r="J43" s="133"/>
      <c r="K43" s="133"/>
      <c r="L43" s="133"/>
      <c r="M43" s="133"/>
      <c r="N43" s="134"/>
      <c r="AA43" s="8">
        <v>2</v>
      </c>
      <c r="AB43" s="8" t="s">
        <v>13</v>
      </c>
    </row>
    <row r="44" spans="1:35" ht="20.100000000000001" customHeight="1" x14ac:dyDescent="0.15">
      <c r="A44" s="8012" t="s">
        <v>285</v>
      </c>
      <c r="B44" s="8013"/>
      <c r="C44" s="8013"/>
      <c r="D44" s="8013"/>
      <c r="E44" s="8014" t="s">
        <v>1736</v>
      </c>
      <c r="F44" s="8015"/>
      <c r="G44" s="8015"/>
      <c r="H44" s="8015"/>
      <c r="I44" s="8015"/>
      <c r="J44" s="8015"/>
      <c r="K44" s="8015"/>
      <c r="L44" s="8015"/>
      <c r="M44" s="8015"/>
      <c r="N44" s="8016"/>
    </row>
    <row r="45" spans="1:35" ht="20.100000000000001" customHeight="1" x14ac:dyDescent="0.15">
      <c r="A45" s="7988" t="s">
        <v>283</v>
      </c>
      <c r="B45" s="7989"/>
      <c r="C45" s="7989"/>
      <c r="D45" s="7989"/>
      <c r="E45" s="7990" t="s">
        <v>1589</v>
      </c>
      <c r="F45" s="7991"/>
      <c r="G45" s="7991"/>
      <c r="H45" s="7991"/>
      <c r="I45" s="7991"/>
      <c r="J45" s="7991"/>
      <c r="K45" s="7991"/>
      <c r="L45" s="7991"/>
      <c r="M45" s="7991"/>
      <c r="N45" s="7992"/>
    </row>
    <row r="46" spans="1:35" ht="20.100000000000001" customHeight="1" x14ac:dyDescent="0.15">
      <c r="A46" s="7985" t="s">
        <v>334</v>
      </c>
      <c r="B46" s="7986"/>
      <c r="C46" s="7986"/>
      <c r="D46" s="7987"/>
      <c r="E46" s="7993" t="s">
        <v>1735</v>
      </c>
      <c r="F46" s="7994"/>
      <c r="G46" s="7994"/>
      <c r="H46" s="7994"/>
      <c r="I46" s="7994"/>
      <c r="J46" s="7994"/>
      <c r="K46" s="7994"/>
      <c r="L46" s="7994"/>
      <c r="M46" s="7994"/>
      <c r="N46" s="7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988" t="s">
        <v>332</v>
      </c>
      <c r="B51" s="7989"/>
      <c r="C51" s="7989"/>
      <c r="D51" s="7989"/>
      <c r="E51" s="8002" t="str">
        <f>AA52 &amp; "市が直接実施  " &amp; AB52  &amp; "一部委託  "  &amp; AC52 &amp; "全部委託・指定管理  " &amp; AD52 &amp; "その他"</f>
        <v>■市が直接実施  □一部委託  □全部委託・指定管理  □その他</v>
      </c>
      <c r="F51" s="8003"/>
      <c r="G51" s="8003"/>
      <c r="H51" s="8003"/>
      <c r="I51" s="8003"/>
      <c r="J51" s="8003"/>
      <c r="K51" s="8003"/>
      <c r="L51" s="8003"/>
      <c r="M51" s="8003"/>
      <c r="N51" s="8004"/>
    </row>
    <row r="52" spans="1:40" ht="20.100000000000001" customHeight="1" x14ac:dyDescent="0.15">
      <c r="A52" s="7988" t="s">
        <v>331</v>
      </c>
      <c r="B52" s="7989"/>
      <c r="C52" s="7989"/>
      <c r="D52" s="7989"/>
      <c r="E52" s="8002" t="str">
        <f>AA53 &amp; "国・県の制度　 " &amp; AB53  &amp; "国・県の制度＋市独自の制度　 "  &amp; AC53  &amp; "市独自の制度"</f>
        <v>■国・県の制度　 □国・県の制度＋市独自の制度　 □市独自の制度</v>
      </c>
      <c r="F52" s="8003"/>
      <c r="G52" s="8003"/>
      <c r="H52" s="8003"/>
      <c r="I52" s="8003"/>
      <c r="J52" s="8003"/>
      <c r="K52" s="8003"/>
      <c r="L52" s="8003"/>
      <c r="M52" s="8003"/>
      <c r="N52" s="8004"/>
      <c r="AA52" s="8" t="s">
        <v>275</v>
      </c>
      <c r="AB52" s="8" t="s">
        <v>274</v>
      </c>
      <c r="AC52" s="8" t="s">
        <v>274</v>
      </c>
      <c r="AD52" s="8" t="s">
        <v>274</v>
      </c>
    </row>
    <row r="53" spans="1:40" ht="20.100000000000001" customHeight="1" thickBot="1" x14ac:dyDescent="0.2">
      <c r="A53" s="8005" t="s">
        <v>330</v>
      </c>
      <c r="B53" s="8006"/>
      <c r="C53" s="8006"/>
      <c r="D53" s="8006"/>
      <c r="E53" s="8007" t="s">
        <v>1734</v>
      </c>
      <c r="F53" s="8008"/>
      <c r="G53" s="8008"/>
      <c r="H53" s="8008"/>
      <c r="I53" s="8008"/>
      <c r="J53" s="8008"/>
      <c r="K53" s="8008"/>
      <c r="L53" s="8008"/>
      <c r="M53" s="8008"/>
      <c r="N53" s="80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14938000</v>
      </c>
      <c r="F57" s="57"/>
      <c r="G57" s="57">
        <f>IFERROR(HLOOKUP($AF$38,$AA$56:$AI$57,2,FALSE)*1000,"")</f>
        <v>13225000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12301</v>
      </c>
      <c r="AE57" s="13">
        <v>14938</v>
      </c>
      <c r="AF57" s="13">
        <v>13225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359000</v>
      </c>
      <c r="G58" s="19"/>
      <c r="H58" s="20">
        <f>IFERROR(G57-H59,"")</f>
        <v>407000</v>
      </c>
      <c r="I58" s="19"/>
      <c r="J58" s="20">
        <f>IFERROR(I57-J59,"")</f>
        <v>0</v>
      </c>
      <c r="K58" s="19"/>
      <c r="L58" s="20">
        <f>IFERROR(K57-L59,"")</f>
        <v>0</v>
      </c>
      <c r="M58" s="19"/>
      <c r="N58" s="18">
        <f>IFERROR(M57-N59,"")</f>
        <v>0</v>
      </c>
      <c r="AA58" s="13">
        <v>0</v>
      </c>
      <c r="AB58" s="13">
        <v>0</v>
      </c>
      <c r="AC58" s="13">
        <v>0</v>
      </c>
      <c r="AD58" s="13">
        <v>6249076</v>
      </c>
      <c r="AE58" s="13">
        <v>14853542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14579000</v>
      </c>
      <c r="G59" s="19"/>
      <c r="H59" s="20">
        <f>IFERROR(HLOOKUP($AF$38,$AA$60:$AI$61,2,FALSE)*1000,"")</f>
        <v>12818000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14853542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84458</v>
      </c>
      <c r="F61" s="57"/>
      <c r="G61" s="57">
        <f>IFERROR(G57-G60,"")</f>
        <v>13225000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11268</v>
      </c>
      <c r="AE61" s="12">
        <f t="shared" si="2"/>
        <v>14579</v>
      </c>
      <c r="AF61" s="12">
        <f t="shared" si="2"/>
        <v>12818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0.99434609720176725</v>
      </c>
      <c r="F62" s="47"/>
      <c r="G62" s="47">
        <f>IFERROR(G$60/G$57,"")</f>
        <v>0</v>
      </c>
      <c r="H62" s="47"/>
      <c r="I62" s="47" t="str">
        <f>IFERROR(I$60/I$57,"")</f>
        <v/>
      </c>
      <c r="J62" s="47"/>
      <c r="K62" s="47" t="str">
        <f>IFERROR(K$60/K$57,"")</f>
        <v/>
      </c>
      <c r="L62" s="47"/>
      <c r="M62" s="47" t="str">
        <f>IFERROR(M$60/M$57,"")</f>
        <v/>
      </c>
      <c r="N62" s="50"/>
      <c r="AA62" s="11">
        <v>0</v>
      </c>
      <c r="AB62" s="11">
        <v>0</v>
      </c>
      <c r="AC62" s="11">
        <v>0</v>
      </c>
      <c r="AD62" s="11">
        <v>11268</v>
      </c>
      <c r="AE62" s="11">
        <v>14579</v>
      </c>
      <c r="AF62" s="11">
        <v>12818</v>
      </c>
      <c r="AG62" s="11">
        <v>0</v>
      </c>
      <c r="AH62" s="11">
        <v>0</v>
      </c>
      <c r="AI62" s="11">
        <v>0</v>
      </c>
      <c r="AJ62" s="8" t="s">
        <v>251</v>
      </c>
      <c r="AL62" s="8" t="s">
        <v>251</v>
      </c>
      <c r="AN62" s="8" t="s">
        <v>251</v>
      </c>
    </row>
    <row r="63" spans="1:40" ht="20.100000000000001" customHeight="1" x14ac:dyDescent="0.15">
      <c r="A63" s="51" t="s">
        <v>321</v>
      </c>
      <c r="B63" s="52"/>
      <c r="C63" s="52"/>
      <c r="D63" s="52"/>
      <c r="E63" s="53" t="s">
        <v>1733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1732</v>
      </c>
      <c r="C70" s="49"/>
      <c r="D70" s="15" t="s">
        <v>252</v>
      </c>
      <c r="E70" s="180">
        <f>IFERROR(HLOOKUP($AE$38,$AA$76:$AI$80,2,FALSE),"")</f>
        <v>30659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1731</v>
      </c>
      <c r="C71" s="49"/>
      <c r="D71" s="15" t="s">
        <v>252</v>
      </c>
      <c r="E71" s="180">
        <f>IFERROR(HLOOKUP($AE$38,$AA$76:$AI$80,3,FALSE),"")</f>
        <v>7963</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30659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7963</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7960" t="s">
        <v>305</v>
      </c>
      <c r="B85" s="7961"/>
      <c r="C85" s="7961"/>
      <c r="D85" s="7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7960" t="s">
        <v>302</v>
      </c>
      <c r="B87" s="7961"/>
      <c r="C87" s="7961"/>
      <c r="D87" s="7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956" t="s">
        <v>300</v>
      </c>
      <c r="B89" s="7957"/>
      <c r="C89" s="7957"/>
      <c r="D89" s="79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7960" t="s">
        <v>297</v>
      </c>
      <c r="B91" s="7961"/>
      <c r="C91" s="7961"/>
      <c r="D91" s="8018"/>
      <c r="E91" s="158" t="s">
        <v>1730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7960" t="s">
        <v>294</v>
      </c>
      <c r="B98" s="7961"/>
      <c r="C98" s="7961"/>
      <c r="D98" s="8018"/>
      <c r="E98" s="8023" t="s">
        <v>232</v>
      </c>
      <c r="F98" s="8024"/>
      <c r="G98" s="8020" t="s">
        <v>293</v>
      </c>
      <c r="H98" s="8021"/>
      <c r="I98" s="8021"/>
      <c r="J98" s="8021"/>
      <c r="K98" s="8021"/>
      <c r="L98" s="8021"/>
      <c r="M98" s="8021"/>
      <c r="N98" s="8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7960" t="s">
        <v>292</v>
      </c>
      <c r="B105" s="7961"/>
      <c r="C105" s="7961"/>
      <c r="D105" s="8018"/>
      <c r="E105" s="8019" t="s">
        <v>1729</v>
      </c>
      <c r="F105" s="8010"/>
      <c r="G105" s="8010"/>
      <c r="H105" s="8010"/>
      <c r="I105" s="8010"/>
      <c r="J105" s="8010"/>
      <c r="K105" s="8010"/>
      <c r="L105" s="8010"/>
      <c r="M105" s="8010"/>
      <c r="N105" s="8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036" t="s">
        <v>307</v>
      </c>
      <c r="Q4" s="8037"/>
      <c r="R4" s="8037"/>
      <c r="S4" s="8037"/>
      <c r="T4" s="118" t="str">
        <f>LEFT(E83,1)</f>
        <v>Ｂ</v>
      </c>
      <c r="U4" s="8038" t="s">
        <v>306</v>
      </c>
      <c r="V4" s="8038"/>
      <c r="W4" s="8038"/>
      <c r="X4" s="8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040" t="s">
        <v>305</v>
      </c>
      <c r="Q6" s="8041"/>
      <c r="R6" s="8041"/>
      <c r="S6" s="8041"/>
      <c r="T6" s="118" t="str">
        <f>LEFT(E85,1)</f>
        <v>Ｂ</v>
      </c>
      <c r="U6" s="8038" t="s">
        <v>303</v>
      </c>
      <c r="V6" s="8038"/>
      <c r="W6" s="8038"/>
      <c r="X6" s="8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052" t="s">
        <v>285</v>
      </c>
      <c r="B7" s="8053"/>
      <c r="C7" s="8053"/>
      <c r="D7" s="8053"/>
      <c r="E7" s="8054" t="str">
        <f t="shared" si="0"/>
        <v>市民相談</v>
      </c>
      <c r="F7" s="8055"/>
      <c r="G7" s="8055"/>
      <c r="H7" s="8055"/>
      <c r="I7" s="8055"/>
      <c r="J7" s="8055"/>
      <c r="K7" s="8055"/>
      <c r="L7" s="8055"/>
      <c r="M7" s="8055"/>
      <c r="N7" s="8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028" t="s">
        <v>283</v>
      </c>
      <c r="B8" s="8029"/>
      <c r="C8" s="8029"/>
      <c r="D8" s="8029"/>
      <c r="E8" s="8030" t="str">
        <f t="shared" si="0"/>
        <v>地域活動推進課</v>
      </c>
      <c r="F8" s="8031"/>
      <c r="G8" s="8031"/>
      <c r="H8" s="8031"/>
      <c r="I8" s="8031"/>
      <c r="J8" s="8031"/>
      <c r="K8" s="8031"/>
      <c r="L8" s="8031"/>
      <c r="M8" s="8031"/>
      <c r="N8" s="8032"/>
      <c r="P8" s="8000" t="s">
        <v>302</v>
      </c>
      <c r="Q8" s="8001"/>
      <c r="R8" s="8001"/>
      <c r="S8" s="8001"/>
      <c r="T8" s="120" t="str">
        <f>LEFT(E87,1)</f>
        <v>Ｂ</v>
      </c>
      <c r="U8" s="7998" t="s">
        <v>301</v>
      </c>
      <c r="V8" s="7998"/>
      <c r="W8" s="7998"/>
      <c r="X8" s="7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025" t="s">
        <v>334</v>
      </c>
      <c r="B9" s="8026"/>
      <c r="C9" s="8026"/>
      <c r="D9" s="8027"/>
      <c r="E9" s="8033" t="str">
        <f t="shared" si="0"/>
        <v>日常の暮らしの中で身近に抱えている心配事、悩み事等について、市民が安心して相談することができるよう、専門の相談員による相談窓口（無料）を開設する。</v>
      </c>
      <c r="F9" s="8034"/>
      <c r="G9" s="8034"/>
      <c r="H9" s="8034"/>
      <c r="I9" s="8034"/>
      <c r="J9" s="8034"/>
      <c r="K9" s="8034"/>
      <c r="L9" s="8034"/>
      <c r="M9" s="8034"/>
      <c r="N9" s="8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7996" t="s">
        <v>300</v>
      </c>
      <c r="Q10" s="7997"/>
      <c r="R10" s="7997"/>
      <c r="S10" s="7997"/>
      <c r="T10" s="118" t="str">
        <f>LEFT(E89,1)</f>
        <v>Ａ</v>
      </c>
      <c r="U10" s="7998" t="s">
        <v>298</v>
      </c>
      <c r="V10" s="7998"/>
      <c r="W10" s="7998"/>
      <c r="X10" s="7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４年度は新型コロナウイルス感染症の影響などにより、業務を縮小して実施していたが、令和５年度においては相談の種類や実施回数を増やし、市民の多様な悩みに対応できるよう、相談の機会を設けることができた。</v>
      </c>
      <c r="U12" s="8050"/>
      <c r="V12" s="8050"/>
      <c r="W12" s="8050"/>
      <c r="X12" s="8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028" t="s">
        <v>332</v>
      </c>
      <c r="B14" s="8029"/>
      <c r="C14" s="8029"/>
      <c r="D14" s="8029"/>
      <c r="E14" s="8042" t="str">
        <f>E51</f>
        <v>■市が直接実施  ■一部委託  □全部委託・指定管理  □その他</v>
      </c>
      <c r="F14" s="8043"/>
      <c r="G14" s="8043"/>
      <c r="H14" s="8043"/>
      <c r="I14" s="8043"/>
      <c r="J14" s="8043"/>
      <c r="K14" s="8043"/>
      <c r="L14" s="8043"/>
      <c r="M14" s="8043"/>
      <c r="N14" s="8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028" t="s">
        <v>331</v>
      </c>
      <c r="B15" s="8029"/>
      <c r="C15" s="8029"/>
      <c r="D15" s="8029"/>
      <c r="E15" s="8042" t="str">
        <f>E52</f>
        <v>□国・県の制度　 □国・県の制度＋市独自の制度　 ■市独自の制度</v>
      </c>
      <c r="F15" s="8043"/>
      <c r="G15" s="8043"/>
      <c r="H15" s="8043"/>
      <c r="I15" s="8043"/>
      <c r="J15" s="8043"/>
      <c r="K15" s="8043"/>
      <c r="L15" s="8043"/>
      <c r="M15" s="8043"/>
      <c r="N15" s="8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045" t="s">
        <v>330</v>
      </c>
      <c r="B16" s="8046"/>
      <c r="C16" s="8046"/>
      <c r="D16" s="8046"/>
      <c r="E16" s="8047" t="str">
        <f>E53</f>
        <v>新座市市民相談実施要綱</v>
      </c>
      <c r="F16" s="8048"/>
      <c r="G16" s="8048"/>
      <c r="H16" s="8048"/>
      <c r="I16" s="8048"/>
      <c r="J16" s="8048"/>
      <c r="K16" s="8048"/>
      <c r="L16" s="8048"/>
      <c r="M16" s="8048"/>
      <c r="N16" s="8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4319000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4319000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4314820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4180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0.99903218337578148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法律相談　週２回（２０分/１０枠）
税務相談　月１回（３０分/６枠）
不動産相談　月１回（３０分/４枠）
年金・社会保険・労働相談　月１回（４５分/４枠）</v>
      </c>
      <c r="F26" s="53"/>
      <c r="G26" s="53"/>
      <c r="H26" s="53"/>
      <c r="I26" s="53"/>
      <c r="J26" s="53"/>
      <c r="K26" s="53"/>
      <c r="L26" s="53"/>
      <c r="M26" s="53"/>
      <c r="N26" s="54"/>
      <c r="O26" s="21"/>
      <c r="P26" s="8000" t="s">
        <v>292</v>
      </c>
      <c r="Q26" s="8001"/>
      <c r="R26" s="8001"/>
      <c r="S26" s="8057"/>
      <c r="T26" s="121" t="str">
        <f>E105</f>
        <v>市民からの要望を把握し、より良い相談事業となるよう、委託先等と調整しながら検討を進めていく。</v>
      </c>
      <c r="U26" s="8050"/>
      <c r="V26" s="8050"/>
      <c r="W26" s="8050"/>
      <c r="X26" s="8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法律相談相談件数</v>
      </c>
      <c r="C33" s="49"/>
      <c r="D33" s="23" t="str">
        <f t="shared" ref="D33:E36" si="1">D70</f>
        <v>件</v>
      </c>
      <c r="E33" s="46">
        <f t="shared" si="1"/>
        <v>741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税務相談相談件数</v>
      </c>
      <c r="C34" s="49"/>
      <c r="D34" s="23" t="str">
        <f t="shared" si="1"/>
        <v>件</v>
      </c>
      <c r="E34" s="46">
        <f t="shared" si="1"/>
        <v>65</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不動産相談件数</v>
      </c>
      <c r="C35" s="49"/>
      <c r="D35" s="23" t="str">
        <f t="shared" si="1"/>
        <v>件</v>
      </c>
      <c r="E35" s="46">
        <f t="shared" si="1"/>
        <v>29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年金・社会保険・労働相談件数</v>
      </c>
      <c r="C36" s="44"/>
      <c r="D36" s="22" t="str">
        <f t="shared" si="1"/>
        <v>件</v>
      </c>
      <c r="E36" s="45">
        <f t="shared" si="1"/>
        <v>24</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052" t="s">
        <v>285</v>
      </c>
      <c r="B44" s="8053"/>
      <c r="C44" s="8053"/>
      <c r="D44" s="8053"/>
      <c r="E44" s="8054" t="s">
        <v>1747</v>
      </c>
      <c r="F44" s="8055"/>
      <c r="G44" s="8055"/>
      <c r="H44" s="8055"/>
      <c r="I44" s="8055"/>
      <c r="J44" s="8055"/>
      <c r="K44" s="8055"/>
      <c r="L44" s="8055"/>
      <c r="M44" s="8055"/>
      <c r="N44" s="8056"/>
    </row>
    <row r="45" spans="1:35" ht="20.100000000000001" customHeight="1" x14ac:dyDescent="0.15">
      <c r="A45" s="8028" t="s">
        <v>283</v>
      </c>
      <c r="B45" s="8029"/>
      <c r="C45" s="8029"/>
      <c r="D45" s="8029"/>
      <c r="E45" s="8030" t="s">
        <v>1746</v>
      </c>
      <c r="F45" s="8031"/>
      <c r="G45" s="8031"/>
      <c r="H45" s="8031"/>
      <c r="I45" s="8031"/>
      <c r="J45" s="8031"/>
      <c r="K45" s="8031"/>
      <c r="L45" s="8031"/>
      <c r="M45" s="8031"/>
      <c r="N45" s="8032"/>
    </row>
    <row r="46" spans="1:35" ht="20.100000000000001" customHeight="1" x14ac:dyDescent="0.15">
      <c r="A46" s="8025" t="s">
        <v>334</v>
      </c>
      <c r="B46" s="8026"/>
      <c r="C46" s="8026"/>
      <c r="D46" s="8027"/>
      <c r="E46" s="8033" t="s">
        <v>1745</v>
      </c>
      <c r="F46" s="8034"/>
      <c r="G46" s="8034"/>
      <c r="H46" s="8034"/>
      <c r="I46" s="8034"/>
      <c r="J46" s="8034"/>
      <c r="K46" s="8034"/>
      <c r="L46" s="8034"/>
      <c r="M46" s="8034"/>
      <c r="N46" s="8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028" t="s">
        <v>332</v>
      </c>
      <c r="B51" s="8029"/>
      <c r="C51" s="8029"/>
      <c r="D51" s="8029"/>
      <c r="E51" s="8042" t="str">
        <f>AA52 &amp; "市が直接実施  " &amp; AB52  &amp; "一部委託  "  &amp; AC52 &amp; "全部委託・指定管理  " &amp; AD52 &amp; "その他"</f>
        <v>■市が直接実施  ■一部委託  □全部委託・指定管理  □その他</v>
      </c>
      <c r="F51" s="8043"/>
      <c r="G51" s="8043"/>
      <c r="H51" s="8043"/>
      <c r="I51" s="8043"/>
      <c r="J51" s="8043"/>
      <c r="K51" s="8043"/>
      <c r="L51" s="8043"/>
      <c r="M51" s="8043"/>
      <c r="N51" s="8044"/>
    </row>
    <row r="52" spans="1:40" ht="20.100000000000001" customHeight="1" x14ac:dyDescent="0.15">
      <c r="A52" s="8028" t="s">
        <v>331</v>
      </c>
      <c r="B52" s="8029"/>
      <c r="C52" s="8029"/>
      <c r="D52" s="8029"/>
      <c r="E52" s="8042" t="str">
        <f>AA53 &amp; "国・県の制度　 " &amp; AB53  &amp; "国・県の制度＋市独自の制度　 "  &amp; AC53  &amp; "市独自の制度"</f>
        <v>□国・県の制度　 □国・県の制度＋市独自の制度　 ■市独自の制度</v>
      </c>
      <c r="F52" s="8043"/>
      <c r="G52" s="8043"/>
      <c r="H52" s="8043"/>
      <c r="I52" s="8043"/>
      <c r="J52" s="8043"/>
      <c r="K52" s="8043"/>
      <c r="L52" s="8043"/>
      <c r="M52" s="8043"/>
      <c r="N52" s="8044"/>
      <c r="AA52" s="8" t="s">
        <v>275</v>
      </c>
      <c r="AB52" s="8" t="s">
        <v>275</v>
      </c>
      <c r="AC52" s="8" t="s">
        <v>274</v>
      </c>
      <c r="AD52" s="8" t="s">
        <v>274</v>
      </c>
    </row>
    <row r="53" spans="1:40" ht="20.100000000000001" customHeight="1" thickBot="1" x14ac:dyDescent="0.2">
      <c r="A53" s="8045" t="s">
        <v>330</v>
      </c>
      <c r="B53" s="8046"/>
      <c r="C53" s="8046"/>
      <c r="D53" s="8046"/>
      <c r="E53" s="8047" t="s">
        <v>1744</v>
      </c>
      <c r="F53" s="8048"/>
      <c r="G53" s="8048"/>
      <c r="H53" s="8048"/>
      <c r="I53" s="8048"/>
      <c r="J53" s="8048"/>
      <c r="K53" s="8048"/>
      <c r="L53" s="8048"/>
      <c r="M53" s="8048"/>
      <c r="N53" s="80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4319000</v>
      </c>
      <c r="F57" s="57"/>
      <c r="G57" s="57">
        <f>IFERROR(HLOOKUP($AF$38,$AA$56:$AI$57,2,FALSE)*1000,"")</f>
        <v>4290000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2007</v>
      </c>
      <c r="AE57" s="13">
        <v>4319</v>
      </c>
      <c r="AF57" s="13">
        <v>4290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4319000</v>
      </c>
      <c r="G58" s="19"/>
      <c r="H58" s="20">
        <f>IFERROR(G57-H59,"")</f>
        <v>4290000</v>
      </c>
      <c r="I58" s="19"/>
      <c r="J58" s="20">
        <f>IFERROR(I57-J59,"")</f>
        <v>0</v>
      </c>
      <c r="K58" s="19"/>
      <c r="L58" s="20">
        <f>IFERROR(K57-L59,"")</f>
        <v>0</v>
      </c>
      <c r="M58" s="19"/>
      <c r="N58" s="18">
        <f>IFERROR(M57-N59,"")</f>
        <v>0</v>
      </c>
      <c r="AA58" s="13">
        <v>0</v>
      </c>
      <c r="AB58" s="13">
        <v>0</v>
      </c>
      <c r="AC58" s="13">
        <v>0</v>
      </c>
      <c r="AD58" s="13">
        <v>1366600</v>
      </c>
      <c r="AE58" s="13">
        <v>4314820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4314820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4180</v>
      </c>
      <c r="F61" s="57"/>
      <c r="G61" s="57">
        <f>IFERROR(G57-G60,"")</f>
        <v>4290000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0.99903218337578148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1743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1742</v>
      </c>
      <c r="C70" s="49"/>
      <c r="D70" s="15" t="s">
        <v>358</v>
      </c>
      <c r="E70" s="180">
        <f>IFERROR(HLOOKUP($AE$38,$AA$76:$AI$80,2,FALSE),"")</f>
        <v>741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1741</v>
      </c>
      <c r="C71" s="49"/>
      <c r="D71" s="15" t="s">
        <v>358</v>
      </c>
      <c r="E71" s="180">
        <f>IFERROR(HLOOKUP($AE$38,$AA$76:$AI$80,3,FALSE),"")</f>
        <v>65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1740</v>
      </c>
      <c r="C72" s="49"/>
      <c r="D72" s="15" t="s">
        <v>358</v>
      </c>
      <c r="E72" s="180">
        <f>IFERROR(HLOOKUP($AE$38,$AA$76:$AI$80,4,FALSE),"")</f>
        <v>29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1739</v>
      </c>
      <c r="C73" s="44"/>
      <c r="D73" s="14" t="s">
        <v>358</v>
      </c>
      <c r="E73" s="181">
        <f>IFERROR(HLOOKUP($AE$38,$AA$76:$AI$80,5,FALSE),"")</f>
        <v>24</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741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24</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000" t="s">
        <v>305</v>
      </c>
      <c r="B85" s="8001"/>
      <c r="C85" s="8001"/>
      <c r="D85" s="8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000" t="s">
        <v>302</v>
      </c>
      <c r="B87" s="8001"/>
      <c r="C87" s="8001"/>
      <c r="D87" s="80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7996" t="s">
        <v>300</v>
      </c>
      <c r="B89" s="7997"/>
      <c r="C89" s="7997"/>
      <c r="D89" s="7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000" t="s">
        <v>297</v>
      </c>
      <c r="B91" s="8001"/>
      <c r="C91" s="8001"/>
      <c r="D91" s="8058"/>
      <c r="E91" s="158" t="s">
        <v>1738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000" t="s">
        <v>294</v>
      </c>
      <c r="B98" s="8001"/>
      <c r="C98" s="8001"/>
      <c r="D98" s="8058"/>
      <c r="E98" s="8063" t="s">
        <v>232</v>
      </c>
      <c r="F98" s="8064"/>
      <c r="G98" s="8060" t="s">
        <v>293</v>
      </c>
      <c r="H98" s="8061"/>
      <c r="I98" s="8061"/>
      <c r="J98" s="8061"/>
      <c r="K98" s="8061"/>
      <c r="L98" s="8061"/>
      <c r="M98" s="8061"/>
      <c r="N98" s="8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000" t="s">
        <v>292</v>
      </c>
      <c r="B105" s="8001"/>
      <c r="C105" s="8001"/>
      <c r="D105" s="8058"/>
      <c r="E105" s="8059" t="s">
        <v>1737</v>
      </c>
      <c r="F105" s="8050"/>
      <c r="G105" s="8050"/>
      <c r="H105" s="8050"/>
      <c r="I105" s="8050"/>
      <c r="J105" s="8050"/>
      <c r="K105" s="8050"/>
      <c r="L105" s="8050"/>
      <c r="M105" s="8050"/>
      <c r="N105" s="8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70" zoomScaleNormal="90" zoomScaleSheetLayoutView="70" workbookViewId="0">
      <selection activeCell="Y1" sqref="Y1"/>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29"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249</v>
      </c>
      <c r="Q3" s="88"/>
      <c r="R3" s="88"/>
      <c r="S3" s="88"/>
      <c r="T3" s="90"/>
      <c r="U3" s="88"/>
      <c r="V3" s="88"/>
      <c r="W3" s="88"/>
      <c r="X3" s="89"/>
    </row>
    <row r="4" spans="1:52" s="25" customFormat="1" ht="18.75" customHeight="1" thickTop="1" x14ac:dyDescent="0.15">
      <c r="A4" s="51" t="s">
        <v>289</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00" t="s">
        <v>248</v>
      </c>
      <c r="Q4" s="101"/>
      <c r="R4" s="101"/>
      <c r="S4" s="101"/>
      <c r="T4" s="118" t="str">
        <f>LEFT(E83,1)</f>
        <v>Ｂ</v>
      </c>
      <c r="U4" s="104" t="s">
        <v>246</v>
      </c>
      <c r="V4" s="104"/>
      <c r="W4" s="104"/>
      <c r="X4" s="105"/>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287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286</v>
      </c>
      <c r="B6" s="52"/>
      <c r="C6" s="52"/>
      <c r="D6" s="52"/>
      <c r="E6" s="133" t="str">
        <f t="shared" si="0"/>
        <v>施策１　子ども・子育て支援の充実</v>
      </c>
      <c r="F6" s="133"/>
      <c r="G6" s="133"/>
      <c r="H6" s="133"/>
      <c r="I6" s="133"/>
      <c r="J6" s="133"/>
      <c r="K6" s="133"/>
      <c r="L6" s="133"/>
      <c r="M6" s="133"/>
      <c r="N6" s="134"/>
      <c r="P6" s="106" t="s">
        <v>245</v>
      </c>
      <c r="Q6" s="107"/>
      <c r="R6" s="107"/>
      <c r="S6" s="107"/>
      <c r="T6" s="118" t="str">
        <f>LEFT(E85,1)</f>
        <v>Ｂ</v>
      </c>
      <c r="U6" s="104" t="s">
        <v>243</v>
      </c>
      <c r="V6" s="104"/>
      <c r="W6" s="104"/>
      <c r="X6" s="105"/>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35" t="s">
        <v>285</v>
      </c>
      <c r="B7" s="136"/>
      <c r="C7" s="136"/>
      <c r="D7" s="136"/>
      <c r="E7" s="137" t="str">
        <f t="shared" si="0"/>
        <v>地域子育て支援拠点運営</v>
      </c>
      <c r="F7" s="138"/>
      <c r="G7" s="138"/>
      <c r="H7" s="138"/>
      <c r="I7" s="138"/>
      <c r="J7" s="138"/>
      <c r="K7" s="138"/>
      <c r="L7" s="138"/>
      <c r="M7" s="138"/>
      <c r="N7" s="139"/>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74" t="s">
        <v>283</v>
      </c>
      <c r="B8" s="75"/>
      <c r="C8" s="75"/>
      <c r="D8" s="75"/>
      <c r="E8" s="76" t="str">
        <f t="shared" si="0"/>
        <v>こども支援課</v>
      </c>
      <c r="F8" s="77"/>
      <c r="G8" s="77"/>
      <c r="H8" s="77"/>
      <c r="I8" s="77"/>
      <c r="J8" s="77"/>
      <c r="K8" s="77"/>
      <c r="L8" s="77"/>
      <c r="M8" s="77"/>
      <c r="N8" s="78"/>
      <c r="P8" s="129" t="s">
        <v>242</v>
      </c>
      <c r="Q8" s="130"/>
      <c r="R8" s="130"/>
      <c r="S8" s="130"/>
      <c r="T8" s="120" t="str">
        <f>LEFT(E87,1)</f>
        <v>Ａ</v>
      </c>
      <c r="U8" s="59" t="s">
        <v>240</v>
      </c>
      <c r="V8" s="59"/>
      <c r="W8" s="59"/>
      <c r="X8" s="60"/>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63" t="s">
        <v>281</v>
      </c>
      <c r="B9" s="64"/>
      <c r="C9" s="64"/>
      <c r="D9" s="65"/>
      <c r="E9" s="91" t="str">
        <f t="shared" si="0"/>
        <v>核家族化及び地域社会の希薄化による子育ての孤立化や保護者の不安感等、子育てを巡る課題に対応するため、地域の身近な場所に地域子育て支援拠点を設置し、乳幼児のいる子育て中の親子の交流や育児相談、情報提供等を実施する。</v>
      </c>
      <c r="F9" s="92"/>
      <c r="G9" s="92"/>
      <c r="H9" s="92"/>
      <c r="I9" s="92"/>
      <c r="J9" s="92"/>
      <c r="K9" s="92"/>
      <c r="L9" s="92"/>
      <c r="M9" s="92"/>
      <c r="N9" s="93"/>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31" t="s">
        <v>239</v>
      </c>
      <c r="Q10" s="132"/>
      <c r="R10" s="132"/>
      <c r="S10" s="132"/>
      <c r="T10" s="118" t="str">
        <f>LEFT(E89,1)</f>
        <v>Ａ</v>
      </c>
      <c r="U10" s="59" t="s">
        <v>237</v>
      </c>
      <c r="V10" s="59"/>
      <c r="W10" s="59"/>
      <c r="X10" s="60"/>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236</v>
      </c>
      <c r="Q12" s="48"/>
      <c r="R12" s="48"/>
      <c r="S12" s="48"/>
      <c r="T12" s="121" t="str">
        <f>E91</f>
        <v>令和５年度は、新型コロナウイルスが５類に位置付けられたことで、これまで行っていた地域子育て支援センター利用者の人数制限や予約制を廃止したことにより、本来の目的である、地域の身近な場所で、乳幼児のいる子育て中の親子の交流や育児相談、情報提供を行うことが利用者に負担をかけることなく実施できた。利用者数は、緩やかに回復傾向にある。</v>
      </c>
      <c r="U12" s="122"/>
      <c r="V12" s="122"/>
      <c r="W12" s="122"/>
      <c r="X12" s="123"/>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74" t="s">
        <v>279</v>
      </c>
      <c r="B14" s="75"/>
      <c r="C14" s="75"/>
      <c r="D14" s="75"/>
      <c r="E14" s="110" t="str">
        <f>E51</f>
        <v>□市が直接実施  □一部委託  ■全部委託・指定管理  □その他</v>
      </c>
      <c r="F14" s="111"/>
      <c r="G14" s="111"/>
      <c r="H14" s="111"/>
      <c r="I14" s="111"/>
      <c r="J14" s="111"/>
      <c r="K14" s="111"/>
      <c r="L14" s="111"/>
      <c r="M14" s="111"/>
      <c r="N14" s="112"/>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74" t="s">
        <v>278</v>
      </c>
      <c r="B15" s="75"/>
      <c r="C15" s="75"/>
      <c r="D15" s="75"/>
      <c r="E15" s="110" t="str">
        <f>E52</f>
        <v>■国・県の制度　 □国・県の制度＋市独自の制度　 □市独自の制度</v>
      </c>
      <c r="F15" s="111"/>
      <c r="G15" s="111"/>
      <c r="H15" s="111"/>
      <c r="I15" s="111"/>
      <c r="J15" s="111"/>
      <c r="K15" s="111"/>
      <c r="L15" s="111"/>
      <c r="M15" s="111"/>
      <c r="N15" s="112"/>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13" t="s">
        <v>277</v>
      </c>
      <c r="B16" s="114"/>
      <c r="C16" s="114"/>
      <c r="D16" s="114"/>
      <c r="E16" s="115" t="str">
        <f>E53</f>
        <v>子ども・子育て支援法、新座市地域子育て支援拠点事業実施要綱</v>
      </c>
      <c r="F16" s="116"/>
      <c r="G16" s="116"/>
      <c r="H16" s="116"/>
      <c r="I16" s="116"/>
      <c r="J16" s="116"/>
      <c r="K16" s="116"/>
      <c r="L16" s="116"/>
      <c r="M16" s="116"/>
      <c r="N16" s="117"/>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273</v>
      </c>
      <c r="B18" s="88"/>
      <c r="C18" s="88"/>
      <c r="D18" s="88"/>
      <c r="E18" s="88"/>
      <c r="F18" s="88"/>
      <c r="G18" s="88"/>
      <c r="H18" s="88"/>
      <c r="I18" s="88"/>
      <c r="J18" s="88"/>
      <c r="K18" s="88"/>
      <c r="L18" s="88"/>
      <c r="M18" s="88"/>
      <c r="N18" s="89"/>
      <c r="P18" s="87" t="s">
        <v>234</v>
      </c>
      <c r="Q18" s="88"/>
      <c r="R18" s="88"/>
      <c r="S18" s="88"/>
      <c r="T18" s="90"/>
      <c r="U18" s="88"/>
      <c r="V18" s="88"/>
      <c r="W18" s="88"/>
      <c r="X18" s="89"/>
      <c r="Z18" s="24"/>
    </row>
    <row r="19" spans="1:52" s="25" customFormat="1" ht="19.5" customHeight="1" thickTop="1" x14ac:dyDescent="0.15">
      <c r="A19" s="51" t="s">
        <v>262</v>
      </c>
      <c r="B19" s="52"/>
      <c r="C19" s="52"/>
      <c r="D19" s="52"/>
      <c r="E19" s="52" t="s">
        <v>261</v>
      </c>
      <c r="F19" s="52"/>
      <c r="G19" s="52" t="s">
        <v>260</v>
      </c>
      <c r="H19" s="52"/>
      <c r="I19" s="52" t="s">
        <v>259</v>
      </c>
      <c r="J19" s="52"/>
      <c r="K19" s="52" t="s">
        <v>258</v>
      </c>
      <c r="L19" s="52"/>
      <c r="M19" s="52" t="s">
        <v>257</v>
      </c>
      <c r="N19" s="55"/>
      <c r="P19" s="56" t="s">
        <v>233</v>
      </c>
      <c r="Q19" s="48"/>
      <c r="R19" s="48"/>
      <c r="S19" s="79"/>
      <c r="T19" s="83" t="str">
        <f>LEFT(E98,1)</f>
        <v>Ⅱ</v>
      </c>
      <c r="U19" s="80" t="s">
        <v>231</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272</v>
      </c>
      <c r="B20" s="48" t="s">
        <v>271</v>
      </c>
      <c r="C20" s="48"/>
      <c r="D20" s="48"/>
      <c r="E20" s="57">
        <f>IFERROR(IF($AA$38+1&gt;=$AE$38,E$57,IF(E$57=0,"",E$57)),"")</f>
        <v>86929000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270</v>
      </c>
      <c r="C21" s="48" t="s">
        <v>269</v>
      </c>
      <c r="D21" s="48"/>
      <c r="E21" s="19"/>
      <c r="F21" s="20">
        <f>IFERROR(IF($AA$38+1&gt;=$AE$38,F$58,IF(F$58=0,"",F$58)),"")</f>
        <v>28977000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268</v>
      </c>
      <c r="D22" s="48"/>
      <c r="E22" s="19"/>
      <c r="F22" s="20">
        <f>IFERROR(IF($AA$38+1&gt;=$AE$38,F$59,IF(F$59=0,"",F$59)),"")</f>
        <v>57952000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86929000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266</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265</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264</v>
      </c>
      <c r="B26" s="52"/>
      <c r="C26" s="52"/>
      <c r="D26" s="52"/>
      <c r="E26" s="53" t="str">
        <f>E63</f>
        <v>各地域子育て支援センターで、子育て親子の交流の場の提供及び交流促進、子育てに関する相談及び援助の実施、子育てに関する情報の提供、子育てサークルの育成及び支援、月１回以上の講習等を実施した。</v>
      </c>
      <c r="F26" s="53"/>
      <c r="G26" s="53"/>
      <c r="H26" s="53"/>
      <c r="I26" s="53"/>
      <c r="J26" s="53"/>
      <c r="K26" s="53"/>
      <c r="L26" s="53"/>
      <c r="M26" s="53"/>
      <c r="N26" s="54"/>
      <c r="O26" s="21"/>
      <c r="P26" s="129" t="s">
        <v>230</v>
      </c>
      <c r="Q26" s="130"/>
      <c r="R26" s="130"/>
      <c r="S26" s="143"/>
      <c r="T26" s="121" t="str">
        <f>E105</f>
        <v>妊娠期から、地域子育て支援センターを知っていただだくようにPRをし、各地域子育て支援センターで月１回以上の実施が定められている講座を充実させながら、利用者数を伸ばしていく。地域子育て支援センター増設については、子ども・子育て支援事業計画では令和６年度までに施設数を１７まで増やす計画となっているが、地域ごとのこども人口や利用状況等を勘案し、必要性を見極めながら進めていく。</v>
      </c>
      <c r="U26" s="122"/>
      <c r="V26" s="122"/>
      <c r="W26" s="122"/>
      <c r="X26" s="123"/>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262</v>
      </c>
      <c r="B31" s="52"/>
      <c r="C31" s="52"/>
      <c r="D31" s="52"/>
      <c r="E31" s="52" t="s">
        <v>261</v>
      </c>
      <c r="F31" s="52"/>
      <c r="G31" s="52" t="s">
        <v>260</v>
      </c>
      <c r="H31" s="52"/>
      <c r="I31" s="52" t="s">
        <v>259</v>
      </c>
      <c r="J31" s="52"/>
      <c r="K31" s="52" t="s">
        <v>258</v>
      </c>
      <c r="L31" s="52"/>
      <c r="M31" s="52" t="s">
        <v>257</v>
      </c>
      <c r="N31" s="55"/>
      <c r="O31" s="21"/>
      <c r="P31" s="144"/>
      <c r="Q31" s="145"/>
      <c r="R31" s="145"/>
      <c r="S31" s="146"/>
      <c r="T31" s="121"/>
      <c r="U31" s="124"/>
      <c r="V31" s="124"/>
      <c r="W31" s="124"/>
      <c r="X31" s="125"/>
    </row>
    <row r="32" spans="1:52" ht="19.5" customHeight="1" x14ac:dyDescent="0.15">
      <c r="A32" s="17"/>
      <c r="B32" s="48" t="s">
        <v>256</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254</v>
      </c>
      <c r="B33" s="49" t="str">
        <f>B70</f>
        <v>年間利用者数</v>
      </c>
      <c r="C33" s="49"/>
      <c r="D33" s="23" t="str">
        <f t="shared" ref="D33:E36" si="1">D70</f>
        <v>人</v>
      </c>
      <c r="E33" s="150">
        <f t="shared" si="1"/>
        <v>56005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289</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287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286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35" t="s">
        <v>285</v>
      </c>
      <c r="B44" s="136"/>
      <c r="C44" s="136"/>
      <c r="D44" s="136"/>
      <c r="E44" s="137" t="s">
        <v>284</v>
      </c>
      <c r="F44" s="138"/>
      <c r="G44" s="138"/>
      <c r="H44" s="138"/>
      <c r="I44" s="138"/>
      <c r="J44" s="138"/>
      <c r="K44" s="138"/>
      <c r="L44" s="138"/>
      <c r="M44" s="138"/>
      <c r="N44" s="139"/>
    </row>
    <row r="45" spans="1:35" ht="20.100000000000001" customHeight="1" x14ac:dyDescent="0.15">
      <c r="A45" s="74" t="s">
        <v>283</v>
      </c>
      <c r="B45" s="75"/>
      <c r="C45" s="75"/>
      <c r="D45" s="75"/>
      <c r="E45" s="76" t="s">
        <v>282</v>
      </c>
      <c r="F45" s="77"/>
      <c r="G45" s="77"/>
      <c r="H45" s="77"/>
      <c r="I45" s="77"/>
      <c r="J45" s="77"/>
      <c r="K45" s="77"/>
      <c r="L45" s="77"/>
      <c r="M45" s="77"/>
      <c r="N45" s="78"/>
    </row>
    <row r="46" spans="1:35" ht="20.100000000000001" customHeight="1" x14ac:dyDescent="0.15">
      <c r="A46" s="63" t="s">
        <v>281</v>
      </c>
      <c r="B46" s="64"/>
      <c r="C46" s="64"/>
      <c r="D46" s="65"/>
      <c r="E46" s="91" t="s">
        <v>280</v>
      </c>
      <c r="F46" s="92"/>
      <c r="G46" s="92"/>
      <c r="H46" s="92"/>
      <c r="I46" s="92"/>
      <c r="J46" s="92"/>
      <c r="K46" s="92"/>
      <c r="L46" s="92"/>
      <c r="M46" s="92"/>
      <c r="N46" s="93"/>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74" t="s">
        <v>279</v>
      </c>
      <c r="B51" s="75"/>
      <c r="C51" s="75"/>
      <c r="D51" s="75"/>
      <c r="E51" s="110" t="str">
        <f>AA52 &amp; "市が直接実施  " &amp; AB52  &amp; "一部委託  "  &amp; AC52 &amp; "全部委託・指定管理  " &amp; AD52 &amp; "その他"</f>
        <v>□市が直接実施  □一部委託  ■全部委託・指定管理  □その他</v>
      </c>
      <c r="F51" s="111"/>
      <c r="G51" s="111"/>
      <c r="H51" s="111"/>
      <c r="I51" s="111"/>
      <c r="J51" s="111"/>
      <c r="K51" s="111"/>
      <c r="L51" s="111"/>
      <c r="M51" s="111"/>
      <c r="N51" s="112"/>
    </row>
    <row r="52" spans="1:40" ht="20.100000000000001" customHeight="1" x14ac:dyDescent="0.15">
      <c r="A52" s="74" t="s">
        <v>278</v>
      </c>
      <c r="B52" s="75"/>
      <c r="C52" s="75"/>
      <c r="D52" s="75"/>
      <c r="E52" s="110" t="str">
        <f>AA53 &amp; "国・県の制度　 " &amp; AB53  &amp; "国・県の制度＋市独自の制度　 "  &amp; AC53  &amp; "市独自の制度"</f>
        <v>■国・県の制度　 □国・県の制度＋市独自の制度　 □市独自の制度</v>
      </c>
      <c r="F52" s="111"/>
      <c r="G52" s="111"/>
      <c r="H52" s="111"/>
      <c r="I52" s="111"/>
      <c r="J52" s="111"/>
      <c r="K52" s="111"/>
      <c r="L52" s="111"/>
      <c r="M52" s="111"/>
      <c r="N52" s="112"/>
      <c r="AA52" s="8" t="s">
        <v>274</v>
      </c>
      <c r="AB52" s="8" t="s">
        <v>274</v>
      </c>
      <c r="AC52" s="8" t="s">
        <v>275</v>
      </c>
      <c r="AD52" s="8" t="s">
        <v>274</v>
      </c>
    </row>
    <row r="53" spans="1:40" ht="20.100000000000001" customHeight="1" thickBot="1" x14ac:dyDescent="0.2">
      <c r="A53" s="113" t="s">
        <v>277</v>
      </c>
      <c r="B53" s="114"/>
      <c r="C53" s="114"/>
      <c r="D53" s="114"/>
      <c r="E53" s="115" t="s">
        <v>276</v>
      </c>
      <c r="F53" s="116"/>
      <c r="G53" s="116"/>
      <c r="H53" s="116"/>
      <c r="I53" s="116"/>
      <c r="J53" s="116"/>
      <c r="K53" s="116"/>
      <c r="L53" s="116"/>
      <c r="M53" s="116"/>
      <c r="N53" s="117"/>
      <c r="AA53" s="8" t="s">
        <v>275</v>
      </c>
      <c r="AB53" s="8" t="s">
        <v>274</v>
      </c>
      <c r="AC53" s="8" t="s">
        <v>274</v>
      </c>
    </row>
    <row r="54" spans="1:40" ht="15" thickTop="1" thickBot="1" x14ac:dyDescent="0.2"/>
    <row r="55" spans="1:40" ht="17.25" thickTop="1" x14ac:dyDescent="0.15">
      <c r="A55" s="87" t="s">
        <v>273</v>
      </c>
      <c r="B55" s="88"/>
      <c r="C55" s="88"/>
      <c r="D55" s="88"/>
      <c r="E55" s="88"/>
      <c r="F55" s="88"/>
      <c r="G55" s="88"/>
      <c r="H55" s="88"/>
      <c r="I55" s="88"/>
      <c r="J55" s="88"/>
      <c r="K55" s="88"/>
      <c r="L55" s="88"/>
      <c r="M55" s="88"/>
      <c r="N55" s="89"/>
    </row>
    <row r="56" spans="1:40" ht="20.100000000000001" customHeight="1" x14ac:dyDescent="0.15">
      <c r="A56" s="51" t="s">
        <v>262</v>
      </c>
      <c r="B56" s="52"/>
      <c r="C56" s="52"/>
      <c r="D56" s="52"/>
      <c r="E56" s="52" t="s">
        <v>261</v>
      </c>
      <c r="F56" s="52"/>
      <c r="G56" s="52" t="s">
        <v>260</v>
      </c>
      <c r="H56" s="52"/>
      <c r="I56" s="52" t="s">
        <v>259</v>
      </c>
      <c r="J56" s="52"/>
      <c r="K56" s="52" t="s">
        <v>258</v>
      </c>
      <c r="L56" s="52"/>
      <c r="M56" s="52" t="s">
        <v>257</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250</v>
      </c>
    </row>
    <row r="57" spans="1:40" ht="20.100000000000001" customHeight="1" x14ac:dyDescent="0.15">
      <c r="A57" s="56" t="s">
        <v>272</v>
      </c>
      <c r="B57" s="48" t="s">
        <v>271</v>
      </c>
      <c r="C57" s="48"/>
      <c r="D57" s="48"/>
      <c r="E57" s="57">
        <f>IFERROR(HLOOKUP($AE$38,$AA$56:$AI$57,2,FALSE)*1000,"")</f>
        <v>86929000</v>
      </c>
      <c r="F57" s="57"/>
      <c r="G57" s="57">
        <f>IFERROR(HLOOKUP($AF$38,$AA$56:$AI$57,2,FALSE)*1000,"")</f>
        <v>89222000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90224</v>
      </c>
      <c r="AE57" s="13">
        <v>86929</v>
      </c>
      <c r="AF57" s="13">
        <v>89222</v>
      </c>
      <c r="AG57" s="13">
        <v>0</v>
      </c>
      <c r="AH57" s="13">
        <v>0</v>
      </c>
      <c r="AI57" s="13">
        <v>0</v>
      </c>
      <c r="AJ57" s="8" t="s">
        <v>250</v>
      </c>
      <c r="AL57" s="8" t="s">
        <v>250</v>
      </c>
      <c r="AN57" s="8" t="s">
        <v>250</v>
      </c>
    </row>
    <row r="58" spans="1:40" ht="20.100000000000001" customHeight="1" x14ac:dyDescent="0.15">
      <c r="A58" s="56"/>
      <c r="B58" s="48" t="s">
        <v>270</v>
      </c>
      <c r="C58" s="48" t="s">
        <v>269</v>
      </c>
      <c r="D58" s="48"/>
      <c r="E58" s="19"/>
      <c r="F58" s="20">
        <f>IFERROR(E57-F59,"")</f>
        <v>28977000</v>
      </c>
      <c r="G58" s="19"/>
      <c r="H58" s="20">
        <f>IFERROR(G57-H59,"")</f>
        <v>29742000</v>
      </c>
      <c r="I58" s="19"/>
      <c r="J58" s="20">
        <f>IFERROR(I57-J59,"")</f>
        <v>0</v>
      </c>
      <c r="K58" s="19"/>
      <c r="L58" s="20">
        <f>IFERROR(K57-L59,"")</f>
        <v>0</v>
      </c>
      <c r="M58" s="19"/>
      <c r="N58" s="18">
        <f>IFERROR(M57-N59,"")</f>
        <v>0</v>
      </c>
      <c r="AA58" s="13">
        <v>0</v>
      </c>
      <c r="AB58" s="13">
        <v>0</v>
      </c>
      <c r="AC58" s="13">
        <v>0</v>
      </c>
      <c r="AD58" s="13">
        <v>50739000</v>
      </c>
      <c r="AE58" s="13">
        <v>86929000</v>
      </c>
      <c r="AF58" s="13">
        <v>0</v>
      </c>
      <c r="AG58" s="13">
        <v>0</v>
      </c>
      <c r="AH58" s="13">
        <v>0</v>
      </c>
      <c r="AI58" s="13">
        <v>0</v>
      </c>
      <c r="AJ58" s="8" t="s">
        <v>250</v>
      </c>
      <c r="AL58" s="8" t="s">
        <v>250</v>
      </c>
      <c r="AN58" s="8" t="s">
        <v>250</v>
      </c>
    </row>
    <row r="59" spans="1:40" ht="20.100000000000001" customHeight="1" x14ac:dyDescent="0.15">
      <c r="A59" s="56"/>
      <c r="B59" s="48"/>
      <c r="C59" s="48" t="s">
        <v>268</v>
      </c>
      <c r="D59" s="48"/>
      <c r="E59" s="19"/>
      <c r="F59" s="20">
        <f>IFERROR(HLOOKUP($AE$38,$AA$60:$AI$61,2,FALSE)*1000,"")</f>
        <v>57952000</v>
      </c>
      <c r="G59" s="19"/>
      <c r="H59" s="20">
        <f>IFERROR(HLOOKUP($AF$38,$AA$60:$AI$61,2,FALSE)*1000,"")</f>
        <v>59480000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86929000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250</v>
      </c>
    </row>
    <row r="61" spans="1:40" ht="20.100000000000001" customHeight="1" x14ac:dyDescent="0.15">
      <c r="A61" s="56"/>
      <c r="B61" s="48" t="s">
        <v>266</v>
      </c>
      <c r="C61" s="48"/>
      <c r="D61" s="48"/>
      <c r="E61" s="57">
        <f>IFERROR(E57-E60,"")</f>
        <v>0</v>
      </c>
      <c r="F61" s="57"/>
      <c r="G61" s="57">
        <f>IFERROR(G57-G60,"")</f>
        <v>89222000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57948</v>
      </c>
      <c r="AE61" s="12">
        <f t="shared" si="2"/>
        <v>57952</v>
      </c>
      <c r="AF61" s="12">
        <f t="shared" si="2"/>
        <v>59480</v>
      </c>
      <c r="AG61" s="12">
        <f t="shared" si="2"/>
        <v>0</v>
      </c>
      <c r="AH61" s="12">
        <f t="shared" si="2"/>
        <v>0</v>
      </c>
      <c r="AI61" s="12">
        <f t="shared" si="2"/>
        <v>0</v>
      </c>
      <c r="AL61" s="8" t="s">
        <v>250</v>
      </c>
    </row>
    <row r="62" spans="1:40" ht="20.100000000000001" customHeight="1" x14ac:dyDescent="0.15">
      <c r="A62" s="56"/>
      <c r="B62" s="48" t="s">
        <v>265</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28974</v>
      </c>
      <c r="AE62" s="11">
        <v>28976</v>
      </c>
      <c r="AF62" s="11">
        <v>29740</v>
      </c>
      <c r="AG62" s="11">
        <v>0</v>
      </c>
      <c r="AH62" s="11">
        <v>0</v>
      </c>
      <c r="AI62" s="11">
        <v>0</v>
      </c>
      <c r="AJ62" s="8" t="s">
        <v>250</v>
      </c>
      <c r="AL62" s="8" t="s">
        <v>250</v>
      </c>
      <c r="AN62" s="8" t="s">
        <v>250</v>
      </c>
    </row>
    <row r="63" spans="1:40" ht="20.100000000000001" customHeight="1" x14ac:dyDescent="0.15">
      <c r="A63" s="51" t="s">
        <v>264</v>
      </c>
      <c r="B63" s="52"/>
      <c r="C63" s="52"/>
      <c r="D63" s="52"/>
      <c r="E63" s="53" t="s">
        <v>263</v>
      </c>
      <c r="F63" s="53"/>
      <c r="G63" s="53"/>
      <c r="H63" s="53"/>
      <c r="I63" s="53"/>
      <c r="J63" s="53"/>
      <c r="K63" s="53"/>
      <c r="L63" s="53"/>
      <c r="M63" s="53"/>
      <c r="N63" s="54"/>
      <c r="AA63" s="11">
        <v>0</v>
      </c>
      <c r="AB63" s="11">
        <v>0</v>
      </c>
      <c r="AC63" s="11">
        <v>0</v>
      </c>
      <c r="AD63" s="11">
        <v>28974</v>
      </c>
      <c r="AE63" s="11">
        <v>28976</v>
      </c>
      <c r="AF63" s="11">
        <v>29740</v>
      </c>
      <c r="AG63" s="11">
        <v>0</v>
      </c>
      <c r="AH63" s="11">
        <v>0</v>
      </c>
      <c r="AI63" s="11">
        <v>0</v>
      </c>
      <c r="AJ63" s="8" t="s">
        <v>250</v>
      </c>
      <c r="AL63" s="8" t="s">
        <v>250</v>
      </c>
      <c r="AN63" s="8" t="s">
        <v>250</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250</v>
      </c>
      <c r="AL64" s="8" t="s">
        <v>250</v>
      </c>
      <c r="AN64" s="8" t="s">
        <v>250</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250</v>
      </c>
      <c r="AL65" s="8" t="s">
        <v>250</v>
      </c>
      <c r="AN65" s="8" t="s">
        <v>250</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250</v>
      </c>
      <c r="AL66" s="8" t="s">
        <v>250</v>
      </c>
      <c r="AN66" s="8" t="s">
        <v>250</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250</v>
      </c>
      <c r="AL67" s="8" t="s">
        <v>250</v>
      </c>
      <c r="AN67" s="8" t="s">
        <v>250</v>
      </c>
    </row>
    <row r="68" spans="1:40" ht="20.100000000000001" customHeight="1" x14ac:dyDescent="0.15">
      <c r="A68" s="51" t="s">
        <v>262</v>
      </c>
      <c r="B68" s="52"/>
      <c r="C68" s="52"/>
      <c r="D68" s="52"/>
      <c r="E68" s="52" t="s">
        <v>261</v>
      </c>
      <c r="F68" s="52"/>
      <c r="G68" s="52" t="s">
        <v>260</v>
      </c>
      <c r="H68" s="52"/>
      <c r="I68" s="52" t="s">
        <v>259</v>
      </c>
      <c r="J68" s="52"/>
      <c r="K68" s="52" t="s">
        <v>258</v>
      </c>
      <c r="L68" s="52"/>
      <c r="M68" s="52" t="s">
        <v>257</v>
      </c>
      <c r="N68" s="55"/>
      <c r="AA68" s="11">
        <v>0</v>
      </c>
      <c r="AB68" s="11">
        <v>0</v>
      </c>
      <c r="AC68" s="11">
        <v>0</v>
      </c>
      <c r="AD68" s="11">
        <v>0</v>
      </c>
      <c r="AE68" s="11">
        <v>0</v>
      </c>
      <c r="AF68" s="11">
        <v>0</v>
      </c>
      <c r="AG68" s="11">
        <v>0</v>
      </c>
      <c r="AH68" s="11">
        <v>0</v>
      </c>
      <c r="AI68" s="11">
        <v>0</v>
      </c>
      <c r="AJ68" s="8" t="s">
        <v>250</v>
      </c>
      <c r="AL68" s="8" t="s">
        <v>250</v>
      </c>
      <c r="AN68" s="8" t="s">
        <v>250</v>
      </c>
    </row>
    <row r="69" spans="1:40" ht="20.100000000000001" customHeight="1" x14ac:dyDescent="0.15">
      <c r="A69" s="17"/>
      <c r="B69" s="48" t="s">
        <v>256</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250</v>
      </c>
      <c r="AL69" s="8" t="s">
        <v>250</v>
      </c>
      <c r="AN69" s="8" t="s">
        <v>250</v>
      </c>
    </row>
    <row r="70" spans="1:40" ht="20.100000000000001" customHeight="1" x14ac:dyDescent="0.15">
      <c r="A70" s="56" t="s">
        <v>254</v>
      </c>
      <c r="B70" s="49" t="s">
        <v>253</v>
      </c>
      <c r="C70" s="49"/>
      <c r="D70" s="15" t="s">
        <v>252</v>
      </c>
      <c r="E70" s="180">
        <f>IFERROR(HLOOKUP($AE$38,$AA$76:$AI$80,2,FALSE),"")</f>
        <v>56005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250</v>
      </c>
      <c r="AL70" s="8" t="s">
        <v>250</v>
      </c>
      <c r="AN70" s="8" t="s">
        <v>250</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250</v>
      </c>
      <c r="AL71" s="8" t="s">
        <v>250</v>
      </c>
      <c r="AN71" s="8" t="s">
        <v>250</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250</v>
      </c>
      <c r="AL72" s="8" t="s">
        <v>250</v>
      </c>
      <c r="AN72" s="8" t="s">
        <v>250</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250</v>
      </c>
      <c r="AL73" s="8" t="s">
        <v>250</v>
      </c>
      <c r="AN73" s="8" t="s">
        <v>250</v>
      </c>
    </row>
    <row r="74" spans="1:40" ht="14.25" thickTop="1" x14ac:dyDescent="0.15">
      <c r="AA74" s="10">
        <v>0</v>
      </c>
      <c r="AB74" s="10">
        <v>0</v>
      </c>
      <c r="AC74" s="10">
        <v>0</v>
      </c>
      <c r="AD74" s="10">
        <v>0</v>
      </c>
      <c r="AE74" s="10">
        <v>0</v>
      </c>
      <c r="AF74" s="10">
        <v>0</v>
      </c>
      <c r="AG74" s="10">
        <v>0</v>
      </c>
      <c r="AH74" s="10">
        <v>0</v>
      </c>
      <c r="AI74" s="10">
        <v>0</v>
      </c>
      <c r="AJ74" s="8" t="s">
        <v>250</v>
      </c>
      <c r="AL74" s="8" t="s">
        <v>250</v>
      </c>
      <c r="AN74" s="8" t="s">
        <v>250</v>
      </c>
    </row>
    <row r="75" spans="1:40" ht="24" customHeight="1" x14ac:dyDescent="0.15">
      <c r="AJ75" s="8" t="s">
        <v>250</v>
      </c>
      <c r="AN75" s="8" t="s">
        <v>250</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250</v>
      </c>
      <c r="AN76" s="8" t="s">
        <v>250</v>
      </c>
    </row>
    <row r="77" spans="1:40" ht="18.95" customHeight="1" x14ac:dyDescent="0.15">
      <c r="AA77" s="12" t="s">
        <v>251</v>
      </c>
      <c r="AB77" s="12" t="s">
        <v>251</v>
      </c>
      <c r="AC77" s="12" t="s">
        <v>251</v>
      </c>
      <c r="AD77" s="12" t="s">
        <v>251</v>
      </c>
      <c r="AE77" s="12">
        <v>56005</v>
      </c>
      <c r="AF77" s="12" t="s">
        <v>251</v>
      </c>
      <c r="AG77" s="12" t="s">
        <v>251</v>
      </c>
      <c r="AH77" s="12" t="s">
        <v>251</v>
      </c>
      <c r="AI77" s="12" t="s">
        <v>251</v>
      </c>
      <c r="AJ77" s="8" t="s">
        <v>250</v>
      </c>
      <c r="AL77" s="8" t="s">
        <v>250</v>
      </c>
      <c r="AN77" s="8" t="s">
        <v>250</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250</v>
      </c>
      <c r="AL78" s="8" t="s">
        <v>250</v>
      </c>
      <c r="AN78" s="8" t="s">
        <v>250</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250</v>
      </c>
      <c r="AL79" s="8" t="s">
        <v>250</v>
      </c>
      <c r="AN79" s="8" t="s">
        <v>250</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250</v>
      </c>
      <c r="AL80" s="8" t="s">
        <v>250</v>
      </c>
      <c r="AN80" s="8" t="s">
        <v>250</v>
      </c>
    </row>
    <row r="81" spans="1:38" ht="14.25" thickBot="1" x14ac:dyDescent="0.2">
      <c r="AJ81" s="8" t="s">
        <v>250</v>
      </c>
      <c r="AL81" s="8" t="s">
        <v>250</v>
      </c>
    </row>
    <row r="82" spans="1:38" ht="18" thickTop="1" thickBot="1" x14ac:dyDescent="0.2">
      <c r="A82" s="87" t="s">
        <v>249</v>
      </c>
      <c r="B82" s="88"/>
      <c r="C82" s="88"/>
      <c r="D82" s="88"/>
      <c r="E82" s="90"/>
      <c r="F82" s="90"/>
      <c r="G82" s="88"/>
      <c r="H82" s="88"/>
      <c r="I82" s="88"/>
      <c r="J82" s="88"/>
      <c r="K82" s="88"/>
      <c r="L82" s="88"/>
      <c r="M82" s="88"/>
      <c r="N82" s="89"/>
    </row>
    <row r="83" spans="1:38" ht="15" thickTop="1" thickBot="1" x14ac:dyDescent="0.2">
      <c r="A83" s="66" t="s">
        <v>248</v>
      </c>
      <c r="B83" s="67"/>
      <c r="C83" s="67"/>
      <c r="D83" s="67"/>
      <c r="E83" s="160" t="s">
        <v>247</v>
      </c>
      <c r="F83" s="161"/>
      <c r="G83" s="162" t="s">
        <v>246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29" t="s">
        <v>245</v>
      </c>
      <c r="B85" s="130"/>
      <c r="C85" s="130"/>
      <c r="D85" s="130"/>
      <c r="E85" s="160" t="s">
        <v>244</v>
      </c>
      <c r="F85" s="161"/>
      <c r="G85" s="162" t="s">
        <v>243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29" t="s">
        <v>242</v>
      </c>
      <c r="B87" s="130"/>
      <c r="C87" s="130"/>
      <c r="D87" s="130"/>
      <c r="E87" s="160" t="s">
        <v>241</v>
      </c>
      <c r="F87" s="161"/>
      <c r="G87" s="162" t="s">
        <v>240</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31" t="s">
        <v>239</v>
      </c>
      <c r="B89" s="132"/>
      <c r="C89" s="132"/>
      <c r="D89" s="132"/>
      <c r="E89" s="160" t="s">
        <v>238</v>
      </c>
      <c r="F89" s="161"/>
      <c r="G89" s="162" t="s">
        <v>237</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29" t="s">
        <v>236</v>
      </c>
      <c r="B91" s="130"/>
      <c r="C91" s="130"/>
      <c r="D91" s="153"/>
      <c r="E91" s="158" t="s">
        <v>235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234</v>
      </c>
      <c r="B97" s="88"/>
      <c r="C97" s="88"/>
      <c r="D97" s="88"/>
      <c r="E97" s="88"/>
      <c r="F97" s="88"/>
      <c r="G97" s="88"/>
      <c r="H97" s="88"/>
      <c r="I97" s="88"/>
      <c r="J97" s="88"/>
      <c r="K97" s="88"/>
      <c r="L97" s="88"/>
      <c r="M97" s="88"/>
      <c r="N97" s="89"/>
    </row>
    <row r="98" spans="1:14" x14ac:dyDescent="0.15">
      <c r="A98" s="129" t="s">
        <v>233</v>
      </c>
      <c r="B98" s="130"/>
      <c r="C98" s="130"/>
      <c r="D98" s="153"/>
      <c r="E98" s="174" t="s">
        <v>232</v>
      </c>
      <c r="F98" s="175"/>
      <c r="G98" s="165" t="s">
        <v>231</v>
      </c>
      <c r="H98" s="166"/>
      <c r="I98" s="166"/>
      <c r="J98" s="166"/>
      <c r="K98" s="166"/>
      <c r="L98" s="166"/>
      <c r="M98" s="166"/>
      <c r="N98" s="167"/>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29" t="s">
        <v>230</v>
      </c>
      <c r="B105" s="130"/>
      <c r="C105" s="130"/>
      <c r="D105" s="153"/>
      <c r="E105" s="157" t="s">
        <v>229</v>
      </c>
      <c r="F105" s="122"/>
      <c r="G105" s="122"/>
      <c r="H105" s="122"/>
      <c r="I105" s="122"/>
      <c r="J105" s="122"/>
      <c r="K105" s="122"/>
      <c r="L105" s="122"/>
      <c r="M105" s="122"/>
      <c r="N105" s="123"/>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76" t="s">
        <v>307</v>
      </c>
      <c r="Q4" s="877"/>
      <c r="R4" s="877"/>
      <c r="S4" s="877"/>
      <c r="T4" s="118" t="str">
        <f>LEFT(E83,1)</f>
        <v>Ｂ</v>
      </c>
      <c r="U4" s="878" t="s">
        <v>306</v>
      </c>
      <c r="V4" s="878"/>
      <c r="W4" s="878"/>
      <c r="X4" s="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880" t="s">
        <v>305</v>
      </c>
      <c r="Q6" s="881"/>
      <c r="R6" s="881"/>
      <c r="S6" s="881"/>
      <c r="T6" s="118" t="str">
        <f>LEFT(E85,1)</f>
        <v>Ｂ</v>
      </c>
      <c r="U6" s="878" t="s">
        <v>303</v>
      </c>
      <c r="V6" s="878"/>
      <c r="W6" s="878"/>
      <c r="X6" s="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92" t="s">
        <v>285</v>
      </c>
      <c r="B7" s="893"/>
      <c r="C7" s="893"/>
      <c r="D7" s="893"/>
      <c r="E7" s="894" t="str">
        <f t="shared" si="0"/>
        <v>法人保育園等管理</v>
      </c>
      <c r="F7" s="895"/>
      <c r="G7" s="895"/>
      <c r="H7" s="895"/>
      <c r="I7" s="895"/>
      <c r="J7" s="895"/>
      <c r="K7" s="895"/>
      <c r="L7" s="895"/>
      <c r="M7" s="895"/>
      <c r="N7" s="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68" t="s">
        <v>283</v>
      </c>
      <c r="B8" s="869"/>
      <c r="C8" s="869"/>
      <c r="D8" s="869"/>
      <c r="E8" s="870" t="str">
        <f t="shared" si="0"/>
        <v>保育課</v>
      </c>
      <c r="F8" s="871"/>
      <c r="G8" s="871"/>
      <c r="H8" s="871"/>
      <c r="I8" s="871"/>
      <c r="J8" s="871"/>
      <c r="K8" s="871"/>
      <c r="L8" s="871"/>
      <c r="M8" s="871"/>
      <c r="N8" s="872"/>
      <c r="P8" s="840" t="s">
        <v>302</v>
      </c>
      <c r="Q8" s="841"/>
      <c r="R8" s="841"/>
      <c r="S8" s="841"/>
      <c r="T8" s="120" t="str">
        <f>LEFT(E87,1)</f>
        <v>Ａ</v>
      </c>
      <c r="U8" s="838" t="s">
        <v>301</v>
      </c>
      <c r="V8" s="838"/>
      <c r="W8" s="838"/>
      <c r="X8" s="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65" t="s">
        <v>334</v>
      </c>
      <c r="B9" s="866"/>
      <c r="C9" s="866"/>
      <c r="D9" s="867"/>
      <c r="E9" s="873" t="str">
        <f t="shared" si="0"/>
        <v>法人保育園等のうち市有施設の管理及び用地の転貸を行う。
１　建物　栗原保育園／北野の森保育園／新堀保育園
２　用地の転貸
新堀保育園／妙音沢もみじ保育園／白梅第二保育園／竹の子保育園　／みどりの丘の保育園／光保育園／まこと保育園</v>
      </c>
      <c r="F9" s="874"/>
      <c r="G9" s="874"/>
      <c r="H9" s="874"/>
      <c r="I9" s="874"/>
      <c r="J9" s="874"/>
      <c r="K9" s="874"/>
      <c r="L9" s="874"/>
      <c r="M9" s="874"/>
      <c r="N9" s="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36" t="s">
        <v>300</v>
      </c>
      <c r="Q10" s="837"/>
      <c r="R10" s="837"/>
      <c r="S10" s="837"/>
      <c r="T10" s="118" t="str">
        <f>LEFT(E89,1)</f>
        <v>Ａ</v>
      </c>
      <c r="U10" s="838" t="s">
        <v>298</v>
      </c>
      <c r="V10" s="838"/>
      <c r="W10" s="838"/>
      <c r="X10" s="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相続発生に伴い、光保育園の土地の寄附採納を受けた。</v>
      </c>
      <c r="U12" s="890"/>
      <c r="V12" s="890"/>
      <c r="W12" s="890"/>
      <c r="X12" s="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68" t="s">
        <v>332</v>
      </c>
      <c r="B14" s="869"/>
      <c r="C14" s="869"/>
      <c r="D14" s="869"/>
      <c r="E14" s="882" t="str">
        <f>E51</f>
        <v>■市が直接実施  □一部委託  □全部委託・指定管理  □その他</v>
      </c>
      <c r="F14" s="883"/>
      <c r="G14" s="883"/>
      <c r="H14" s="883"/>
      <c r="I14" s="883"/>
      <c r="J14" s="883"/>
      <c r="K14" s="883"/>
      <c r="L14" s="883"/>
      <c r="M14" s="883"/>
      <c r="N14" s="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68" t="s">
        <v>331</v>
      </c>
      <c r="B15" s="869"/>
      <c r="C15" s="869"/>
      <c r="D15" s="869"/>
      <c r="E15" s="882" t="str">
        <f>E52</f>
        <v>■国・県の制度　 □国・県の制度＋市独自の制度　 □市独自の制度</v>
      </c>
      <c r="F15" s="883"/>
      <c r="G15" s="883"/>
      <c r="H15" s="883"/>
      <c r="I15" s="883"/>
      <c r="J15" s="883"/>
      <c r="K15" s="883"/>
      <c r="L15" s="883"/>
      <c r="M15" s="883"/>
      <c r="N15" s="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85" t="s">
        <v>330</v>
      </c>
      <c r="B16" s="886"/>
      <c r="C16" s="886"/>
      <c r="D16" s="886"/>
      <c r="E16" s="887" t="str">
        <f>E53</f>
        <v>児童福祉法第２４条</v>
      </c>
      <c r="F16" s="888"/>
      <c r="G16" s="888"/>
      <c r="H16" s="888"/>
      <c r="I16" s="888"/>
      <c r="J16" s="888"/>
      <c r="K16" s="888"/>
      <c r="L16" s="888"/>
      <c r="M16" s="888"/>
      <c r="N16" s="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17801000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3718000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14083000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17323170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477830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0.97315712600415705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法人保育園等のうち市有施設の管理及び用地の転貸を行った。</v>
      </c>
      <c r="F26" s="53"/>
      <c r="G26" s="53"/>
      <c r="H26" s="53"/>
      <c r="I26" s="53"/>
      <c r="J26" s="53"/>
      <c r="K26" s="53"/>
      <c r="L26" s="53"/>
      <c r="M26" s="53"/>
      <c r="N26" s="54"/>
      <c r="O26" s="21"/>
      <c r="P26" s="840" t="s">
        <v>292</v>
      </c>
      <c r="Q26" s="841"/>
      <c r="R26" s="841"/>
      <c r="S26" s="897"/>
      <c r="T26" s="121" t="str">
        <f>E105</f>
        <v>引き続き、法人保育園等のうち市有施設の管理及び用地の転貸を行う。</v>
      </c>
      <c r="U26" s="890"/>
      <c r="V26" s="890"/>
      <c r="W26" s="890"/>
      <c r="X26" s="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入所児童数</v>
      </c>
      <c r="C33" s="49"/>
      <c r="D33" s="23" t="str">
        <f t="shared" ref="D33:E36" si="1">D70</f>
        <v>人</v>
      </c>
      <c r="E33" s="150">
        <f t="shared" si="1"/>
        <v>2336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892" t="s">
        <v>285</v>
      </c>
      <c r="B44" s="893"/>
      <c r="C44" s="893"/>
      <c r="D44" s="893"/>
      <c r="E44" s="894" t="s">
        <v>480</v>
      </c>
      <c r="F44" s="895"/>
      <c r="G44" s="895"/>
      <c r="H44" s="895"/>
      <c r="I44" s="895"/>
      <c r="J44" s="895"/>
      <c r="K44" s="895"/>
      <c r="L44" s="895"/>
      <c r="M44" s="895"/>
      <c r="N44" s="896"/>
    </row>
    <row r="45" spans="1:35" ht="20.100000000000001" customHeight="1" x14ac:dyDescent="0.15">
      <c r="A45" s="868" t="s">
        <v>283</v>
      </c>
      <c r="B45" s="869"/>
      <c r="C45" s="869"/>
      <c r="D45" s="869"/>
      <c r="E45" s="870" t="s">
        <v>462</v>
      </c>
      <c r="F45" s="871"/>
      <c r="G45" s="871"/>
      <c r="H45" s="871"/>
      <c r="I45" s="871"/>
      <c r="J45" s="871"/>
      <c r="K45" s="871"/>
      <c r="L45" s="871"/>
      <c r="M45" s="871"/>
      <c r="N45" s="872"/>
    </row>
    <row r="46" spans="1:35" ht="20.100000000000001" customHeight="1" x14ac:dyDescent="0.15">
      <c r="A46" s="865" t="s">
        <v>334</v>
      </c>
      <c r="B46" s="866"/>
      <c r="C46" s="866"/>
      <c r="D46" s="867"/>
      <c r="E46" s="873" t="s">
        <v>479</v>
      </c>
      <c r="F46" s="874"/>
      <c r="G46" s="874"/>
      <c r="H46" s="874"/>
      <c r="I46" s="874"/>
      <c r="J46" s="874"/>
      <c r="K46" s="874"/>
      <c r="L46" s="874"/>
      <c r="M46" s="874"/>
      <c r="N46" s="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68" t="s">
        <v>332</v>
      </c>
      <c r="B51" s="869"/>
      <c r="C51" s="869"/>
      <c r="D51" s="869"/>
      <c r="E51" s="882" t="str">
        <f>AA52 &amp; "市が直接実施  " &amp; AB52  &amp; "一部委託  "  &amp; AC52 &amp; "全部委託・指定管理  " &amp; AD52 &amp; "その他"</f>
        <v>■市が直接実施  □一部委託  □全部委託・指定管理  □その他</v>
      </c>
      <c r="F51" s="883"/>
      <c r="G51" s="883"/>
      <c r="H51" s="883"/>
      <c r="I51" s="883"/>
      <c r="J51" s="883"/>
      <c r="K51" s="883"/>
      <c r="L51" s="883"/>
      <c r="M51" s="883"/>
      <c r="N51" s="884"/>
    </row>
    <row r="52" spans="1:40" ht="20.100000000000001" customHeight="1" x14ac:dyDescent="0.15">
      <c r="A52" s="868" t="s">
        <v>331</v>
      </c>
      <c r="B52" s="869"/>
      <c r="C52" s="869"/>
      <c r="D52" s="869"/>
      <c r="E52" s="882" t="str">
        <f>AA53 &amp; "国・県の制度　 " &amp; AB53  &amp; "国・県の制度＋市独自の制度　 "  &amp; AC53  &amp; "市独自の制度"</f>
        <v>■国・県の制度　 □国・県の制度＋市独自の制度　 □市独自の制度</v>
      </c>
      <c r="F52" s="883"/>
      <c r="G52" s="883"/>
      <c r="H52" s="883"/>
      <c r="I52" s="883"/>
      <c r="J52" s="883"/>
      <c r="K52" s="883"/>
      <c r="L52" s="883"/>
      <c r="M52" s="883"/>
      <c r="N52" s="884"/>
      <c r="AA52" s="8" t="s">
        <v>275</v>
      </c>
      <c r="AB52" s="8" t="s">
        <v>274</v>
      </c>
      <c r="AC52" s="8" t="s">
        <v>274</v>
      </c>
      <c r="AD52" s="8" t="s">
        <v>274</v>
      </c>
    </row>
    <row r="53" spans="1:40" ht="20.100000000000001" customHeight="1" thickBot="1" x14ac:dyDescent="0.2">
      <c r="A53" s="885" t="s">
        <v>330</v>
      </c>
      <c r="B53" s="886"/>
      <c r="C53" s="886"/>
      <c r="D53" s="886"/>
      <c r="E53" s="887" t="s">
        <v>468</v>
      </c>
      <c r="F53" s="888"/>
      <c r="G53" s="888"/>
      <c r="H53" s="888"/>
      <c r="I53" s="888"/>
      <c r="J53" s="888"/>
      <c r="K53" s="888"/>
      <c r="L53" s="888"/>
      <c r="M53" s="888"/>
      <c r="N53" s="8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17801000</v>
      </c>
      <c r="F57" s="57"/>
      <c r="G57" s="57">
        <f>IFERROR(HLOOKUP($AF$38,$AA$56:$AI$57,2,FALSE)*1000,"")</f>
        <v>15703000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17667</v>
      </c>
      <c r="AE57" s="13">
        <v>17801</v>
      </c>
      <c r="AF57" s="13">
        <v>15703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3718000</v>
      </c>
      <c r="G58" s="19"/>
      <c r="H58" s="20">
        <f>IFERROR(G57-H59,"")</f>
        <v>2639000</v>
      </c>
      <c r="I58" s="19"/>
      <c r="J58" s="20">
        <f>IFERROR(I57-J59,"")</f>
        <v>0</v>
      </c>
      <c r="K58" s="19"/>
      <c r="L58" s="20">
        <f>IFERROR(K57-L59,"")</f>
        <v>0</v>
      </c>
      <c r="M58" s="19"/>
      <c r="N58" s="18">
        <f>IFERROR(M57-N59,"")</f>
        <v>0</v>
      </c>
      <c r="AA58" s="13">
        <v>0</v>
      </c>
      <c r="AB58" s="13">
        <v>0</v>
      </c>
      <c r="AC58" s="13">
        <v>0</v>
      </c>
      <c r="AD58" s="13">
        <v>13641821</v>
      </c>
      <c r="AE58" s="13">
        <v>17323170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14083000</v>
      </c>
      <c r="G59" s="19"/>
      <c r="H59" s="20">
        <f>IFERROR(HLOOKUP($AF$38,$AA$60:$AI$61,2,FALSE)*1000,"")</f>
        <v>13064000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17323170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477830</v>
      </c>
      <c r="F61" s="57"/>
      <c r="G61" s="57">
        <f>IFERROR(G57-G60,"")</f>
        <v>15703000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15200</v>
      </c>
      <c r="AE61" s="12">
        <f t="shared" si="2"/>
        <v>14083</v>
      </c>
      <c r="AF61" s="12">
        <f t="shared" si="2"/>
        <v>13064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0.97315712600415705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478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466</v>
      </c>
      <c r="C70" s="49"/>
      <c r="D70" s="15" t="s">
        <v>252</v>
      </c>
      <c r="E70" s="180">
        <f>IFERROR(HLOOKUP($AE$38,$AA$76:$AI$80,2,FALSE),"")</f>
        <v>2336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15200</v>
      </c>
      <c r="AE71" s="11">
        <v>14083</v>
      </c>
      <c r="AF71" s="11">
        <v>13064</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2336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40" t="s">
        <v>305</v>
      </c>
      <c r="B85" s="841"/>
      <c r="C85" s="841"/>
      <c r="D85" s="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40" t="s">
        <v>302</v>
      </c>
      <c r="B87" s="841"/>
      <c r="C87" s="841"/>
      <c r="D87" s="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36" t="s">
        <v>300</v>
      </c>
      <c r="B89" s="837"/>
      <c r="C89" s="837"/>
      <c r="D89" s="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40" t="s">
        <v>297</v>
      </c>
      <c r="B91" s="841"/>
      <c r="C91" s="841"/>
      <c r="D91" s="898"/>
      <c r="E91" s="158" t="s">
        <v>477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40" t="s">
        <v>294</v>
      </c>
      <c r="B98" s="841"/>
      <c r="C98" s="841"/>
      <c r="D98" s="898"/>
      <c r="E98" s="903" t="s">
        <v>232</v>
      </c>
      <c r="F98" s="904"/>
      <c r="G98" s="900" t="s">
        <v>293</v>
      </c>
      <c r="H98" s="901"/>
      <c r="I98" s="901"/>
      <c r="J98" s="901"/>
      <c r="K98" s="901"/>
      <c r="L98" s="901"/>
      <c r="M98" s="901"/>
      <c r="N98" s="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40" t="s">
        <v>292</v>
      </c>
      <c r="B105" s="841"/>
      <c r="C105" s="841"/>
      <c r="D105" s="898"/>
      <c r="E105" s="899" t="s">
        <v>476</v>
      </c>
      <c r="F105" s="890"/>
      <c r="G105" s="890"/>
      <c r="H105" s="890"/>
      <c r="I105" s="890"/>
      <c r="J105" s="890"/>
      <c r="K105" s="890"/>
      <c r="L105" s="890"/>
      <c r="M105" s="890"/>
      <c r="N105" s="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076" t="s">
        <v>307</v>
      </c>
      <c r="Q4" s="8077"/>
      <c r="R4" s="8077"/>
      <c r="S4" s="8077"/>
      <c r="T4" s="118" t="str">
        <f>LEFT(E83,1)</f>
        <v>Ｂ</v>
      </c>
      <c r="U4" s="8078" t="s">
        <v>306</v>
      </c>
      <c r="V4" s="8078"/>
      <c r="W4" s="8078"/>
      <c r="X4" s="8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080" t="s">
        <v>305</v>
      </c>
      <c r="Q6" s="8081"/>
      <c r="R6" s="8081"/>
      <c r="S6" s="8081"/>
      <c r="T6" s="118" t="str">
        <f>LEFT(E85,1)</f>
        <v>Ｂ</v>
      </c>
      <c r="U6" s="8078" t="s">
        <v>303</v>
      </c>
      <c r="V6" s="8078"/>
      <c r="W6" s="8078"/>
      <c r="X6" s="8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092" t="s">
        <v>285</v>
      </c>
      <c r="B7" s="8093"/>
      <c r="C7" s="8093"/>
      <c r="D7" s="8093"/>
      <c r="E7" s="8094" t="str">
        <f t="shared" si="0"/>
        <v>民生・児童委員業務</v>
      </c>
      <c r="F7" s="8095"/>
      <c r="G7" s="8095"/>
      <c r="H7" s="8095"/>
      <c r="I7" s="8095"/>
      <c r="J7" s="8095"/>
      <c r="K7" s="8095"/>
      <c r="L7" s="8095"/>
      <c r="M7" s="8095"/>
      <c r="N7" s="8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068" t="s">
        <v>283</v>
      </c>
      <c r="B8" s="8069"/>
      <c r="C8" s="8069"/>
      <c r="D8" s="8069"/>
      <c r="E8" s="8070" t="str">
        <f t="shared" si="0"/>
        <v>福祉政策課</v>
      </c>
      <c r="F8" s="8071"/>
      <c r="G8" s="8071"/>
      <c r="H8" s="8071"/>
      <c r="I8" s="8071"/>
      <c r="J8" s="8071"/>
      <c r="K8" s="8071"/>
      <c r="L8" s="8071"/>
      <c r="M8" s="8071"/>
      <c r="N8" s="8072"/>
      <c r="P8" s="8040" t="s">
        <v>302</v>
      </c>
      <c r="Q8" s="8041"/>
      <c r="R8" s="8041"/>
      <c r="S8" s="8041"/>
      <c r="T8" s="120" t="str">
        <f>LEFT(E87,1)</f>
        <v>Ａ</v>
      </c>
      <c r="U8" s="8038" t="s">
        <v>301</v>
      </c>
      <c r="V8" s="8038"/>
      <c r="W8" s="8038"/>
      <c r="X8" s="8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065" t="s">
        <v>334</v>
      </c>
      <c r="B9" s="8066"/>
      <c r="C9" s="8066"/>
      <c r="D9" s="8067"/>
      <c r="E9" s="8073" t="str">
        <f t="shared" si="0"/>
        <v>厚生労働大臣から委嘱を受け、身近な市民の相談相手として、また、行政との橋渡し役として、担当地域を持って活動する民生委員・児童委員が構成する市民生委員・児童委員協議会及び地区民生委員・児童委員協議会（６地区）に対し、活動経費の助成を行う。</v>
      </c>
      <c r="F9" s="8074"/>
      <c r="G9" s="8074"/>
      <c r="H9" s="8074"/>
      <c r="I9" s="8074"/>
      <c r="J9" s="8074"/>
      <c r="K9" s="8074"/>
      <c r="L9" s="8074"/>
      <c r="M9" s="8074"/>
      <c r="N9" s="8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036" t="s">
        <v>300</v>
      </c>
      <c r="Q10" s="8037"/>
      <c r="R10" s="8037"/>
      <c r="S10" s="8037"/>
      <c r="T10" s="118" t="str">
        <f>LEFT(E89,1)</f>
        <v>Ａ</v>
      </c>
      <c r="U10" s="8038" t="s">
        <v>298</v>
      </c>
      <c r="V10" s="8038"/>
      <c r="W10" s="8038"/>
      <c r="X10" s="8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市民生委員・児童委員協議会及び地区民生委員・児童委員協議会に補助を行った。補助金は各協議会の運営や各民生・児童委員の資質向上のための研修等に充てられた。
地域共生社会の実現に向けた取組や新座市地域福祉計画の実施に当たり、地域住民の立場から困りごとの相談にのり、地域の支え合いづくりの一助となる民生・児童委員の役割は重要であり、引き続き民生・児童委員活動の支援を継続していく必要がある。</v>
      </c>
      <c r="U12" s="8090"/>
      <c r="V12" s="8090"/>
      <c r="W12" s="8090"/>
      <c r="X12" s="8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068" t="s">
        <v>332</v>
      </c>
      <c r="B14" s="8069"/>
      <c r="C14" s="8069"/>
      <c r="D14" s="8069"/>
      <c r="E14" s="8082" t="str">
        <f>E51</f>
        <v>■市が直接実施  □一部委託  □全部委託・指定管理  □その他</v>
      </c>
      <c r="F14" s="8083"/>
      <c r="G14" s="8083"/>
      <c r="H14" s="8083"/>
      <c r="I14" s="8083"/>
      <c r="J14" s="8083"/>
      <c r="K14" s="8083"/>
      <c r="L14" s="8083"/>
      <c r="M14" s="8083"/>
      <c r="N14" s="8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068" t="s">
        <v>331</v>
      </c>
      <c r="B15" s="8069"/>
      <c r="C15" s="8069"/>
      <c r="D15" s="8069"/>
      <c r="E15" s="8082" t="str">
        <f>E52</f>
        <v>■国・県の制度　 □国・県の制度＋市独自の制度　 □市独自の制度</v>
      </c>
      <c r="F15" s="8083"/>
      <c r="G15" s="8083"/>
      <c r="H15" s="8083"/>
      <c r="I15" s="8083"/>
      <c r="J15" s="8083"/>
      <c r="K15" s="8083"/>
      <c r="L15" s="8083"/>
      <c r="M15" s="8083"/>
      <c r="N15" s="8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085" t="s">
        <v>330</v>
      </c>
      <c r="B16" s="8086"/>
      <c r="C16" s="8086"/>
      <c r="D16" s="8086"/>
      <c r="E16" s="8087" t="str">
        <f>E53</f>
        <v>民生委員法</v>
      </c>
      <c r="F16" s="8088"/>
      <c r="G16" s="8088"/>
      <c r="H16" s="8088"/>
      <c r="I16" s="8088"/>
      <c r="J16" s="8088"/>
      <c r="K16" s="8088"/>
      <c r="L16" s="8088"/>
      <c r="M16" s="8088"/>
      <c r="N16" s="8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24914000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10820000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14094000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22289409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2624591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0.89465396965561528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民生委員・児童委員が構成する市民生委員・児童委員協議会及び地区民生委員・児童委員協議会（６地区）に対し、活動経費の助成を行った。また、市民生委員・児童委員協議会の事務局を担うとともに、各地区民生委員・児童委員協議会の運営の支援を行った。</v>
      </c>
      <c r="F26" s="53"/>
      <c r="G26" s="53"/>
      <c r="H26" s="53"/>
      <c r="I26" s="53"/>
      <c r="J26" s="53"/>
      <c r="K26" s="53"/>
      <c r="L26" s="53"/>
      <c r="M26" s="53"/>
      <c r="N26" s="54"/>
      <c r="O26" s="21"/>
      <c r="P26" s="8040" t="s">
        <v>292</v>
      </c>
      <c r="Q26" s="8041"/>
      <c r="R26" s="8041"/>
      <c r="S26" s="8097"/>
      <c r="T26" s="121" t="str">
        <f>E105</f>
        <v>市民生委員・児童委員協議会及び地区民生委員・児童委員協議会に対し、活動の支援を行うとともに補助を継続していく。</v>
      </c>
      <c r="U26" s="8090"/>
      <c r="V26" s="8090"/>
      <c r="W26" s="8090"/>
      <c r="X26" s="8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民生委員・児童委員活動日数</v>
      </c>
      <c r="C33" s="49"/>
      <c r="D33" s="23" t="str">
        <f t="shared" ref="D33:E36" si="1">D70</f>
        <v>日</v>
      </c>
      <c r="E33" s="150">
        <f t="shared" si="1"/>
        <v>16775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民生委員・児童委員相談件数</v>
      </c>
      <c r="C34" s="49"/>
      <c r="D34" s="23" t="str">
        <f t="shared" si="1"/>
        <v>件</v>
      </c>
      <c r="E34" s="150">
        <f t="shared" si="1"/>
        <v>4682</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092" t="s">
        <v>285</v>
      </c>
      <c r="B44" s="8093"/>
      <c r="C44" s="8093"/>
      <c r="D44" s="8093"/>
      <c r="E44" s="8094" t="s">
        <v>1755</v>
      </c>
      <c r="F44" s="8095"/>
      <c r="G44" s="8095"/>
      <c r="H44" s="8095"/>
      <c r="I44" s="8095"/>
      <c r="J44" s="8095"/>
      <c r="K44" s="8095"/>
      <c r="L44" s="8095"/>
      <c r="M44" s="8095"/>
      <c r="N44" s="8096"/>
    </row>
    <row r="45" spans="1:35" ht="20.100000000000001" customHeight="1" x14ac:dyDescent="0.15">
      <c r="A45" s="8068" t="s">
        <v>283</v>
      </c>
      <c r="B45" s="8069"/>
      <c r="C45" s="8069"/>
      <c r="D45" s="8069"/>
      <c r="E45" s="8070" t="s">
        <v>1343</v>
      </c>
      <c r="F45" s="8071"/>
      <c r="G45" s="8071"/>
      <c r="H45" s="8071"/>
      <c r="I45" s="8071"/>
      <c r="J45" s="8071"/>
      <c r="K45" s="8071"/>
      <c r="L45" s="8071"/>
      <c r="M45" s="8071"/>
      <c r="N45" s="8072"/>
    </row>
    <row r="46" spans="1:35" ht="20.100000000000001" customHeight="1" x14ac:dyDescent="0.15">
      <c r="A46" s="8065" t="s">
        <v>334</v>
      </c>
      <c r="B46" s="8066"/>
      <c r="C46" s="8066"/>
      <c r="D46" s="8067"/>
      <c r="E46" s="8073" t="s">
        <v>1754</v>
      </c>
      <c r="F46" s="8074"/>
      <c r="G46" s="8074"/>
      <c r="H46" s="8074"/>
      <c r="I46" s="8074"/>
      <c r="J46" s="8074"/>
      <c r="K46" s="8074"/>
      <c r="L46" s="8074"/>
      <c r="M46" s="8074"/>
      <c r="N46" s="8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068" t="s">
        <v>332</v>
      </c>
      <c r="B51" s="8069"/>
      <c r="C51" s="8069"/>
      <c r="D51" s="8069"/>
      <c r="E51" s="8082" t="str">
        <f>AA52 &amp; "市が直接実施  " &amp; AB52  &amp; "一部委託  "  &amp; AC52 &amp; "全部委託・指定管理  " &amp; AD52 &amp; "その他"</f>
        <v>■市が直接実施  □一部委託  □全部委託・指定管理  □その他</v>
      </c>
      <c r="F51" s="8083"/>
      <c r="G51" s="8083"/>
      <c r="H51" s="8083"/>
      <c r="I51" s="8083"/>
      <c r="J51" s="8083"/>
      <c r="K51" s="8083"/>
      <c r="L51" s="8083"/>
      <c r="M51" s="8083"/>
      <c r="N51" s="8084"/>
    </row>
    <row r="52" spans="1:40" ht="20.100000000000001" customHeight="1" x14ac:dyDescent="0.15">
      <c r="A52" s="8068" t="s">
        <v>331</v>
      </c>
      <c r="B52" s="8069"/>
      <c r="C52" s="8069"/>
      <c r="D52" s="8069"/>
      <c r="E52" s="8082" t="str">
        <f>AA53 &amp; "国・県の制度　 " &amp; AB53  &amp; "国・県の制度＋市独自の制度　 "  &amp; AC53  &amp; "市独自の制度"</f>
        <v>■国・県の制度　 □国・県の制度＋市独自の制度　 □市独自の制度</v>
      </c>
      <c r="F52" s="8083"/>
      <c r="G52" s="8083"/>
      <c r="H52" s="8083"/>
      <c r="I52" s="8083"/>
      <c r="J52" s="8083"/>
      <c r="K52" s="8083"/>
      <c r="L52" s="8083"/>
      <c r="M52" s="8083"/>
      <c r="N52" s="8084"/>
      <c r="AA52" s="8" t="s">
        <v>275</v>
      </c>
      <c r="AB52" s="8" t="s">
        <v>274</v>
      </c>
      <c r="AC52" s="8" t="s">
        <v>274</v>
      </c>
      <c r="AD52" s="8" t="s">
        <v>274</v>
      </c>
    </row>
    <row r="53" spans="1:40" ht="20.100000000000001" customHeight="1" thickBot="1" x14ac:dyDescent="0.2">
      <c r="A53" s="8085" t="s">
        <v>330</v>
      </c>
      <c r="B53" s="8086"/>
      <c r="C53" s="8086"/>
      <c r="D53" s="8086"/>
      <c r="E53" s="8087" t="s">
        <v>1753</v>
      </c>
      <c r="F53" s="8088"/>
      <c r="G53" s="8088"/>
      <c r="H53" s="8088"/>
      <c r="I53" s="8088"/>
      <c r="J53" s="8088"/>
      <c r="K53" s="8088"/>
      <c r="L53" s="8088"/>
      <c r="M53" s="8088"/>
      <c r="N53" s="80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24914000</v>
      </c>
      <c r="F57" s="57"/>
      <c r="G57" s="57">
        <f>IFERROR(HLOOKUP($AF$38,$AA$56:$AI$57,2,FALSE)*1000,"")</f>
        <v>25038000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24039</v>
      </c>
      <c r="AE57" s="13">
        <v>24914</v>
      </c>
      <c r="AF57" s="13">
        <v>25038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10820000</v>
      </c>
      <c r="G58" s="19"/>
      <c r="H58" s="20">
        <f>IFERROR(G57-H59,"")</f>
        <v>10944000</v>
      </c>
      <c r="I58" s="19"/>
      <c r="J58" s="20">
        <f>IFERROR(I57-J59,"")</f>
        <v>0</v>
      </c>
      <c r="K58" s="19"/>
      <c r="L58" s="20">
        <f>IFERROR(K57-L59,"")</f>
        <v>0</v>
      </c>
      <c r="M58" s="19"/>
      <c r="N58" s="18">
        <f>IFERROR(M57-N59,"")</f>
        <v>0</v>
      </c>
      <c r="AA58" s="13">
        <v>0</v>
      </c>
      <c r="AB58" s="13">
        <v>0</v>
      </c>
      <c r="AC58" s="13">
        <v>0</v>
      </c>
      <c r="AD58" s="13">
        <v>23912000</v>
      </c>
      <c r="AE58" s="13">
        <v>22289409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14094000</v>
      </c>
      <c r="G59" s="19"/>
      <c r="H59" s="20">
        <f>IFERROR(HLOOKUP($AF$38,$AA$60:$AI$61,2,FALSE)*1000,"")</f>
        <v>14094000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22289409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2624591</v>
      </c>
      <c r="F61" s="57"/>
      <c r="G61" s="57">
        <f>IFERROR(G57-G60,"")</f>
        <v>25038000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14175</v>
      </c>
      <c r="AE61" s="12">
        <f t="shared" si="2"/>
        <v>14094</v>
      </c>
      <c r="AF61" s="12">
        <f t="shared" si="2"/>
        <v>14094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0.89465396965561528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1752</v>
      </c>
      <c r="F63" s="53"/>
      <c r="G63" s="53"/>
      <c r="H63" s="53"/>
      <c r="I63" s="53"/>
      <c r="J63" s="53"/>
      <c r="K63" s="53"/>
      <c r="L63" s="53"/>
      <c r="M63" s="53"/>
      <c r="N63" s="54"/>
      <c r="AA63" s="11">
        <v>0</v>
      </c>
      <c r="AB63" s="11">
        <v>0</v>
      </c>
      <c r="AC63" s="11">
        <v>0</v>
      </c>
      <c r="AD63" s="11">
        <v>14175</v>
      </c>
      <c r="AE63" s="11">
        <v>14094</v>
      </c>
      <c r="AF63" s="11">
        <v>14094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1751</v>
      </c>
      <c r="C70" s="49"/>
      <c r="D70" s="15" t="s">
        <v>796</v>
      </c>
      <c r="E70" s="180">
        <f>IFERROR(HLOOKUP($AE$38,$AA$76:$AI$80,2,FALSE),"")</f>
        <v>16775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1750</v>
      </c>
      <c r="C71" s="49"/>
      <c r="D71" s="15" t="s">
        <v>358</v>
      </c>
      <c r="E71" s="180">
        <f>IFERROR(HLOOKUP($AE$38,$AA$76:$AI$80,3,FALSE),"")</f>
        <v>4682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16775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4682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040" t="s">
        <v>305</v>
      </c>
      <c r="B85" s="8041"/>
      <c r="C85" s="8041"/>
      <c r="D85" s="8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040" t="s">
        <v>302</v>
      </c>
      <c r="B87" s="8041"/>
      <c r="C87" s="8041"/>
      <c r="D87" s="8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036" t="s">
        <v>300</v>
      </c>
      <c r="B89" s="8037"/>
      <c r="C89" s="8037"/>
      <c r="D89" s="8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040" t="s">
        <v>297</v>
      </c>
      <c r="B91" s="8041"/>
      <c r="C91" s="8041"/>
      <c r="D91" s="8098"/>
      <c r="E91" s="158" t="s">
        <v>1749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040" t="s">
        <v>294</v>
      </c>
      <c r="B98" s="8041"/>
      <c r="C98" s="8041"/>
      <c r="D98" s="8098"/>
      <c r="E98" s="8103" t="s">
        <v>340</v>
      </c>
      <c r="F98" s="8104"/>
      <c r="G98" s="8100" t="s">
        <v>293</v>
      </c>
      <c r="H98" s="8101"/>
      <c r="I98" s="8101"/>
      <c r="J98" s="8101"/>
      <c r="K98" s="8101"/>
      <c r="L98" s="8101"/>
      <c r="M98" s="8101"/>
      <c r="N98" s="8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040" t="s">
        <v>292</v>
      </c>
      <c r="B105" s="8041"/>
      <c r="C105" s="8041"/>
      <c r="D105" s="8098"/>
      <c r="E105" s="8099" t="s">
        <v>1748</v>
      </c>
      <c r="F105" s="8090"/>
      <c r="G105" s="8090"/>
      <c r="H105" s="8090"/>
      <c r="I105" s="8090"/>
      <c r="J105" s="8090"/>
      <c r="K105" s="8090"/>
      <c r="L105" s="8090"/>
      <c r="M105" s="8090"/>
      <c r="N105" s="8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116" t="s">
        <v>307</v>
      </c>
      <c r="Q4" s="8117"/>
      <c r="R4" s="8117"/>
      <c r="S4" s="8117"/>
      <c r="T4" s="118" t="str">
        <f>LEFT(E83,1)</f>
        <v>Ｂ</v>
      </c>
      <c r="U4" s="8118" t="s">
        <v>306</v>
      </c>
      <c r="V4" s="8118"/>
      <c r="W4" s="8118"/>
      <c r="X4" s="8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120" t="s">
        <v>305</v>
      </c>
      <c r="Q6" s="8121"/>
      <c r="R6" s="8121"/>
      <c r="S6" s="8121"/>
      <c r="T6" s="118" t="str">
        <f>LEFT(E85,1)</f>
        <v>Ｂ</v>
      </c>
      <c r="U6" s="8118" t="s">
        <v>303</v>
      </c>
      <c r="V6" s="8118"/>
      <c r="W6" s="8118"/>
      <c r="X6" s="8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132" t="s">
        <v>285</v>
      </c>
      <c r="B7" s="8133"/>
      <c r="C7" s="8133"/>
      <c r="D7" s="8133"/>
      <c r="E7" s="8134" t="str">
        <f t="shared" si="0"/>
        <v>更生保護</v>
      </c>
      <c r="F7" s="8135"/>
      <c r="G7" s="8135"/>
      <c r="H7" s="8135"/>
      <c r="I7" s="8135"/>
      <c r="J7" s="8135"/>
      <c r="K7" s="8135"/>
      <c r="L7" s="8135"/>
      <c r="M7" s="8135"/>
      <c r="N7" s="8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108" t="s">
        <v>283</v>
      </c>
      <c r="B8" s="8109"/>
      <c r="C8" s="8109"/>
      <c r="D8" s="8109"/>
      <c r="E8" s="8110" t="str">
        <f t="shared" si="0"/>
        <v>福祉政策課</v>
      </c>
      <c r="F8" s="8111"/>
      <c r="G8" s="8111"/>
      <c r="H8" s="8111"/>
      <c r="I8" s="8111"/>
      <c r="J8" s="8111"/>
      <c r="K8" s="8111"/>
      <c r="L8" s="8111"/>
      <c r="M8" s="8111"/>
      <c r="N8" s="8112"/>
      <c r="P8" s="8080" t="s">
        <v>302</v>
      </c>
      <c r="Q8" s="8081"/>
      <c r="R8" s="8081"/>
      <c r="S8" s="8081"/>
      <c r="T8" s="120" t="str">
        <f>LEFT(E87,1)</f>
        <v>Ａ</v>
      </c>
      <c r="U8" s="8078" t="s">
        <v>301</v>
      </c>
      <c r="V8" s="8078"/>
      <c r="W8" s="8078"/>
      <c r="X8" s="8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105" t="s">
        <v>334</v>
      </c>
      <c r="B9" s="8106"/>
      <c r="C9" s="8106"/>
      <c r="D9" s="8107"/>
      <c r="E9" s="8113" t="str">
        <f t="shared" si="0"/>
        <v>犯罪や非行を行った者の更生や社会復帰の支援及びこれらを未然に防ぐ啓発活動を行う埼玉県更生保護観察協会朝霞支部及び朝霞地区保護司会新座支部に対し、経費負担・補助を行う。</v>
      </c>
      <c r="F9" s="8114"/>
      <c r="G9" s="8114"/>
      <c r="H9" s="8114"/>
      <c r="I9" s="8114"/>
      <c r="J9" s="8114"/>
      <c r="K9" s="8114"/>
      <c r="L9" s="8114"/>
      <c r="M9" s="8114"/>
      <c r="N9" s="8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076" t="s">
        <v>300</v>
      </c>
      <c r="Q10" s="8077"/>
      <c r="R10" s="8077"/>
      <c r="S10" s="8077"/>
      <c r="T10" s="118" t="str">
        <f>LEFT(E89,1)</f>
        <v>Ｂ</v>
      </c>
      <c r="U10" s="8078" t="s">
        <v>298</v>
      </c>
      <c r="V10" s="8078"/>
      <c r="W10" s="8078"/>
      <c r="X10" s="8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護司制度は国において保護司の担い手不足や高齢化を改善するために、制度改正の検討が行われているなど、今後も必要な事業として想定されている。なお、本市においても担い手の高齢化及び減少は深刻な問題である。
また、令和５年度は新型コロナウイルス感染症の蔓延に伴い、実施を見送っていた事業等を順次再開してきた。研修会等が予定どおり開催できたため、保護司活動に役立つ情報提供などを実施できた。</v>
      </c>
      <c r="U12" s="8130"/>
      <c r="V12" s="8130"/>
      <c r="W12" s="8130"/>
      <c r="X12" s="8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108" t="s">
        <v>332</v>
      </c>
      <c r="B14" s="8109"/>
      <c r="C14" s="8109"/>
      <c r="D14" s="8109"/>
      <c r="E14" s="8122" t="str">
        <f>E51</f>
        <v>■市が直接実施  □一部委託  □全部委託・指定管理  □その他</v>
      </c>
      <c r="F14" s="8123"/>
      <c r="G14" s="8123"/>
      <c r="H14" s="8123"/>
      <c r="I14" s="8123"/>
      <c r="J14" s="8123"/>
      <c r="K14" s="8123"/>
      <c r="L14" s="8123"/>
      <c r="M14" s="8123"/>
      <c r="N14" s="8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108" t="s">
        <v>331</v>
      </c>
      <c r="B15" s="8109"/>
      <c r="C15" s="8109"/>
      <c r="D15" s="8109"/>
      <c r="E15" s="8122" t="str">
        <f>E52</f>
        <v>■国・県の制度　 □国・県の制度＋市独自の制度　 □市独自の制度</v>
      </c>
      <c r="F15" s="8123"/>
      <c r="G15" s="8123"/>
      <c r="H15" s="8123"/>
      <c r="I15" s="8123"/>
      <c r="J15" s="8123"/>
      <c r="K15" s="8123"/>
      <c r="L15" s="8123"/>
      <c r="M15" s="8123"/>
      <c r="N15" s="8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125" t="s">
        <v>330</v>
      </c>
      <c r="B16" s="8126"/>
      <c r="C16" s="8126"/>
      <c r="D16" s="8126"/>
      <c r="E16" s="8127" t="str">
        <f>E53</f>
        <v>更生保護法第３２条</v>
      </c>
      <c r="F16" s="8128"/>
      <c r="G16" s="8128"/>
      <c r="H16" s="8128"/>
      <c r="I16" s="8128"/>
      <c r="J16" s="8128"/>
      <c r="K16" s="8128"/>
      <c r="L16" s="8128"/>
      <c r="M16" s="8128"/>
      <c r="N16" s="8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1595000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1595000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1593320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1680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0.99894670846394984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犯罪や非行を行った者の更生や社会復帰の支援及びこれらを未然に防ぐ啓発活動を行う埼玉県更生保護観察協会朝霞支部及び朝霞地区保護司会新座支部に対し、経費負担・補助を行った。
朝霞地区保護司会新座支部
会員数　２６名（令和６年５月１日現在）
任期　２年（再任可能・任命時点で７５歳まで（原則））</v>
      </c>
      <c r="F26" s="53"/>
      <c r="G26" s="53"/>
      <c r="H26" s="53"/>
      <c r="I26" s="53"/>
      <c r="J26" s="53"/>
      <c r="K26" s="53"/>
      <c r="L26" s="53"/>
      <c r="M26" s="53"/>
      <c r="N26" s="54"/>
      <c r="O26" s="21"/>
      <c r="P26" s="8080" t="s">
        <v>292</v>
      </c>
      <c r="Q26" s="8081"/>
      <c r="R26" s="8081"/>
      <c r="S26" s="8137"/>
      <c r="T26" s="121" t="str">
        <f>E105</f>
        <v>令和６年度から令和９年度までの４年間は、朝霞地区保護司会（朝霞市、志木市、新座市、和光市）の事務局当番市となり、朝霞地区保護司会新座支部の事務局業務のみであった令和５年度より業務が拡大する。
また、県内の更生保護活動を取りまとめるさいたま保護観察所と連携しながら、朝霞地区保護司会に所属する保護司へのサポートや情報提供に努める。</v>
      </c>
      <c r="U26" s="8130"/>
      <c r="V26" s="8130"/>
      <c r="W26" s="8130"/>
      <c r="X26" s="8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朝霞地区保護司会新座支部自主研修会の開催</v>
      </c>
      <c r="C33" s="49"/>
      <c r="D33" s="23" t="str">
        <f t="shared" ref="D33:E36" si="1">D70</f>
        <v>回</v>
      </c>
      <c r="E33" s="46">
        <f t="shared" si="1"/>
        <v>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132" t="s">
        <v>285</v>
      </c>
      <c r="B44" s="8133"/>
      <c r="C44" s="8133"/>
      <c r="D44" s="8133"/>
      <c r="E44" s="8134" t="s">
        <v>1762</v>
      </c>
      <c r="F44" s="8135"/>
      <c r="G44" s="8135"/>
      <c r="H44" s="8135"/>
      <c r="I44" s="8135"/>
      <c r="J44" s="8135"/>
      <c r="K44" s="8135"/>
      <c r="L44" s="8135"/>
      <c r="M44" s="8135"/>
      <c r="N44" s="8136"/>
    </row>
    <row r="45" spans="1:35" ht="20.100000000000001" customHeight="1" x14ac:dyDescent="0.15">
      <c r="A45" s="8108" t="s">
        <v>283</v>
      </c>
      <c r="B45" s="8109"/>
      <c r="C45" s="8109"/>
      <c r="D45" s="8109"/>
      <c r="E45" s="8110" t="s">
        <v>1343</v>
      </c>
      <c r="F45" s="8111"/>
      <c r="G45" s="8111"/>
      <c r="H45" s="8111"/>
      <c r="I45" s="8111"/>
      <c r="J45" s="8111"/>
      <c r="K45" s="8111"/>
      <c r="L45" s="8111"/>
      <c r="M45" s="8111"/>
      <c r="N45" s="8112"/>
    </row>
    <row r="46" spans="1:35" ht="20.100000000000001" customHeight="1" x14ac:dyDescent="0.15">
      <c r="A46" s="8105" t="s">
        <v>334</v>
      </c>
      <c r="B46" s="8106"/>
      <c r="C46" s="8106"/>
      <c r="D46" s="8107"/>
      <c r="E46" s="8113" t="s">
        <v>1761</v>
      </c>
      <c r="F46" s="8114"/>
      <c r="G46" s="8114"/>
      <c r="H46" s="8114"/>
      <c r="I46" s="8114"/>
      <c r="J46" s="8114"/>
      <c r="K46" s="8114"/>
      <c r="L46" s="8114"/>
      <c r="M46" s="8114"/>
      <c r="N46" s="8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108" t="s">
        <v>332</v>
      </c>
      <c r="B51" s="8109"/>
      <c r="C51" s="8109"/>
      <c r="D51" s="8109"/>
      <c r="E51" s="8122" t="str">
        <f>AA52 &amp; "市が直接実施  " &amp; AB52  &amp; "一部委託  "  &amp; AC52 &amp; "全部委託・指定管理  " &amp; AD52 &amp; "その他"</f>
        <v>■市が直接実施  □一部委託  □全部委託・指定管理  □その他</v>
      </c>
      <c r="F51" s="8123"/>
      <c r="G51" s="8123"/>
      <c r="H51" s="8123"/>
      <c r="I51" s="8123"/>
      <c r="J51" s="8123"/>
      <c r="K51" s="8123"/>
      <c r="L51" s="8123"/>
      <c r="M51" s="8123"/>
      <c r="N51" s="8124"/>
    </row>
    <row r="52" spans="1:40" ht="20.100000000000001" customHeight="1" x14ac:dyDescent="0.15">
      <c r="A52" s="8108" t="s">
        <v>331</v>
      </c>
      <c r="B52" s="8109"/>
      <c r="C52" s="8109"/>
      <c r="D52" s="8109"/>
      <c r="E52" s="8122" t="str">
        <f>AA53 &amp; "国・県の制度　 " &amp; AB53  &amp; "国・県の制度＋市独自の制度　 "  &amp; AC53  &amp; "市独自の制度"</f>
        <v>■国・県の制度　 □国・県の制度＋市独自の制度　 □市独自の制度</v>
      </c>
      <c r="F52" s="8123"/>
      <c r="G52" s="8123"/>
      <c r="H52" s="8123"/>
      <c r="I52" s="8123"/>
      <c r="J52" s="8123"/>
      <c r="K52" s="8123"/>
      <c r="L52" s="8123"/>
      <c r="M52" s="8123"/>
      <c r="N52" s="8124"/>
      <c r="AA52" s="8" t="s">
        <v>275</v>
      </c>
      <c r="AB52" s="8" t="s">
        <v>274</v>
      </c>
      <c r="AC52" s="8" t="s">
        <v>274</v>
      </c>
      <c r="AD52" s="8" t="s">
        <v>274</v>
      </c>
    </row>
    <row r="53" spans="1:40" ht="20.100000000000001" customHeight="1" thickBot="1" x14ac:dyDescent="0.2">
      <c r="A53" s="8125" t="s">
        <v>330</v>
      </c>
      <c r="B53" s="8126"/>
      <c r="C53" s="8126"/>
      <c r="D53" s="8126"/>
      <c r="E53" s="8127" t="s">
        <v>1760</v>
      </c>
      <c r="F53" s="8128"/>
      <c r="G53" s="8128"/>
      <c r="H53" s="8128"/>
      <c r="I53" s="8128"/>
      <c r="J53" s="8128"/>
      <c r="K53" s="8128"/>
      <c r="L53" s="8128"/>
      <c r="M53" s="8128"/>
      <c r="N53" s="8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1595000</v>
      </c>
      <c r="F57" s="57"/>
      <c r="G57" s="57">
        <f>IFERROR(HLOOKUP($AF$38,$AA$56:$AI$57,2,FALSE)*1000,"")</f>
        <v>1610000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1458</v>
      </c>
      <c r="AE57" s="13">
        <v>1595</v>
      </c>
      <c r="AF57" s="13">
        <v>1610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1595000</v>
      </c>
      <c r="G58" s="19"/>
      <c r="H58" s="20">
        <f>IFERROR(G57-H59,"")</f>
        <v>1610000</v>
      </c>
      <c r="I58" s="19"/>
      <c r="J58" s="20">
        <f>IFERROR(I57-J59,"")</f>
        <v>0</v>
      </c>
      <c r="K58" s="19"/>
      <c r="L58" s="20">
        <f>IFERROR(K57-L59,"")</f>
        <v>0</v>
      </c>
      <c r="M58" s="19"/>
      <c r="N58" s="18">
        <f>IFERROR(M57-N59,"")</f>
        <v>0</v>
      </c>
      <c r="AA58" s="13">
        <v>0</v>
      </c>
      <c r="AB58" s="13">
        <v>0</v>
      </c>
      <c r="AC58" s="13">
        <v>0</v>
      </c>
      <c r="AD58" s="13">
        <v>1263000</v>
      </c>
      <c r="AE58" s="13">
        <v>1593320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1593320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1680</v>
      </c>
      <c r="F61" s="57"/>
      <c r="G61" s="57">
        <f>IFERROR(G57-G60,"")</f>
        <v>1610000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0.99894670846394984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1759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1758</v>
      </c>
      <c r="C70" s="49"/>
      <c r="D70" s="15" t="s">
        <v>350</v>
      </c>
      <c r="E70" s="180">
        <f>IFERROR(HLOOKUP($AE$38,$AA$76:$AI$80,2,FALSE),"")</f>
        <v>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080" t="s">
        <v>305</v>
      </c>
      <c r="B85" s="8081"/>
      <c r="C85" s="8081"/>
      <c r="D85" s="8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080" t="s">
        <v>302</v>
      </c>
      <c r="B87" s="8081"/>
      <c r="C87" s="8081"/>
      <c r="D87" s="8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076" t="s">
        <v>300</v>
      </c>
      <c r="B89" s="8077"/>
      <c r="C89" s="8077"/>
      <c r="D89" s="80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080" t="s">
        <v>297</v>
      </c>
      <c r="B91" s="8081"/>
      <c r="C91" s="8081"/>
      <c r="D91" s="8138"/>
      <c r="E91" s="158" t="s">
        <v>1757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080" t="s">
        <v>294</v>
      </c>
      <c r="B98" s="8081"/>
      <c r="C98" s="8081"/>
      <c r="D98" s="8138"/>
      <c r="E98" s="8143" t="s">
        <v>232</v>
      </c>
      <c r="F98" s="8144"/>
      <c r="G98" s="8140" t="s">
        <v>293</v>
      </c>
      <c r="H98" s="8141"/>
      <c r="I98" s="8141"/>
      <c r="J98" s="8141"/>
      <c r="K98" s="8141"/>
      <c r="L98" s="8141"/>
      <c r="M98" s="8141"/>
      <c r="N98" s="8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080" t="s">
        <v>292</v>
      </c>
      <c r="B105" s="8081"/>
      <c r="C105" s="8081"/>
      <c r="D105" s="8138"/>
      <c r="E105" s="8139" t="s">
        <v>1756</v>
      </c>
      <c r="F105" s="8130"/>
      <c r="G105" s="8130"/>
      <c r="H105" s="8130"/>
      <c r="I105" s="8130"/>
      <c r="J105" s="8130"/>
      <c r="K105" s="8130"/>
      <c r="L105" s="8130"/>
      <c r="M105" s="8130"/>
      <c r="N105" s="8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156" t="s">
        <v>307</v>
      </c>
      <c r="Q4" s="8157"/>
      <c r="R4" s="8157"/>
      <c r="S4" s="8157"/>
      <c r="T4" s="118" t="str">
        <f>LEFT(E83,1)</f>
        <v>Ｂ</v>
      </c>
      <c r="U4" s="8158" t="s">
        <v>306</v>
      </c>
      <c r="V4" s="8158"/>
      <c r="W4" s="8158"/>
      <c r="X4" s="8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160" t="s">
        <v>305</v>
      </c>
      <c r="Q6" s="8161"/>
      <c r="R6" s="8161"/>
      <c r="S6" s="8161"/>
      <c r="T6" s="118" t="str">
        <f>LEFT(E85,1)</f>
        <v>Ａ</v>
      </c>
      <c r="U6" s="8158" t="s">
        <v>303</v>
      </c>
      <c r="V6" s="8158"/>
      <c r="W6" s="8158"/>
      <c r="X6" s="8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172" t="s">
        <v>285</v>
      </c>
      <c r="B7" s="8173"/>
      <c r="C7" s="8173"/>
      <c r="D7" s="8173"/>
      <c r="E7" s="8174" t="str">
        <f t="shared" si="0"/>
        <v>社会福祉協議会補助</v>
      </c>
      <c r="F7" s="8175"/>
      <c r="G7" s="8175"/>
      <c r="H7" s="8175"/>
      <c r="I7" s="8175"/>
      <c r="J7" s="8175"/>
      <c r="K7" s="8175"/>
      <c r="L7" s="8175"/>
      <c r="M7" s="8175"/>
      <c r="N7" s="8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148" t="s">
        <v>283</v>
      </c>
      <c r="B8" s="8149"/>
      <c r="C8" s="8149"/>
      <c r="D8" s="8149"/>
      <c r="E8" s="8150" t="str">
        <f t="shared" si="0"/>
        <v>福祉政策課</v>
      </c>
      <c r="F8" s="8151"/>
      <c r="G8" s="8151"/>
      <c r="H8" s="8151"/>
      <c r="I8" s="8151"/>
      <c r="J8" s="8151"/>
      <c r="K8" s="8151"/>
      <c r="L8" s="8151"/>
      <c r="M8" s="8151"/>
      <c r="N8" s="8152"/>
      <c r="P8" s="8120" t="s">
        <v>302</v>
      </c>
      <c r="Q8" s="8121"/>
      <c r="R8" s="8121"/>
      <c r="S8" s="8121"/>
      <c r="T8" s="120" t="str">
        <f>LEFT(E87,1)</f>
        <v>Ａ</v>
      </c>
      <c r="U8" s="8118" t="s">
        <v>301</v>
      </c>
      <c r="V8" s="8118"/>
      <c r="W8" s="8118"/>
      <c r="X8" s="8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145" t="s">
        <v>334</v>
      </c>
      <c r="B9" s="8146"/>
      <c r="C9" s="8146"/>
      <c r="D9" s="8147"/>
      <c r="E9" s="8153" t="str">
        <f t="shared" si="0"/>
        <v>地域福祉向上のため、その中心的役割を担い、ボランティア、行政、町内会・自治会、民生・児童委員及び福祉団体と連携し、高齢者、ひとり親、児童、障がい者などに必要な福祉サービスの提供やボランティアの育成を実施する新座市社会福祉協議会に対し、補助を行う。</v>
      </c>
      <c r="F9" s="8154"/>
      <c r="G9" s="8154"/>
      <c r="H9" s="8154"/>
      <c r="I9" s="8154"/>
      <c r="J9" s="8154"/>
      <c r="K9" s="8154"/>
      <c r="L9" s="8154"/>
      <c r="M9" s="8154"/>
      <c r="N9" s="8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116" t="s">
        <v>300</v>
      </c>
      <c r="Q10" s="8117"/>
      <c r="R10" s="8117"/>
      <c r="S10" s="8117"/>
      <c r="T10" s="118" t="str">
        <f>LEFT(E89,1)</f>
        <v>Ａ</v>
      </c>
      <c r="U10" s="8118" t="s">
        <v>298</v>
      </c>
      <c r="V10" s="8118"/>
      <c r="W10" s="8118"/>
      <c r="X10" s="8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社会福祉協議会に対し、人件費等の補助を行った。社会福祉協議会において、地域福祉の取組を推進するとともに、支え合いのできる地域づくりを進めている地域福祉推進協議会の活動支援等を実施した。また、社会福祉協議会の業務について、今後拡大が想定されるため、社会福祉協議会が使用している第三庁舎を増築することとした。</v>
      </c>
      <c r="U12" s="8170"/>
      <c r="V12" s="8170"/>
      <c r="W12" s="8170"/>
      <c r="X12" s="8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148" t="s">
        <v>332</v>
      </c>
      <c r="B14" s="8149"/>
      <c r="C14" s="8149"/>
      <c r="D14" s="8149"/>
      <c r="E14" s="8162" t="str">
        <f>E51</f>
        <v>■市が直接実施  □一部委託  □全部委託・指定管理  □その他</v>
      </c>
      <c r="F14" s="8163"/>
      <c r="G14" s="8163"/>
      <c r="H14" s="8163"/>
      <c r="I14" s="8163"/>
      <c r="J14" s="8163"/>
      <c r="K14" s="8163"/>
      <c r="L14" s="8163"/>
      <c r="M14" s="8163"/>
      <c r="N14" s="8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148" t="s">
        <v>331</v>
      </c>
      <c r="B15" s="8149"/>
      <c r="C15" s="8149"/>
      <c r="D15" s="8149"/>
      <c r="E15" s="8162" t="str">
        <f>E52</f>
        <v>□国・県の制度　 □国・県の制度＋市独自の制度　 ■市独自の制度</v>
      </c>
      <c r="F15" s="8163"/>
      <c r="G15" s="8163"/>
      <c r="H15" s="8163"/>
      <c r="I15" s="8163"/>
      <c r="J15" s="8163"/>
      <c r="K15" s="8163"/>
      <c r="L15" s="8163"/>
      <c r="M15" s="8163"/>
      <c r="N15" s="8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165" t="s">
        <v>330</v>
      </c>
      <c r="B16" s="8166"/>
      <c r="C16" s="8166"/>
      <c r="D16" s="8166"/>
      <c r="E16" s="8167" t="str">
        <f>E53</f>
        <v>社会福祉法第５８条第１項</v>
      </c>
      <c r="F16" s="8168"/>
      <c r="G16" s="8168"/>
      <c r="H16" s="8168"/>
      <c r="I16" s="8168"/>
      <c r="J16" s="8168"/>
      <c r="K16" s="8168"/>
      <c r="L16" s="8168"/>
      <c r="M16" s="8168"/>
      <c r="N16" s="8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114567000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111639000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2928000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114013222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553778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0.99516633934728149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福祉向上のため、その中心的役割を担い、ボランティア、行政、町内会・自治会、民生・児童委員及び福祉団体と連携し、高齢者、ひとり親、児童、障がい者などに必要な福祉サービスの提供やボランティアの育成を実施する新座市社会福祉協議会に対し、補助を行った。</v>
      </c>
      <c r="F26" s="53"/>
      <c r="G26" s="53"/>
      <c r="H26" s="53"/>
      <c r="I26" s="53"/>
      <c r="J26" s="53"/>
      <c r="K26" s="53"/>
      <c r="L26" s="53"/>
      <c r="M26" s="53"/>
      <c r="N26" s="54"/>
      <c r="O26" s="21"/>
      <c r="P26" s="8120" t="s">
        <v>292</v>
      </c>
      <c r="Q26" s="8121"/>
      <c r="R26" s="8121"/>
      <c r="S26" s="8177"/>
      <c r="T26" s="121" t="str">
        <f>E105</f>
        <v>社会福祉協議会に対する補助のほか、令和６年度以降に福祉に関する業務の一部を委託し、その分の人員や予算を市から社会福祉協議会に配分することにより、社会福祉協議会を福祉行政の中核的な役割を担う機関として強化するとともに、委託事業に係る専門性を高め、市民サービスの向上を図っていく方針を決定した。今後は、委託事業と合わせて社会福祉協議会への支援を検討していく。</v>
      </c>
      <c r="U26" s="8170"/>
      <c r="V26" s="8170"/>
      <c r="W26" s="8170"/>
      <c r="X26" s="8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補助対象職員数</v>
      </c>
      <c r="C33" s="49"/>
      <c r="D33" s="23" t="str">
        <f t="shared" ref="D33:E36" si="1">D70</f>
        <v>人</v>
      </c>
      <c r="E33" s="46">
        <f t="shared" si="1"/>
        <v>20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172" t="s">
        <v>285</v>
      </c>
      <c r="B44" s="8173"/>
      <c r="C44" s="8173"/>
      <c r="D44" s="8173"/>
      <c r="E44" s="8174" t="s">
        <v>1769</v>
      </c>
      <c r="F44" s="8175"/>
      <c r="G44" s="8175"/>
      <c r="H44" s="8175"/>
      <c r="I44" s="8175"/>
      <c r="J44" s="8175"/>
      <c r="K44" s="8175"/>
      <c r="L44" s="8175"/>
      <c r="M44" s="8175"/>
      <c r="N44" s="8176"/>
    </row>
    <row r="45" spans="1:35" ht="20.100000000000001" customHeight="1" x14ac:dyDescent="0.15">
      <c r="A45" s="8148" t="s">
        <v>283</v>
      </c>
      <c r="B45" s="8149"/>
      <c r="C45" s="8149"/>
      <c r="D45" s="8149"/>
      <c r="E45" s="8150" t="s">
        <v>1343</v>
      </c>
      <c r="F45" s="8151"/>
      <c r="G45" s="8151"/>
      <c r="H45" s="8151"/>
      <c r="I45" s="8151"/>
      <c r="J45" s="8151"/>
      <c r="K45" s="8151"/>
      <c r="L45" s="8151"/>
      <c r="M45" s="8151"/>
      <c r="N45" s="8152"/>
    </row>
    <row r="46" spans="1:35" ht="20.100000000000001" customHeight="1" x14ac:dyDescent="0.15">
      <c r="A46" s="8145" t="s">
        <v>334</v>
      </c>
      <c r="B46" s="8146"/>
      <c r="C46" s="8146"/>
      <c r="D46" s="8147"/>
      <c r="E46" s="8153" t="s">
        <v>1768</v>
      </c>
      <c r="F46" s="8154"/>
      <c r="G46" s="8154"/>
      <c r="H46" s="8154"/>
      <c r="I46" s="8154"/>
      <c r="J46" s="8154"/>
      <c r="K46" s="8154"/>
      <c r="L46" s="8154"/>
      <c r="M46" s="8154"/>
      <c r="N46" s="8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148" t="s">
        <v>332</v>
      </c>
      <c r="B51" s="8149"/>
      <c r="C51" s="8149"/>
      <c r="D51" s="8149"/>
      <c r="E51" s="8162" t="str">
        <f>AA52 &amp; "市が直接実施  " &amp; AB52  &amp; "一部委託  "  &amp; AC52 &amp; "全部委託・指定管理  " &amp; AD52 &amp; "その他"</f>
        <v>■市が直接実施  □一部委託  □全部委託・指定管理  □その他</v>
      </c>
      <c r="F51" s="8163"/>
      <c r="G51" s="8163"/>
      <c r="H51" s="8163"/>
      <c r="I51" s="8163"/>
      <c r="J51" s="8163"/>
      <c r="K51" s="8163"/>
      <c r="L51" s="8163"/>
      <c r="M51" s="8163"/>
      <c r="N51" s="8164"/>
    </row>
    <row r="52" spans="1:40" ht="20.100000000000001" customHeight="1" x14ac:dyDescent="0.15">
      <c r="A52" s="8148" t="s">
        <v>331</v>
      </c>
      <c r="B52" s="8149"/>
      <c r="C52" s="8149"/>
      <c r="D52" s="8149"/>
      <c r="E52" s="8162" t="str">
        <f>AA53 &amp; "国・県の制度　 " &amp; AB53  &amp; "国・県の制度＋市独自の制度　 "  &amp; AC53  &amp; "市独自の制度"</f>
        <v>□国・県の制度　 □国・県の制度＋市独自の制度　 ■市独自の制度</v>
      </c>
      <c r="F52" s="8163"/>
      <c r="G52" s="8163"/>
      <c r="H52" s="8163"/>
      <c r="I52" s="8163"/>
      <c r="J52" s="8163"/>
      <c r="K52" s="8163"/>
      <c r="L52" s="8163"/>
      <c r="M52" s="8163"/>
      <c r="N52" s="8164"/>
      <c r="AA52" s="8" t="s">
        <v>275</v>
      </c>
      <c r="AB52" s="8" t="s">
        <v>274</v>
      </c>
      <c r="AC52" s="8" t="s">
        <v>274</v>
      </c>
      <c r="AD52" s="8" t="s">
        <v>274</v>
      </c>
    </row>
    <row r="53" spans="1:40" ht="20.100000000000001" customHeight="1" thickBot="1" x14ac:dyDescent="0.2">
      <c r="A53" s="8165" t="s">
        <v>330</v>
      </c>
      <c r="B53" s="8166"/>
      <c r="C53" s="8166"/>
      <c r="D53" s="8166"/>
      <c r="E53" s="8167" t="s">
        <v>1767</v>
      </c>
      <c r="F53" s="8168"/>
      <c r="G53" s="8168"/>
      <c r="H53" s="8168"/>
      <c r="I53" s="8168"/>
      <c r="J53" s="8168"/>
      <c r="K53" s="8168"/>
      <c r="L53" s="8168"/>
      <c r="M53" s="8168"/>
      <c r="N53" s="81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114567000</v>
      </c>
      <c r="F57" s="57"/>
      <c r="G57" s="57">
        <f>IFERROR(HLOOKUP($AF$38,$AA$56:$AI$57,2,FALSE)*1000,"")</f>
        <v>131798000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108262</v>
      </c>
      <c r="AE57" s="13">
        <v>114567</v>
      </c>
      <c r="AF57" s="13">
        <v>131798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111639000</v>
      </c>
      <c r="G58" s="19"/>
      <c r="H58" s="20">
        <f>IFERROR(G57-H59,"")</f>
        <v>128304000</v>
      </c>
      <c r="I58" s="19"/>
      <c r="J58" s="20">
        <f>IFERROR(I57-J59,"")</f>
        <v>0</v>
      </c>
      <c r="K58" s="19"/>
      <c r="L58" s="20">
        <f>IFERROR(K57-L59,"")</f>
        <v>0</v>
      </c>
      <c r="M58" s="19"/>
      <c r="N58" s="18">
        <f>IFERROR(M57-N59,"")</f>
        <v>0</v>
      </c>
      <c r="AA58" s="13">
        <v>0</v>
      </c>
      <c r="AB58" s="13">
        <v>0</v>
      </c>
      <c r="AC58" s="13">
        <v>0</v>
      </c>
      <c r="AD58" s="13">
        <v>98951000</v>
      </c>
      <c r="AE58" s="13">
        <v>114013222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2928000</v>
      </c>
      <c r="G59" s="19"/>
      <c r="H59" s="20">
        <f>IFERROR(HLOOKUP($AF$38,$AA$60:$AI$61,2,FALSE)*1000,"")</f>
        <v>3494000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114013222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553778</v>
      </c>
      <c r="F61" s="57"/>
      <c r="G61" s="57">
        <f>IFERROR(G57-G60,"")</f>
        <v>131798000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2881</v>
      </c>
      <c r="AE61" s="12">
        <f t="shared" si="2"/>
        <v>2928</v>
      </c>
      <c r="AF61" s="12">
        <f t="shared" si="2"/>
        <v>3494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0.99516633934728149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1766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1765</v>
      </c>
      <c r="C70" s="49"/>
      <c r="D70" s="15" t="s">
        <v>252</v>
      </c>
      <c r="E70" s="180">
        <f>IFERROR(HLOOKUP($AE$38,$AA$76:$AI$80,2,FALSE),"")</f>
        <v>20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2881</v>
      </c>
      <c r="AE70" s="11">
        <v>2928</v>
      </c>
      <c r="AF70" s="11">
        <v>3494</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120" t="s">
        <v>305</v>
      </c>
      <c r="B85" s="8121"/>
      <c r="C85" s="8121"/>
      <c r="D85" s="81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120" t="s">
        <v>302</v>
      </c>
      <c r="B87" s="8121"/>
      <c r="C87" s="8121"/>
      <c r="D87" s="8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116" t="s">
        <v>300</v>
      </c>
      <c r="B89" s="8117"/>
      <c r="C89" s="8117"/>
      <c r="D89" s="8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120" t="s">
        <v>297</v>
      </c>
      <c r="B91" s="8121"/>
      <c r="C91" s="8121"/>
      <c r="D91" s="8178"/>
      <c r="E91" s="158" t="s">
        <v>1764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120" t="s">
        <v>294</v>
      </c>
      <c r="B98" s="8121"/>
      <c r="C98" s="8121"/>
      <c r="D98" s="8178"/>
      <c r="E98" s="8183" t="s">
        <v>366</v>
      </c>
      <c r="F98" s="8184"/>
      <c r="G98" s="8180" t="s">
        <v>293</v>
      </c>
      <c r="H98" s="8181"/>
      <c r="I98" s="8181"/>
      <c r="J98" s="8181"/>
      <c r="K98" s="8181"/>
      <c r="L98" s="8181"/>
      <c r="M98" s="8181"/>
      <c r="N98" s="8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120" t="s">
        <v>292</v>
      </c>
      <c r="B105" s="8121"/>
      <c r="C105" s="8121"/>
      <c r="D105" s="8178"/>
      <c r="E105" s="8179" t="s">
        <v>1763</v>
      </c>
      <c r="F105" s="8170"/>
      <c r="G105" s="8170"/>
      <c r="H105" s="8170"/>
      <c r="I105" s="8170"/>
      <c r="J105" s="8170"/>
      <c r="K105" s="8170"/>
      <c r="L105" s="8170"/>
      <c r="M105" s="8170"/>
      <c r="N105" s="8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196" t="s">
        <v>307</v>
      </c>
      <c r="Q4" s="8197"/>
      <c r="R4" s="8197"/>
      <c r="S4" s="8197"/>
      <c r="T4" s="118" t="str">
        <f>LEFT(E83,1)</f>
        <v>Ｂ</v>
      </c>
      <c r="U4" s="8198" t="s">
        <v>306</v>
      </c>
      <c r="V4" s="8198"/>
      <c r="W4" s="8198"/>
      <c r="X4" s="8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200" t="s">
        <v>305</v>
      </c>
      <c r="Q6" s="8201"/>
      <c r="R6" s="8201"/>
      <c r="S6" s="8201"/>
      <c r="T6" s="118" t="str">
        <f>LEFT(E85,1)</f>
        <v>Ｂ</v>
      </c>
      <c r="U6" s="8198" t="s">
        <v>303</v>
      </c>
      <c r="V6" s="8198"/>
      <c r="W6" s="8198"/>
      <c r="X6" s="8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212" t="s">
        <v>285</v>
      </c>
      <c r="B7" s="8213"/>
      <c r="C7" s="8213"/>
      <c r="D7" s="8213"/>
      <c r="E7" s="8214" t="str">
        <f t="shared" si="0"/>
        <v>福祉フェスティバル補助</v>
      </c>
      <c r="F7" s="8215"/>
      <c r="G7" s="8215"/>
      <c r="H7" s="8215"/>
      <c r="I7" s="8215"/>
      <c r="J7" s="8215"/>
      <c r="K7" s="8215"/>
      <c r="L7" s="8215"/>
      <c r="M7" s="8215"/>
      <c r="N7" s="8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188" t="s">
        <v>283</v>
      </c>
      <c r="B8" s="8189"/>
      <c r="C8" s="8189"/>
      <c r="D8" s="8189"/>
      <c r="E8" s="8190" t="str">
        <f t="shared" si="0"/>
        <v>福祉政策課</v>
      </c>
      <c r="F8" s="8191"/>
      <c r="G8" s="8191"/>
      <c r="H8" s="8191"/>
      <c r="I8" s="8191"/>
      <c r="J8" s="8191"/>
      <c r="K8" s="8191"/>
      <c r="L8" s="8191"/>
      <c r="M8" s="8191"/>
      <c r="N8" s="8192"/>
      <c r="P8" s="8160" t="s">
        <v>302</v>
      </c>
      <c r="Q8" s="8161"/>
      <c r="R8" s="8161"/>
      <c r="S8" s="8161"/>
      <c r="T8" s="120" t="str">
        <f>LEFT(E87,1)</f>
        <v>Ｂ</v>
      </c>
      <c r="U8" s="8158" t="s">
        <v>301</v>
      </c>
      <c r="V8" s="8158"/>
      <c r="W8" s="8158"/>
      <c r="X8" s="8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185" t="s">
        <v>334</v>
      </c>
      <c r="B9" s="8186"/>
      <c r="C9" s="8186"/>
      <c r="D9" s="8187"/>
      <c r="E9" s="8193" t="str">
        <f t="shared" si="0"/>
        <v>障がいのある人やない人、お年寄りから子どもまで共に楽しみ、ふれあいと交流の輪を広げることを目的として開催する福祉フェスティバルの実行委員会に対し、補助等を行う。</v>
      </c>
      <c r="F9" s="8194"/>
      <c r="G9" s="8194"/>
      <c r="H9" s="8194"/>
      <c r="I9" s="8194"/>
      <c r="J9" s="8194"/>
      <c r="K9" s="8194"/>
      <c r="L9" s="8194"/>
      <c r="M9" s="8194"/>
      <c r="N9" s="8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156" t="s">
        <v>300</v>
      </c>
      <c r="Q10" s="8157"/>
      <c r="R10" s="8157"/>
      <c r="S10" s="8157"/>
      <c r="T10" s="118" t="str">
        <f>LEFT(E89,1)</f>
        <v>Ａ</v>
      </c>
      <c r="U10" s="8158" t="s">
        <v>298</v>
      </c>
      <c r="V10" s="8158"/>
      <c r="W10" s="8158"/>
      <c r="X10" s="8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福祉フェスティバルは、地域で活動している様々な団体が実際に出店や出演して地域の交流の場として活用されている。
また、多世代の方を対象としているため、高齢者や障がい者のみならず、子育て世代も多く来場している。
今後は、福祉フェスティバルと名称にもあるように高齢者や障がい者に関する団体だけでなく、子育て世代やこども関係の団体の出店、出演が必要になる。</v>
      </c>
      <c r="U12" s="8210"/>
      <c r="V12" s="8210"/>
      <c r="W12" s="8210"/>
      <c r="X12" s="8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188" t="s">
        <v>332</v>
      </c>
      <c r="B14" s="8189"/>
      <c r="C14" s="8189"/>
      <c r="D14" s="8189"/>
      <c r="E14" s="8202" t="str">
        <f>E51</f>
        <v>□市が直接実施  □一部委託  □全部委託・指定管理  ■その他</v>
      </c>
      <c r="F14" s="8203"/>
      <c r="G14" s="8203"/>
      <c r="H14" s="8203"/>
      <c r="I14" s="8203"/>
      <c r="J14" s="8203"/>
      <c r="K14" s="8203"/>
      <c r="L14" s="8203"/>
      <c r="M14" s="8203"/>
      <c r="N14" s="8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188" t="s">
        <v>331</v>
      </c>
      <c r="B15" s="8189"/>
      <c r="C15" s="8189"/>
      <c r="D15" s="8189"/>
      <c r="E15" s="8202" t="str">
        <f>E52</f>
        <v>□国・県の制度　 □国・県の制度＋市独自の制度　 ■市独自の制度</v>
      </c>
      <c r="F15" s="8203"/>
      <c r="G15" s="8203"/>
      <c r="H15" s="8203"/>
      <c r="I15" s="8203"/>
      <c r="J15" s="8203"/>
      <c r="K15" s="8203"/>
      <c r="L15" s="8203"/>
      <c r="M15" s="8203"/>
      <c r="N15" s="8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205" t="s">
        <v>330</v>
      </c>
      <c r="B16" s="8206"/>
      <c r="C16" s="8206"/>
      <c r="D16" s="8206"/>
      <c r="E16" s="8207" t="str">
        <f>E53</f>
        <v>なし</v>
      </c>
      <c r="F16" s="8208"/>
      <c r="G16" s="8208"/>
      <c r="H16" s="8208"/>
      <c r="I16" s="8208"/>
      <c r="J16" s="8208"/>
      <c r="K16" s="8208"/>
      <c r="L16" s="8208"/>
      <c r="M16" s="8208"/>
      <c r="N16" s="8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2730000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2730000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2730000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福祉フェスティバルについて、予定どおり令和５年５月２８日（日）市役所駐車場及び市民会館にて開催し、約１２，０００人が来場した。</v>
      </c>
      <c r="F26" s="53"/>
      <c r="G26" s="53"/>
      <c r="H26" s="53"/>
      <c r="I26" s="53"/>
      <c r="J26" s="53"/>
      <c r="K26" s="53"/>
      <c r="L26" s="53"/>
      <c r="M26" s="53"/>
      <c r="N26" s="54"/>
      <c r="O26" s="21"/>
      <c r="P26" s="8160" t="s">
        <v>292</v>
      </c>
      <c r="Q26" s="8161"/>
      <c r="R26" s="8161"/>
      <c r="S26" s="8217"/>
      <c r="T26" s="121" t="str">
        <f>E105</f>
        <v>令和８年度にはねんりんピックと共同開催になる。高齢者や障がい者だけではなく、こどもや若者たちも楽しめるようなイベントにする必要があると思う。
また、参加団体数も増えていくと考えられるため、会場規模の拡大などを検討する必要がある。</v>
      </c>
      <c r="U26" s="8210"/>
      <c r="V26" s="8210"/>
      <c r="W26" s="8210"/>
      <c r="X26" s="8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参加者数</v>
      </c>
      <c r="C33" s="49"/>
      <c r="D33" s="23" t="str">
        <f t="shared" ref="D33:E36" si="1">D70</f>
        <v>人</v>
      </c>
      <c r="E33" s="150">
        <f t="shared" si="1"/>
        <v>12000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参加団体数</v>
      </c>
      <c r="C34" s="49"/>
      <c r="D34" s="23" t="str">
        <f t="shared" si="1"/>
        <v>団体</v>
      </c>
      <c r="E34" s="46">
        <f t="shared" si="1"/>
        <v>68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212" t="s">
        <v>285</v>
      </c>
      <c r="B44" s="8213"/>
      <c r="C44" s="8213"/>
      <c r="D44" s="8213"/>
      <c r="E44" s="8214" t="s">
        <v>1776</v>
      </c>
      <c r="F44" s="8215"/>
      <c r="G44" s="8215"/>
      <c r="H44" s="8215"/>
      <c r="I44" s="8215"/>
      <c r="J44" s="8215"/>
      <c r="K44" s="8215"/>
      <c r="L44" s="8215"/>
      <c r="M44" s="8215"/>
      <c r="N44" s="8216"/>
    </row>
    <row r="45" spans="1:35" ht="20.100000000000001" customHeight="1" x14ac:dyDescent="0.15">
      <c r="A45" s="8188" t="s">
        <v>283</v>
      </c>
      <c r="B45" s="8189"/>
      <c r="C45" s="8189"/>
      <c r="D45" s="8189"/>
      <c r="E45" s="8190" t="s">
        <v>1343</v>
      </c>
      <c r="F45" s="8191"/>
      <c r="G45" s="8191"/>
      <c r="H45" s="8191"/>
      <c r="I45" s="8191"/>
      <c r="J45" s="8191"/>
      <c r="K45" s="8191"/>
      <c r="L45" s="8191"/>
      <c r="M45" s="8191"/>
      <c r="N45" s="8192"/>
    </row>
    <row r="46" spans="1:35" ht="20.100000000000001" customHeight="1" x14ac:dyDescent="0.15">
      <c r="A46" s="8185" t="s">
        <v>334</v>
      </c>
      <c r="B46" s="8186"/>
      <c r="C46" s="8186"/>
      <c r="D46" s="8187"/>
      <c r="E46" s="8193" t="s">
        <v>1775</v>
      </c>
      <c r="F46" s="8194"/>
      <c r="G46" s="8194"/>
      <c r="H46" s="8194"/>
      <c r="I46" s="8194"/>
      <c r="J46" s="8194"/>
      <c r="K46" s="8194"/>
      <c r="L46" s="8194"/>
      <c r="M46" s="8194"/>
      <c r="N46" s="8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188" t="s">
        <v>332</v>
      </c>
      <c r="B51" s="8189"/>
      <c r="C51" s="8189"/>
      <c r="D51" s="8189"/>
      <c r="E51" s="8202" t="str">
        <f>AA52 &amp; "市が直接実施  " &amp; AB52  &amp; "一部委託  "  &amp; AC52 &amp; "全部委託・指定管理  " &amp; AD52 &amp; "その他"</f>
        <v>□市が直接実施  □一部委託  □全部委託・指定管理  ■その他</v>
      </c>
      <c r="F51" s="8203"/>
      <c r="G51" s="8203"/>
      <c r="H51" s="8203"/>
      <c r="I51" s="8203"/>
      <c r="J51" s="8203"/>
      <c r="K51" s="8203"/>
      <c r="L51" s="8203"/>
      <c r="M51" s="8203"/>
      <c r="N51" s="8204"/>
    </row>
    <row r="52" spans="1:40" ht="20.100000000000001" customHeight="1" x14ac:dyDescent="0.15">
      <c r="A52" s="8188" t="s">
        <v>331</v>
      </c>
      <c r="B52" s="8189"/>
      <c r="C52" s="8189"/>
      <c r="D52" s="8189"/>
      <c r="E52" s="8202" t="str">
        <f>AA53 &amp; "国・県の制度　 " &amp; AB53  &amp; "国・県の制度＋市独自の制度　 "  &amp; AC53  &amp; "市独自の制度"</f>
        <v>□国・県の制度　 □国・県の制度＋市独自の制度　 ■市独自の制度</v>
      </c>
      <c r="F52" s="8203"/>
      <c r="G52" s="8203"/>
      <c r="H52" s="8203"/>
      <c r="I52" s="8203"/>
      <c r="J52" s="8203"/>
      <c r="K52" s="8203"/>
      <c r="L52" s="8203"/>
      <c r="M52" s="8203"/>
      <c r="N52" s="8204"/>
      <c r="AA52" s="8" t="s">
        <v>274</v>
      </c>
      <c r="AB52" s="8" t="s">
        <v>274</v>
      </c>
      <c r="AC52" s="8" t="s">
        <v>274</v>
      </c>
      <c r="AD52" s="8" t="s">
        <v>275</v>
      </c>
    </row>
    <row r="53" spans="1:40" ht="20.100000000000001" customHeight="1" thickBot="1" x14ac:dyDescent="0.2">
      <c r="A53" s="8205" t="s">
        <v>330</v>
      </c>
      <c r="B53" s="8206"/>
      <c r="C53" s="8206"/>
      <c r="D53" s="8206"/>
      <c r="E53" s="8207" t="s">
        <v>541</v>
      </c>
      <c r="F53" s="8208"/>
      <c r="G53" s="8208"/>
      <c r="H53" s="8208"/>
      <c r="I53" s="8208"/>
      <c r="J53" s="8208"/>
      <c r="K53" s="8208"/>
      <c r="L53" s="8208"/>
      <c r="M53" s="8208"/>
      <c r="N53" s="82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2730000</v>
      </c>
      <c r="F57" s="57"/>
      <c r="G57" s="57">
        <f>IFERROR(HLOOKUP($AF$38,$AA$56:$AI$57,2,FALSE)*1000,"")</f>
        <v>3293000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2730</v>
      </c>
      <c r="AF57" s="13">
        <v>3293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2730000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2730000</v>
      </c>
      <c r="G59" s="19"/>
      <c r="H59" s="20">
        <f>IFERROR(HLOOKUP($AF$38,$AA$60:$AI$61,2,FALSE)*1000,"")</f>
        <v>3293000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2730000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3293000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2730</v>
      </c>
      <c r="AF61" s="12">
        <f t="shared" si="2"/>
        <v>3293</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1774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1773</v>
      </c>
      <c r="C70" s="49"/>
      <c r="D70" s="15" t="s">
        <v>252</v>
      </c>
      <c r="E70" s="180">
        <f>IFERROR(HLOOKUP($AE$38,$AA$76:$AI$80,2,FALSE),"")</f>
        <v>12000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2730</v>
      </c>
      <c r="AF70" s="11">
        <v>3293</v>
      </c>
      <c r="AG70" s="11">
        <v>0</v>
      </c>
      <c r="AH70" s="11">
        <v>0</v>
      </c>
      <c r="AI70" s="11">
        <v>0</v>
      </c>
      <c r="AJ70" s="8" t="s">
        <v>251</v>
      </c>
      <c r="AL70" s="8" t="s">
        <v>251</v>
      </c>
      <c r="AN70" s="8" t="s">
        <v>251</v>
      </c>
    </row>
    <row r="71" spans="1:40" ht="20.100000000000001" customHeight="1" x14ac:dyDescent="0.15">
      <c r="A71" s="56"/>
      <c r="B71" s="49" t="s">
        <v>1772</v>
      </c>
      <c r="C71" s="49"/>
      <c r="D71" s="15" t="s">
        <v>429</v>
      </c>
      <c r="E71" s="180">
        <f>IFERROR(HLOOKUP($AE$38,$AA$76:$AI$80,3,FALSE),"")</f>
        <v>68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12000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160" t="s">
        <v>305</v>
      </c>
      <c r="B85" s="8161"/>
      <c r="C85" s="8161"/>
      <c r="D85" s="8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160" t="s">
        <v>302</v>
      </c>
      <c r="B87" s="8161"/>
      <c r="C87" s="8161"/>
      <c r="D87" s="81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156" t="s">
        <v>300</v>
      </c>
      <c r="B89" s="8157"/>
      <c r="C89" s="8157"/>
      <c r="D89" s="8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160" t="s">
        <v>297</v>
      </c>
      <c r="B91" s="8161"/>
      <c r="C91" s="8161"/>
      <c r="D91" s="8218"/>
      <c r="E91" s="158" t="s">
        <v>1771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160" t="s">
        <v>294</v>
      </c>
      <c r="B98" s="8161"/>
      <c r="C98" s="8161"/>
      <c r="D98" s="8218"/>
      <c r="E98" s="8223" t="s">
        <v>232</v>
      </c>
      <c r="F98" s="8224"/>
      <c r="G98" s="8220" t="s">
        <v>293</v>
      </c>
      <c r="H98" s="8221"/>
      <c r="I98" s="8221"/>
      <c r="J98" s="8221"/>
      <c r="K98" s="8221"/>
      <c r="L98" s="8221"/>
      <c r="M98" s="8221"/>
      <c r="N98" s="8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160" t="s">
        <v>292</v>
      </c>
      <c r="B105" s="8161"/>
      <c r="C105" s="8161"/>
      <c r="D105" s="8218"/>
      <c r="E105" s="8219" t="s">
        <v>1770</v>
      </c>
      <c r="F105" s="8210"/>
      <c r="G105" s="8210"/>
      <c r="H105" s="8210"/>
      <c r="I105" s="8210"/>
      <c r="J105" s="8210"/>
      <c r="K105" s="8210"/>
      <c r="L105" s="8210"/>
      <c r="M105" s="8210"/>
      <c r="N105" s="8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236" t="s">
        <v>307</v>
      </c>
      <c r="Q4" s="8237"/>
      <c r="R4" s="8237"/>
      <c r="S4" s="8237"/>
      <c r="T4" s="118" t="str">
        <f>LEFT(E83,1)</f>
        <v>Ｂ</v>
      </c>
      <c r="U4" s="8238" t="s">
        <v>306</v>
      </c>
      <c r="V4" s="8238"/>
      <c r="W4" s="8238"/>
      <c r="X4" s="8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240" t="s">
        <v>305</v>
      </c>
      <c r="Q6" s="8241"/>
      <c r="R6" s="8241"/>
      <c r="S6" s="8241"/>
      <c r="T6" s="118" t="str">
        <f>LEFT(E85,1)</f>
        <v>Ｂ</v>
      </c>
      <c r="U6" s="8238" t="s">
        <v>303</v>
      </c>
      <c r="V6" s="8238"/>
      <c r="W6" s="8238"/>
      <c r="X6" s="8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252" t="s">
        <v>285</v>
      </c>
      <c r="B7" s="8253"/>
      <c r="C7" s="8253"/>
      <c r="D7" s="8253"/>
      <c r="E7" s="8254" t="str">
        <f t="shared" si="0"/>
        <v>地域支え合いボランティア補助</v>
      </c>
      <c r="F7" s="8255"/>
      <c r="G7" s="8255"/>
      <c r="H7" s="8255"/>
      <c r="I7" s="8255"/>
      <c r="J7" s="8255"/>
      <c r="K7" s="8255"/>
      <c r="L7" s="8255"/>
      <c r="M7" s="8255"/>
      <c r="N7" s="8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228" t="s">
        <v>283</v>
      </c>
      <c r="B8" s="8229"/>
      <c r="C8" s="8229"/>
      <c r="D8" s="8229"/>
      <c r="E8" s="8230" t="str">
        <f t="shared" si="0"/>
        <v>福祉政策課</v>
      </c>
      <c r="F8" s="8231"/>
      <c r="G8" s="8231"/>
      <c r="H8" s="8231"/>
      <c r="I8" s="8231"/>
      <c r="J8" s="8231"/>
      <c r="K8" s="8231"/>
      <c r="L8" s="8231"/>
      <c r="M8" s="8231"/>
      <c r="N8" s="8232"/>
      <c r="P8" s="8200" t="s">
        <v>302</v>
      </c>
      <c r="Q8" s="8201"/>
      <c r="R8" s="8201"/>
      <c r="S8" s="8201"/>
      <c r="T8" s="120" t="str">
        <f>LEFT(E87,1)</f>
        <v>Ａ</v>
      </c>
      <c r="U8" s="8198" t="s">
        <v>301</v>
      </c>
      <c r="V8" s="8198"/>
      <c r="W8" s="8198"/>
      <c r="X8" s="8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225" t="s">
        <v>334</v>
      </c>
      <c r="B9" s="8226"/>
      <c r="C9" s="8226"/>
      <c r="D9" s="8227"/>
      <c r="E9" s="8233" t="str">
        <f t="shared" si="0"/>
        <v>新座市地域支え合いボランティア事業を実施する新座市社会福祉協議会に対し、ボランティアの活動時間に応じて、１時間当たり２００円を補助する。</v>
      </c>
      <c r="F9" s="8234"/>
      <c r="G9" s="8234"/>
      <c r="H9" s="8234"/>
      <c r="I9" s="8234"/>
      <c r="J9" s="8234"/>
      <c r="K9" s="8234"/>
      <c r="L9" s="8234"/>
      <c r="M9" s="8234"/>
      <c r="N9" s="8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196" t="s">
        <v>300</v>
      </c>
      <c r="Q10" s="8197"/>
      <c r="R10" s="8197"/>
      <c r="S10" s="8197"/>
      <c r="T10" s="118" t="str">
        <f>LEFT(E89,1)</f>
        <v>Ａ</v>
      </c>
      <c r="U10" s="8198" t="s">
        <v>298</v>
      </c>
      <c r="V10" s="8198"/>
      <c r="W10" s="8198"/>
      <c r="X10" s="8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当該事業を実施する社会福祉協議会に補助を行い、地域の支え合いを推進することができた。新型コロナウイルス感染症の感染拡大の影響を受け、利用時間数が減少したが、令和２年度以降は増加傾向にある。引き続き地域の支え合いの推進のため、市としても事業の周知・啓発を行っていく必要がある。</v>
      </c>
      <c r="U12" s="8250"/>
      <c r="V12" s="8250"/>
      <c r="W12" s="8250"/>
      <c r="X12" s="8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228" t="s">
        <v>332</v>
      </c>
      <c r="B14" s="8229"/>
      <c r="C14" s="8229"/>
      <c r="D14" s="8229"/>
      <c r="E14" s="8242" t="str">
        <f>E51</f>
        <v>■市が直接実施  □一部委託  □全部委託・指定管理  □その他</v>
      </c>
      <c r="F14" s="8243"/>
      <c r="G14" s="8243"/>
      <c r="H14" s="8243"/>
      <c r="I14" s="8243"/>
      <c r="J14" s="8243"/>
      <c r="K14" s="8243"/>
      <c r="L14" s="8243"/>
      <c r="M14" s="8243"/>
      <c r="N14" s="8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228" t="s">
        <v>331</v>
      </c>
      <c r="B15" s="8229"/>
      <c r="C15" s="8229"/>
      <c r="D15" s="8229"/>
      <c r="E15" s="8242" t="str">
        <f>E52</f>
        <v>□国・県の制度　 ■国・県の制度＋市独自の制度　 □市独自の制度</v>
      </c>
      <c r="F15" s="8243"/>
      <c r="G15" s="8243"/>
      <c r="H15" s="8243"/>
      <c r="I15" s="8243"/>
      <c r="J15" s="8243"/>
      <c r="K15" s="8243"/>
      <c r="L15" s="8243"/>
      <c r="M15" s="8243"/>
      <c r="N15" s="8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245" t="s">
        <v>330</v>
      </c>
      <c r="B16" s="8246"/>
      <c r="C16" s="8246"/>
      <c r="D16" s="8246"/>
      <c r="E16" s="8247" t="str">
        <f>E53</f>
        <v>なし</v>
      </c>
      <c r="F16" s="8248"/>
      <c r="G16" s="8248"/>
      <c r="H16" s="8248"/>
      <c r="I16" s="8248"/>
      <c r="J16" s="8248"/>
      <c r="K16" s="8248"/>
      <c r="L16" s="8248"/>
      <c r="M16" s="8248"/>
      <c r="N16" s="8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55200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4800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新座市地域支え合いボランティア事業を実施する新座市社会福祉協議会に対し、ボランティアの活動時間に応じて、１時間当たり２００円の補助を行った。</v>
      </c>
      <c r="F26" s="53"/>
      <c r="G26" s="53"/>
      <c r="H26" s="53"/>
      <c r="I26" s="53"/>
      <c r="J26" s="53"/>
      <c r="K26" s="53"/>
      <c r="L26" s="53"/>
      <c r="M26" s="53"/>
      <c r="N26" s="54"/>
      <c r="O26" s="21"/>
      <c r="P26" s="8200" t="s">
        <v>292</v>
      </c>
      <c r="Q26" s="8201"/>
      <c r="R26" s="8201"/>
      <c r="S26" s="8257"/>
      <c r="T26" s="121" t="str">
        <f>E105</f>
        <v>引き続き社会福祉協議会に補助を行うとともに、周知・啓発等の事業に関わる協力を行っていく。</v>
      </c>
      <c r="U26" s="8250"/>
      <c r="V26" s="8250"/>
      <c r="W26" s="8250"/>
      <c r="X26" s="8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補助対象時間数</v>
      </c>
      <c r="C33" s="49"/>
      <c r="D33" s="23" t="str">
        <f t="shared" ref="D33:E36" si="1">D70</f>
        <v>時間</v>
      </c>
      <c r="E33" s="46">
        <f t="shared" si="1"/>
        <v>276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252" t="s">
        <v>285</v>
      </c>
      <c r="B44" s="8253"/>
      <c r="C44" s="8253"/>
      <c r="D44" s="8253"/>
      <c r="E44" s="8254" t="s">
        <v>1782</v>
      </c>
      <c r="F44" s="8255"/>
      <c r="G44" s="8255"/>
      <c r="H44" s="8255"/>
      <c r="I44" s="8255"/>
      <c r="J44" s="8255"/>
      <c r="K44" s="8255"/>
      <c r="L44" s="8255"/>
      <c r="M44" s="8255"/>
      <c r="N44" s="8256"/>
    </row>
    <row r="45" spans="1:35" ht="20.100000000000001" customHeight="1" x14ac:dyDescent="0.15">
      <c r="A45" s="8228" t="s">
        <v>283</v>
      </c>
      <c r="B45" s="8229"/>
      <c r="C45" s="8229"/>
      <c r="D45" s="8229"/>
      <c r="E45" s="8230" t="s">
        <v>1343</v>
      </c>
      <c r="F45" s="8231"/>
      <c r="G45" s="8231"/>
      <c r="H45" s="8231"/>
      <c r="I45" s="8231"/>
      <c r="J45" s="8231"/>
      <c r="K45" s="8231"/>
      <c r="L45" s="8231"/>
      <c r="M45" s="8231"/>
      <c r="N45" s="8232"/>
    </row>
    <row r="46" spans="1:35" ht="20.100000000000001" customHeight="1" x14ac:dyDescent="0.15">
      <c r="A46" s="8225" t="s">
        <v>334</v>
      </c>
      <c r="B46" s="8226"/>
      <c r="C46" s="8226"/>
      <c r="D46" s="8227"/>
      <c r="E46" s="8233" t="s">
        <v>1781</v>
      </c>
      <c r="F46" s="8234"/>
      <c r="G46" s="8234"/>
      <c r="H46" s="8234"/>
      <c r="I46" s="8234"/>
      <c r="J46" s="8234"/>
      <c r="K46" s="8234"/>
      <c r="L46" s="8234"/>
      <c r="M46" s="8234"/>
      <c r="N46" s="8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228" t="s">
        <v>332</v>
      </c>
      <c r="B51" s="8229"/>
      <c r="C51" s="8229"/>
      <c r="D51" s="8229"/>
      <c r="E51" s="8242" t="str">
        <f>AA52 &amp; "市が直接実施  " &amp; AB52  &amp; "一部委託  "  &amp; AC52 &amp; "全部委託・指定管理  " &amp; AD52 &amp; "その他"</f>
        <v>■市が直接実施  □一部委託  □全部委託・指定管理  □その他</v>
      </c>
      <c r="F51" s="8243"/>
      <c r="G51" s="8243"/>
      <c r="H51" s="8243"/>
      <c r="I51" s="8243"/>
      <c r="J51" s="8243"/>
      <c r="K51" s="8243"/>
      <c r="L51" s="8243"/>
      <c r="M51" s="8243"/>
      <c r="N51" s="8244"/>
    </row>
    <row r="52" spans="1:40" ht="20.100000000000001" customHeight="1" x14ac:dyDescent="0.15">
      <c r="A52" s="8228" t="s">
        <v>331</v>
      </c>
      <c r="B52" s="8229"/>
      <c r="C52" s="8229"/>
      <c r="D52" s="8229"/>
      <c r="E52" s="8242" t="str">
        <f>AA53 &amp; "国・県の制度　 " &amp; AB53  &amp; "国・県の制度＋市独自の制度　 "  &amp; AC53  &amp; "市独自の制度"</f>
        <v>□国・県の制度　 ■国・県の制度＋市独自の制度　 □市独自の制度</v>
      </c>
      <c r="F52" s="8243"/>
      <c r="G52" s="8243"/>
      <c r="H52" s="8243"/>
      <c r="I52" s="8243"/>
      <c r="J52" s="8243"/>
      <c r="K52" s="8243"/>
      <c r="L52" s="8243"/>
      <c r="M52" s="8243"/>
      <c r="N52" s="8244"/>
      <c r="AA52" s="8" t="s">
        <v>275</v>
      </c>
      <c r="AB52" s="8" t="s">
        <v>274</v>
      </c>
      <c r="AC52" s="8" t="s">
        <v>274</v>
      </c>
      <c r="AD52" s="8" t="s">
        <v>274</v>
      </c>
    </row>
    <row r="53" spans="1:40" ht="20.100000000000001" customHeight="1" thickBot="1" x14ac:dyDescent="0.2">
      <c r="A53" s="8245" t="s">
        <v>330</v>
      </c>
      <c r="B53" s="8246"/>
      <c r="C53" s="8246"/>
      <c r="D53" s="8246"/>
      <c r="E53" s="8247" t="s">
        <v>541</v>
      </c>
      <c r="F53" s="8248"/>
      <c r="G53" s="8248"/>
      <c r="H53" s="8248"/>
      <c r="I53" s="8248"/>
      <c r="J53" s="8248"/>
      <c r="K53" s="8248"/>
      <c r="L53" s="8248"/>
      <c r="M53" s="8248"/>
      <c r="N53" s="824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48</v>
      </c>
      <c r="AE57" s="13">
        <v>60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30000</v>
      </c>
      <c r="AE58" s="13">
        <v>55200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55200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4800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48</v>
      </c>
      <c r="AE61" s="12">
        <f t="shared" si="2"/>
        <v>60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1780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1779</v>
      </c>
      <c r="C70" s="49"/>
      <c r="D70" s="15" t="s">
        <v>310</v>
      </c>
      <c r="E70" s="180">
        <f>IFERROR(HLOOKUP($AE$38,$AA$76:$AI$80,2,FALSE),"")</f>
        <v>276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48</v>
      </c>
      <c r="AE70" s="11">
        <v>60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276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200" t="s">
        <v>305</v>
      </c>
      <c r="B85" s="8201"/>
      <c r="C85" s="8201"/>
      <c r="D85" s="82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200" t="s">
        <v>302</v>
      </c>
      <c r="B87" s="8201"/>
      <c r="C87" s="8201"/>
      <c r="D87" s="8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196" t="s">
        <v>300</v>
      </c>
      <c r="B89" s="8197"/>
      <c r="C89" s="8197"/>
      <c r="D89" s="8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200" t="s">
        <v>297</v>
      </c>
      <c r="B91" s="8201"/>
      <c r="C91" s="8201"/>
      <c r="D91" s="8258"/>
      <c r="E91" s="158" t="s">
        <v>1778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200" t="s">
        <v>294</v>
      </c>
      <c r="B98" s="8201"/>
      <c r="C98" s="8201"/>
      <c r="D98" s="8258"/>
      <c r="E98" s="8263" t="s">
        <v>340</v>
      </c>
      <c r="F98" s="8264"/>
      <c r="G98" s="8260" t="s">
        <v>293</v>
      </c>
      <c r="H98" s="8261"/>
      <c r="I98" s="8261"/>
      <c r="J98" s="8261"/>
      <c r="K98" s="8261"/>
      <c r="L98" s="8261"/>
      <c r="M98" s="8261"/>
      <c r="N98" s="8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200" t="s">
        <v>292</v>
      </c>
      <c r="B105" s="8201"/>
      <c r="C105" s="8201"/>
      <c r="D105" s="8258"/>
      <c r="E105" s="8259" t="s">
        <v>1777</v>
      </c>
      <c r="F105" s="8250"/>
      <c r="G105" s="8250"/>
      <c r="H105" s="8250"/>
      <c r="I105" s="8250"/>
      <c r="J105" s="8250"/>
      <c r="K105" s="8250"/>
      <c r="L105" s="8250"/>
      <c r="M105" s="8250"/>
      <c r="N105" s="8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V1" zoomScale="120" zoomScaleNormal="90" zoomScaleSheetLayoutView="120" workbookViewId="0">
      <selection activeCell="Y1" sqref="Y1"/>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276" t="s">
        <v>307</v>
      </c>
      <c r="Q4" s="8277"/>
      <c r="R4" s="8277"/>
      <c r="S4" s="8277"/>
      <c r="T4" s="118" t="str">
        <f>LEFT(E83,1)</f>
        <v>Ｂ</v>
      </c>
      <c r="U4" s="8278" t="s">
        <v>306</v>
      </c>
      <c r="V4" s="8278"/>
      <c r="W4" s="8278"/>
      <c r="X4" s="8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280" t="s">
        <v>305</v>
      </c>
      <c r="Q6" s="8281"/>
      <c r="R6" s="8281"/>
      <c r="S6" s="8281"/>
      <c r="T6" s="118" t="str">
        <f>LEFT(E85,1)</f>
        <v>Ｂ</v>
      </c>
      <c r="U6" s="8278" t="s">
        <v>303</v>
      </c>
      <c r="V6" s="8278"/>
      <c r="W6" s="8278"/>
      <c r="X6" s="8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292" t="s">
        <v>285</v>
      </c>
      <c r="B7" s="8293"/>
      <c r="C7" s="8293"/>
      <c r="D7" s="8293"/>
      <c r="E7" s="8294" t="str">
        <f t="shared" si="0"/>
        <v>地域福祉計画</v>
      </c>
      <c r="F7" s="8295"/>
      <c r="G7" s="8295"/>
      <c r="H7" s="8295"/>
      <c r="I7" s="8295"/>
      <c r="J7" s="8295"/>
      <c r="K7" s="8295"/>
      <c r="L7" s="8295"/>
      <c r="M7" s="8295"/>
      <c r="N7" s="8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268" t="s">
        <v>283</v>
      </c>
      <c r="B8" s="8269"/>
      <c r="C8" s="8269"/>
      <c r="D8" s="8269"/>
      <c r="E8" s="8270" t="str">
        <f t="shared" si="0"/>
        <v>福祉政策課</v>
      </c>
      <c r="F8" s="8271"/>
      <c r="G8" s="8271"/>
      <c r="H8" s="8271"/>
      <c r="I8" s="8271"/>
      <c r="J8" s="8271"/>
      <c r="K8" s="8271"/>
      <c r="L8" s="8271"/>
      <c r="M8" s="8271"/>
      <c r="N8" s="8272"/>
      <c r="P8" s="8240" t="s">
        <v>302</v>
      </c>
      <c r="Q8" s="8241"/>
      <c r="R8" s="8241"/>
      <c r="S8" s="8241"/>
      <c r="T8" s="120" t="str">
        <f>LEFT(E87,1)</f>
        <v>Ａ</v>
      </c>
      <c r="U8" s="8238" t="s">
        <v>301</v>
      </c>
      <c r="V8" s="8238"/>
      <c r="W8" s="8238"/>
      <c r="X8" s="8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265" t="s">
        <v>334</v>
      </c>
      <c r="B9" s="8266"/>
      <c r="C9" s="8266"/>
      <c r="D9" s="8267"/>
      <c r="E9" s="8273" t="str">
        <f t="shared" si="0"/>
        <v>第４次新座市地域福祉計画等を円滑かつ計画的に推進するため、新座市地域福祉計画推進委員会を設置し、推進状況の把握及び評価を行う。</v>
      </c>
      <c r="F9" s="8274"/>
      <c r="G9" s="8274"/>
      <c r="H9" s="8274"/>
      <c r="I9" s="8274"/>
      <c r="J9" s="8274"/>
      <c r="K9" s="8274"/>
      <c r="L9" s="8274"/>
      <c r="M9" s="8274"/>
      <c r="N9" s="8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236" t="s">
        <v>300</v>
      </c>
      <c r="Q10" s="8237"/>
      <c r="R10" s="8237"/>
      <c r="S10" s="8237"/>
      <c r="T10" s="118" t="str">
        <f>LEFT(E89,1)</f>
        <v>Ｂ</v>
      </c>
      <c r="U10" s="8238" t="s">
        <v>298</v>
      </c>
      <c r="V10" s="8238"/>
      <c r="W10" s="8238"/>
      <c r="X10" s="8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令和５年度は、令和４年度に策定した第４次新座市地域福祉計画の周知を主とした。第４次新座市地域福祉計画の概要版を作成し、市内の公共施設や福祉関係団体への配布を行い、周知を図ることができた。
また、地域福祉計画推進委員会を開催し、計画の中で進めていくこととした事業の進捗状況の報告などを行った。</v>
      </c>
      <c r="U12" s="8290"/>
      <c r="V12" s="8290"/>
      <c r="W12" s="8290"/>
      <c r="X12" s="8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268" t="s">
        <v>332</v>
      </c>
      <c r="B14" s="8269"/>
      <c r="C14" s="8269"/>
      <c r="D14" s="8269"/>
      <c r="E14" s="8282" t="str">
        <f>E51</f>
        <v>■市が直接実施  □一部委託  □全部委託・指定管理  □その他</v>
      </c>
      <c r="F14" s="8283"/>
      <c r="G14" s="8283"/>
      <c r="H14" s="8283"/>
      <c r="I14" s="8283"/>
      <c r="J14" s="8283"/>
      <c r="K14" s="8283"/>
      <c r="L14" s="8283"/>
      <c r="M14" s="8283"/>
      <c r="N14" s="8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268" t="s">
        <v>331</v>
      </c>
      <c r="B15" s="8269"/>
      <c r="C15" s="8269"/>
      <c r="D15" s="8269"/>
      <c r="E15" s="8282" t="str">
        <f>E52</f>
        <v>■国・県の制度　 □国・県の制度＋市独自の制度　 □市独自の制度</v>
      </c>
      <c r="F15" s="8283"/>
      <c r="G15" s="8283"/>
      <c r="H15" s="8283"/>
      <c r="I15" s="8283"/>
      <c r="J15" s="8283"/>
      <c r="K15" s="8283"/>
      <c r="L15" s="8283"/>
      <c r="M15" s="8283"/>
      <c r="N15" s="8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285" t="s">
        <v>330</v>
      </c>
      <c r="B16" s="8286"/>
      <c r="C16" s="8286"/>
      <c r="D16" s="8286"/>
      <c r="E16" s="8287" t="str">
        <f>E53</f>
        <v>社会福祉法第１０７条</v>
      </c>
      <c r="F16" s="8288"/>
      <c r="G16" s="8288"/>
      <c r="H16" s="8288"/>
      <c r="I16" s="8288"/>
      <c r="J16" s="8288"/>
      <c r="K16" s="8288"/>
      <c r="L16" s="8288"/>
      <c r="M16" s="8288"/>
      <c r="N16" s="8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296000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296000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295600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0.99864864864864866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令和５年度は、令和４年度に策定した第４次新座市地域福祉計画の周知を主として第４次新座市地域福祉計画の概要版の作成、配布を行った。
また、地域福祉計画推進委員会を開催し、計画した事業の進捗状況の報告などを行った。</v>
      </c>
      <c r="F26" s="53"/>
      <c r="G26" s="53"/>
      <c r="H26" s="53"/>
      <c r="I26" s="53"/>
      <c r="J26" s="53"/>
      <c r="K26" s="53"/>
      <c r="L26" s="53"/>
      <c r="M26" s="53"/>
      <c r="N26" s="54"/>
      <c r="O26" s="21"/>
      <c r="P26" s="8240" t="s">
        <v>292</v>
      </c>
      <c r="Q26" s="8241"/>
      <c r="R26" s="8241"/>
      <c r="S26" s="8297"/>
      <c r="T26" s="121" t="str">
        <f>E105</f>
        <v>令和６年度は地域福祉計画推進委員会を開催し、策定した第４次新座市地域福祉計画の進捗状況の報告等を議題に開催する予定である。</v>
      </c>
      <c r="U26" s="8290"/>
      <c r="V26" s="8290"/>
      <c r="W26" s="8290"/>
      <c r="X26" s="8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地域福祉計画推進委員会の開催</v>
      </c>
      <c r="C33" s="49"/>
      <c r="D33" s="23" t="str">
        <f t="shared" ref="D33:E36" si="1">D70</f>
        <v>回</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292" t="s">
        <v>285</v>
      </c>
      <c r="B44" s="8293"/>
      <c r="C44" s="8293"/>
      <c r="D44" s="8293"/>
      <c r="E44" s="8294" t="s">
        <v>1789</v>
      </c>
      <c r="F44" s="8295"/>
      <c r="G44" s="8295"/>
      <c r="H44" s="8295"/>
      <c r="I44" s="8295"/>
      <c r="J44" s="8295"/>
      <c r="K44" s="8295"/>
      <c r="L44" s="8295"/>
      <c r="M44" s="8295"/>
      <c r="N44" s="8296"/>
    </row>
    <row r="45" spans="1:35" ht="20.100000000000001" customHeight="1" x14ac:dyDescent="0.15">
      <c r="A45" s="8268" t="s">
        <v>283</v>
      </c>
      <c r="B45" s="8269"/>
      <c r="C45" s="8269"/>
      <c r="D45" s="8269"/>
      <c r="E45" s="8270" t="s">
        <v>1343</v>
      </c>
      <c r="F45" s="8271"/>
      <c r="G45" s="8271"/>
      <c r="H45" s="8271"/>
      <c r="I45" s="8271"/>
      <c r="J45" s="8271"/>
      <c r="K45" s="8271"/>
      <c r="L45" s="8271"/>
      <c r="M45" s="8271"/>
      <c r="N45" s="8272"/>
    </row>
    <row r="46" spans="1:35" ht="20.100000000000001" customHeight="1" x14ac:dyDescent="0.15">
      <c r="A46" s="8265" t="s">
        <v>334</v>
      </c>
      <c r="B46" s="8266"/>
      <c r="C46" s="8266"/>
      <c r="D46" s="8267"/>
      <c r="E46" s="8273" t="s">
        <v>1788</v>
      </c>
      <c r="F46" s="8274"/>
      <c r="G46" s="8274"/>
      <c r="H46" s="8274"/>
      <c r="I46" s="8274"/>
      <c r="J46" s="8274"/>
      <c r="K46" s="8274"/>
      <c r="L46" s="8274"/>
      <c r="M46" s="8274"/>
      <c r="N46" s="8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268" t="s">
        <v>332</v>
      </c>
      <c r="B51" s="8269"/>
      <c r="C51" s="8269"/>
      <c r="D51" s="8269"/>
      <c r="E51" s="8282" t="str">
        <f>AA52 &amp; "市が直接実施  " &amp; AB52  &amp; "一部委託  "  &amp; AC52 &amp; "全部委託・指定管理  " &amp; AD52 &amp; "その他"</f>
        <v>■市が直接実施  □一部委託  □全部委託・指定管理  □その他</v>
      </c>
      <c r="F51" s="8283"/>
      <c r="G51" s="8283"/>
      <c r="H51" s="8283"/>
      <c r="I51" s="8283"/>
      <c r="J51" s="8283"/>
      <c r="K51" s="8283"/>
      <c r="L51" s="8283"/>
      <c r="M51" s="8283"/>
      <c r="N51" s="8284"/>
    </row>
    <row r="52" spans="1:40" ht="20.100000000000001" customHeight="1" x14ac:dyDescent="0.15">
      <c r="A52" s="8268" t="s">
        <v>331</v>
      </c>
      <c r="B52" s="8269"/>
      <c r="C52" s="8269"/>
      <c r="D52" s="8269"/>
      <c r="E52" s="8282" t="str">
        <f>AA53 &amp; "国・県の制度　 " &amp; AB53  &amp; "国・県の制度＋市独自の制度　 "  &amp; AC53  &amp; "市独自の制度"</f>
        <v>■国・県の制度　 □国・県の制度＋市独自の制度　 □市独自の制度</v>
      </c>
      <c r="F52" s="8283"/>
      <c r="G52" s="8283"/>
      <c r="H52" s="8283"/>
      <c r="I52" s="8283"/>
      <c r="J52" s="8283"/>
      <c r="K52" s="8283"/>
      <c r="L52" s="8283"/>
      <c r="M52" s="8283"/>
      <c r="N52" s="8284"/>
      <c r="AA52" s="8" t="s">
        <v>275</v>
      </c>
      <c r="AB52" s="8" t="s">
        <v>274</v>
      </c>
      <c r="AC52" s="8" t="s">
        <v>274</v>
      </c>
      <c r="AD52" s="8" t="s">
        <v>274</v>
      </c>
    </row>
    <row r="53" spans="1:40" ht="20.100000000000001" customHeight="1" thickBot="1" x14ac:dyDescent="0.2">
      <c r="A53" s="8285" t="s">
        <v>330</v>
      </c>
      <c r="B53" s="8286"/>
      <c r="C53" s="8286"/>
      <c r="D53" s="8286"/>
      <c r="E53" s="8287" t="s">
        <v>1787</v>
      </c>
      <c r="F53" s="8288"/>
      <c r="G53" s="8288"/>
      <c r="H53" s="8288"/>
      <c r="I53" s="8288"/>
      <c r="J53" s="8288"/>
      <c r="K53" s="8288"/>
      <c r="L53" s="8288"/>
      <c r="M53" s="8288"/>
      <c r="N53" s="82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296000</v>
      </c>
      <c r="F57" s="57"/>
      <c r="G57" s="57">
        <f>IFERROR(HLOOKUP($AF$38,$AA$56:$AI$57,2,FALSE)*1000,"")</f>
        <v>242000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1772</v>
      </c>
      <c r="AE57" s="13">
        <v>296</v>
      </c>
      <c r="AF57" s="13">
        <v>242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265500</v>
      </c>
      <c r="AE58" s="13">
        <v>295600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296000</v>
      </c>
      <c r="G59" s="19"/>
      <c r="H59" s="20">
        <f>IFERROR(HLOOKUP($AF$38,$AA$60:$AI$61,2,FALSE)*1000,"")</f>
        <v>242000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295600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400</v>
      </c>
      <c r="F61" s="57"/>
      <c r="G61" s="57">
        <f>IFERROR(G57-G60,"")</f>
        <v>242000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1772</v>
      </c>
      <c r="AE61" s="12">
        <f t="shared" si="2"/>
        <v>470</v>
      </c>
      <c r="AF61" s="12">
        <f t="shared" si="2"/>
        <v>242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0.99864864864864866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1786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1785</v>
      </c>
      <c r="C70" s="49"/>
      <c r="D70" s="15" t="s">
        <v>350</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1772</v>
      </c>
      <c r="AE70" s="11">
        <v>470</v>
      </c>
      <c r="AF70" s="11">
        <v>242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240" t="s">
        <v>305</v>
      </c>
      <c r="B85" s="8241"/>
      <c r="C85" s="8241"/>
      <c r="D85" s="8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240" t="s">
        <v>302</v>
      </c>
      <c r="B87" s="8241"/>
      <c r="C87" s="8241"/>
      <c r="D87" s="8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236" t="s">
        <v>300</v>
      </c>
      <c r="B89" s="8237"/>
      <c r="C89" s="8237"/>
      <c r="D89" s="82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240" t="s">
        <v>297</v>
      </c>
      <c r="B91" s="8241"/>
      <c r="C91" s="8241"/>
      <c r="D91" s="8298"/>
      <c r="E91" s="158" t="s">
        <v>1784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240" t="s">
        <v>294</v>
      </c>
      <c r="B98" s="8241"/>
      <c r="C98" s="8241"/>
      <c r="D98" s="8298"/>
      <c r="E98" s="8303" t="s">
        <v>340</v>
      </c>
      <c r="F98" s="8304"/>
      <c r="G98" s="8300" t="s">
        <v>293</v>
      </c>
      <c r="H98" s="8301"/>
      <c r="I98" s="8301"/>
      <c r="J98" s="8301"/>
      <c r="K98" s="8301"/>
      <c r="L98" s="8301"/>
      <c r="M98" s="8301"/>
      <c r="N98" s="8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240" t="s">
        <v>292</v>
      </c>
      <c r="B105" s="8241"/>
      <c r="C105" s="8241"/>
      <c r="D105" s="8298"/>
      <c r="E105" s="8299" t="s">
        <v>1783</v>
      </c>
      <c r="F105" s="8290"/>
      <c r="G105" s="8290"/>
      <c r="H105" s="8290"/>
      <c r="I105" s="8290"/>
      <c r="J105" s="8290"/>
      <c r="K105" s="8290"/>
      <c r="L105" s="8290"/>
      <c r="M105" s="8290"/>
      <c r="N105" s="8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U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316" t="s">
        <v>307</v>
      </c>
      <c r="Q4" s="8317"/>
      <c r="R4" s="8317"/>
      <c r="S4" s="8317"/>
      <c r="T4" s="118" t="str">
        <f>LEFT(E83,1)</f>
        <v>Ｂ</v>
      </c>
      <c r="U4" s="8318" t="s">
        <v>306</v>
      </c>
      <c r="V4" s="8318"/>
      <c r="W4" s="8318"/>
      <c r="X4" s="8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320" t="s">
        <v>305</v>
      </c>
      <c r="Q6" s="8321"/>
      <c r="R6" s="8321"/>
      <c r="S6" s="8321"/>
      <c r="T6" s="118" t="str">
        <f>LEFT(E85,1)</f>
        <v>Ｂ</v>
      </c>
      <c r="U6" s="8318" t="s">
        <v>303</v>
      </c>
      <c r="V6" s="8318"/>
      <c r="W6" s="8318"/>
      <c r="X6" s="8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332" t="s">
        <v>285</v>
      </c>
      <c r="B7" s="8333"/>
      <c r="C7" s="8333"/>
      <c r="D7" s="8333"/>
      <c r="E7" s="8334" t="str">
        <f t="shared" si="0"/>
        <v>生活支援体制整備</v>
      </c>
      <c r="F7" s="8335"/>
      <c r="G7" s="8335"/>
      <c r="H7" s="8335"/>
      <c r="I7" s="8335"/>
      <c r="J7" s="8335"/>
      <c r="K7" s="8335"/>
      <c r="L7" s="8335"/>
      <c r="M7" s="8335"/>
      <c r="N7" s="8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308" t="s">
        <v>283</v>
      </c>
      <c r="B8" s="8309"/>
      <c r="C8" s="8309"/>
      <c r="D8" s="8309"/>
      <c r="E8" s="8310" t="str">
        <f t="shared" si="0"/>
        <v>福祉政策課</v>
      </c>
      <c r="F8" s="8311"/>
      <c r="G8" s="8311"/>
      <c r="H8" s="8311"/>
      <c r="I8" s="8311"/>
      <c r="J8" s="8311"/>
      <c r="K8" s="8311"/>
      <c r="L8" s="8311"/>
      <c r="M8" s="8311"/>
      <c r="N8" s="8312"/>
      <c r="P8" s="8280" t="s">
        <v>302</v>
      </c>
      <c r="Q8" s="8281"/>
      <c r="R8" s="8281"/>
      <c r="S8" s="8281"/>
      <c r="T8" s="120" t="str">
        <f>LEFT(E87,1)</f>
        <v>Ｂ</v>
      </c>
      <c r="U8" s="8278" t="s">
        <v>301</v>
      </c>
      <c r="V8" s="8278"/>
      <c r="W8" s="8278"/>
      <c r="X8" s="8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305" t="s">
        <v>334</v>
      </c>
      <c r="B9" s="8306"/>
      <c r="C9" s="8306"/>
      <c r="D9" s="8307"/>
      <c r="E9" s="8313" t="str">
        <f t="shared" si="0"/>
        <v>社会福祉法第１０６条の３第１項第１号及び介護保険法第１１５条の４５第２項第５号に規定する事業を推進するとともに、地域における支え合いの生活支援体制づくりを推進する。</v>
      </c>
      <c r="F9" s="8314"/>
      <c r="G9" s="8314"/>
      <c r="H9" s="8314"/>
      <c r="I9" s="8314"/>
      <c r="J9" s="8314"/>
      <c r="K9" s="8314"/>
      <c r="L9" s="8314"/>
      <c r="M9" s="8314"/>
      <c r="N9" s="8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276" t="s">
        <v>300</v>
      </c>
      <c r="Q10" s="8277"/>
      <c r="R10" s="8277"/>
      <c r="S10" s="8277"/>
      <c r="T10" s="118" t="str">
        <f>LEFT(E89,1)</f>
        <v>Ｂ</v>
      </c>
      <c r="U10" s="8278" t="s">
        <v>298</v>
      </c>
      <c r="V10" s="8278"/>
      <c r="W10" s="8278"/>
      <c r="X10" s="8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第１層及び第２層協議体の開催や本事業に関わる取組を行う地域団体等とのネットワークづくりを通じて、地域の支え合いの仕組みづくりに寄与することができた。
今後は、本事業と同様に地域福祉圏域で活動している「地域福祉推進協議会」との関係性の整理が求められているため、地域福祉推進協議会との連携の強化や組織体制の見直しを検討していく必要がある。</v>
      </c>
      <c r="U12" s="8330"/>
      <c r="V12" s="8330"/>
      <c r="W12" s="8330"/>
      <c r="X12" s="8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308" t="s">
        <v>332</v>
      </c>
      <c r="B14" s="8309"/>
      <c r="C14" s="8309"/>
      <c r="D14" s="8309"/>
      <c r="E14" s="8322" t="str">
        <f>E51</f>
        <v>■市が直接実施  □一部委託  □全部委託・指定管理  □その他</v>
      </c>
      <c r="F14" s="8323"/>
      <c r="G14" s="8323"/>
      <c r="H14" s="8323"/>
      <c r="I14" s="8323"/>
      <c r="J14" s="8323"/>
      <c r="K14" s="8323"/>
      <c r="L14" s="8323"/>
      <c r="M14" s="8323"/>
      <c r="N14" s="8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308" t="s">
        <v>331</v>
      </c>
      <c r="B15" s="8309"/>
      <c r="C15" s="8309"/>
      <c r="D15" s="8309"/>
      <c r="E15" s="8322" t="str">
        <f>E52</f>
        <v>■国・県の制度　 □国・県の制度＋市独自の制度　 □市独自の制度</v>
      </c>
      <c r="F15" s="8323"/>
      <c r="G15" s="8323"/>
      <c r="H15" s="8323"/>
      <c r="I15" s="8323"/>
      <c r="J15" s="8323"/>
      <c r="K15" s="8323"/>
      <c r="L15" s="8323"/>
      <c r="M15" s="8323"/>
      <c r="N15" s="8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325" t="s">
        <v>330</v>
      </c>
      <c r="B16" s="8326"/>
      <c r="C16" s="8326"/>
      <c r="D16" s="8326"/>
      <c r="E16" s="8327" t="str">
        <f>E53</f>
        <v>社会福祉法第１０６条の３第１項第１号及び介護保険法第１１５条の４５第２項第５号</v>
      </c>
      <c r="F16" s="8328"/>
      <c r="G16" s="8328"/>
      <c r="H16" s="8328"/>
      <c r="I16" s="8328"/>
      <c r="J16" s="8328"/>
      <c r="K16" s="8328"/>
      <c r="L16" s="8328"/>
      <c r="M16" s="8328"/>
      <c r="N16" s="8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24122000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24122000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23390109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731891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0.96965877622087726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地域における高齢者、障がい者、子どもといった様々な課題を分野ごとではなく包括的に、地域において支え合い、助け合いながら解決していく仕組みづくりを行った。
事業の実施に当たっては、第１層（市全域）及び第２層（６圏域）に生活支援コーディネーターを配置するとともに、地域住民による協議体を開催し、地域の支え合いづくりについて協議を行い、事業を推進した。</v>
      </c>
      <c r="F26" s="53"/>
      <c r="G26" s="53"/>
      <c r="H26" s="53"/>
      <c r="I26" s="53"/>
      <c r="J26" s="53"/>
      <c r="K26" s="53"/>
      <c r="L26" s="53"/>
      <c r="M26" s="53"/>
      <c r="N26" s="54"/>
      <c r="O26" s="21"/>
      <c r="P26" s="8280" t="s">
        <v>292</v>
      </c>
      <c r="Q26" s="8281"/>
      <c r="R26" s="8281"/>
      <c r="S26" s="8337"/>
      <c r="T26" s="121" t="str">
        <f>E105</f>
        <v>令和６年度から生活支援コーディネーターを増員の上、新座市社会福祉協議会へ本事業を委託し、推進する。
また、地域福祉推進協議会と協議体の連携強化や、組織体制の見直しを検討していく必要がある。</v>
      </c>
      <c r="U26" s="8330"/>
      <c r="V26" s="8330"/>
      <c r="W26" s="8330"/>
      <c r="X26" s="8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第１層協議体の開催(市全域)</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第２層協議体の開催(６圏域)</v>
      </c>
      <c r="C34" s="49"/>
      <c r="D34" s="23" t="str">
        <f t="shared" si="1"/>
        <v>回</v>
      </c>
      <c r="E34" s="46">
        <f t="shared" si="1"/>
        <v>61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生活支援コーディネーターの配置人数</v>
      </c>
      <c r="C35" s="49"/>
      <c r="D35" s="23" t="str">
        <f t="shared" si="1"/>
        <v>人</v>
      </c>
      <c r="E35" s="46">
        <f t="shared" si="1"/>
        <v>7</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332" t="s">
        <v>285</v>
      </c>
      <c r="B44" s="8333"/>
      <c r="C44" s="8333"/>
      <c r="D44" s="8333"/>
      <c r="E44" s="8334" t="s">
        <v>1090</v>
      </c>
      <c r="F44" s="8335"/>
      <c r="G44" s="8335"/>
      <c r="H44" s="8335"/>
      <c r="I44" s="8335"/>
      <c r="J44" s="8335"/>
      <c r="K44" s="8335"/>
      <c r="L44" s="8335"/>
      <c r="M44" s="8335"/>
      <c r="N44" s="8336"/>
    </row>
    <row r="45" spans="1:35" ht="20.100000000000001" customHeight="1" x14ac:dyDescent="0.15">
      <c r="A45" s="8308" t="s">
        <v>283</v>
      </c>
      <c r="B45" s="8309"/>
      <c r="C45" s="8309"/>
      <c r="D45" s="8309"/>
      <c r="E45" s="8310" t="s">
        <v>1343</v>
      </c>
      <c r="F45" s="8311"/>
      <c r="G45" s="8311"/>
      <c r="H45" s="8311"/>
      <c r="I45" s="8311"/>
      <c r="J45" s="8311"/>
      <c r="K45" s="8311"/>
      <c r="L45" s="8311"/>
      <c r="M45" s="8311"/>
      <c r="N45" s="8312"/>
    </row>
    <row r="46" spans="1:35" ht="20.100000000000001" customHeight="1" x14ac:dyDescent="0.15">
      <c r="A46" s="8305" t="s">
        <v>334</v>
      </c>
      <c r="B46" s="8306"/>
      <c r="C46" s="8306"/>
      <c r="D46" s="8307"/>
      <c r="E46" s="8313" t="s">
        <v>1796</v>
      </c>
      <c r="F46" s="8314"/>
      <c r="G46" s="8314"/>
      <c r="H46" s="8314"/>
      <c r="I46" s="8314"/>
      <c r="J46" s="8314"/>
      <c r="K46" s="8314"/>
      <c r="L46" s="8314"/>
      <c r="M46" s="8314"/>
      <c r="N46" s="8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308" t="s">
        <v>332</v>
      </c>
      <c r="B51" s="8309"/>
      <c r="C51" s="8309"/>
      <c r="D51" s="8309"/>
      <c r="E51" s="8322" t="str">
        <f>AA52 &amp; "市が直接実施  " &amp; AB52  &amp; "一部委託  "  &amp; AC52 &amp; "全部委託・指定管理  " &amp; AD52 &amp; "その他"</f>
        <v>■市が直接実施  □一部委託  □全部委託・指定管理  □その他</v>
      </c>
      <c r="F51" s="8323"/>
      <c r="G51" s="8323"/>
      <c r="H51" s="8323"/>
      <c r="I51" s="8323"/>
      <c r="J51" s="8323"/>
      <c r="K51" s="8323"/>
      <c r="L51" s="8323"/>
      <c r="M51" s="8323"/>
      <c r="N51" s="8324"/>
    </row>
    <row r="52" spans="1:40" ht="20.100000000000001" customHeight="1" x14ac:dyDescent="0.15">
      <c r="A52" s="8308" t="s">
        <v>331</v>
      </c>
      <c r="B52" s="8309"/>
      <c r="C52" s="8309"/>
      <c r="D52" s="8309"/>
      <c r="E52" s="8322" t="str">
        <f>AA53 &amp; "国・県の制度　 " &amp; AB53  &amp; "国・県の制度＋市独自の制度　 "  &amp; AC53  &amp; "市独自の制度"</f>
        <v>■国・県の制度　 □国・県の制度＋市独自の制度　 □市独自の制度</v>
      </c>
      <c r="F52" s="8323"/>
      <c r="G52" s="8323"/>
      <c r="H52" s="8323"/>
      <c r="I52" s="8323"/>
      <c r="J52" s="8323"/>
      <c r="K52" s="8323"/>
      <c r="L52" s="8323"/>
      <c r="M52" s="8323"/>
      <c r="N52" s="8324"/>
      <c r="AA52" s="8" t="s">
        <v>275</v>
      </c>
      <c r="AB52" s="8" t="s">
        <v>274</v>
      </c>
      <c r="AC52" s="8" t="s">
        <v>274</v>
      </c>
      <c r="AD52" s="8" t="s">
        <v>274</v>
      </c>
    </row>
    <row r="53" spans="1:40" ht="20.100000000000001" customHeight="1" thickBot="1" x14ac:dyDescent="0.2">
      <c r="A53" s="8325" t="s">
        <v>330</v>
      </c>
      <c r="B53" s="8326"/>
      <c r="C53" s="8326"/>
      <c r="D53" s="8326"/>
      <c r="E53" s="8327" t="s">
        <v>1795</v>
      </c>
      <c r="F53" s="8328"/>
      <c r="G53" s="8328"/>
      <c r="H53" s="8328"/>
      <c r="I53" s="8328"/>
      <c r="J53" s="8328"/>
      <c r="K53" s="8328"/>
      <c r="L53" s="8328"/>
      <c r="M53" s="8328"/>
      <c r="N53" s="83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24122000</v>
      </c>
      <c r="F57" s="57"/>
      <c r="G57" s="57">
        <f>IFERROR(HLOOKUP($AF$38,$AA$56:$AI$57,2,FALSE)*1000,"")</f>
        <v>55836000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24769</v>
      </c>
      <c r="AE57" s="13">
        <v>24122</v>
      </c>
      <c r="AF57" s="13">
        <v>55836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23836000</v>
      </c>
      <c r="I58" s="19"/>
      <c r="J58" s="20">
        <f>IFERROR(I57-J59,"")</f>
        <v>0</v>
      </c>
      <c r="K58" s="19"/>
      <c r="L58" s="20">
        <f>IFERROR(K57-L59,"")</f>
        <v>0</v>
      </c>
      <c r="M58" s="19"/>
      <c r="N58" s="18">
        <f>IFERROR(M57-N59,"")</f>
        <v>0</v>
      </c>
      <c r="AA58" s="13">
        <v>0</v>
      </c>
      <c r="AB58" s="13">
        <v>0</v>
      </c>
      <c r="AC58" s="13">
        <v>0</v>
      </c>
      <c r="AD58" s="13">
        <v>13079291</v>
      </c>
      <c r="AE58" s="13">
        <v>23390109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24122000</v>
      </c>
      <c r="G59" s="19"/>
      <c r="H59" s="20">
        <f>IFERROR(HLOOKUP($AF$38,$AA$60:$AI$61,2,FALSE)*1000,"")</f>
        <v>32000000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23390109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731891</v>
      </c>
      <c r="F61" s="57"/>
      <c r="G61" s="57">
        <f>IFERROR(G57-G60,"")</f>
        <v>55836000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24769</v>
      </c>
      <c r="AE61" s="12">
        <f t="shared" si="2"/>
        <v>24122</v>
      </c>
      <c r="AF61" s="12">
        <f t="shared" si="2"/>
        <v>32000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0.96965877622087726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1794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1793</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24769</v>
      </c>
      <c r="AE70" s="11">
        <v>24122</v>
      </c>
      <c r="AF70" s="11">
        <v>32000</v>
      </c>
      <c r="AG70" s="11">
        <v>0</v>
      </c>
      <c r="AH70" s="11">
        <v>0</v>
      </c>
      <c r="AI70" s="11">
        <v>0</v>
      </c>
      <c r="AJ70" s="8" t="s">
        <v>251</v>
      </c>
      <c r="AL70" s="8" t="s">
        <v>251</v>
      </c>
      <c r="AN70" s="8" t="s">
        <v>251</v>
      </c>
    </row>
    <row r="71" spans="1:40" ht="20.100000000000001" customHeight="1" x14ac:dyDescent="0.15">
      <c r="A71" s="56"/>
      <c r="B71" s="49" t="s">
        <v>1792</v>
      </c>
      <c r="C71" s="49"/>
      <c r="D71" s="15" t="s">
        <v>350</v>
      </c>
      <c r="E71" s="180">
        <f>IFERROR(HLOOKUP($AE$38,$AA$76:$AI$80,3,FALSE),"")</f>
        <v>61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1084</v>
      </c>
      <c r="C72" s="49"/>
      <c r="D72" s="15" t="s">
        <v>252</v>
      </c>
      <c r="E72" s="180">
        <f>IFERROR(HLOOKUP($AE$38,$AA$76:$AI$80,4,FALSE),"")</f>
        <v>7</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7</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280" t="s">
        <v>305</v>
      </c>
      <c r="B85" s="8281"/>
      <c r="C85" s="8281"/>
      <c r="D85" s="82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280" t="s">
        <v>302</v>
      </c>
      <c r="B87" s="8281"/>
      <c r="C87" s="8281"/>
      <c r="D87" s="82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276" t="s">
        <v>300</v>
      </c>
      <c r="B89" s="8277"/>
      <c r="C89" s="8277"/>
      <c r="D89" s="82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280" t="s">
        <v>297</v>
      </c>
      <c r="B91" s="8281"/>
      <c r="C91" s="8281"/>
      <c r="D91" s="8338"/>
      <c r="E91" s="158" t="s">
        <v>1791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280" t="s">
        <v>294</v>
      </c>
      <c r="B98" s="8281"/>
      <c r="C98" s="8281"/>
      <c r="D98" s="8338"/>
      <c r="E98" s="8343" t="s">
        <v>366</v>
      </c>
      <c r="F98" s="8344"/>
      <c r="G98" s="8340" t="s">
        <v>293</v>
      </c>
      <c r="H98" s="8341"/>
      <c r="I98" s="8341"/>
      <c r="J98" s="8341"/>
      <c r="K98" s="8341"/>
      <c r="L98" s="8341"/>
      <c r="M98" s="8341"/>
      <c r="N98" s="8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280" t="s">
        <v>292</v>
      </c>
      <c r="B105" s="8281"/>
      <c r="C105" s="8281"/>
      <c r="D105" s="8338"/>
      <c r="E105" s="8339" t="s">
        <v>1790</v>
      </c>
      <c r="F105" s="8330"/>
      <c r="G105" s="8330"/>
      <c r="H105" s="8330"/>
      <c r="I105" s="8330"/>
      <c r="J105" s="8330"/>
      <c r="K105" s="8330"/>
      <c r="L105" s="8330"/>
      <c r="M105" s="8330"/>
      <c r="N105" s="8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8356" t="s">
        <v>307</v>
      </c>
      <c r="Q4" s="8357"/>
      <c r="R4" s="8357"/>
      <c r="S4" s="8357"/>
      <c r="T4" s="118" t="str">
        <f>LEFT(E83,1)</f>
        <v>Ｂ</v>
      </c>
      <c r="U4" s="8358" t="s">
        <v>306</v>
      </c>
      <c r="V4" s="8358"/>
      <c r="W4" s="8358"/>
      <c r="X4" s="8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第7節　地域福祉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地域福祉の充実</v>
      </c>
      <c r="F6" s="133"/>
      <c r="G6" s="133"/>
      <c r="H6" s="133"/>
      <c r="I6" s="133"/>
      <c r="J6" s="133"/>
      <c r="K6" s="133"/>
      <c r="L6" s="133"/>
      <c r="M6" s="133"/>
      <c r="N6" s="134"/>
      <c r="P6" s="8360" t="s">
        <v>305</v>
      </c>
      <c r="Q6" s="8361"/>
      <c r="R6" s="8361"/>
      <c r="S6" s="8361"/>
      <c r="T6" s="118" t="str">
        <f>LEFT(E85,1)</f>
        <v>Ａ</v>
      </c>
      <c r="U6" s="8358" t="s">
        <v>303</v>
      </c>
      <c r="V6" s="8358"/>
      <c r="W6" s="8358"/>
      <c r="X6" s="8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8372" t="s">
        <v>285</v>
      </c>
      <c r="B7" s="8373"/>
      <c r="C7" s="8373"/>
      <c r="D7" s="8373"/>
      <c r="E7" s="8374" t="str">
        <f t="shared" si="0"/>
        <v>福祉相談</v>
      </c>
      <c r="F7" s="8375"/>
      <c r="G7" s="8375"/>
      <c r="H7" s="8375"/>
      <c r="I7" s="8375"/>
      <c r="J7" s="8375"/>
      <c r="K7" s="8375"/>
      <c r="L7" s="8375"/>
      <c r="M7" s="8375"/>
      <c r="N7" s="8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8348" t="s">
        <v>283</v>
      </c>
      <c r="B8" s="8349"/>
      <c r="C8" s="8349"/>
      <c r="D8" s="8349"/>
      <c r="E8" s="8350" t="str">
        <f t="shared" si="0"/>
        <v>福祉政策課</v>
      </c>
      <c r="F8" s="8351"/>
      <c r="G8" s="8351"/>
      <c r="H8" s="8351"/>
      <c r="I8" s="8351"/>
      <c r="J8" s="8351"/>
      <c r="K8" s="8351"/>
      <c r="L8" s="8351"/>
      <c r="M8" s="8351"/>
      <c r="N8" s="8352"/>
      <c r="P8" s="8320" t="s">
        <v>302</v>
      </c>
      <c r="Q8" s="8321"/>
      <c r="R8" s="8321"/>
      <c r="S8" s="8321"/>
      <c r="T8" s="120" t="str">
        <f>LEFT(E87,1)</f>
        <v>Ｂ</v>
      </c>
      <c r="U8" s="8318" t="s">
        <v>301</v>
      </c>
      <c r="V8" s="8318"/>
      <c r="W8" s="8318"/>
      <c r="X8" s="8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8345" t="s">
        <v>334</v>
      </c>
      <c r="B9" s="8346"/>
      <c r="C9" s="8346"/>
      <c r="D9" s="8347"/>
      <c r="E9" s="8353" t="str">
        <f t="shared" si="0"/>
        <v>複合的な福祉課題等について、包括的に相談を受け止め、内容に応じて関係機関の窓口へつなぐ、福祉相談室を設置する。</v>
      </c>
      <c r="F9" s="8354"/>
      <c r="G9" s="8354"/>
      <c r="H9" s="8354"/>
      <c r="I9" s="8354"/>
      <c r="J9" s="8354"/>
      <c r="K9" s="8354"/>
      <c r="L9" s="8354"/>
      <c r="M9" s="8354"/>
      <c r="N9" s="8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316" t="s">
        <v>300</v>
      </c>
      <c r="Q10" s="8317"/>
      <c r="R10" s="8317"/>
      <c r="S10" s="8317"/>
      <c r="T10" s="118" t="str">
        <f>LEFT(E89,1)</f>
        <v>Ａ</v>
      </c>
      <c r="U10" s="8318" t="s">
        <v>298</v>
      </c>
      <c r="V10" s="8318"/>
      <c r="W10" s="8318"/>
      <c r="X10" s="8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福祉相談室は、どこに相談してよいか分からない福祉に関する困りごとや、離婚問題、家族の問題等について、包括的に相談を受け止め、内容に応じて関係機関の窓口へつなぐ役割を果たした。
相談件数は増加傾向にあり、相談内容も複合課題を抱えたものが多いことから、今後も福祉相談のニーズは高まっていくものと考えられる。
また、既存の制度・サービスに留まらず、活用可能な地域資源の情報を収集し、コーディネートすることで、更に解決に向けた対応が可能となると見立てられる。
ＡＩ相談パートナーサービスの使用においては、音声テキスト化機能により相談員の作業負担が一部軽減されたが、更なる負担軽減のため、要約機能の付帯が必須である。</v>
      </c>
      <c r="U12" s="8370"/>
      <c r="V12" s="8370"/>
      <c r="W12" s="8370"/>
      <c r="X12" s="8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8348" t="s">
        <v>332</v>
      </c>
      <c r="B14" s="8349"/>
      <c r="C14" s="8349"/>
      <c r="D14" s="8349"/>
      <c r="E14" s="8362" t="str">
        <f>E51</f>
        <v>■市が直接実施  □一部委託  □全部委託・指定管理  □その他</v>
      </c>
      <c r="F14" s="8363"/>
      <c r="G14" s="8363"/>
      <c r="H14" s="8363"/>
      <c r="I14" s="8363"/>
      <c r="J14" s="8363"/>
      <c r="K14" s="8363"/>
      <c r="L14" s="8363"/>
      <c r="M14" s="8363"/>
      <c r="N14" s="8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8348" t="s">
        <v>331</v>
      </c>
      <c r="B15" s="8349"/>
      <c r="C15" s="8349"/>
      <c r="D15" s="8349"/>
      <c r="E15" s="8362" t="str">
        <f>E52</f>
        <v>□国・県の制度　 □国・県の制度＋市独自の制度　 ■市独自の制度</v>
      </c>
      <c r="F15" s="8363"/>
      <c r="G15" s="8363"/>
      <c r="H15" s="8363"/>
      <c r="I15" s="8363"/>
      <c r="J15" s="8363"/>
      <c r="K15" s="8363"/>
      <c r="L15" s="8363"/>
      <c r="M15" s="8363"/>
      <c r="N15" s="8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8365" t="s">
        <v>330</v>
      </c>
      <c r="B16" s="8366"/>
      <c r="C16" s="8366"/>
      <c r="D16" s="8366"/>
      <c r="E16" s="8367" t="str">
        <f>E53</f>
        <v>新座市福祉相談室設置規程</v>
      </c>
      <c r="F16" s="8368"/>
      <c r="G16" s="8368"/>
      <c r="H16" s="8368"/>
      <c r="I16" s="8368"/>
      <c r="J16" s="8368"/>
      <c r="K16" s="8368"/>
      <c r="L16" s="8368"/>
      <c r="M16" s="8368"/>
      <c r="N16" s="8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5079000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4179000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900000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4957292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121708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0.9760370151604647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複合的な福祉課題等について、包括的に相談を受け止め、内容に応じて関係機関の窓口へつなぐ、福祉相談を実施した。また、電話・対面の相談業務において、音声をリアルタイムでテキスト化しつつ、自動ガイダンスを表示することにより、相談を受ける職員の判断をサポートし、事務の効率化を図る「ＡＩ相談パートナーサービス」を使用した。
１　福祉相談員　３人
２　相談日時　月、水、金曜日（祝日を除く。）午前９時～正午、午後１時～午後５時
３　相談件数　３８５件（面接１４２件、電話２４３件）</v>
      </c>
      <c r="F26" s="53"/>
      <c r="G26" s="53"/>
      <c r="H26" s="53"/>
      <c r="I26" s="53"/>
      <c r="J26" s="53"/>
      <c r="K26" s="53"/>
      <c r="L26" s="53"/>
      <c r="M26" s="53"/>
      <c r="N26" s="54"/>
      <c r="O26" s="21"/>
      <c r="P26" s="8320" t="s">
        <v>292</v>
      </c>
      <c r="Q26" s="8321"/>
      <c r="R26" s="8321"/>
      <c r="S26" s="8377"/>
      <c r="T26" s="121" t="str">
        <f>E105</f>
        <v>開室日を週５日に増やし、ニーズに対応していく。
ＡＩ相談パートナーサービスの使用により、複合課題を抱えた相談者が、相談内容の聴取漏れや、相談員の知識経験の差異による不利益・不公平を被ることなく、均一的に適切な制度や新しい資源の情報を取得し必要な支援につながるよう、対応をしていく。また、相談員の作業負担軽減に向けて、要約機能の活用等を検討していく。
活用可能な地域資源の情報を収集し、新たなつなぎ先を増やすとともに、重層的体制整備事業への移行準備を進める。</v>
      </c>
      <c r="U26" s="8370"/>
      <c r="V26" s="8370"/>
      <c r="W26" s="8370"/>
      <c r="X26" s="8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解決に向けた対応をした割合</v>
      </c>
      <c r="C33" s="49"/>
      <c r="D33" s="23" t="str">
        <f t="shared" ref="D33:E36" si="1">D70</f>
        <v>％</v>
      </c>
      <c r="E33" s="46">
        <f t="shared" si="1"/>
        <v>100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第7節　地域福祉</v>
      </c>
      <c r="F42" s="133"/>
      <c r="G42" s="133"/>
      <c r="H42" s="133"/>
      <c r="I42" s="133"/>
      <c r="J42" s="133"/>
      <c r="K42" s="133"/>
      <c r="L42" s="133"/>
      <c r="M42" s="133"/>
      <c r="N42" s="134"/>
      <c r="AA42" s="8">
        <v>7</v>
      </c>
      <c r="AB42" s="8" t="s">
        <v>2</v>
      </c>
    </row>
    <row r="43" spans="1:35" ht="20.100000000000001" customHeight="1" x14ac:dyDescent="0.15">
      <c r="A43" s="51" t="s">
        <v>336</v>
      </c>
      <c r="B43" s="52"/>
      <c r="C43" s="52"/>
      <c r="D43" s="52"/>
      <c r="E43" s="133" t="str">
        <f>AB43</f>
        <v>施策１　地域福祉の充実</v>
      </c>
      <c r="F43" s="133"/>
      <c r="G43" s="133"/>
      <c r="H43" s="133"/>
      <c r="I43" s="133"/>
      <c r="J43" s="133"/>
      <c r="K43" s="133"/>
      <c r="L43" s="133"/>
      <c r="M43" s="133"/>
      <c r="N43" s="134"/>
      <c r="AA43" s="8">
        <v>1</v>
      </c>
      <c r="AB43" s="8" t="s">
        <v>1</v>
      </c>
    </row>
    <row r="44" spans="1:35" ht="20.100000000000001" customHeight="1" x14ac:dyDescent="0.15">
      <c r="A44" s="8372" t="s">
        <v>285</v>
      </c>
      <c r="B44" s="8373"/>
      <c r="C44" s="8373"/>
      <c r="D44" s="8373"/>
      <c r="E44" s="8374" t="s">
        <v>1803</v>
      </c>
      <c r="F44" s="8375"/>
      <c r="G44" s="8375"/>
      <c r="H44" s="8375"/>
      <c r="I44" s="8375"/>
      <c r="J44" s="8375"/>
      <c r="K44" s="8375"/>
      <c r="L44" s="8375"/>
      <c r="M44" s="8375"/>
      <c r="N44" s="8376"/>
    </row>
    <row r="45" spans="1:35" ht="20.100000000000001" customHeight="1" x14ac:dyDescent="0.15">
      <c r="A45" s="8348" t="s">
        <v>283</v>
      </c>
      <c r="B45" s="8349"/>
      <c r="C45" s="8349"/>
      <c r="D45" s="8349"/>
      <c r="E45" s="8350" t="s">
        <v>1343</v>
      </c>
      <c r="F45" s="8351"/>
      <c r="G45" s="8351"/>
      <c r="H45" s="8351"/>
      <c r="I45" s="8351"/>
      <c r="J45" s="8351"/>
      <c r="K45" s="8351"/>
      <c r="L45" s="8351"/>
      <c r="M45" s="8351"/>
      <c r="N45" s="8352"/>
    </row>
    <row r="46" spans="1:35" ht="20.100000000000001" customHeight="1" x14ac:dyDescent="0.15">
      <c r="A46" s="8345" t="s">
        <v>334</v>
      </c>
      <c r="B46" s="8346"/>
      <c r="C46" s="8346"/>
      <c r="D46" s="8347"/>
      <c r="E46" s="8353" t="s">
        <v>1802</v>
      </c>
      <c r="F46" s="8354"/>
      <c r="G46" s="8354"/>
      <c r="H46" s="8354"/>
      <c r="I46" s="8354"/>
      <c r="J46" s="8354"/>
      <c r="K46" s="8354"/>
      <c r="L46" s="8354"/>
      <c r="M46" s="8354"/>
      <c r="N46" s="8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8348" t="s">
        <v>332</v>
      </c>
      <c r="B51" s="8349"/>
      <c r="C51" s="8349"/>
      <c r="D51" s="8349"/>
      <c r="E51" s="8362" t="str">
        <f>AA52 &amp; "市が直接実施  " &amp; AB52  &amp; "一部委託  "  &amp; AC52 &amp; "全部委託・指定管理  " &amp; AD52 &amp; "その他"</f>
        <v>■市が直接実施  □一部委託  □全部委託・指定管理  □その他</v>
      </c>
      <c r="F51" s="8363"/>
      <c r="G51" s="8363"/>
      <c r="H51" s="8363"/>
      <c r="I51" s="8363"/>
      <c r="J51" s="8363"/>
      <c r="K51" s="8363"/>
      <c r="L51" s="8363"/>
      <c r="M51" s="8363"/>
      <c r="N51" s="8364"/>
    </row>
    <row r="52" spans="1:40" ht="20.100000000000001" customHeight="1" x14ac:dyDescent="0.15">
      <c r="A52" s="8348" t="s">
        <v>331</v>
      </c>
      <c r="B52" s="8349"/>
      <c r="C52" s="8349"/>
      <c r="D52" s="8349"/>
      <c r="E52" s="8362" t="str">
        <f>AA53 &amp; "国・県の制度　 " &amp; AB53  &amp; "国・県の制度＋市独自の制度　 "  &amp; AC53  &amp; "市独自の制度"</f>
        <v>□国・県の制度　 □国・県の制度＋市独自の制度　 ■市独自の制度</v>
      </c>
      <c r="F52" s="8363"/>
      <c r="G52" s="8363"/>
      <c r="H52" s="8363"/>
      <c r="I52" s="8363"/>
      <c r="J52" s="8363"/>
      <c r="K52" s="8363"/>
      <c r="L52" s="8363"/>
      <c r="M52" s="8363"/>
      <c r="N52" s="8364"/>
      <c r="AA52" s="8" t="s">
        <v>275</v>
      </c>
      <c r="AB52" s="8" t="s">
        <v>274</v>
      </c>
      <c r="AC52" s="8" t="s">
        <v>274</v>
      </c>
      <c r="AD52" s="8" t="s">
        <v>274</v>
      </c>
    </row>
    <row r="53" spans="1:40" ht="20.100000000000001" customHeight="1" thickBot="1" x14ac:dyDescent="0.2">
      <c r="A53" s="8365" t="s">
        <v>330</v>
      </c>
      <c r="B53" s="8366"/>
      <c r="C53" s="8366"/>
      <c r="D53" s="8366"/>
      <c r="E53" s="8367" t="s">
        <v>1801</v>
      </c>
      <c r="F53" s="8368"/>
      <c r="G53" s="8368"/>
      <c r="H53" s="8368"/>
      <c r="I53" s="8368"/>
      <c r="J53" s="8368"/>
      <c r="K53" s="8368"/>
      <c r="L53" s="8368"/>
      <c r="M53" s="8368"/>
      <c r="N53" s="83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5079000</v>
      </c>
      <c r="F57" s="57"/>
      <c r="G57" s="57">
        <f>IFERROR(HLOOKUP($AF$38,$AA$56:$AI$57,2,FALSE)*1000,"")</f>
        <v>4018000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2766</v>
      </c>
      <c r="AE57" s="13">
        <v>5079</v>
      </c>
      <c r="AF57" s="13">
        <v>4018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4179000</v>
      </c>
      <c r="G58" s="19"/>
      <c r="H58" s="20">
        <f>IFERROR(G57-H59,"")</f>
        <v>4018000</v>
      </c>
      <c r="I58" s="19"/>
      <c r="J58" s="20">
        <f>IFERROR(I57-J59,"")</f>
        <v>0</v>
      </c>
      <c r="K58" s="19"/>
      <c r="L58" s="20">
        <f>IFERROR(K57-L59,"")</f>
        <v>0</v>
      </c>
      <c r="M58" s="19"/>
      <c r="N58" s="18">
        <f>IFERROR(M57-N59,"")</f>
        <v>0</v>
      </c>
      <c r="AA58" s="13">
        <v>0</v>
      </c>
      <c r="AB58" s="13">
        <v>0</v>
      </c>
      <c r="AC58" s="13">
        <v>0</v>
      </c>
      <c r="AD58" s="13">
        <v>1395177</v>
      </c>
      <c r="AE58" s="13">
        <v>4957292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900000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4957292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121708</v>
      </c>
      <c r="F61" s="57"/>
      <c r="G61" s="57">
        <f>IFERROR(G57-G60,"")</f>
        <v>4018000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900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0.9760370151604647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900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1800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1799</v>
      </c>
      <c r="C70" s="49"/>
      <c r="D70" s="15" t="s">
        <v>421</v>
      </c>
      <c r="E70" s="180">
        <f>IFERROR(HLOOKUP($AE$38,$AA$76:$AI$80,2,FALSE),"")</f>
        <v>100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320" t="s">
        <v>305</v>
      </c>
      <c r="B85" s="8321"/>
      <c r="C85" s="8321"/>
      <c r="D85" s="83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320" t="s">
        <v>302</v>
      </c>
      <c r="B87" s="8321"/>
      <c r="C87" s="8321"/>
      <c r="D87" s="83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316" t="s">
        <v>300</v>
      </c>
      <c r="B89" s="8317"/>
      <c r="C89" s="8317"/>
      <c r="D89" s="8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320" t="s">
        <v>297</v>
      </c>
      <c r="B91" s="8321"/>
      <c r="C91" s="8321"/>
      <c r="D91" s="8378"/>
      <c r="E91" s="158" t="s">
        <v>1798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320" t="s">
        <v>294</v>
      </c>
      <c r="B98" s="8321"/>
      <c r="C98" s="8321"/>
      <c r="D98" s="8378"/>
      <c r="E98" s="8383" t="s">
        <v>232</v>
      </c>
      <c r="F98" s="8384"/>
      <c r="G98" s="8380" t="s">
        <v>293</v>
      </c>
      <c r="H98" s="8381"/>
      <c r="I98" s="8381"/>
      <c r="J98" s="8381"/>
      <c r="K98" s="8381"/>
      <c r="L98" s="8381"/>
      <c r="M98" s="8381"/>
      <c r="N98" s="8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320" t="s">
        <v>292</v>
      </c>
      <c r="B105" s="8321"/>
      <c r="C105" s="8321"/>
      <c r="D105" s="8378"/>
      <c r="E105" s="8379" t="s">
        <v>1797</v>
      </c>
      <c r="F105" s="8370"/>
      <c r="G105" s="8370"/>
      <c r="H105" s="8370"/>
      <c r="I105" s="8370"/>
      <c r="J105" s="8370"/>
      <c r="K105" s="8370"/>
      <c r="L105" s="8370"/>
      <c r="M105" s="8370"/>
      <c r="N105" s="8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916" t="s">
        <v>307</v>
      </c>
      <c r="Q4" s="917"/>
      <c r="R4" s="917"/>
      <c r="S4" s="917"/>
      <c r="T4" s="118" t="str">
        <f>LEFT(E83,1)</f>
        <v>Ｂ</v>
      </c>
      <c r="U4" s="918" t="s">
        <v>306</v>
      </c>
      <c r="V4" s="918"/>
      <c r="W4" s="918"/>
      <c r="X4" s="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920" t="s">
        <v>305</v>
      </c>
      <c r="Q6" s="921"/>
      <c r="R6" s="921"/>
      <c r="S6" s="921"/>
      <c r="T6" s="118" t="str">
        <f>LEFT(E85,1)</f>
        <v>Ｂ</v>
      </c>
      <c r="U6" s="918" t="s">
        <v>303</v>
      </c>
      <c r="V6" s="918"/>
      <c r="W6" s="918"/>
      <c r="X6" s="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932" t="s">
        <v>285</v>
      </c>
      <c r="B7" s="933"/>
      <c r="C7" s="933"/>
      <c r="D7" s="933"/>
      <c r="E7" s="934" t="str">
        <f t="shared" si="0"/>
        <v>保育料徴収</v>
      </c>
      <c r="F7" s="935"/>
      <c r="G7" s="935"/>
      <c r="H7" s="935"/>
      <c r="I7" s="935"/>
      <c r="J7" s="935"/>
      <c r="K7" s="935"/>
      <c r="L7" s="935"/>
      <c r="M7" s="935"/>
      <c r="N7" s="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908" t="s">
        <v>283</v>
      </c>
      <c r="B8" s="909"/>
      <c r="C8" s="909"/>
      <c r="D8" s="909"/>
      <c r="E8" s="910" t="str">
        <f t="shared" si="0"/>
        <v>保育課</v>
      </c>
      <c r="F8" s="911"/>
      <c r="G8" s="911"/>
      <c r="H8" s="911"/>
      <c r="I8" s="911"/>
      <c r="J8" s="911"/>
      <c r="K8" s="911"/>
      <c r="L8" s="911"/>
      <c r="M8" s="911"/>
      <c r="N8" s="912"/>
      <c r="P8" s="880" t="s">
        <v>302</v>
      </c>
      <c r="Q8" s="881"/>
      <c r="R8" s="881"/>
      <c r="S8" s="881"/>
      <c r="T8" s="120" t="str">
        <f>LEFT(E87,1)</f>
        <v>Ａ</v>
      </c>
      <c r="U8" s="878" t="s">
        <v>301</v>
      </c>
      <c r="V8" s="878"/>
      <c r="W8" s="878"/>
      <c r="X8" s="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905" t="s">
        <v>334</v>
      </c>
      <c r="B9" s="906"/>
      <c r="C9" s="906"/>
      <c r="D9" s="907"/>
      <c r="E9" s="913" t="str">
        <f t="shared" si="0"/>
        <v>市立保育園及び法人保育園の入所児童保護者負担金の徴収を行う。</v>
      </c>
      <c r="F9" s="914"/>
      <c r="G9" s="914"/>
      <c r="H9" s="914"/>
      <c r="I9" s="914"/>
      <c r="J9" s="914"/>
      <c r="K9" s="914"/>
      <c r="L9" s="914"/>
      <c r="M9" s="914"/>
      <c r="N9" s="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876" t="s">
        <v>300</v>
      </c>
      <c r="Q10" s="877"/>
      <c r="R10" s="877"/>
      <c r="S10" s="877"/>
      <c r="T10" s="118" t="str">
        <f>LEFT(E89,1)</f>
        <v>Ａ</v>
      </c>
      <c r="U10" s="878" t="s">
        <v>298</v>
      </c>
      <c r="V10" s="878"/>
      <c r="W10" s="878"/>
      <c r="X10" s="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口座振替やコンビニエンスストア等の複数の収納方法を設けることで、保育料の徴収率を上げている。</v>
      </c>
      <c r="U12" s="930"/>
      <c r="V12" s="930"/>
      <c r="W12" s="930"/>
      <c r="X12" s="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908" t="s">
        <v>332</v>
      </c>
      <c r="B14" s="909"/>
      <c r="C14" s="909"/>
      <c r="D14" s="909"/>
      <c r="E14" s="922" t="str">
        <f>E51</f>
        <v>■市が直接実施  ■一部委託  □全部委託・指定管理  □その他</v>
      </c>
      <c r="F14" s="923"/>
      <c r="G14" s="923"/>
      <c r="H14" s="923"/>
      <c r="I14" s="923"/>
      <c r="J14" s="923"/>
      <c r="K14" s="923"/>
      <c r="L14" s="923"/>
      <c r="M14" s="923"/>
      <c r="N14" s="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908" t="s">
        <v>331</v>
      </c>
      <c r="B15" s="909"/>
      <c r="C15" s="909"/>
      <c r="D15" s="909"/>
      <c r="E15" s="922" t="str">
        <f>E52</f>
        <v>□国・県の制度　 ■国・県の制度＋市独自の制度　 □市独自の制度</v>
      </c>
      <c r="F15" s="923"/>
      <c r="G15" s="923"/>
      <c r="H15" s="923"/>
      <c r="I15" s="923"/>
      <c r="J15" s="923"/>
      <c r="K15" s="923"/>
      <c r="L15" s="923"/>
      <c r="M15" s="923"/>
      <c r="N15" s="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925" t="s">
        <v>330</v>
      </c>
      <c r="B16" s="926"/>
      <c r="C16" s="926"/>
      <c r="D16" s="926"/>
      <c r="E16" s="927" t="str">
        <f>E53</f>
        <v>新座市特定教育・保育施設及び特定地域型保育事業の保育料に関する条例等</v>
      </c>
      <c r="F16" s="928"/>
      <c r="G16" s="928"/>
      <c r="H16" s="928"/>
      <c r="I16" s="928"/>
      <c r="J16" s="928"/>
      <c r="K16" s="928"/>
      <c r="L16" s="928"/>
      <c r="M16" s="928"/>
      <c r="N16" s="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11524000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11524000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10648074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875926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0.92399114890662959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市立保育園及び法人保育園の入所児童保護者負担金の徴収事務</v>
      </c>
      <c r="F26" s="53"/>
      <c r="G26" s="53"/>
      <c r="H26" s="53"/>
      <c r="I26" s="53"/>
      <c r="J26" s="53"/>
      <c r="K26" s="53"/>
      <c r="L26" s="53"/>
      <c r="M26" s="53"/>
      <c r="N26" s="54"/>
      <c r="O26" s="21"/>
      <c r="P26" s="880" t="s">
        <v>292</v>
      </c>
      <c r="Q26" s="881"/>
      <c r="R26" s="881"/>
      <c r="S26" s="937"/>
      <c r="T26" s="121" t="str">
        <f>E105</f>
        <v>今後も同様に徴収業務を行っていく。</v>
      </c>
      <c r="U26" s="930"/>
      <c r="V26" s="930"/>
      <c r="W26" s="930"/>
      <c r="X26" s="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コンビニエンスストア収納委託件数</v>
      </c>
      <c r="C33" s="49"/>
      <c r="D33" s="23" t="str">
        <f t="shared" ref="D33:E36" si="1">D70</f>
        <v>件</v>
      </c>
      <c r="E33" s="150">
        <f t="shared" si="1"/>
        <v>3272</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口座振替件数</v>
      </c>
      <c r="C34" s="49"/>
      <c r="D34" s="23" t="str">
        <f t="shared" si="1"/>
        <v>件</v>
      </c>
      <c r="E34" s="150">
        <f t="shared" si="1"/>
        <v>13511</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932" t="s">
        <v>285</v>
      </c>
      <c r="B44" s="933"/>
      <c r="C44" s="933"/>
      <c r="D44" s="933"/>
      <c r="E44" s="934" t="s">
        <v>488</v>
      </c>
      <c r="F44" s="935"/>
      <c r="G44" s="935"/>
      <c r="H44" s="935"/>
      <c r="I44" s="935"/>
      <c r="J44" s="935"/>
      <c r="K44" s="935"/>
      <c r="L44" s="935"/>
      <c r="M44" s="935"/>
      <c r="N44" s="936"/>
    </row>
    <row r="45" spans="1:35" ht="20.100000000000001" customHeight="1" x14ac:dyDescent="0.15">
      <c r="A45" s="908" t="s">
        <v>283</v>
      </c>
      <c r="B45" s="909"/>
      <c r="C45" s="909"/>
      <c r="D45" s="909"/>
      <c r="E45" s="910" t="s">
        <v>462</v>
      </c>
      <c r="F45" s="911"/>
      <c r="G45" s="911"/>
      <c r="H45" s="911"/>
      <c r="I45" s="911"/>
      <c r="J45" s="911"/>
      <c r="K45" s="911"/>
      <c r="L45" s="911"/>
      <c r="M45" s="911"/>
      <c r="N45" s="912"/>
    </row>
    <row r="46" spans="1:35" ht="20.100000000000001" customHeight="1" x14ac:dyDescent="0.15">
      <c r="A46" s="905" t="s">
        <v>334</v>
      </c>
      <c r="B46" s="906"/>
      <c r="C46" s="906"/>
      <c r="D46" s="907"/>
      <c r="E46" s="913" t="s">
        <v>487</v>
      </c>
      <c r="F46" s="914"/>
      <c r="G46" s="914"/>
      <c r="H46" s="914"/>
      <c r="I46" s="914"/>
      <c r="J46" s="914"/>
      <c r="K46" s="914"/>
      <c r="L46" s="914"/>
      <c r="M46" s="914"/>
      <c r="N46" s="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908" t="s">
        <v>332</v>
      </c>
      <c r="B51" s="909"/>
      <c r="C51" s="909"/>
      <c r="D51" s="909"/>
      <c r="E51" s="922" t="str">
        <f>AA52 &amp; "市が直接実施  " &amp; AB52  &amp; "一部委託  "  &amp; AC52 &amp; "全部委託・指定管理  " &amp; AD52 &amp; "その他"</f>
        <v>■市が直接実施  ■一部委託  □全部委託・指定管理  □その他</v>
      </c>
      <c r="F51" s="923"/>
      <c r="G51" s="923"/>
      <c r="H51" s="923"/>
      <c r="I51" s="923"/>
      <c r="J51" s="923"/>
      <c r="K51" s="923"/>
      <c r="L51" s="923"/>
      <c r="M51" s="923"/>
      <c r="N51" s="924"/>
    </row>
    <row r="52" spans="1:40" ht="20.100000000000001" customHeight="1" x14ac:dyDescent="0.15">
      <c r="A52" s="908" t="s">
        <v>331</v>
      </c>
      <c r="B52" s="909"/>
      <c r="C52" s="909"/>
      <c r="D52" s="909"/>
      <c r="E52" s="922" t="str">
        <f>AA53 &amp; "国・県の制度　 " &amp; AB53  &amp; "国・県の制度＋市独自の制度　 "  &amp; AC53  &amp; "市独自の制度"</f>
        <v>□国・県の制度　 ■国・県の制度＋市独自の制度　 □市独自の制度</v>
      </c>
      <c r="F52" s="923"/>
      <c r="G52" s="923"/>
      <c r="H52" s="923"/>
      <c r="I52" s="923"/>
      <c r="J52" s="923"/>
      <c r="K52" s="923"/>
      <c r="L52" s="923"/>
      <c r="M52" s="923"/>
      <c r="N52" s="924"/>
      <c r="AA52" s="8" t="s">
        <v>275</v>
      </c>
      <c r="AB52" s="8" t="s">
        <v>275</v>
      </c>
      <c r="AC52" s="8" t="s">
        <v>274</v>
      </c>
      <c r="AD52" s="8" t="s">
        <v>274</v>
      </c>
    </row>
    <row r="53" spans="1:40" ht="20.100000000000001" customHeight="1" thickBot="1" x14ac:dyDescent="0.2">
      <c r="A53" s="925" t="s">
        <v>330</v>
      </c>
      <c r="B53" s="926"/>
      <c r="C53" s="926"/>
      <c r="D53" s="926"/>
      <c r="E53" s="927" t="s">
        <v>486</v>
      </c>
      <c r="F53" s="928"/>
      <c r="G53" s="928"/>
      <c r="H53" s="928"/>
      <c r="I53" s="928"/>
      <c r="J53" s="928"/>
      <c r="K53" s="928"/>
      <c r="L53" s="928"/>
      <c r="M53" s="928"/>
      <c r="N53" s="9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11524000</v>
      </c>
      <c r="F57" s="57"/>
      <c r="G57" s="57">
        <f>IFERROR(HLOOKUP($AF$38,$AA$56:$AI$57,2,FALSE)*1000,"")</f>
        <v>12669000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23802</v>
      </c>
      <c r="AE57" s="13">
        <v>11524</v>
      </c>
      <c r="AF57" s="13">
        <v>12669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11524000</v>
      </c>
      <c r="G58" s="19"/>
      <c r="H58" s="20">
        <f>IFERROR(G57-H59,"")</f>
        <v>11349000</v>
      </c>
      <c r="I58" s="19"/>
      <c r="J58" s="20">
        <f>IFERROR(I57-J59,"")</f>
        <v>0</v>
      </c>
      <c r="K58" s="19"/>
      <c r="L58" s="20">
        <f>IFERROR(K57-L59,"")</f>
        <v>0</v>
      </c>
      <c r="M58" s="19"/>
      <c r="N58" s="18">
        <f>IFERROR(M57-N59,"")</f>
        <v>0</v>
      </c>
      <c r="AA58" s="13">
        <v>0</v>
      </c>
      <c r="AB58" s="13">
        <v>0</v>
      </c>
      <c r="AC58" s="13">
        <v>0</v>
      </c>
      <c r="AD58" s="13">
        <v>17195469</v>
      </c>
      <c r="AE58" s="13">
        <v>10648074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1320000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10648074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875926</v>
      </c>
      <c r="F61" s="57"/>
      <c r="G61" s="57">
        <f>IFERROR(G57-G60,"")</f>
        <v>12669000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1320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0.92399114890662959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1320</v>
      </c>
      <c r="AG62" s="11">
        <v>0</v>
      </c>
      <c r="AH62" s="11">
        <v>0</v>
      </c>
      <c r="AI62" s="11">
        <v>0</v>
      </c>
      <c r="AJ62" s="8" t="s">
        <v>251</v>
      </c>
      <c r="AL62" s="8" t="s">
        <v>251</v>
      </c>
      <c r="AN62" s="8" t="s">
        <v>251</v>
      </c>
    </row>
    <row r="63" spans="1:40" ht="20.100000000000001" customHeight="1" x14ac:dyDescent="0.15">
      <c r="A63" s="51" t="s">
        <v>321</v>
      </c>
      <c r="B63" s="52"/>
      <c r="C63" s="52"/>
      <c r="D63" s="52"/>
      <c r="E63" s="53" t="s">
        <v>485</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484</v>
      </c>
      <c r="C70" s="49"/>
      <c r="D70" s="15" t="s">
        <v>358</v>
      </c>
      <c r="E70" s="180">
        <f>IFERROR(HLOOKUP($AE$38,$AA$76:$AI$80,2,FALSE),"")</f>
        <v>3272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483</v>
      </c>
      <c r="C71" s="49"/>
      <c r="D71" s="15" t="s">
        <v>358</v>
      </c>
      <c r="E71" s="180">
        <f>IFERROR(HLOOKUP($AE$38,$AA$76:$AI$80,3,FALSE),"")</f>
        <v>13511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3272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13511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880" t="s">
        <v>305</v>
      </c>
      <c r="B85" s="881"/>
      <c r="C85" s="881"/>
      <c r="D85" s="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880" t="s">
        <v>302</v>
      </c>
      <c r="B87" s="881"/>
      <c r="C87" s="881"/>
      <c r="D87" s="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876" t="s">
        <v>300</v>
      </c>
      <c r="B89" s="877"/>
      <c r="C89" s="877"/>
      <c r="D89" s="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880" t="s">
        <v>297</v>
      </c>
      <c r="B91" s="881"/>
      <c r="C91" s="881"/>
      <c r="D91" s="938"/>
      <c r="E91" s="158" t="s">
        <v>482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880" t="s">
        <v>294</v>
      </c>
      <c r="B98" s="881"/>
      <c r="C98" s="881"/>
      <c r="D98" s="938"/>
      <c r="E98" s="943" t="s">
        <v>340</v>
      </c>
      <c r="F98" s="944"/>
      <c r="G98" s="940" t="s">
        <v>293</v>
      </c>
      <c r="H98" s="941"/>
      <c r="I98" s="941"/>
      <c r="J98" s="941"/>
      <c r="K98" s="941"/>
      <c r="L98" s="941"/>
      <c r="M98" s="941"/>
      <c r="N98" s="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880" t="s">
        <v>292</v>
      </c>
      <c r="B105" s="881"/>
      <c r="C105" s="881"/>
      <c r="D105" s="938"/>
      <c r="E105" s="939" t="s">
        <v>481</v>
      </c>
      <c r="F105" s="930"/>
      <c r="G105" s="930"/>
      <c r="H105" s="930"/>
      <c r="I105" s="930"/>
      <c r="J105" s="930"/>
      <c r="K105" s="930"/>
      <c r="L105" s="930"/>
      <c r="M105" s="930"/>
      <c r="N105" s="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956" t="s">
        <v>307</v>
      </c>
      <c r="Q4" s="957"/>
      <c r="R4" s="957"/>
      <c r="S4" s="957"/>
      <c r="T4" s="118" t="str">
        <f>LEFT(E83,1)</f>
        <v>Ｂ</v>
      </c>
      <c r="U4" s="958" t="s">
        <v>306</v>
      </c>
      <c r="V4" s="958"/>
      <c r="W4" s="958"/>
      <c r="X4" s="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960" t="s">
        <v>305</v>
      </c>
      <c r="Q6" s="961"/>
      <c r="R6" s="961"/>
      <c r="S6" s="961"/>
      <c r="T6" s="118" t="str">
        <f>LEFT(E85,1)</f>
        <v>Ｂ</v>
      </c>
      <c r="U6" s="958" t="s">
        <v>303</v>
      </c>
      <c r="V6" s="958"/>
      <c r="W6" s="958"/>
      <c r="X6" s="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972" t="s">
        <v>285</v>
      </c>
      <c r="B7" s="973"/>
      <c r="C7" s="973"/>
      <c r="D7" s="973"/>
      <c r="E7" s="974" t="str">
        <f t="shared" si="0"/>
        <v>施設型給付</v>
      </c>
      <c r="F7" s="975"/>
      <c r="G7" s="975"/>
      <c r="H7" s="975"/>
      <c r="I7" s="975"/>
      <c r="J7" s="975"/>
      <c r="K7" s="975"/>
      <c r="L7" s="975"/>
      <c r="M7" s="975"/>
      <c r="N7" s="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948" t="s">
        <v>283</v>
      </c>
      <c r="B8" s="949"/>
      <c r="C8" s="949"/>
      <c r="D8" s="949"/>
      <c r="E8" s="950" t="str">
        <f t="shared" si="0"/>
        <v>保育課</v>
      </c>
      <c r="F8" s="951"/>
      <c r="G8" s="951"/>
      <c r="H8" s="951"/>
      <c r="I8" s="951"/>
      <c r="J8" s="951"/>
      <c r="K8" s="951"/>
      <c r="L8" s="951"/>
      <c r="M8" s="951"/>
      <c r="N8" s="952"/>
      <c r="P8" s="920" t="s">
        <v>302</v>
      </c>
      <c r="Q8" s="921"/>
      <c r="R8" s="921"/>
      <c r="S8" s="921"/>
      <c r="T8" s="120" t="str">
        <f>LEFT(E87,1)</f>
        <v>Ａ</v>
      </c>
      <c r="U8" s="918" t="s">
        <v>301</v>
      </c>
      <c r="V8" s="918"/>
      <c r="W8" s="918"/>
      <c r="X8" s="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945" t="s">
        <v>334</v>
      </c>
      <c r="B9" s="946"/>
      <c r="C9" s="946"/>
      <c r="D9" s="947"/>
      <c r="E9" s="953" t="str">
        <f t="shared" si="0"/>
        <v>子ども・子育て支援法第６５条第２号の規定に基づき、特定教育及び保育施設に対し、施設型給付費を支給する。</v>
      </c>
      <c r="F9" s="954"/>
      <c r="G9" s="954"/>
      <c r="H9" s="954"/>
      <c r="I9" s="954"/>
      <c r="J9" s="954"/>
      <c r="K9" s="954"/>
      <c r="L9" s="954"/>
      <c r="M9" s="954"/>
      <c r="N9" s="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916" t="s">
        <v>300</v>
      </c>
      <c r="Q10" s="917"/>
      <c r="R10" s="917"/>
      <c r="S10" s="917"/>
      <c r="T10" s="118" t="str">
        <f>LEFT(E89,1)</f>
        <v>Ａ</v>
      </c>
      <c r="U10" s="918" t="s">
        <v>298</v>
      </c>
      <c r="V10" s="918"/>
      <c r="W10" s="918"/>
      <c r="X10" s="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育施設に対し運営費を給付することにより、施設の安定した運営に貢献している。また今年度はこれまで市独自の様式だった請求書を国様式と統一し、支給に関する業務の更なる効率化を図ることができた。</v>
      </c>
      <c r="U12" s="970"/>
      <c r="V12" s="970"/>
      <c r="W12" s="970"/>
      <c r="X12" s="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948" t="s">
        <v>332</v>
      </c>
      <c r="B14" s="949"/>
      <c r="C14" s="949"/>
      <c r="D14" s="949"/>
      <c r="E14" s="962" t="str">
        <f>E51</f>
        <v>■市が直接実施  □一部委託  □全部委託・指定管理  □その他</v>
      </c>
      <c r="F14" s="963"/>
      <c r="G14" s="963"/>
      <c r="H14" s="963"/>
      <c r="I14" s="963"/>
      <c r="J14" s="963"/>
      <c r="K14" s="963"/>
      <c r="L14" s="963"/>
      <c r="M14" s="963"/>
      <c r="N14" s="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948" t="s">
        <v>331</v>
      </c>
      <c r="B15" s="949"/>
      <c r="C15" s="949"/>
      <c r="D15" s="949"/>
      <c r="E15" s="962" t="str">
        <f>E52</f>
        <v>■国・県の制度　 □国・県の制度＋市独自の制度　 □市独自の制度</v>
      </c>
      <c r="F15" s="963"/>
      <c r="G15" s="963"/>
      <c r="H15" s="963"/>
      <c r="I15" s="963"/>
      <c r="J15" s="963"/>
      <c r="K15" s="963"/>
      <c r="L15" s="963"/>
      <c r="M15" s="963"/>
      <c r="N15" s="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965" t="s">
        <v>330</v>
      </c>
      <c r="B16" s="966"/>
      <c r="C16" s="966"/>
      <c r="D16" s="966"/>
      <c r="E16" s="967" t="str">
        <f>E53</f>
        <v>子ども・子育て支援法第65条</v>
      </c>
      <c r="F16" s="968"/>
      <c r="G16" s="968"/>
      <c r="H16" s="968"/>
      <c r="I16" s="968"/>
      <c r="J16" s="968"/>
      <c r="K16" s="968"/>
      <c r="L16" s="968"/>
      <c r="M16" s="968"/>
      <c r="N16" s="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421932000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126702000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295230000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421931046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954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0.9999977389721566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市内及び新座市に住民票を持つ子供が通う、新制度幼稚園及び認定こども園に施設型給付費を支給する。</v>
      </c>
      <c r="F26" s="53"/>
      <c r="G26" s="53"/>
      <c r="H26" s="53"/>
      <c r="I26" s="53"/>
      <c r="J26" s="53"/>
      <c r="K26" s="53"/>
      <c r="L26" s="53"/>
      <c r="M26" s="53"/>
      <c r="N26" s="54"/>
      <c r="O26" s="21"/>
      <c r="P26" s="920" t="s">
        <v>292</v>
      </c>
      <c r="Q26" s="921"/>
      <c r="R26" s="921"/>
      <c r="S26" s="977"/>
      <c r="T26" s="121" t="str">
        <f>E105</f>
        <v>施設型給付費の支給を引き続き実施することにより保育施設の安定運営の一助を担い、地域の保育提供体制安定化に努めていく。</v>
      </c>
      <c r="U26" s="970"/>
      <c r="V26" s="970"/>
      <c r="W26" s="970"/>
      <c r="X26" s="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給付対象延べ人数</v>
      </c>
      <c r="C33" s="49"/>
      <c r="D33" s="23" t="str">
        <f t="shared" ref="D33:E36" si="1">D70</f>
        <v>人</v>
      </c>
      <c r="E33" s="150">
        <f t="shared" si="1"/>
        <v>6627</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972" t="s">
        <v>285</v>
      </c>
      <c r="B44" s="973"/>
      <c r="C44" s="973"/>
      <c r="D44" s="973"/>
      <c r="E44" s="974" t="s">
        <v>495</v>
      </c>
      <c r="F44" s="975"/>
      <c r="G44" s="975"/>
      <c r="H44" s="975"/>
      <c r="I44" s="975"/>
      <c r="J44" s="975"/>
      <c r="K44" s="975"/>
      <c r="L44" s="975"/>
      <c r="M44" s="975"/>
      <c r="N44" s="976"/>
    </row>
    <row r="45" spans="1:35" ht="20.100000000000001" customHeight="1" x14ac:dyDescent="0.15">
      <c r="A45" s="948" t="s">
        <v>283</v>
      </c>
      <c r="B45" s="949"/>
      <c r="C45" s="949"/>
      <c r="D45" s="949"/>
      <c r="E45" s="950" t="s">
        <v>462</v>
      </c>
      <c r="F45" s="951"/>
      <c r="G45" s="951"/>
      <c r="H45" s="951"/>
      <c r="I45" s="951"/>
      <c r="J45" s="951"/>
      <c r="K45" s="951"/>
      <c r="L45" s="951"/>
      <c r="M45" s="951"/>
      <c r="N45" s="952"/>
    </row>
    <row r="46" spans="1:35" ht="20.100000000000001" customHeight="1" x14ac:dyDescent="0.15">
      <c r="A46" s="945" t="s">
        <v>334</v>
      </c>
      <c r="B46" s="946"/>
      <c r="C46" s="946"/>
      <c r="D46" s="947"/>
      <c r="E46" s="953" t="s">
        <v>494</v>
      </c>
      <c r="F46" s="954"/>
      <c r="G46" s="954"/>
      <c r="H46" s="954"/>
      <c r="I46" s="954"/>
      <c r="J46" s="954"/>
      <c r="K46" s="954"/>
      <c r="L46" s="954"/>
      <c r="M46" s="954"/>
      <c r="N46" s="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948" t="s">
        <v>332</v>
      </c>
      <c r="B51" s="949"/>
      <c r="C51" s="949"/>
      <c r="D51" s="949"/>
      <c r="E51" s="962" t="str">
        <f>AA52 &amp; "市が直接実施  " &amp; AB52  &amp; "一部委託  "  &amp; AC52 &amp; "全部委託・指定管理  " &amp; AD52 &amp; "その他"</f>
        <v>■市が直接実施  □一部委託  □全部委託・指定管理  □その他</v>
      </c>
      <c r="F51" s="963"/>
      <c r="G51" s="963"/>
      <c r="H51" s="963"/>
      <c r="I51" s="963"/>
      <c r="J51" s="963"/>
      <c r="K51" s="963"/>
      <c r="L51" s="963"/>
      <c r="M51" s="963"/>
      <c r="N51" s="964"/>
    </row>
    <row r="52" spans="1:40" ht="20.100000000000001" customHeight="1" x14ac:dyDescent="0.15">
      <c r="A52" s="948" t="s">
        <v>331</v>
      </c>
      <c r="B52" s="949"/>
      <c r="C52" s="949"/>
      <c r="D52" s="949"/>
      <c r="E52" s="962" t="str">
        <f>AA53 &amp; "国・県の制度　 " &amp; AB53  &amp; "国・県の制度＋市独自の制度　 "  &amp; AC53  &amp; "市独自の制度"</f>
        <v>■国・県の制度　 □国・県の制度＋市独自の制度　 □市独自の制度</v>
      </c>
      <c r="F52" s="963"/>
      <c r="G52" s="963"/>
      <c r="H52" s="963"/>
      <c r="I52" s="963"/>
      <c r="J52" s="963"/>
      <c r="K52" s="963"/>
      <c r="L52" s="963"/>
      <c r="M52" s="963"/>
      <c r="N52" s="964"/>
      <c r="AA52" s="8" t="s">
        <v>275</v>
      </c>
      <c r="AB52" s="8" t="s">
        <v>274</v>
      </c>
      <c r="AC52" s="8" t="s">
        <v>274</v>
      </c>
      <c r="AD52" s="8" t="s">
        <v>274</v>
      </c>
    </row>
    <row r="53" spans="1:40" ht="20.100000000000001" customHeight="1" thickBot="1" x14ac:dyDescent="0.2">
      <c r="A53" s="965" t="s">
        <v>330</v>
      </c>
      <c r="B53" s="966"/>
      <c r="C53" s="966"/>
      <c r="D53" s="966"/>
      <c r="E53" s="967" t="s">
        <v>493</v>
      </c>
      <c r="F53" s="968"/>
      <c r="G53" s="968"/>
      <c r="H53" s="968"/>
      <c r="I53" s="968"/>
      <c r="J53" s="968"/>
      <c r="K53" s="968"/>
      <c r="L53" s="968"/>
      <c r="M53" s="968"/>
      <c r="N53" s="9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421932000</v>
      </c>
      <c r="F57" s="57"/>
      <c r="G57" s="57">
        <f>IFERROR(HLOOKUP($AF$38,$AA$56:$AI$57,2,FALSE)*1000,"")</f>
        <v>487872000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314115</v>
      </c>
      <c r="AE57" s="13">
        <v>421932</v>
      </c>
      <c r="AF57" s="13">
        <v>487872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126702000</v>
      </c>
      <c r="G58" s="19"/>
      <c r="H58" s="20">
        <f>IFERROR(G57-H59,"")</f>
        <v>147286000</v>
      </c>
      <c r="I58" s="19"/>
      <c r="J58" s="20">
        <f>IFERROR(I57-J59,"")</f>
        <v>0</v>
      </c>
      <c r="K58" s="19"/>
      <c r="L58" s="20">
        <f>IFERROR(K57-L59,"")</f>
        <v>0</v>
      </c>
      <c r="M58" s="19"/>
      <c r="N58" s="18">
        <f>IFERROR(M57-N59,"")</f>
        <v>0</v>
      </c>
      <c r="AA58" s="13">
        <v>0</v>
      </c>
      <c r="AB58" s="13">
        <v>0</v>
      </c>
      <c r="AC58" s="13">
        <v>0</v>
      </c>
      <c r="AD58" s="13">
        <v>186894690</v>
      </c>
      <c r="AE58" s="13">
        <v>421931046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295230000</v>
      </c>
      <c r="G59" s="19"/>
      <c r="H59" s="20">
        <f>IFERROR(HLOOKUP($AF$38,$AA$60:$AI$61,2,FALSE)*1000,"")</f>
        <v>340586000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421931046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954</v>
      </c>
      <c r="F61" s="57"/>
      <c r="G61" s="57">
        <f>IFERROR(G57-G60,"")</f>
        <v>487872000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219191</v>
      </c>
      <c r="AE61" s="12">
        <f t="shared" si="2"/>
        <v>295230</v>
      </c>
      <c r="AF61" s="12">
        <f t="shared" si="2"/>
        <v>340586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0.9999977389721566</v>
      </c>
      <c r="F62" s="47"/>
      <c r="G62" s="47">
        <f>IFERROR(G$60/G$57,"")</f>
        <v>0</v>
      </c>
      <c r="H62" s="47"/>
      <c r="I62" s="47" t="str">
        <f>IFERROR(I$60/I$57,"")</f>
        <v/>
      </c>
      <c r="J62" s="47"/>
      <c r="K62" s="47" t="str">
        <f>IFERROR(K$60/K$57,"")</f>
        <v/>
      </c>
      <c r="L62" s="47"/>
      <c r="M62" s="47" t="str">
        <f>IFERROR(M$60/M$57,"")</f>
        <v/>
      </c>
      <c r="N62" s="50"/>
      <c r="AA62" s="11">
        <v>0</v>
      </c>
      <c r="AB62" s="11">
        <v>0</v>
      </c>
      <c r="AC62" s="11">
        <v>0</v>
      </c>
      <c r="AD62" s="11">
        <v>131302</v>
      </c>
      <c r="AE62" s="11">
        <v>174090</v>
      </c>
      <c r="AF62" s="11">
        <v>197513</v>
      </c>
      <c r="AG62" s="11">
        <v>0</v>
      </c>
      <c r="AH62" s="11">
        <v>0</v>
      </c>
      <c r="AI62" s="11">
        <v>0</v>
      </c>
      <c r="AJ62" s="8" t="s">
        <v>251</v>
      </c>
      <c r="AL62" s="8" t="s">
        <v>251</v>
      </c>
      <c r="AN62" s="8" t="s">
        <v>251</v>
      </c>
    </row>
    <row r="63" spans="1:40" ht="20.100000000000001" customHeight="1" x14ac:dyDescent="0.15">
      <c r="A63" s="51" t="s">
        <v>321</v>
      </c>
      <c r="B63" s="52"/>
      <c r="C63" s="52"/>
      <c r="D63" s="52"/>
      <c r="E63" s="53" t="s">
        <v>492</v>
      </c>
      <c r="F63" s="53"/>
      <c r="G63" s="53"/>
      <c r="H63" s="53"/>
      <c r="I63" s="53"/>
      <c r="J63" s="53"/>
      <c r="K63" s="53"/>
      <c r="L63" s="53"/>
      <c r="M63" s="53"/>
      <c r="N63" s="54"/>
      <c r="AA63" s="11">
        <v>0</v>
      </c>
      <c r="AB63" s="11">
        <v>0</v>
      </c>
      <c r="AC63" s="11">
        <v>0</v>
      </c>
      <c r="AD63" s="11">
        <v>87889</v>
      </c>
      <c r="AE63" s="11">
        <v>121140</v>
      </c>
      <c r="AF63" s="11">
        <v>143073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491</v>
      </c>
      <c r="C70" s="49"/>
      <c r="D70" s="15" t="s">
        <v>252</v>
      </c>
      <c r="E70" s="180">
        <f>IFERROR(HLOOKUP($AE$38,$AA$76:$AI$80,2,FALSE),"")</f>
        <v>6627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6627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920" t="s">
        <v>305</v>
      </c>
      <c r="B85" s="921"/>
      <c r="C85" s="921"/>
      <c r="D85" s="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920" t="s">
        <v>302</v>
      </c>
      <c r="B87" s="921"/>
      <c r="C87" s="921"/>
      <c r="D87" s="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916" t="s">
        <v>300</v>
      </c>
      <c r="B89" s="917"/>
      <c r="C89" s="917"/>
      <c r="D89" s="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920" t="s">
        <v>297</v>
      </c>
      <c r="B91" s="921"/>
      <c r="C91" s="921"/>
      <c r="D91" s="978"/>
      <c r="E91" s="158" t="s">
        <v>490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920" t="s">
        <v>294</v>
      </c>
      <c r="B98" s="921"/>
      <c r="C98" s="921"/>
      <c r="D98" s="978"/>
      <c r="E98" s="983" t="s">
        <v>340</v>
      </c>
      <c r="F98" s="984"/>
      <c r="G98" s="980" t="s">
        <v>293</v>
      </c>
      <c r="H98" s="981"/>
      <c r="I98" s="981"/>
      <c r="J98" s="981"/>
      <c r="K98" s="981"/>
      <c r="L98" s="981"/>
      <c r="M98" s="981"/>
      <c r="N98" s="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920" t="s">
        <v>292</v>
      </c>
      <c r="B105" s="921"/>
      <c r="C105" s="921"/>
      <c r="D105" s="978"/>
      <c r="E105" s="979" t="s">
        <v>489</v>
      </c>
      <c r="F105" s="970"/>
      <c r="G105" s="970"/>
      <c r="H105" s="970"/>
      <c r="I105" s="970"/>
      <c r="J105" s="970"/>
      <c r="K105" s="970"/>
      <c r="L105" s="970"/>
      <c r="M105" s="970"/>
      <c r="N105" s="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996" t="s">
        <v>307</v>
      </c>
      <c r="Q4" s="997"/>
      <c r="R4" s="997"/>
      <c r="S4" s="997"/>
      <c r="T4" s="118" t="str">
        <f>LEFT(E83,1)</f>
        <v>Ｂ</v>
      </c>
      <c r="U4" s="998" t="s">
        <v>306</v>
      </c>
      <c r="V4" s="998"/>
      <c r="W4" s="998"/>
      <c r="X4" s="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000" t="s">
        <v>305</v>
      </c>
      <c r="Q6" s="1001"/>
      <c r="R6" s="1001"/>
      <c r="S6" s="1001"/>
      <c r="T6" s="118" t="str">
        <f>LEFT(E85,1)</f>
        <v>Ｂ</v>
      </c>
      <c r="U6" s="998" t="s">
        <v>303</v>
      </c>
      <c r="V6" s="998"/>
      <c r="W6" s="998"/>
      <c r="X6" s="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012" t="s">
        <v>285</v>
      </c>
      <c r="B7" s="1013"/>
      <c r="C7" s="1013"/>
      <c r="D7" s="1013"/>
      <c r="E7" s="1014" t="str">
        <f t="shared" si="0"/>
        <v>地域型保育給付</v>
      </c>
      <c r="F7" s="1015"/>
      <c r="G7" s="1015"/>
      <c r="H7" s="1015"/>
      <c r="I7" s="1015"/>
      <c r="J7" s="1015"/>
      <c r="K7" s="1015"/>
      <c r="L7" s="1015"/>
      <c r="M7" s="1015"/>
      <c r="N7" s="1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988" t="s">
        <v>283</v>
      </c>
      <c r="B8" s="989"/>
      <c r="C8" s="989"/>
      <c r="D8" s="989"/>
      <c r="E8" s="990" t="str">
        <f t="shared" si="0"/>
        <v>保育課</v>
      </c>
      <c r="F8" s="991"/>
      <c r="G8" s="991"/>
      <c r="H8" s="991"/>
      <c r="I8" s="991"/>
      <c r="J8" s="991"/>
      <c r="K8" s="991"/>
      <c r="L8" s="991"/>
      <c r="M8" s="991"/>
      <c r="N8" s="992"/>
      <c r="P8" s="960" t="s">
        <v>302</v>
      </c>
      <c r="Q8" s="961"/>
      <c r="R8" s="961"/>
      <c r="S8" s="961"/>
      <c r="T8" s="120" t="str">
        <f>LEFT(E87,1)</f>
        <v>Ａ</v>
      </c>
      <c r="U8" s="958" t="s">
        <v>301</v>
      </c>
      <c r="V8" s="958"/>
      <c r="W8" s="958"/>
      <c r="X8" s="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985" t="s">
        <v>334</v>
      </c>
      <c r="B9" s="986"/>
      <c r="C9" s="986"/>
      <c r="D9" s="987"/>
      <c r="E9" s="993" t="str">
        <f t="shared" si="0"/>
        <v>子ども・子育て支援法第６５条第２号の規定に基づき、特定地域型保育事業者に対し、地域型保育給付費を支給する。</v>
      </c>
      <c r="F9" s="994"/>
      <c r="G9" s="994"/>
      <c r="H9" s="994"/>
      <c r="I9" s="994"/>
      <c r="J9" s="994"/>
      <c r="K9" s="994"/>
      <c r="L9" s="994"/>
      <c r="M9" s="994"/>
      <c r="N9" s="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956" t="s">
        <v>300</v>
      </c>
      <c r="Q10" s="957"/>
      <c r="R10" s="957"/>
      <c r="S10" s="957"/>
      <c r="T10" s="118" t="str">
        <f>LEFT(E89,1)</f>
        <v>Ａ</v>
      </c>
      <c r="U10" s="958" t="s">
        <v>298</v>
      </c>
      <c r="V10" s="958"/>
      <c r="W10" s="958"/>
      <c r="X10" s="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育施設に対し運営費を給付することにより、施設の安定した運営に貢献している。また今年度はこれまで市独自の様式だった請求書を国様式と統一し、支給に関する業務の更なる効率化を図ることができた。</v>
      </c>
      <c r="U12" s="1010"/>
      <c r="V12" s="1010"/>
      <c r="W12" s="1010"/>
      <c r="X12" s="1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988" t="s">
        <v>332</v>
      </c>
      <c r="B14" s="989"/>
      <c r="C14" s="989"/>
      <c r="D14" s="989"/>
      <c r="E14" s="1002" t="str">
        <f>E51</f>
        <v>■市が直接実施  □一部委託  □全部委託・指定管理  □その他</v>
      </c>
      <c r="F14" s="1003"/>
      <c r="G14" s="1003"/>
      <c r="H14" s="1003"/>
      <c r="I14" s="1003"/>
      <c r="J14" s="1003"/>
      <c r="K14" s="1003"/>
      <c r="L14" s="1003"/>
      <c r="M14" s="1003"/>
      <c r="N14" s="1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988" t="s">
        <v>331</v>
      </c>
      <c r="B15" s="989"/>
      <c r="C15" s="989"/>
      <c r="D15" s="989"/>
      <c r="E15" s="1002" t="str">
        <f>E52</f>
        <v>■国・県の制度　 □国・県の制度＋市独自の制度　 □市独自の制度</v>
      </c>
      <c r="F15" s="1003"/>
      <c r="G15" s="1003"/>
      <c r="H15" s="1003"/>
      <c r="I15" s="1003"/>
      <c r="J15" s="1003"/>
      <c r="K15" s="1003"/>
      <c r="L15" s="1003"/>
      <c r="M15" s="1003"/>
      <c r="N15" s="1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005" t="s">
        <v>330</v>
      </c>
      <c r="B16" s="1006"/>
      <c r="C16" s="1006"/>
      <c r="D16" s="1006"/>
      <c r="E16" s="1007" t="str">
        <f>E53</f>
        <v>子ども・子育て支援法第65条</v>
      </c>
      <c r="F16" s="1008"/>
      <c r="G16" s="1008"/>
      <c r="H16" s="1008"/>
      <c r="I16" s="1008"/>
      <c r="J16" s="1008"/>
      <c r="K16" s="1008"/>
      <c r="L16" s="1008"/>
      <c r="M16" s="1008"/>
      <c r="N16" s="1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879828000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215284000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664544000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788579570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91248430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0.89628833135567409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市内及び新座市に住民票を置く子供が通う、市外の小規模保育施設・事業所内保育施設・家庭的保育事業者に対し地域型保育給付費を支給する。</v>
      </c>
      <c r="F26" s="53"/>
      <c r="G26" s="53"/>
      <c r="H26" s="53"/>
      <c r="I26" s="53"/>
      <c r="J26" s="53"/>
      <c r="K26" s="53"/>
      <c r="L26" s="53"/>
      <c r="M26" s="53"/>
      <c r="N26" s="54"/>
      <c r="O26" s="21"/>
      <c r="P26" s="960" t="s">
        <v>292</v>
      </c>
      <c r="Q26" s="961"/>
      <c r="R26" s="961"/>
      <c r="S26" s="1017"/>
      <c r="T26" s="121" t="str">
        <f>E105</f>
        <v>地域型保育給付の支給を引き続き実施することにより保育施設の安定運営の一助を担い、地域の保育提供体制安定化に努めていく。</v>
      </c>
      <c r="U26" s="1010"/>
      <c r="V26" s="1010"/>
      <c r="W26" s="1010"/>
      <c r="X26" s="1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延べ支給人数</v>
      </c>
      <c r="C33" s="49"/>
      <c r="D33" s="23" t="str">
        <f t="shared" ref="D33:E36" si="1">D70</f>
        <v>人</v>
      </c>
      <c r="E33" s="150">
        <f t="shared" si="1"/>
        <v>3604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012" t="s">
        <v>285</v>
      </c>
      <c r="B44" s="1013"/>
      <c r="C44" s="1013"/>
      <c r="D44" s="1013"/>
      <c r="E44" s="1014" t="s">
        <v>500</v>
      </c>
      <c r="F44" s="1015"/>
      <c r="G44" s="1015"/>
      <c r="H44" s="1015"/>
      <c r="I44" s="1015"/>
      <c r="J44" s="1015"/>
      <c r="K44" s="1015"/>
      <c r="L44" s="1015"/>
      <c r="M44" s="1015"/>
      <c r="N44" s="1016"/>
    </row>
    <row r="45" spans="1:35" ht="20.100000000000001" customHeight="1" x14ac:dyDescent="0.15">
      <c r="A45" s="988" t="s">
        <v>283</v>
      </c>
      <c r="B45" s="989"/>
      <c r="C45" s="989"/>
      <c r="D45" s="989"/>
      <c r="E45" s="990" t="s">
        <v>462</v>
      </c>
      <c r="F45" s="991"/>
      <c r="G45" s="991"/>
      <c r="H45" s="991"/>
      <c r="I45" s="991"/>
      <c r="J45" s="991"/>
      <c r="K45" s="991"/>
      <c r="L45" s="991"/>
      <c r="M45" s="991"/>
      <c r="N45" s="992"/>
    </row>
    <row r="46" spans="1:35" ht="20.100000000000001" customHeight="1" x14ac:dyDescent="0.15">
      <c r="A46" s="985" t="s">
        <v>334</v>
      </c>
      <c r="B46" s="986"/>
      <c r="C46" s="986"/>
      <c r="D46" s="987"/>
      <c r="E46" s="993" t="s">
        <v>499</v>
      </c>
      <c r="F46" s="994"/>
      <c r="G46" s="994"/>
      <c r="H46" s="994"/>
      <c r="I46" s="994"/>
      <c r="J46" s="994"/>
      <c r="K46" s="994"/>
      <c r="L46" s="994"/>
      <c r="M46" s="994"/>
      <c r="N46" s="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988" t="s">
        <v>332</v>
      </c>
      <c r="B51" s="989"/>
      <c r="C51" s="989"/>
      <c r="D51" s="989"/>
      <c r="E51" s="1002" t="str">
        <f>AA52 &amp; "市が直接実施  " &amp; AB52  &amp; "一部委託  "  &amp; AC52 &amp; "全部委託・指定管理  " &amp; AD52 &amp; "その他"</f>
        <v>■市が直接実施  □一部委託  □全部委託・指定管理  □その他</v>
      </c>
      <c r="F51" s="1003"/>
      <c r="G51" s="1003"/>
      <c r="H51" s="1003"/>
      <c r="I51" s="1003"/>
      <c r="J51" s="1003"/>
      <c r="K51" s="1003"/>
      <c r="L51" s="1003"/>
      <c r="M51" s="1003"/>
      <c r="N51" s="1004"/>
    </row>
    <row r="52" spans="1:40" ht="20.100000000000001" customHeight="1" x14ac:dyDescent="0.15">
      <c r="A52" s="988" t="s">
        <v>331</v>
      </c>
      <c r="B52" s="989"/>
      <c r="C52" s="989"/>
      <c r="D52" s="989"/>
      <c r="E52" s="1002" t="str">
        <f>AA53 &amp; "国・県の制度　 " &amp; AB53  &amp; "国・県の制度＋市独自の制度　 "  &amp; AC53  &amp; "市独自の制度"</f>
        <v>■国・県の制度　 □国・県の制度＋市独自の制度　 □市独自の制度</v>
      </c>
      <c r="F52" s="1003"/>
      <c r="G52" s="1003"/>
      <c r="H52" s="1003"/>
      <c r="I52" s="1003"/>
      <c r="J52" s="1003"/>
      <c r="K52" s="1003"/>
      <c r="L52" s="1003"/>
      <c r="M52" s="1003"/>
      <c r="N52" s="1004"/>
      <c r="AA52" s="8" t="s">
        <v>275</v>
      </c>
      <c r="AB52" s="8" t="s">
        <v>274</v>
      </c>
      <c r="AC52" s="8" t="s">
        <v>274</v>
      </c>
      <c r="AD52" s="8" t="s">
        <v>274</v>
      </c>
    </row>
    <row r="53" spans="1:40" ht="20.100000000000001" customHeight="1" thickBot="1" x14ac:dyDescent="0.2">
      <c r="A53" s="1005" t="s">
        <v>330</v>
      </c>
      <c r="B53" s="1006"/>
      <c r="C53" s="1006"/>
      <c r="D53" s="1006"/>
      <c r="E53" s="1007" t="s">
        <v>493</v>
      </c>
      <c r="F53" s="1008"/>
      <c r="G53" s="1008"/>
      <c r="H53" s="1008"/>
      <c r="I53" s="1008"/>
      <c r="J53" s="1008"/>
      <c r="K53" s="1008"/>
      <c r="L53" s="1008"/>
      <c r="M53" s="1008"/>
      <c r="N53" s="10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879828000</v>
      </c>
      <c r="F57" s="57"/>
      <c r="G57" s="57">
        <f>IFERROR(HLOOKUP($AF$38,$AA$56:$AI$57,2,FALSE)*1000,"")</f>
        <v>839957000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877315</v>
      </c>
      <c r="AE57" s="13">
        <v>879828</v>
      </c>
      <c r="AF57" s="13">
        <v>839957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215284000</v>
      </c>
      <c r="G58" s="19"/>
      <c r="H58" s="20">
        <f>IFERROR(G57-H59,"")</f>
        <v>200410000</v>
      </c>
      <c r="I58" s="19"/>
      <c r="J58" s="20">
        <f>IFERROR(I57-J59,"")</f>
        <v>0</v>
      </c>
      <c r="K58" s="19"/>
      <c r="L58" s="20">
        <f>IFERROR(K57-L59,"")</f>
        <v>0</v>
      </c>
      <c r="M58" s="19"/>
      <c r="N58" s="18">
        <f>IFERROR(M57-N59,"")</f>
        <v>0</v>
      </c>
      <c r="AA58" s="13">
        <v>0</v>
      </c>
      <c r="AB58" s="13">
        <v>0</v>
      </c>
      <c r="AC58" s="13">
        <v>0</v>
      </c>
      <c r="AD58" s="13">
        <v>509897006</v>
      </c>
      <c r="AE58" s="13">
        <v>788579570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664544000</v>
      </c>
      <c r="G59" s="19"/>
      <c r="H59" s="20">
        <f>IFERROR(HLOOKUP($AF$38,$AA$60:$AI$61,2,FALSE)*1000,"")</f>
        <v>639547000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788579570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91248430</v>
      </c>
      <c r="F61" s="57"/>
      <c r="G61" s="57">
        <f>IFERROR(G57-G60,"")</f>
        <v>839957000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663390</v>
      </c>
      <c r="AE61" s="12">
        <f t="shared" si="2"/>
        <v>664544</v>
      </c>
      <c r="AF61" s="12">
        <f t="shared" si="2"/>
        <v>639547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0.89628833135567409</v>
      </c>
      <c r="F62" s="47"/>
      <c r="G62" s="47">
        <f>IFERROR(G$60/G$57,"")</f>
        <v>0</v>
      </c>
      <c r="H62" s="47"/>
      <c r="I62" s="47" t="str">
        <f>IFERROR(I$60/I$57,"")</f>
        <v/>
      </c>
      <c r="J62" s="47"/>
      <c r="K62" s="47" t="str">
        <f>IFERROR(K$60/K$57,"")</f>
        <v/>
      </c>
      <c r="L62" s="47"/>
      <c r="M62" s="47" t="str">
        <f>IFERROR(M$60/M$57,"")</f>
        <v/>
      </c>
      <c r="N62" s="50"/>
      <c r="AA62" s="11">
        <v>0</v>
      </c>
      <c r="AB62" s="11">
        <v>0</v>
      </c>
      <c r="AC62" s="11">
        <v>0</v>
      </c>
      <c r="AD62" s="11">
        <v>485011</v>
      </c>
      <c r="AE62" s="11">
        <v>484520</v>
      </c>
      <c r="AF62" s="11">
        <v>466391</v>
      </c>
      <c r="AG62" s="11">
        <v>0</v>
      </c>
      <c r="AH62" s="11">
        <v>0</v>
      </c>
      <c r="AI62" s="11">
        <v>0</v>
      </c>
      <c r="AJ62" s="8" t="s">
        <v>251</v>
      </c>
      <c r="AL62" s="8" t="s">
        <v>251</v>
      </c>
      <c r="AN62" s="8" t="s">
        <v>251</v>
      </c>
    </row>
    <row r="63" spans="1:40" ht="20.100000000000001" customHeight="1" x14ac:dyDescent="0.15">
      <c r="A63" s="51" t="s">
        <v>321</v>
      </c>
      <c r="B63" s="52"/>
      <c r="C63" s="52"/>
      <c r="D63" s="52"/>
      <c r="E63" s="53" t="s">
        <v>498</v>
      </c>
      <c r="F63" s="53"/>
      <c r="G63" s="53"/>
      <c r="H63" s="53"/>
      <c r="I63" s="53"/>
      <c r="J63" s="53"/>
      <c r="K63" s="53"/>
      <c r="L63" s="53"/>
      <c r="M63" s="53"/>
      <c r="N63" s="54"/>
      <c r="AA63" s="11">
        <v>0</v>
      </c>
      <c r="AB63" s="11">
        <v>0</v>
      </c>
      <c r="AC63" s="11">
        <v>0</v>
      </c>
      <c r="AD63" s="11">
        <v>178379</v>
      </c>
      <c r="AE63" s="11">
        <v>180024</v>
      </c>
      <c r="AF63" s="11">
        <v>173156</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497</v>
      </c>
      <c r="C70" s="49"/>
      <c r="D70" s="15" t="s">
        <v>252</v>
      </c>
      <c r="E70" s="180">
        <f>IFERROR(HLOOKUP($AE$38,$AA$76:$AI$80,2,FALSE),"")</f>
        <v>3604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3604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960" t="s">
        <v>305</v>
      </c>
      <c r="B85" s="961"/>
      <c r="C85" s="961"/>
      <c r="D85" s="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960" t="s">
        <v>302</v>
      </c>
      <c r="B87" s="961"/>
      <c r="C87" s="961"/>
      <c r="D87" s="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956" t="s">
        <v>300</v>
      </c>
      <c r="B89" s="957"/>
      <c r="C89" s="957"/>
      <c r="D89" s="9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960" t="s">
        <v>297</v>
      </c>
      <c r="B91" s="961"/>
      <c r="C91" s="961"/>
      <c r="D91" s="1018"/>
      <c r="E91" s="158" t="s">
        <v>490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960" t="s">
        <v>294</v>
      </c>
      <c r="B98" s="961"/>
      <c r="C98" s="961"/>
      <c r="D98" s="1018"/>
      <c r="E98" s="1023" t="s">
        <v>340</v>
      </c>
      <c r="F98" s="1024"/>
      <c r="G98" s="1020" t="s">
        <v>293</v>
      </c>
      <c r="H98" s="1021"/>
      <c r="I98" s="1021"/>
      <c r="J98" s="1021"/>
      <c r="K98" s="1021"/>
      <c r="L98" s="1021"/>
      <c r="M98" s="1021"/>
      <c r="N98" s="1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960" t="s">
        <v>292</v>
      </c>
      <c r="B105" s="961"/>
      <c r="C105" s="961"/>
      <c r="D105" s="1018"/>
      <c r="E105" s="1019" t="s">
        <v>496</v>
      </c>
      <c r="F105" s="1010"/>
      <c r="G105" s="1010"/>
      <c r="H105" s="1010"/>
      <c r="I105" s="1010"/>
      <c r="J105" s="1010"/>
      <c r="K105" s="1010"/>
      <c r="L105" s="1010"/>
      <c r="M105" s="1010"/>
      <c r="N105" s="1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036" t="s">
        <v>307</v>
      </c>
      <c r="Q4" s="1037"/>
      <c r="R4" s="1037"/>
      <c r="S4" s="1037"/>
      <c r="T4" s="118" t="str">
        <f>LEFT(E83,1)</f>
        <v>Ｂ</v>
      </c>
      <c r="U4" s="1038" t="s">
        <v>306</v>
      </c>
      <c r="V4" s="1038"/>
      <c r="W4" s="1038"/>
      <c r="X4" s="1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040" t="s">
        <v>305</v>
      </c>
      <c r="Q6" s="1041"/>
      <c r="R6" s="1041"/>
      <c r="S6" s="1041"/>
      <c r="T6" s="118" t="str">
        <f>LEFT(E85,1)</f>
        <v>Ｂ</v>
      </c>
      <c r="U6" s="1038" t="s">
        <v>303</v>
      </c>
      <c r="V6" s="1038"/>
      <c r="W6" s="1038"/>
      <c r="X6" s="1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052" t="s">
        <v>285</v>
      </c>
      <c r="B7" s="1053"/>
      <c r="C7" s="1053"/>
      <c r="D7" s="1053"/>
      <c r="E7" s="1054" t="str">
        <f t="shared" si="0"/>
        <v>保育入所委託</v>
      </c>
      <c r="F7" s="1055"/>
      <c r="G7" s="1055"/>
      <c r="H7" s="1055"/>
      <c r="I7" s="1055"/>
      <c r="J7" s="1055"/>
      <c r="K7" s="1055"/>
      <c r="L7" s="1055"/>
      <c r="M7" s="1055"/>
      <c r="N7" s="1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028" t="s">
        <v>283</v>
      </c>
      <c r="B8" s="1029"/>
      <c r="C8" s="1029"/>
      <c r="D8" s="1029"/>
      <c r="E8" s="1030" t="str">
        <f t="shared" si="0"/>
        <v>保育課</v>
      </c>
      <c r="F8" s="1031"/>
      <c r="G8" s="1031"/>
      <c r="H8" s="1031"/>
      <c r="I8" s="1031"/>
      <c r="J8" s="1031"/>
      <c r="K8" s="1031"/>
      <c r="L8" s="1031"/>
      <c r="M8" s="1031"/>
      <c r="N8" s="1032"/>
      <c r="P8" s="1000" t="s">
        <v>302</v>
      </c>
      <c r="Q8" s="1001"/>
      <c r="R8" s="1001"/>
      <c r="S8" s="1001"/>
      <c r="T8" s="120" t="str">
        <f>LEFT(E87,1)</f>
        <v>Ａ</v>
      </c>
      <c r="U8" s="998" t="s">
        <v>301</v>
      </c>
      <c r="V8" s="998"/>
      <c r="W8" s="998"/>
      <c r="X8" s="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025" t="s">
        <v>334</v>
      </c>
      <c r="B9" s="1026"/>
      <c r="C9" s="1026"/>
      <c r="D9" s="1027"/>
      <c r="E9" s="1033" t="str">
        <f t="shared" si="0"/>
        <v>児童福祉法第２４条の規定に基づく保育業務を行う社会福祉法人等の設置する民間保育所に対し、子ども・子育て支援法第６５条第２号の規定に基づき、保育の実施に要する費用を支給する。</v>
      </c>
      <c r="F9" s="1034"/>
      <c r="G9" s="1034"/>
      <c r="H9" s="1034"/>
      <c r="I9" s="1034"/>
      <c r="J9" s="1034"/>
      <c r="K9" s="1034"/>
      <c r="L9" s="1034"/>
      <c r="M9" s="1034"/>
      <c r="N9" s="1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996" t="s">
        <v>300</v>
      </c>
      <c r="Q10" s="997"/>
      <c r="R10" s="997"/>
      <c r="S10" s="997"/>
      <c r="T10" s="118" t="str">
        <f>LEFT(E89,1)</f>
        <v>Ａ</v>
      </c>
      <c r="U10" s="998" t="s">
        <v>298</v>
      </c>
      <c r="V10" s="998"/>
      <c r="W10" s="998"/>
      <c r="X10" s="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保育施設に対し運営費を給付することにより、施設の安定した運営に貢献している。また今年度はこれまで市独自の様式だった請求書を国様式と統一し、支給に関する業務の更なる効率化を図ることができた。</v>
      </c>
      <c r="U12" s="1050"/>
      <c r="V12" s="1050"/>
      <c r="W12" s="1050"/>
      <c r="X12" s="1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028" t="s">
        <v>332</v>
      </c>
      <c r="B14" s="1029"/>
      <c r="C14" s="1029"/>
      <c r="D14" s="1029"/>
      <c r="E14" s="1042" t="str">
        <f>E51</f>
        <v>■市が直接実施  □一部委託  □全部委託・指定管理  □その他</v>
      </c>
      <c r="F14" s="1043"/>
      <c r="G14" s="1043"/>
      <c r="H14" s="1043"/>
      <c r="I14" s="1043"/>
      <c r="J14" s="1043"/>
      <c r="K14" s="1043"/>
      <c r="L14" s="1043"/>
      <c r="M14" s="1043"/>
      <c r="N14" s="1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028" t="s">
        <v>331</v>
      </c>
      <c r="B15" s="1029"/>
      <c r="C15" s="1029"/>
      <c r="D15" s="1029"/>
      <c r="E15" s="1042" t="str">
        <f>E52</f>
        <v>■国・県の制度　 □国・県の制度＋市独自の制度　 □市独自の制度</v>
      </c>
      <c r="F15" s="1043"/>
      <c r="G15" s="1043"/>
      <c r="H15" s="1043"/>
      <c r="I15" s="1043"/>
      <c r="J15" s="1043"/>
      <c r="K15" s="1043"/>
      <c r="L15" s="1043"/>
      <c r="M15" s="1043"/>
      <c r="N15" s="1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045" t="s">
        <v>330</v>
      </c>
      <c r="B16" s="1046"/>
      <c r="C16" s="1046"/>
      <c r="D16" s="1046"/>
      <c r="E16" s="1047" t="str">
        <f>E53</f>
        <v>子ども・子育て支援法第65条</v>
      </c>
      <c r="F16" s="1048"/>
      <c r="G16" s="1048"/>
      <c r="H16" s="1048"/>
      <c r="I16" s="1048"/>
      <c r="J16" s="1048"/>
      <c r="K16" s="1048"/>
      <c r="L16" s="1048"/>
      <c r="M16" s="1048"/>
      <c r="N16" s="1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3123044000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761952000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2361092000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3123043255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745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0.99999976145068725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市内及び新座市に住民票を持つ子供が通う市外の認可保育所に対して、保育入所委託料を支払う。</v>
      </c>
      <c r="F26" s="53"/>
      <c r="G26" s="53"/>
      <c r="H26" s="53"/>
      <c r="I26" s="53"/>
      <c r="J26" s="53"/>
      <c r="K26" s="53"/>
      <c r="L26" s="53"/>
      <c r="M26" s="53"/>
      <c r="N26" s="54"/>
      <c r="O26" s="21"/>
      <c r="P26" s="1000" t="s">
        <v>292</v>
      </c>
      <c r="Q26" s="1001"/>
      <c r="R26" s="1001"/>
      <c r="S26" s="1057"/>
      <c r="T26" s="121" t="str">
        <f>E105</f>
        <v>保育入所委託料の支給を引き続き実施することにより保育施設の安定運営の一助を担い、地域の保育提供体制安定化に努めていく。</v>
      </c>
      <c r="U26" s="1050"/>
      <c r="V26" s="1050"/>
      <c r="W26" s="1050"/>
      <c r="X26" s="1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延べ支給対象人数</v>
      </c>
      <c r="C33" s="49"/>
      <c r="D33" s="23" t="str">
        <f t="shared" ref="D33:E36" si="1">D70</f>
        <v>人</v>
      </c>
      <c r="E33" s="150">
        <f t="shared" si="1"/>
        <v>27664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052" t="s">
        <v>285</v>
      </c>
      <c r="B44" s="1053"/>
      <c r="C44" s="1053"/>
      <c r="D44" s="1053"/>
      <c r="E44" s="1054" t="s">
        <v>505</v>
      </c>
      <c r="F44" s="1055"/>
      <c r="G44" s="1055"/>
      <c r="H44" s="1055"/>
      <c r="I44" s="1055"/>
      <c r="J44" s="1055"/>
      <c r="K44" s="1055"/>
      <c r="L44" s="1055"/>
      <c r="M44" s="1055"/>
      <c r="N44" s="1056"/>
    </row>
    <row r="45" spans="1:35" ht="20.100000000000001" customHeight="1" x14ac:dyDescent="0.15">
      <c r="A45" s="1028" t="s">
        <v>283</v>
      </c>
      <c r="B45" s="1029"/>
      <c r="C45" s="1029"/>
      <c r="D45" s="1029"/>
      <c r="E45" s="1030" t="s">
        <v>462</v>
      </c>
      <c r="F45" s="1031"/>
      <c r="G45" s="1031"/>
      <c r="H45" s="1031"/>
      <c r="I45" s="1031"/>
      <c r="J45" s="1031"/>
      <c r="K45" s="1031"/>
      <c r="L45" s="1031"/>
      <c r="M45" s="1031"/>
      <c r="N45" s="1032"/>
    </row>
    <row r="46" spans="1:35" ht="20.100000000000001" customHeight="1" x14ac:dyDescent="0.15">
      <c r="A46" s="1025" t="s">
        <v>334</v>
      </c>
      <c r="B46" s="1026"/>
      <c r="C46" s="1026"/>
      <c r="D46" s="1027"/>
      <c r="E46" s="1033" t="s">
        <v>504</v>
      </c>
      <c r="F46" s="1034"/>
      <c r="G46" s="1034"/>
      <c r="H46" s="1034"/>
      <c r="I46" s="1034"/>
      <c r="J46" s="1034"/>
      <c r="K46" s="1034"/>
      <c r="L46" s="1034"/>
      <c r="M46" s="1034"/>
      <c r="N46" s="1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028" t="s">
        <v>332</v>
      </c>
      <c r="B51" s="1029"/>
      <c r="C51" s="1029"/>
      <c r="D51" s="1029"/>
      <c r="E51" s="1042" t="str">
        <f>AA52 &amp; "市が直接実施  " &amp; AB52  &amp; "一部委託  "  &amp; AC52 &amp; "全部委託・指定管理  " &amp; AD52 &amp; "その他"</f>
        <v>■市が直接実施  □一部委託  □全部委託・指定管理  □その他</v>
      </c>
      <c r="F51" s="1043"/>
      <c r="G51" s="1043"/>
      <c r="H51" s="1043"/>
      <c r="I51" s="1043"/>
      <c r="J51" s="1043"/>
      <c r="K51" s="1043"/>
      <c r="L51" s="1043"/>
      <c r="M51" s="1043"/>
      <c r="N51" s="1044"/>
    </row>
    <row r="52" spans="1:40" ht="20.100000000000001" customHeight="1" x14ac:dyDescent="0.15">
      <c r="A52" s="1028" t="s">
        <v>331</v>
      </c>
      <c r="B52" s="1029"/>
      <c r="C52" s="1029"/>
      <c r="D52" s="1029"/>
      <c r="E52" s="1042" t="str">
        <f>AA53 &amp; "国・県の制度　 " &amp; AB53  &amp; "国・県の制度＋市独自の制度　 "  &amp; AC53  &amp; "市独自の制度"</f>
        <v>■国・県の制度　 □国・県の制度＋市独自の制度　 □市独自の制度</v>
      </c>
      <c r="F52" s="1043"/>
      <c r="G52" s="1043"/>
      <c r="H52" s="1043"/>
      <c r="I52" s="1043"/>
      <c r="J52" s="1043"/>
      <c r="K52" s="1043"/>
      <c r="L52" s="1043"/>
      <c r="M52" s="1043"/>
      <c r="N52" s="1044"/>
      <c r="AA52" s="8" t="s">
        <v>275</v>
      </c>
      <c r="AB52" s="8" t="s">
        <v>274</v>
      </c>
      <c r="AC52" s="8" t="s">
        <v>274</v>
      </c>
      <c r="AD52" s="8" t="s">
        <v>274</v>
      </c>
    </row>
    <row r="53" spans="1:40" ht="20.100000000000001" customHeight="1" thickBot="1" x14ac:dyDescent="0.2">
      <c r="A53" s="1045" t="s">
        <v>330</v>
      </c>
      <c r="B53" s="1046"/>
      <c r="C53" s="1046"/>
      <c r="D53" s="1046"/>
      <c r="E53" s="1047" t="s">
        <v>493</v>
      </c>
      <c r="F53" s="1048"/>
      <c r="G53" s="1048"/>
      <c r="H53" s="1048"/>
      <c r="I53" s="1048"/>
      <c r="J53" s="1048"/>
      <c r="K53" s="1048"/>
      <c r="L53" s="1048"/>
      <c r="M53" s="1048"/>
      <c r="N53" s="10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3123044000</v>
      </c>
      <c r="F57" s="57"/>
      <c r="G57" s="57">
        <f>IFERROR(HLOOKUP($AF$38,$AA$56:$AI$57,2,FALSE)*1000,"")</f>
        <v>2973377000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2909715</v>
      </c>
      <c r="AE57" s="13">
        <v>3123044</v>
      </c>
      <c r="AF57" s="13">
        <v>2973377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761952000</v>
      </c>
      <c r="G58" s="19"/>
      <c r="H58" s="20">
        <f>IFERROR(G57-H59,"")</f>
        <v>759335000</v>
      </c>
      <c r="I58" s="19"/>
      <c r="J58" s="20">
        <f>IFERROR(I57-J59,"")</f>
        <v>0</v>
      </c>
      <c r="K58" s="19"/>
      <c r="L58" s="20">
        <f>IFERROR(K57-L59,"")</f>
        <v>0</v>
      </c>
      <c r="M58" s="19"/>
      <c r="N58" s="18">
        <f>IFERROR(M57-N59,"")</f>
        <v>0</v>
      </c>
      <c r="AA58" s="13">
        <v>0</v>
      </c>
      <c r="AB58" s="13">
        <v>0</v>
      </c>
      <c r="AC58" s="13">
        <v>0</v>
      </c>
      <c r="AD58" s="13">
        <v>1792291125</v>
      </c>
      <c r="AE58" s="13">
        <v>3123043255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2361092000</v>
      </c>
      <c r="G59" s="19"/>
      <c r="H59" s="20">
        <f>IFERROR(HLOOKUP($AF$38,$AA$60:$AI$61,2,FALSE)*1000,"")</f>
        <v>2214042000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3123043255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745</v>
      </c>
      <c r="F61" s="57"/>
      <c r="G61" s="57">
        <f>IFERROR(G57-G60,"")</f>
        <v>2973377000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2208225</v>
      </c>
      <c r="AE61" s="12">
        <f t="shared" si="2"/>
        <v>2361092</v>
      </c>
      <c r="AF61" s="12">
        <f t="shared" si="2"/>
        <v>2214042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0.99999976145068725</v>
      </c>
      <c r="F62" s="47"/>
      <c r="G62" s="47">
        <f>IFERROR(G$60/G$57,"")</f>
        <v>0</v>
      </c>
      <c r="H62" s="47"/>
      <c r="I62" s="47" t="str">
        <f>IFERROR(I$60/I$57,"")</f>
        <v/>
      </c>
      <c r="J62" s="47"/>
      <c r="K62" s="47" t="str">
        <f>IFERROR(K$60/K$57,"")</f>
        <v/>
      </c>
      <c r="L62" s="47"/>
      <c r="M62" s="47" t="str">
        <f>IFERROR(M$60/M$57,"")</f>
        <v/>
      </c>
      <c r="N62" s="50"/>
      <c r="AA62" s="11">
        <v>0</v>
      </c>
      <c r="AB62" s="11">
        <v>0</v>
      </c>
      <c r="AC62" s="11">
        <v>0</v>
      </c>
      <c r="AD62" s="11">
        <v>1348597</v>
      </c>
      <c r="AE62" s="11">
        <v>1435334</v>
      </c>
      <c r="AF62" s="11">
        <v>1357091</v>
      </c>
      <c r="AG62" s="11">
        <v>0</v>
      </c>
      <c r="AH62" s="11">
        <v>0</v>
      </c>
      <c r="AI62" s="11">
        <v>0</v>
      </c>
      <c r="AJ62" s="8" t="s">
        <v>251</v>
      </c>
      <c r="AL62" s="8" t="s">
        <v>251</v>
      </c>
      <c r="AN62" s="8" t="s">
        <v>251</v>
      </c>
    </row>
    <row r="63" spans="1:40" ht="20.100000000000001" customHeight="1" x14ac:dyDescent="0.15">
      <c r="A63" s="51" t="s">
        <v>321</v>
      </c>
      <c r="B63" s="52"/>
      <c r="C63" s="52"/>
      <c r="D63" s="52"/>
      <c r="E63" s="53" t="s">
        <v>503</v>
      </c>
      <c r="F63" s="53"/>
      <c r="G63" s="53"/>
      <c r="H63" s="53"/>
      <c r="I63" s="53"/>
      <c r="J63" s="53"/>
      <c r="K63" s="53"/>
      <c r="L63" s="53"/>
      <c r="M63" s="53"/>
      <c r="N63" s="54"/>
      <c r="AA63" s="11">
        <v>0</v>
      </c>
      <c r="AB63" s="11">
        <v>0</v>
      </c>
      <c r="AC63" s="11">
        <v>0</v>
      </c>
      <c r="AD63" s="11">
        <v>579505</v>
      </c>
      <c r="AE63" s="11">
        <v>626243</v>
      </c>
      <c r="AF63" s="11">
        <v>592411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280122</v>
      </c>
      <c r="AE67" s="11">
        <v>299514</v>
      </c>
      <c r="AF67" s="11">
        <v>264539</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502</v>
      </c>
      <c r="C70" s="49"/>
      <c r="D70" s="15" t="s">
        <v>252</v>
      </c>
      <c r="E70" s="180">
        <f>IFERROR(HLOOKUP($AE$38,$AA$76:$AI$80,2,FALSE),"")</f>
        <v>27664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1</v>
      </c>
      <c r="AE71" s="11">
        <v>1</v>
      </c>
      <c r="AF71" s="11">
        <v>1</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27664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000" t="s">
        <v>305</v>
      </c>
      <c r="B85" s="1001"/>
      <c r="C85" s="1001"/>
      <c r="D85" s="1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000" t="s">
        <v>302</v>
      </c>
      <c r="B87" s="1001"/>
      <c r="C87" s="1001"/>
      <c r="D87" s="10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996" t="s">
        <v>300</v>
      </c>
      <c r="B89" s="997"/>
      <c r="C89" s="997"/>
      <c r="D89" s="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000" t="s">
        <v>297</v>
      </c>
      <c r="B91" s="1001"/>
      <c r="C91" s="1001"/>
      <c r="D91" s="1058"/>
      <c r="E91" s="158" t="s">
        <v>490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000" t="s">
        <v>294</v>
      </c>
      <c r="B98" s="1001"/>
      <c r="C98" s="1001"/>
      <c r="D98" s="1058"/>
      <c r="E98" s="1063" t="s">
        <v>340</v>
      </c>
      <c r="F98" s="1064"/>
      <c r="G98" s="1060" t="s">
        <v>293</v>
      </c>
      <c r="H98" s="1061"/>
      <c r="I98" s="1061"/>
      <c r="J98" s="1061"/>
      <c r="K98" s="1061"/>
      <c r="L98" s="1061"/>
      <c r="M98" s="1061"/>
      <c r="N98" s="1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000" t="s">
        <v>292</v>
      </c>
      <c r="B105" s="1001"/>
      <c r="C105" s="1001"/>
      <c r="D105" s="1058"/>
      <c r="E105" s="1059" t="s">
        <v>501</v>
      </c>
      <c r="F105" s="1050"/>
      <c r="G105" s="1050"/>
      <c r="H105" s="1050"/>
      <c r="I105" s="1050"/>
      <c r="J105" s="1050"/>
      <c r="K105" s="1050"/>
      <c r="L105" s="1050"/>
      <c r="M105" s="1050"/>
      <c r="N105" s="1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076" t="s">
        <v>307</v>
      </c>
      <c r="Q4" s="1077"/>
      <c r="R4" s="1077"/>
      <c r="S4" s="1077"/>
      <c r="T4" s="118" t="str">
        <f>LEFT(E83,1)</f>
        <v>Ｂ</v>
      </c>
      <c r="U4" s="1078" t="s">
        <v>306</v>
      </c>
      <c r="V4" s="1078"/>
      <c r="W4" s="1078"/>
      <c r="X4" s="1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080" t="s">
        <v>305</v>
      </c>
      <c r="Q6" s="1081"/>
      <c r="R6" s="1081"/>
      <c r="S6" s="1081"/>
      <c r="T6" s="118" t="str">
        <f>LEFT(E85,1)</f>
        <v>Ｂ</v>
      </c>
      <c r="U6" s="1078" t="s">
        <v>303</v>
      </c>
      <c r="V6" s="1078"/>
      <c r="W6" s="1078"/>
      <c r="X6" s="1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092" t="s">
        <v>285</v>
      </c>
      <c r="B7" s="1093"/>
      <c r="C7" s="1093"/>
      <c r="D7" s="1093"/>
      <c r="E7" s="1094" t="str">
        <f t="shared" si="0"/>
        <v>家庭保育室委託</v>
      </c>
      <c r="F7" s="1095"/>
      <c r="G7" s="1095"/>
      <c r="H7" s="1095"/>
      <c r="I7" s="1095"/>
      <c r="J7" s="1095"/>
      <c r="K7" s="1095"/>
      <c r="L7" s="1095"/>
      <c r="M7" s="1095"/>
      <c r="N7" s="1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068" t="s">
        <v>283</v>
      </c>
      <c r="B8" s="1069"/>
      <c r="C8" s="1069"/>
      <c r="D8" s="1069"/>
      <c r="E8" s="1070" t="str">
        <f t="shared" si="0"/>
        <v>保育課</v>
      </c>
      <c r="F8" s="1071"/>
      <c r="G8" s="1071"/>
      <c r="H8" s="1071"/>
      <c r="I8" s="1071"/>
      <c r="J8" s="1071"/>
      <c r="K8" s="1071"/>
      <c r="L8" s="1071"/>
      <c r="M8" s="1071"/>
      <c r="N8" s="1072"/>
      <c r="P8" s="1040" t="s">
        <v>302</v>
      </c>
      <c r="Q8" s="1041"/>
      <c r="R8" s="1041"/>
      <c r="S8" s="1041"/>
      <c r="T8" s="120" t="str">
        <f>LEFT(E87,1)</f>
        <v>Ａ</v>
      </c>
      <c r="U8" s="1038" t="s">
        <v>301</v>
      </c>
      <c r="V8" s="1038"/>
      <c r="W8" s="1038"/>
      <c r="X8" s="1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065" t="s">
        <v>334</v>
      </c>
      <c r="B9" s="1066"/>
      <c r="C9" s="1066"/>
      <c r="D9" s="1067"/>
      <c r="E9" s="1073" t="str">
        <f t="shared" si="0"/>
        <v>保護者の就労又は疾病等により保育を必要とする乳幼児の保育を家庭保育室に委託する。</v>
      </c>
      <c r="F9" s="1074"/>
      <c r="G9" s="1074"/>
      <c r="H9" s="1074"/>
      <c r="I9" s="1074"/>
      <c r="J9" s="1074"/>
      <c r="K9" s="1074"/>
      <c r="L9" s="1074"/>
      <c r="M9" s="1074"/>
      <c r="N9" s="1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036" t="s">
        <v>300</v>
      </c>
      <c r="Q10" s="1037"/>
      <c r="R10" s="1037"/>
      <c r="S10" s="1037"/>
      <c r="T10" s="118" t="str">
        <f>LEFT(E89,1)</f>
        <v>Ａ</v>
      </c>
      <c r="U10" s="1038" t="s">
        <v>298</v>
      </c>
      <c r="V10" s="1038"/>
      <c r="W10" s="1038"/>
      <c r="X10" s="1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新型コロナウイルス感染症が収まったことにより、過年度に比べ、利用児童数が増加していたことから、一定の保育需要に応えたものと考える。</v>
      </c>
      <c r="U12" s="1090"/>
      <c r="V12" s="1090"/>
      <c r="W12" s="1090"/>
      <c r="X12" s="1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068" t="s">
        <v>332</v>
      </c>
      <c r="B14" s="1069"/>
      <c r="C14" s="1069"/>
      <c r="D14" s="1069"/>
      <c r="E14" s="1082" t="str">
        <f>E51</f>
        <v>□市が直接実施  □一部委託  ■全部委託・指定管理  □その他</v>
      </c>
      <c r="F14" s="1083"/>
      <c r="G14" s="1083"/>
      <c r="H14" s="1083"/>
      <c r="I14" s="1083"/>
      <c r="J14" s="1083"/>
      <c r="K14" s="1083"/>
      <c r="L14" s="1083"/>
      <c r="M14" s="1083"/>
      <c r="N14" s="1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068" t="s">
        <v>331</v>
      </c>
      <c r="B15" s="1069"/>
      <c r="C15" s="1069"/>
      <c r="D15" s="1069"/>
      <c r="E15" s="1082" t="str">
        <f>E52</f>
        <v>■国・県の制度　 □国・県の制度＋市独自の制度　 □市独自の制度</v>
      </c>
      <c r="F15" s="1083"/>
      <c r="G15" s="1083"/>
      <c r="H15" s="1083"/>
      <c r="I15" s="1083"/>
      <c r="J15" s="1083"/>
      <c r="K15" s="1083"/>
      <c r="L15" s="1083"/>
      <c r="M15" s="1083"/>
      <c r="N15" s="1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085" t="s">
        <v>330</v>
      </c>
      <c r="B16" s="1086"/>
      <c r="C16" s="1086"/>
      <c r="D16" s="1086"/>
      <c r="E16" s="1087" t="str">
        <f>E53</f>
        <v>新座市家庭保育室委託事業実施要綱</v>
      </c>
      <c r="F16" s="1088"/>
      <c r="G16" s="1088"/>
      <c r="H16" s="1088"/>
      <c r="I16" s="1088"/>
      <c r="J16" s="1088"/>
      <c r="K16" s="1088"/>
      <c r="L16" s="1088"/>
      <c r="M16" s="1088"/>
      <c r="N16" s="1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4306000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3928000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378000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3901994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404006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0.90617603344170927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市内２施設に対して事業を委託し、施設へ運営費及び保護者へ保育料の補助を行った。</v>
      </c>
      <c r="F26" s="53"/>
      <c r="G26" s="53"/>
      <c r="H26" s="53"/>
      <c r="I26" s="53"/>
      <c r="J26" s="53"/>
      <c r="K26" s="53"/>
      <c r="L26" s="53"/>
      <c r="M26" s="53"/>
      <c r="N26" s="54"/>
      <c r="O26" s="21"/>
      <c r="P26" s="1040" t="s">
        <v>292</v>
      </c>
      <c r="Q26" s="1041"/>
      <c r="R26" s="1041"/>
      <c r="S26" s="1097"/>
      <c r="T26" s="121" t="str">
        <f>E105</f>
        <v>認可保育所に入所できなかった児童の受け皿として機能していることから、地域の保育需要に注視しながら、事業の必要性を判断していく。</v>
      </c>
      <c r="U26" s="1090"/>
      <c r="V26" s="1090"/>
      <c r="W26" s="1090"/>
      <c r="X26" s="1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延べ利用人数</v>
      </c>
      <c r="C33" s="49"/>
      <c r="D33" s="23" t="str">
        <f t="shared" ref="D33:E36" si="1">D70</f>
        <v>人</v>
      </c>
      <c r="E33" s="46">
        <f t="shared" si="1"/>
        <v>46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092" t="s">
        <v>285</v>
      </c>
      <c r="B44" s="1093"/>
      <c r="C44" s="1093"/>
      <c r="D44" s="1093"/>
      <c r="E44" s="1094" t="s">
        <v>512</v>
      </c>
      <c r="F44" s="1095"/>
      <c r="G44" s="1095"/>
      <c r="H44" s="1095"/>
      <c r="I44" s="1095"/>
      <c r="J44" s="1095"/>
      <c r="K44" s="1095"/>
      <c r="L44" s="1095"/>
      <c r="M44" s="1095"/>
      <c r="N44" s="1096"/>
    </row>
    <row r="45" spans="1:35" ht="20.100000000000001" customHeight="1" x14ac:dyDescent="0.15">
      <c r="A45" s="1068" t="s">
        <v>283</v>
      </c>
      <c r="B45" s="1069"/>
      <c r="C45" s="1069"/>
      <c r="D45" s="1069"/>
      <c r="E45" s="1070" t="s">
        <v>462</v>
      </c>
      <c r="F45" s="1071"/>
      <c r="G45" s="1071"/>
      <c r="H45" s="1071"/>
      <c r="I45" s="1071"/>
      <c r="J45" s="1071"/>
      <c r="K45" s="1071"/>
      <c r="L45" s="1071"/>
      <c r="M45" s="1071"/>
      <c r="N45" s="1072"/>
    </row>
    <row r="46" spans="1:35" ht="20.100000000000001" customHeight="1" x14ac:dyDescent="0.15">
      <c r="A46" s="1065" t="s">
        <v>334</v>
      </c>
      <c r="B46" s="1066"/>
      <c r="C46" s="1066"/>
      <c r="D46" s="1067"/>
      <c r="E46" s="1073" t="s">
        <v>511</v>
      </c>
      <c r="F46" s="1074"/>
      <c r="G46" s="1074"/>
      <c r="H46" s="1074"/>
      <c r="I46" s="1074"/>
      <c r="J46" s="1074"/>
      <c r="K46" s="1074"/>
      <c r="L46" s="1074"/>
      <c r="M46" s="1074"/>
      <c r="N46" s="1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068" t="s">
        <v>332</v>
      </c>
      <c r="B51" s="1069"/>
      <c r="C51" s="1069"/>
      <c r="D51" s="1069"/>
      <c r="E51" s="1082" t="str">
        <f>AA52 &amp; "市が直接実施  " &amp; AB52  &amp; "一部委託  "  &amp; AC52 &amp; "全部委託・指定管理  " &amp; AD52 &amp; "その他"</f>
        <v>□市が直接実施  □一部委託  ■全部委託・指定管理  □その他</v>
      </c>
      <c r="F51" s="1083"/>
      <c r="G51" s="1083"/>
      <c r="H51" s="1083"/>
      <c r="I51" s="1083"/>
      <c r="J51" s="1083"/>
      <c r="K51" s="1083"/>
      <c r="L51" s="1083"/>
      <c r="M51" s="1083"/>
      <c r="N51" s="1084"/>
    </row>
    <row r="52" spans="1:40" ht="20.100000000000001" customHeight="1" x14ac:dyDescent="0.15">
      <c r="A52" s="1068" t="s">
        <v>331</v>
      </c>
      <c r="B52" s="1069"/>
      <c r="C52" s="1069"/>
      <c r="D52" s="1069"/>
      <c r="E52" s="1082" t="str">
        <f>AA53 &amp; "国・県の制度　 " &amp; AB53  &amp; "国・県の制度＋市独自の制度　 "  &amp; AC53  &amp; "市独自の制度"</f>
        <v>■国・県の制度　 □国・県の制度＋市独自の制度　 □市独自の制度</v>
      </c>
      <c r="F52" s="1083"/>
      <c r="G52" s="1083"/>
      <c r="H52" s="1083"/>
      <c r="I52" s="1083"/>
      <c r="J52" s="1083"/>
      <c r="K52" s="1083"/>
      <c r="L52" s="1083"/>
      <c r="M52" s="1083"/>
      <c r="N52" s="1084"/>
      <c r="AA52" s="8" t="s">
        <v>274</v>
      </c>
      <c r="AB52" s="8" t="s">
        <v>274</v>
      </c>
      <c r="AC52" s="8" t="s">
        <v>275</v>
      </c>
      <c r="AD52" s="8" t="s">
        <v>274</v>
      </c>
    </row>
    <row r="53" spans="1:40" ht="20.100000000000001" customHeight="1" thickBot="1" x14ac:dyDescent="0.2">
      <c r="A53" s="1085" t="s">
        <v>330</v>
      </c>
      <c r="B53" s="1086"/>
      <c r="C53" s="1086"/>
      <c r="D53" s="1086"/>
      <c r="E53" s="1087" t="s">
        <v>510</v>
      </c>
      <c r="F53" s="1088"/>
      <c r="G53" s="1088"/>
      <c r="H53" s="1088"/>
      <c r="I53" s="1088"/>
      <c r="J53" s="1088"/>
      <c r="K53" s="1088"/>
      <c r="L53" s="1088"/>
      <c r="M53" s="1088"/>
      <c r="N53" s="10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4306000</v>
      </c>
      <c r="F57" s="57"/>
      <c r="G57" s="57">
        <f>IFERROR(HLOOKUP($AF$38,$AA$56:$AI$57,2,FALSE)*1000,"")</f>
        <v>5091000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5774</v>
      </c>
      <c r="AE57" s="13">
        <v>4306</v>
      </c>
      <c r="AF57" s="13">
        <v>5091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3928000</v>
      </c>
      <c r="G58" s="19"/>
      <c r="H58" s="20">
        <f>IFERROR(G57-H59,"")</f>
        <v>4611000</v>
      </c>
      <c r="I58" s="19"/>
      <c r="J58" s="20">
        <f>IFERROR(I57-J59,"")</f>
        <v>0</v>
      </c>
      <c r="K58" s="19"/>
      <c r="L58" s="20">
        <f>IFERROR(K57-L59,"")</f>
        <v>0</v>
      </c>
      <c r="M58" s="19"/>
      <c r="N58" s="18">
        <f>IFERROR(M57-N59,"")</f>
        <v>0</v>
      </c>
      <c r="AA58" s="13">
        <v>0</v>
      </c>
      <c r="AB58" s="13">
        <v>0</v>
      </c>
      <c r="AC58" s="13">
        <v>0</v>
      </c>
      <c r="AD58" s="13">
        <v>987629</v>
      </c>
      <c r="AE58" s="13">
        <v>3901994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378000</v>
      </c>
      <c r="G59" s="19"/>
      <c r="H59" s="20">
        <f>IFERROR(HLOOKUP($AF$38,$AA$60:$AI$61,2,FALSE)*1000,"")</f>
        <v>480000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3901994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404006</v>
      </c>
      <c r="F61" s="57"/>
      <c r="G61" s="57">
        <f>IFERROR(G57-G60,"")</f>
        <v>5091000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361</v>
      </c>
      <c r="AE61" s="12">
        <f t="shared" si="2"/>
        <v>378</v>
      </c>
      <c r="AF61" s="12">
        <f t="shared" si="2"/>
        <v>480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0.90617603344170927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509</v>
      </c>
      <c r="F63" s="53"/>
      <c r="G63" s="53"/>
      <c r="H63" s="53"/>
      <c r="I63" s="53"/>
      <c r="J63" s="53"/>
      <c r="K63" s="53"/>
      <c r="L63" s="53"/>
      <c r="M63" s="53"/>
      <c r="N63" s="54"/>
      <c r="AA63" s="11">
        <v>0</v>
      </c>
      <c r="AB63" s="11">
        <v>0</v>
      </c>
      <c r="AC63" s="11">
        <v>0</v>
      </c>
      <c r="AD63" s="11">
        <v>361</v>
      </c>
      <c r="AE63" s="11">
        <v>378</v>
      </c>
      <c r="AF63" s="11">
        <v>480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508</v>
      </c>
      <c r="C70" s="49"/>
      <c r="D70" s="15" t="s">
        <v>252</v>
      </c>
      <c r="E70" s="180">
        <f>IFERROR(HLOOKUP($AE$38,$AA$76:$AI$80,2,FALSE),"")</f>
        <v>46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040" t="s">
        <v>305</v>
      </c>
      <c r="B85" s="1041"/>
      <c r="C85" s="1041"/>
      <c r="D85" s="1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040" t="s">
        <v>302</v>
      </c>
      <c r="B87" s="1041"/>
      <c r="C87" s="1041"/>
      <c r="D87" s="1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036" t="s">
        <v>300</v>
      </c>
      <c r="B89" s="1037"/>
      <c r="C89" s="1037"/>
      <c r="D89" s="1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040" t="s">
        <v>297</v>
      </c>
      <c r="B91" s="1041"/>
      <c r="C91" s="1041"/>
      <c r="D91" s="1098"/>
      <c r="E91" s="158" t="s">
        <v>507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040" t="s">
        <v>294</v>
      </c>
      <c r="B98" s="1041"/>
      <c r="C98" s="1041"/>
      <c r="D98" s="1098"/>
      <c r="E98" s="1103" t="s">
        <v>340</v>
      </c>
      <c r="F98" s="1104"/>
      <c r="G98" s="1100" t="s">
        <v>293</v>
      </c>
      <c r="H98" s="1101"/>
      <c r="I98" s="1101"/>
      <c r="J98" s="1101"/>
      <c r="K98" s="1101"/>
      <c r="L98" s="1101"/>
      <c r="M98" s="1101"/>
      <c r="N98" s="1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040" t="s">
        <v>292</v>
      </c>
      <c r="B105" s="1041"/>
      <c r="C105" s="1041"/>
      <c r="D105" s="1098"/>
      <c r="E105" s="1099" t="s">
        <v>506</v>
      </c>
      <c r="F105" s="1090"/>
      <c r="G105" s="1090"/>
      <c r="H105" s="1090"/>
      <c r="I105" s="1090"/>
      <c r="J105" s="1090"/>
      <c r="K105" s="1090"/>
      <c r="L105" s="1090"/>
      <c r="M105" s="1090"/>
      <c r="N105" s="1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116" t="s">
        <v>307</v>
      </c>
      <c r="Q4" s="1117"/>
      <c r="R4" s="1117"/>
      <c r="S4" s="1117"/>
      <c r="T4" s="118" t="str">
        <f>LEFT(E83,1)</f>
        <v>Ｂ</v>
      </c>
      <c r="U4" s="1118" t="s">
        <v>306</v>
      </c>
      <c r="V4" s="1118"/>
      <c r="W4" s="1118"/>
      <c r="X4" s="1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120" t="s">
        <v>305</v>
      </c>
      <c r="Q6" s="1121"/>
      <c r="R6" s="1121"/>
      <c r="S6" s="1121"/>
      <c r="T6" s="118" t="str">
        <f>LEFT(E85,1)</f>
        <v>Ｂ</v>
      </c>
      <c r="U6" s="1118" t="s">
        <v>303</v>
      </c>
      <c r="V6" s="1118"/>
      <c r="W6" s="1118"/>
      <c r="X6" s="1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132" t="s">
        <v>285</v>
      </c>
      <c r="B7" s="1133"/>
      <c r="C7" s="1133"/>
      <c r="D7" s="1133"/>
      <c r="E7" s="1134" t="str">
        <f t="shared" si="0"/>
        <v>子育てのための施設等利用給付</v>
      </c>
      <c r="F7" s="1135"/>
      <c r="G7" s="1135"/>
      <c r="H7" s="1135"/>
      <c r="I7" s="1135"/>
      <c r="J7" s="1135"/>
      <c r="K7" s="1135"/>
      <c r="L7" s="1135"/>
      <c r="M7" s="1135"/>
      <c r="N7" s="1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108" t="s">
        <v>283</v>
      </c>
      <c r="B8" s="1109"/>
      <c r="C8" s="1109"/>
      <c r="D8" s="1109"/>
      <c r="E8" s="1110" t="str">
        <f t="shared" si="0"/>
        <v>保育課</v>
      </c>
      <c r="F8" s="1111"/>
      <c r="G8" s="1111"/>
      <c r="H8" s="1111"/>
      <c r="I8" s="1111"/>
      <c r="J8" s="1111"/>
      <c r="K8" s="1111"/>
      <c r="L8" s="1111"/>
      <c r="M8" s="1111"/>
      <c r="N8" s="1112"/>
      <c r="P8" s="1080" t="s">
        <v>302</v>
      </c>
      <c r="Q8" s="1081"/>
      <c r="R8" s="1081"/>
      <c r="S8" s="1081"/>
      <c r="T8" s="120" t="str">
        <f>LEFT(E87,1)</f>
        <v>Ａ</v>
      </c>
      <c r="U8" s="1078" t="s">
        <v>301</v>
      </c>
      <c r="V8" s="1078"/>
      <c r="W8" s="1078"/>
      <c r="X8" s="1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105" t="s">
        <v>334</v>
      </c>
      <c r="B9" s="1106"/>
      <c r="C9" s="1106"/>
      <c r="D9" s="1107"/>
      <c r="E9" s="1113" t="str">
        <f t="shared" si="0"/>
        <v>幼児教育・保育の無償化に伴い、無償化の対象となる保護者負担の施設等利用費の給付を行う。</v>
      </c>
      <c r="F9" s="1114"/>
      <c r="G9" s="1114"/>
      <c r="H9" s="1114"/>
      <c r="I9" s="1114"/>
      <c r="J9" s="1114"/>
      <c r="K9" s="1114"/>
      <c r="L9" s="1114"/>
      <c r="M9" s="1114"/>
      <c r="N9" s="1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076" t="s">
        <v>300</v>
      </c>
      <c r="Q10" s="1077"/>
      <c r="R10" s="1077"/>
      <c r="S10" s="1077"/>
      <c r="T10" s="118" t="str">
        <f>LEFT(E89,1)</f>
        <v>Ａ</v>
      </c>
      <c r="U10" s="1078" t="s">
        <v>298</v>
      </c>
      <c r="V10" s="1078"/>
      <c r="W10" s="1078"/>
      <c r="X10" s="1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幼稚園の教育利用の需要が一定数ある状態が続いているため、保育料の一部を補助することで子育て世代の支援体制を推進している。</v>
      </c>
      <c r="U12" s="1130"/>
      <c r="V12" s="1130"/>
      <c r="W12" s="1130"/>
      <c r="X12" s="1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108" t="s">
        <v>332</v>
      </c>
      <c r="B14" s="1109"/>
      <c r="C14" s="1109"/>
      <c r="D14" s="1109"/>
      <c r="E14" s="1122" t="str">
        <f>E51</f>
        <v>■市が直接実施  □一部委託  □全部委託・指定管理  □その他</v>
      </c>
      <c r="F14" s="1123"/>
      <c r="G14" s="1123"/>
      <c r="H14" s="1123"/>
      <c r="I14" s="1123"/>
      <c r="J14" s="1123"/>
      <c r="K14" s="1123"/>
      <c r="L14" s="1123"/>
      <c r="M14" s="1123"/>
      <c r="N14" s="1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108" t="s">
        <v>331</v>
      </c>
      <c r="B15" s="1109"/>
      <c r="C15" s="1109"/>
      <c r="D15" s="1109"/>
      <c r="E15" s="1122" t="str">
        <f>E52</f>
        <v>■国・県の制度　 □国・県の制度＋市独自の制度　 □市独自の制度</v>
      </c>
      <c r="F15" s="1123"/>
      <c r="G15" s="1123"/>
      <c r="H15" s="1123"/>
      <c r="I15" s="1123"/>
      <c r="J15" s="1123"/>
      <c r="K15" s="1123"/>
      <c r="L15" s="1123"/>
      <c r="M15" s="1123"/>
      <c r="N15" s="1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125" t="s">
        <v>330</v>
      </c>
      <c r="B16" s="1126"/>
      <c r="C16" s="1126"/>
      <c r="D16" s="1126"/>
      <c r="E16" s="1127" t="str">
        <f>E53</f>
        <v>子ども・子育て支援法</v>
      </c>
      <c r="F16" s="1128"/>
      <c r="G16" s="1128"/>
      <c r="H16" s="1128"/>
      <c r="I16" s="1128"/>
      <c r="J16" s="1128"/>
      <c r="K16" s="1128"/>
      <c r="L16" s="1128"/>
      <c r="M16" s="1128"/>
      <c r="N16" s="1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508613000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136935000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371678000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506277173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2335827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0.99540745714325041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新座市民が在籍している私立幼稚園に対し、利用人数に応じた施設等利用給付費の補助を行った。
また、預かり保育利用者・認可外保育施設利用者の中でも施設等利用認定新２・３号認定者に対し、預かり保育利用料を償還払いした。</v>
      </c>
      <c r="F26" s="53"/>
      <c r="G26" s="53"/>
      <c r="H26" s="53"/>
      <c r="I26" s="53"/>
      <c r="J26" s="53"/>
      <c r="K26" s="53"/>
      <c r="L26" s="53"/>
      <c r="M26" s="53"/>
      <c r="N26" s="54"/>
      <c r="O26" s="21"/>
      <c r="P26" s="1080" t="s">
        <v>292</v>
      </c>
      <c r="Q26" s="1081"/>
      <c r="R26" s="1081"/>
      <c r="S26" s="1137"/>
      <c r="T26" s="121" t="str">
        <f>E105</f>
        <v>本市の幼稚園利用の需要がある限り、保育料の補助を引き続き実施し、子育て世代の包括的な支援体制を継続していく。</v>
      </c>
      <c r="U26" s="1130"/>
      <c r="V26" s="1130"/>
      <c r="W26" s="1130"/>
      <c r="X26" s="1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補助額</v>
      </c>
      <c r="C33" s="49"/>
      <c r="D33" s="23" t="str">
        <f t="shared" ref="D33:E36" si="1">D70</f>
        <v>円</v>
      </c>
      <c r="E33" s="150">
        <f t="shared" si="1"/>
        <v>490992868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132" t="s">
        <v>285</v>
      </c>
      <c r="B44" s="1133"/>
      <c r="C44" s="1133"/>
      <c r="D44" s="1133"/>
      <c r="E44" s="1134" t="s">
        <v>520</v>
      </c>
      <c r="F44" s="1135"/>
      <c r="G44" s="1135"/>
      <c r="H44" s="1135"/>
      <c r="I44" s="1135"/>
      <c r="J44" s="1135"/>
      <c r="K44" s="1135"/>
      <c r="L44" s="1135"/>
      <c r="M44" s="1135"/>
      <c r="N44" s="1136"/>
    </row>
    <row r="45" spans="1:35" ht="20.100000000000001" customHeight="1" x14ac:dyDescent="0.15">
      <c r="A45" s="1108" t="s">
        <v>283</v>
      </c>
      <c r="B45" s="1109"/>
      <c r="C45" s="1109"/>
      <c r="D45" s="1109"/>
      <c r="E45" s="1110" t="s">
        <v>462</v>
      </c>
      <c r="F45" s="1111"/>
      <c r="G45" s="1111"/>
      <c r="H45" s="1111"/>
      <c r="I45" s="1111"/>
      <c r="J45" s="1111"/>
      <c r="K45" s="1111"/>
      <c r="L45" s="1111"/>
      <c r="M45" s="1111"/>
      <c r="N45" s="1112"/>
    </row>
    <row r="46" spans="1:35" ht="20.100000000000001" customHeight="1" x14ac:dyDescent="0.15">
      <c r="A46" s="1105" t="s">
        <v>334</v>
      </c>
      <c r="B46" s="1106"/>
      <c r="C46" s="1106"/>
      <c r="D46" s="1107"/>
      <c r="E46" s="1113" t="s">
        <v>519</v>
      </c>
      <c r="F46" s="1114"/>
      <c r="G46" s="1114"/>
      <c r="H46" s="1114"/>
      <c r="I46" s="1114"/>
      <c r="J46" s="1114"/>
      <c r="K46" s="1114"/>
      <c r="L46" s="1114"/>
      <c r="M46" s="1114"/>
      <c r="N46" s="1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108" t="s">
        <v>332</v>
      </c>
      <c r="B51" s="1109"/>
      <c r="C51" s="1109"/>
      <c r="D51" s="1109"/>
      <c r="E51" s="1122" t="str">
        <f>AA52 &amp; "市が直接実施  " &amp; AB52  &amp; "一部委託  "  &amp; AC52 &amp; "全部委託・指定管理  " &amp; AD52 &amp; "その他"</f>
        <v>■市が直接実施  □一部委託  □全部委託・指定管理  □その他</v>
      </c>
      <c r="F51" s="1123"/>
      <c r="G51" s="1123"/>
      <c r="H51" s="1123"/>
      <c r="I51" s="1123"/>
      <c r="J51" s="1123"/>
      <c r="K51" s="1123"/>
      <c r="L51" s="1123"/>
      <c r="M51" s="1123"/>
      <c r="N51" s="1124"/>
    </row>
    <row r="52" spans="1:40" ht="20.100000000000001" customHeight="1" x14ac:dyDescent="0.15">
      <c r="A52" s="1108" t="s">
        <v>331</v>
      </c>
      <c r="B52" s="1109"/>
      <c r="C52" s="1109"/>
      <c r="D52" s="1109"/>
      <c r="E52" s="1122" t="str">
        <f>AA53 &amp; "国・県の制度　 " &amp; AB53  &amp; "国・県の制度＋市独自の制度　 "  &amp; AC53  &amp; "市独自の制度"</f>
        <v>■国・県の制度　 □国・県の制度＋市独自の制度　 □市独自の制度</v>
      </c>
      <c r="F52" s="1123"/>
      <c r="G52" s="1123"/>
      <c r="H52" s="1123"/>
      <c r="I52" s="1123"/>
      <c r="J52" s="1123"/>
      <c r="K52" s="1123"/>
      <c r="L52" s="1123"/>
      <c r="M52" s="1123"/>
      <c r="N52" s="1124"/>
      <c r="AA52" s="8" t="s">
        <v>275</v>
      </c>
      <c r="AB52" s="8" t="s">
        <v>274</v>
      </c>
      <c r="AC52" s="8" t="s">
        <v>274</v>
      </c>
      <c r="AD52" s="8" t="s">
        <v>274</v>
      </c>
    </row>
    <row r="53" spans="1:40" ht="20.100000000000001" customHeight="1" thickBot="1" x14ac:dyDescent="0.2">
      <c r="A53" s="1125" t="s">
        <v>330</v>
      </c>
      <c r="B53" s="1126"/>
      <c r="C53" s="1126"/>
      <c r="D53" s="1126"/>
      <c r="E53" s="1127" t="s">
        <v>518</v>
      </c>
      <c r="F53" s="1128"/>
      <c r="G53" s="1128"/>
      <c r="H53" s="1128"/>
      <c r="I53" s="1128"/>
      <c r="J53" s="1128"/>
      <c r="K53" s="1128"/>
      <c r="L53" s="1128"/>
      <c r="M53" s="1128"/>
      <c r="N53" s="1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508613000</v>
      </c>
      <c r="F57" s="57"/>
      <c r="G57" s="57">
        <f>IFERROR(HLOOKUP($AF$38,$AA$56:$AI$57,2,FALSE)*1000,"")</f>
        <v>573011000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619379</v>
      </c>
      <c r="AE57" s="13">
        <v>508613</v>
      </c>
      <c r="AF57" s="13">
        <v>573011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136935000</v>
      </c>
      <c r="G58" s="19"/>
      <c r="H58" s="20">
        <f>IFERROR(G57-H59,"")</f>
        <v>145106000</v>
      </c>
      <c r="I58" s="19"/>
      <c r="J58" s="20">
        <f>IFERROR(I57-J59,"")</f>
        <v>0</v>
      </c>
      <c r="K58" s="19"/>
      <c r="L58" s="20">
        <f>IFERROR(K57-L59,"")</f>
        <v>0</v>
      </c>
      <c r="M58" s="19"/>
      <c r="N58" s="18">
        <f>IFERROR(M57-N59,"")</f>
        <v>0</v>
      </c>
      <c r="AA58" s="13">
        <v>0</v>
      </c>
      <c r="AB58" s="13">
        <v>0</v>
      </c>
      <c r="AC58" s="13">
        <v>0</v>
      </c>
      <c r="AD58" s="13">
        <v>427253513</v>
      </c>
      <c r="AE58" s="13">
        <v>506277173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371678000</v>
      </c>
      <c r="G59" s="19"/>
      <c r="H59" s="20">
        <f>IFERROR(HLOOKUP($AF$38,$AA$60:$AI$61,2,FALSE)*1000,"")</f>
        <v>427905000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506277173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2335827</v>
      </c>
      <c r="F61" s="57"/>
      <c r="G61" s="57">
        <f>IFERROR(G57-G60,"")</f>
        <v>573011000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438982</v>
      </c>
      <c r="AE61" s="12">
        <f t="shared" si="2"/>
        <v>371678</v>
      </c>
      <c r="AF61" s="12">
        <f t="shared" si="2"/>
        <v>427905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0.99540745714325041</v>
      </c>
      <c r="F62" s="47"/>
      <c r="G62" s="47">
        <f>IFERROR(G$60/G$57,"")</f>
        <v>0</v>
      </c>
      <c r="H62" s="47"/>
      <c r="I62" s="47" t="str">
        <f>IFERROR(I$60/I$57,"")</f>
        <v/>
      </c>
      <c r="J62" s="47"/>
      <c r="K62" s="47" t="str">
        <f>IFERROR(K$60/K$57,"")</f>
        <v/>
      </c>
      <c r="L62" s="47"/>
      <c r="M62" s="47" t="str">
        <f>IFERROR(M$60/M$57,"")</f>
        <v/>
      </c>
      <c r="N62" s="50"/>
      <c r="AA62" s="11">
        <v>0</v>
      </c>
      <c r="AB62" s="11">
        <v>0</v>
      </c>
      <c r="AC62" s="11">
        <v>0</v>
      </c>
      <c r="AD62" s="11">
        <v>292655</v>
      </c>
      <c r="AE62" s="11">
        <v>247786</v>
      </c>
      <c r="AF62" s="11">
        <v>285270</v>
      </c>
      <c r="AG62" s="11">
        <v>0</v>
      </c>
      <c r="AH62" s="11">
        <v>0</v>
      </c>
      <c r="AI62" s="11">
        <v>0</v>
      </c>
      <c r="AJ62" s="8" t="s">
        <v>251</v>
      </c>
      <c r="AL62" s="8" t="s">
        <v>251</v>
      </c>
      <c r="AN62" s="8" t="s">
        <v>251</v>
      </c>
    </row>
    <row r="63" spans="1:40" ht="20.100000000000001" customHeight="1" x14ac:dyDescent="0.15">
      <c r="A63" s="51" t="s">
        <v>321</v>
      </c>
      <c r="B63" s="52"/>
      <c r="C63" s="52"/>
      <c r="D63" s="52"/>
      <c r="E63" s="53" t="s">
        <v>517</v>
      </c>
      <c r="F63" s="53"/>
      <c r="G63" s="53"/>
      <c r="H63" s="53"/>
      <c r="I63" s="53"/>
      <c r="J63" s="53"/>
      <c r="K63" s="53"/>
      <c r="L63" s="53"/>
      <c r="M63" s="53"/>
      <c r="N63" s="54"/>
      <c r="AA63" s="11">
        <v>0</v>
      </c>
      <c r="AB63" s="11">
        <v>0</v>
      </c>
      <c r="AC63" s="11">
        <v>0</v>
      </c>
      <c r="AD63" s="11">
        <v>146327</v>
      </c>
      <c r="AE63" s="11">
        <v>123892</v>
      </c>
      <c r="AF63" s="11">
        <v>142635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516</v>
      </c>
      <c r="C70" s="49"/>
      <c r="D70" s="15" t="s">
        <v>515</v>
      </c>
      <c r="E70" s="180">
        <f>IFERROR(HLOOKUP($AE$38,$AA$76:$AI$80,2,FALSE),"")</f>
        <v>490992868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490992868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080" t="s">
        <v>305</v>
      </c>
      <c r="B85" s="1081"/>
      <c r="C85" s="1081"/>
      <c r="D85" s="1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080" t="s">
        <v>302</v>
      </c>
      <c r="B87" s="1081"/>
      <c r="C87" s="1081"/>
      <c r="D87" s="1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076" t="s">
        <v>300</v>
      </c>
      <c r="B89" s="1077"/>
      <c r="C89" s="1077"/>
      <c r="D89" s="10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080" t="s">
        <v>297</v>
      </c>
      <c r="B91" s="1081"/>
      <c r="C91" s="1081"/>
      <c r="D91" s="1138"/>
      <c r="E91" s="158" t="s">
        <v>514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080" t="s">
        <v>294</v>
      </c>
      <c r="B98" s="1081"/>
      <c r="C98" s="1081"/>
      <c r="D98" s="1138"/>
      <c r="E98" s="1143" t="s">
        <v>340</v>
      </c>
      <c r="F98" s="1144"/>
      <c r="G98" s="1140" t="s">
        <v>293</v>
      </c>
      <c r="H98" s="1141"/>
      <c r="I98" s="1141"/>
      <c r="J98" s="1141"/>
      <c r="K98" s="1141"/>
      <c r="L98" s="1141"/>
      <c r="M98" s="1141"/>
      <c r="N98" s="1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080" t="s">
        <v>292</v>
      </c>
      <c r="B105" s="1081"/>
      <c r="C105" s="1081"/>
      <c r="D105" s="1138"/>
      <c r="E105" s="1139" t="s">
        <v>513</v>
      </c>
      <c r="F105" s="1130"/>
      <c r="G105" s="1130"/>
      <c r="H105" s="1130"/>
      <c r="I105" s="1130"/>
      <c r="J105" s="1130"/>
      <c r="K105" s="1130"/>
      <c r="L105" s="1130"/>
      <c r="M105" s="1130"/>
      <c r="N105" s="1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156" t="s">
        <v>307</v>
      </c>
      <c r="Q4" s="1157"/>
      <c r="R4" s="1157"/>
      <c r="S4" s="1157"/>
      <c r="T4" s="118" t="str">
        <f>LEFT(E83,1)</f>
        <v>Ｂ</v>
      </c>
      <c r="U4" s="1158" t="s">
        <v>306</v>
      </c>
      <c r="V4" s="1158"/>
      <c r="W4" s="1158"/>
      <c r="X4" s="1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160" t="s">
        <v>305</v>
      </c>
      <c r="Q6" s="1161"/>
      <c r="R6" s="1161"/>
      <c r="S6" s="1161"/>
      <c r="T6" s="118" t="str">
        <f>LEFT(E85,1)</f>
        <v>Ａ</v>
      </c>
      <c r="U6" s="1158" t="s">
        <v>303</v>
      </c>
      <c r="V6" s="1158"/>
      <c r="W6" s="1158"/>
      <c r="X6" s="1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172" t="s">
        <v>285</v>
      </c>
      <c r="B7" s="1173"/>
      <c r="C7" s="1173"/>
      <c r="D7" s="1173"/>
      <c r="E7" s="1174" t="str">
        <f t="shared" si="0"/>
        <v>地域子ども・子育て支援</v>
      </c>
      <c r="F7" s="1175"/>
      <c r="G7" s="1175"/>
      <c r="H7" s="1175"/>
      <c r="I7" s="1175"/>
      <c r="J7" s="1175"/>
      <c r="K7" s="1175"/>
      <c r="L7" s="1175"/>
      <c r="M7" s="1175"/>
      <c r="N7" s="1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148" t="s">
        <v>283</v>
      </c>
      <c r="B8" s="1149"/>
      <c r="C8" s="1149"/>
      <c r="D8" s="1149"/>
      <c r="E8" s="1150" t="str">
        <f t="shared" si="0"/>
        <v>保育課</v>
      </c>
      <c r="F8" s="1151"/>
      <c r="G8" s="1151"/>
      <c r="H8" s="1151"/>
      <c r="I8" s="1151"/>
      <c r="J8" s="1151"/>
      <c r="K8" s="1151"/>
      <c r="L8" s="1151"/>
      <c r="M8" s="1151"/>
      <c r="N8" s="1152"/>
      <c r="P8" s="1120" t="s">
        <v>302</v>
      </c>
      <c r="Q8" s="1121"/>
      <c r="R8" s="1121"/>
      <c r="S8" s="1121"/>
      <c r="T8" s="120" t="str">
        <f>LEFT(E87,1)</f>
        <v>Ｂ</v>
      </c>
      <c r="U8" s="1118" t="s">
        <v>301</v>
      </c>
      <c r="V8" s="1118"/>
      <c r="W8" s="1118"/>
      <c r="X8" s="1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145" t="s">
        <v>334</v>
      </c>
      <c r="B9" s="1146"/>
      <c r="C9" s="1146"/>
      <c r="D9" s="1147"/>
      <c r="E9" s="1153" t="str">
        <f t="shared" si="0"/>
        <v>保育に対するニーズが多様化する中で、幼稚園、保育所、認定こども園、地域型保育事業の保育水準維持と振興を図るため、事業者に対し、次の補助を行う。
運営改善費補助／特別保育事業補助／一時預かり事業補助／延長保育事業補助／病児・病後児保育事業補助／保育士宿舎借上支援事業補助／実費徴収に係る補足給付事業補助／多様な集団活動事業利用支援補助／保育対策総合支援事業費補助</v>
      </c>
      <c r="F9" s="1154"/>
      <c r="G9" s="1154"/>
      <c r="H9" s="1154"/>
      <c r="I9" s="1154"/>
      <c r="J9" s="1154"/>
      <c r="K9" s="1154"/>
      <c r="L9" s="1154"/>
      <c r="M9" s="1154"/>
      <c r="N9" s="1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116" t="s">
        <v>300</v>
      </c>
      <c r="Q10" s="1117"/>
      <c r="R10" s="1117"/>
      <c r="S10" s="1117"/>
      <c r="T10" s="118" t="str">
        <f>LEFT(E89,1)</f>
        <v>Ａ</v>
      </c>
      <c r="U10" s="1118" t="s">
        <v>298</v>
      </c>
      <c r="V10" s="1118"/>
      <c r="W10" s="1118"/>
      <c r="X10" s="1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事業者に対し各種補助事業を実施し、保育施設において質の高い保育を安定的に提供できるよう支援した。
一方で、保育施設における医療的ケアや保育に当たって特別な配慮が必要な乳幼児への支援及び受入体制の整備が求められており、多様化する保育に対して更なる支援を図る必要性がある。
また、事務事業実施の過程において、交付方法等を見直すことで効率化を図る余地がある。</v>
      </c>
      <c r="U12" s="1170"/>
      <c r="V12" s="1170"/>
      <c r="W12" s="1170"/>
      <c r="X12" s="1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148" t="s">
        <v>332</v>
      </c>
      <c r="B14" s="1149"/>
      <c r="C14" s="1149"/>
      <c r="D14" s="1149"/>
      <c r="E14" s="1162" t="str">
        <f>E51</f>
        <v>■市が直接実施  □一部委託  □全部委託・指定管理  □その他</v>
      </c>
      <c r="F14" s="1163"/>
      <c r="G14" s="1163"/>
      <c r="H14" s="1163"/>
      <c r="I14" s="1163"/>
      <c r="J14" s="1163"/>
      <c r="K14" s="1163"/>
      <c r="L14" s="1163"/>
      <c r="M14" s="1163"/>
      <c r="N14" s="1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148" t="s">
        <v>331</v>
      </c>
      <c r="B15" s="1149"/>
      <c r="C15" s="1149"/>
      <c r="D15" s="1149"/>
      <c r="E15" s="1162" t="str">
        <f>E52</f>
        <v>□国・県の制度　 ■国・県の制度＋市独自の制度　 □市独自の制度</v>
      </c>
      <c r="F15" s="1163"/>
      <c r="G15" s="1163"/>
      <c r="H15" s="1163"/>
      <c r="I15" s="1163"/>
      <c r="J15" s="1163"/>
      <c r="K15" s="1163"/>
      <c r="L15" s="1163"/>
      <c r="M15" s="1163"/>
      <c r="N15" s="1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165" t="s">
        <v>330</v>
      </c>
      <c r="B16" s="1166"/>
      <c r="C16" s="1166"/>
      <c r="D16" s="1166"/>
      <c r="E16" s="1167" t="str">
        <f>E53</f>
        <v>子ども・子育て支援法ほか</v>
      </c>
      <c r="F16" s="1168"/>
      <c r="G16" s="1168"/>
      <c r="H16" s="1168"/>
      <c r="I16" s="1168"/>
      <c r="J16" s="1168"/>
      <c r="K16" s="1168"/>
      <c r="L16" s="1168"/>
      <c r="M16" s="1168"/>
      <c r="N16" s="1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618160000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511361000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106799000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597665362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20494638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0.96684573896725767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運営改善費343,471,081円、特別保育事業（一歳児担当保育士事業・０歳児途中入所促進事業・障がい児保育事業）146,897,020円、一時預かり事業40,383,400円、延長保育事業38,602,470円、病児・病後児保育事業8,706,000円、保育士宿舎借上支援事業11,559,000円、実費徴収に係る補足給付事業3,532,514円、多様な集団活動事業利用支援308,060円、保育対策総合支援事業493,550円</v>
      </c>
      <c r="F26" s="53"/>
      <c r="G26" s="53"/>
      <c r="H26" s="53"/>
      <c r="I26" s="53"/>
      <c r="J26" s="53"/>
      <c r="K26" s="53"/>
      <c r="L26" s="53"/>
      <c r="M26" s="53"/>
      <c r="N26" s="54"/>
      <c r="O26" s="21"/>
      <c r="P26" s="1120" t="s">
        <v>292</v>
      </c>
      <c r="Q26" s="1121"/>
      <c r="R26" s="1121"/>
      <c r="S26" s="1177"/>
      <c r="T26" s="121" t="str">
        <f>E105</f>
        <v>今後も保育施設における保育の質の確保や、多様化する保育に対する支援の充実を図るとともに、事務事業実施の過程を見直すことで事業者の負担軽減を図っていく。</v>
      </c>
      <c r="U26" s="1170"/>
      <c r="V26" s="1170"/>
      <c r="W26" s="1170"/>
      <c r="X26" s="1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特別保育事（障がい児保育）　実利用者数</v>
      </c>
      <c r="C33" s="49"/>
      <c r="D33" s="23" t="str">
        <f t="shared" ref="D33:E36" si="1">D70</f>
        <v>人</v>
      </c>
      <c r="E33" s="46">
        <f t="shared" si="1"/>
        <v>50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一時預かり事業一般型　延べ利用者数</v>
      </c>
      <c r="C34" s="49"/>
      <c r="D34" s="23" t="str">
        <f t="shared" si="1"/>
        <v>人</v>
      </c>
      <c r="E34" s="150">
        <f t="shared" si="1"/>
        <v>5052</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延長保育事業　延べ利用者数</v>
      </c>
      <c r="C35" s="49"/>
      <c r="D35" s="23" t="str">
        <f t="shared" si="1"/>
        <v>人</v>
      </c>
      <c r="E35" s="150">
        <f t="shared" si="1"/>
        <v>25200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保育士宿舎借上支援事業　実利用者数</v>
      </c>
      <c r="C36" s="44"/>
      <c r="D36" s="22" t="str">
        <f t="shared" si="1"/>
        <v>人</v>
      </c>
      <c r="E36" s="45">
        <f t="shared" si="1"/>
        <v>27</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172" t="s">
        <v>285</v>
      </c>
      <c r="B44" s="1173"/>
      <c r="C44" s="1173"/>
      <c r="D44" s="1173"/>
      <c r="E44" s="1174" t="s">
        <v>530</v>
      </c>
      <c r="F44" s="1175"/>
      <c r="G44" s="1175"/>
      <c r="H44" s="1175"/>
      <c r="I44" s="1175"/>
      <c r="J44" s="1175"/>
      <c r="K44" s="1175"/>
      <c r="L44" s="1175"/>
      <c r="M44" s="1175"/>
      <c r="N44" s="1176"/>
    </row>
    <row r="45" spans="1:35" ht="20.100000000000001" customHeight="1" x14ac:dyDescent="0.15">
      <c r="A45" s="1148" t="s">
        <v>283</v>
      </c>
      <c r="B45" s="1149"/>
      <c r="C45" s="1149"/>
      <c r="D45" s="1149"/>
      <c r="E45" s="1150" t="s">
        <v>462</v>
      </c>
      <c r="F45" s="1151"/>
      <c r="G45" s="1151"/>
      <c r="H45" s="1151"/>
      <c r="I45" s="1151"/>
      <c r="J45" s="1151"/>
      <c r="K45" s="1151"/>
      <c r="L45" s="1151"/>
      <c r="M45" s="1151"/>
      <c r="N45" s="1152"/>
    </row>
    <row r="46" spans="1:35" ht="20.100000000000001" customHeight="1" x14ac:dyDescent="0.15">
      <c r="A46" s="1145" t="s">
        <v>334</v>
      </c>
      <c r="B46" s="1146"/>
      <c r="C46" s="1146"/>
      <c r="D46" s="1147"/>
      <c r="E46" s="1153" t="s">
        <v>529</v>
      </c>
      <c r="F46" s="1154"/>
      <c r="G46" s="1154"/>
      <c r="H46" s="1154"/>
      <c r="I46" s="1154"/>
      <c r="J46" s="1154"/>
      <c r="K46" s="1154"/>
      <c r="L46" s="1154"/>
      <c r="M46" s="1154"/>
      <c r="N46" s="1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148" t="s">
        <v>332</v>
      </c>
      <c r="B51" s="1149"/>
      <c r="C51" s="1149"/>
      <c r="D51" s="1149"/>
      <c r="E51" s="1162" t="str">
        <f>AA52 &amp; "市が直接実施  " &amp; AB52  &amp; "一部委託  "  &amp; AC52 &amp; "全部委託・指定管理  " &amp; AD52 &amp; "その他"</f>
        <v>■市が直接実施  □一部委託  □全部委託・指定管理  □その他</v>
      </c>
      <c r="F51" s="1163"/>
      <c r="G51" s="1163"/>
      <c r="H51" s="1163"/>
      <c r="I51" s="1163"/>
      <c r="J51" s="1163"/>
      <c r="K51" s="1163"/>
      <c r="L51" s="1163"/>
      <c r="M51" s="1163"/>
      <c r="N51" s="1164"/>
    </row>
    <row r="52" spans="1:40" ht="20.100000000000001" customHeight="1" x14ac:dyDescent="0.15">
      <c r="A52" s="1148" t="s">
        <v>331</v>
      </c>
      <c r="B52" s="1149"/>
      <c r="C52" s="1149"/>
      <c r="D52" s="1149"/>
      <c r="E52" s="1162" t="str">
        <f>AA53 &amp; "国・県の制度　 " &amp; AB53  &amp; "国・県の制度＋市独自の制度　 "  &amp; AC53  &amp; "市独自の制度"</f>
        <v>□国・県の制度　 ■国・県の制度＋市独自の制度　 □市独自の制度</v>
      </c>
      <c r="F52" s="1163"/>
      <c r="G52" s="1163"/>
      <c r="H52" s="1163"/>
      <c r="I52" s="1163"/>
      <c r="J52" s="1163"/>
      <c r="K52" s="1163"/>
      <c r="L52" s="1163"/>
      <c r="M52" s="1163"/>
      <c r="N52" s="1164"/>
      <c r="AA52" s="8" t="s">
        <v>275</v>
      </c>
      <c r="AB52" s="8" t="s">
        <v>274</v>
      </c>
      <c r="AC52" s="8" t="s">
        <v>274</v>
      </c>
      <c r="AD52" s="8" t="s">
        <v>274</v>
      </c>
    </row>
    <row r="53" spans="1:40" ht="20.100000000000001" customHeight="1" thickBot="1" x14ac:dyDescent="0.2">
      <c r="A53" s="1165" t="s">
        <v>330</v>
      </c>
      <c r="B53" s="1166"/>
      <c r="C53" s="1166"/>
      <c r="D53" s="1166"/>
      <c r="E53" s="1167" t="s">
        <v>528</v>
      </c>
      <c r="F53" s="1168"/>
      <c r="G53" s="1168"/>
      <c r="H53" s="1168"/>
      <c r="I53" s="1168"/>
      <c r="J53" s="1168"/>
      <c r="K53" s="1168"/>
      <c r="L53" s="1168"/>
      <c r="M53" s="1168"/>
      <c r="N53" s="11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618160000</v>
      </c>
      <c r="F57" s="57"/>
      <c r="G57" s="57">
        <f>IFERROR(HLOOKUP($AF$38,$AA$56:$AI$57,2,FALSE)*1000,"")</f>
        <v>639949000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737808</v>
      </c>
      <c r="AE57" s="13">
        <v>618160</v>
      </c>
      <c r="AF57" s="13">
        <v>639949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511361000</v>
      </c>
      <c r="G58" s="19"/>
      <c r="H58" s="20">
        <f>IFERROR(G57-H59,"")</f>
        <v>515896000</v>
      </c>
      <c r="I58" s="19"/>
      <c r="J58" s="20">
        <f>IFERROR(I57-J59,"")</f>
        <v>0</v>
      </c>
      <c r="K58" s="19"/>
      <c r="L58" s="20">
        <f>IFERROR(K57-L59,"")</f>
        <v>0</v>
      </c>
      <c r="M58" s="19"/>
      <c r="N58" s="18">
        <f>IFERROR(M57-N59,"")</f>
        <v>0</v>
      </c>
      <c r="AA58" s="13">
        <v>0</v>
      </c>
      <c r="AB58" s="13">
        <v>0</v>
      </c>
      <c r="AC58" s="13">
        <v>0</v>
      </c>
      <c r="AD58" s="13">
        <v>330213404</v>
      </c>
      <c r="AE58" s="13">
        <v>597665362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106799000</v>
      </c>
      <c r="G59" s="19"/>
      <c r="H59" s="20">
        <f>IFERROR(HLOOKUP($AF$38,$AA$60:$AI$61,2,FALSE)*1000,"")</f>
        <v>124053000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597665362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20494638</v>
      </c>
      <c r="F61" s="57"/>
      <c r="G61" s="57">
        <f>IFERROR(G57-G60,"")</f>
        <v>639949000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218540</v>
      </c>
      <c r="AE61" s="12">
        <f t="shared" si="2"/>
        <v>106799</v>
      </c>
      <c r="AF61" s="12">
        <f t="shared" si="2"/>
        <v>124053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0.96684573896725767</v>
      </c>
      <c r="F62" s="47"/>
      <c r="G62" s="47">
        <f>IFERROR(G$60/G$57,"")</f>
        <v>0</v>
      </c>
      <c r="H62" s="47"/>
      <c r="I62" s="47" t="str">
        <f>IFERROR(I$60/I$57,"")</f>
        <v/>
      </c>
      <c r="J62" s="47"/>
      <c r="K62" s="47" t="str">
        <f>IFERROR(K$60/K$57,"")</f>
        <v/>
      </c>
      <c r="L62" s="47"/>
      <c r="M62" s="47" t="str">
        <f>IFERROR(M$60/M$57,"")</f>
        <v/>
      </c>
      <c r="N62" s="50"/>
      <c r="AA62" s="11">
        <v>0</v>
      </c>
      <c r="AB62" s="11">
        <v>0</v>
      </c>
      <c r="AC62" s="11">
        <v>0</v>
      </c>
      <c r="AD62" s="11">
        <v>129852</v>
      </c>
      <c r="AE62" s="11">
        <v>31961</v>
      </c>
      <c r="AF62" s="11">
        <v>44250</v>
      </c>
      <c r="AG62" s="11">
        <v>0</v>
      </c>
      <c r="AH62" s="11">
        <v>0</v>
      </c>
      <c r="AI62" s="11">
        <v>0</v>
      </c>
      <c r="AJ62" s="8" t="s">
        <v>251</v>
      </c>
      <c r="AL62" s="8" t="s">
        <v>251</v>
      </c>
      <c r="AN62" s="8" t="s">
        <v>251</v>
      </c>
    </row>
    <row r="63" spans="1:40" ht="20.100000000000001" customHeight="1" x14ac:dyDescent="0.15">
      <c r="A63" s="51" t="s">
        <v>321</v>
      </c>
      <c r="B63" s="52"/>
      <c r="C63" s="52"/>
      <c r="D63" s="52"/>
      <c r="E63" s="53" t="s">
        <v>527</v>
      </c>
      <c r="F63" s="53"/>
      <c r="G63" s="53"/>
      <c r="H63" s="53"/>
      <c r="I63" s="53"/>
      <c r="J63" s="53"/>
      <c r="K63" s="53"/>
      <c r="L63" s="53"/>
      <c r="M63" s="53"/>
      <c r="N63" s="54"/>
      <c r="AA63" s="11">
        <v>0</v>
      </c>
      <c r="AB63" s="11">
        <v>0</v>
      </c>
      <c r="AC63" s="11">
        <v>0</v>
      </c>
      <c r="AD63" s="11">
        <v>88688</v>
      </c>
      <c r="AE63" s="11">
        <v>74838</v>
      </c>
      <c r="AF63" s="11">
        <v>79803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526</v>
      </c>
      <c r="C70" s="49"/>
      <c r="D70" s="15" t="s">
        <v>252</v>
      </c>
      <c r="E70" s="180">
        <f>IFERROR(HLOOKUP($AE$38,$AA$76:$AI$80,2,FALSE),"")</f>
        <v>50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525</v>
      </c>
      <c r="C71" s="49"/>
      <c r="D71" s="15" t="s">
        <v>252</v>
      </c>
      <c r="E71" s="180">
        <f>IFERROR(HLOOKUP($AE$38,$AA$76:$AI$80,3,FALSE),"")</f>
        <v>5052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524</v>
      </c>
      <c r="C72" s="49"/>
      <c r="D72" s="15" t="s">
        <v>252</v>
      </c>
      <c r="E72" s="180">
        <f>IFERROR(HLOOKUP($AE$38,$AA$76:$AI$80,4,FALSE),"")</f>
        <v>25200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523</v>
      </c>
      <c r="C73" s="44"/>
      <c r="D73" s="14" t="s">
        <v>252</v>
      </c>
      <c r="E73" s="181">
        <f>IFERROR(HLOOKUP($AE$38,$AA$76:$AI$80,5,FALSE),"")</f>
        <v>27</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5052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25200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27</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120" t="s">
        <v>305</v>
      </c>
      <c r="B85" s="1121"/>
      <c r="C85" s="1121"/>
      <c r="D85" s="11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120" t="s">
        <v>302</v>
      </c>
      <c r="B87" s="1121"/>
      <c r="C87" s="1121"/>
      <c r="D87" s="11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116" t="s">
        <v>300</v>
      </c>
      <c r="B89" s="1117"/>
      <c r="C89" s="1117"/>
      <c r="D89" s="1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120" t="s">
        <v>297</v>
      </c>
      <c r="B91" s="1121"/>
      <c r="C91" s="1121"/>
      <c r="D91" s="1178"/>
      <c r="E91" s="158" t="s">
        <v>522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120" t="s">
        <v>294</v>
      </c>
      <c r="B98" s="1121"/>
      <c r="C98" s="1121"/>
      <c r="D98" s="1178"/>
      <c r="E98" s="1183" t="s">
        <v>232</v>
      </c>
      <c r="F98" s="1184"/>
      <c r="G98" s="1180" t="s">
        <v>293</v>
      </c>
      <c r="H98" s="1181"/>
      <c r="I98" s="1181"/>
      <c r="J98" s="1181"/>
      <c r="K98" s="1181"/>
      <c r="L98" s="1181"/>
      <c r="M98" s="1181"/>
      <c r="N98" s="1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120" t="s">
        <v>292</v>
      </c>
      <c r="B105" s="1121"/>
      <c r="C105" s="1121"/>
      <c r="D105" s="1178"/>
      <c r="E105" s="1179" t="s">
        <v>521</v>
      </c>
      <c r="F105" s="1170"/>
      <c r="G105" s="1170"/>
      <c r="H105" s="1170"/>
      <c r="I105" s="1170"/>
      <c r="J105" s="1170"/>
      <c r="K105" s="1170"/>
      <c r="L105" s="1170"/>
      <c r="M105" s="1170"/>
      <c r="N105" s="1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196" t="s">
        <v>307</v>
      </c>
      <c r="Q4" s="1197"/>
      <c r="R4" s="1197"/>
      <c r="S4" s="1197"/>
      <c r="T4" s="118" t="str">
        <f>LEFT(E83,1)</f>
        <v>Ｂ</v>
      </c>
      <c r="U4" s="1198" t="s">
        <v>306</v>
      </c>
      <c r="V4" s="1198"/>
      <c r="W4" s="1198"/>
      <c r="X4" s="1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200" t="s">
        <v>305</v>
      </c>
      <c r="Q6" s="1201"/>
      <c r="R6" s="1201"/>
      <c r="S6" s="1201"/>
      <c r="T6" s="118" t="str">
        <f>LEFT(E85,1)</f>
        <v>Ｂ</v>
      </c>
      <c r="U6" s="1198" t="s">
        <v>303</v>
      </c>
      <c r="V6" s="1198"/>
      <c r="W6" s="1198"/>
      <c r="X6" s="1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212" t="s">
        <v>285</v>
      </c>
      <c r="B7" s="1213"/>
      <c r="C7" s="1213"/>
      <c r="D7" s="1213"/>
      <c r="E7" s="1214" t="str">
        <f t="shared" si="0"/>
        <v>幼稚園長時間預り保育補助</v>
      </c>
      <c r="F7" s="1215"/>
      <c r="G7" s="1215"/>
      <c r="H7" s="1215"/>
      <c r="I7" s="1215"/>
      <c r="J7" s="1215"/>
      <c r="K7" s="1215"/>
      <c r="L7" s="1215"/>
      <c r="M7" s="1215"/>
      <c r="N7" s="1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188" t="s">
        <v>283</v>
      </c>
      <c r="B8" s="1189"/>
      <c r="C8" s="1189"/>
      <c r="D8" s="1189"/>
      <c r="E8" s="1190" t="str">
        <f t="shared" si="0"/>
        <v>保育課</v>
      </c>
      <c r="F8" s="1191"/>
      <c r="G8" s="1191"/>
      <c r="H8" s="1191"/>
      <c r="I8" s="1191"/>
      <c r="J8" s="1191"/>
      <c r="K8" s="1191"/>
      <c r="L8" s="1191"/>
      <c r="M8" s="1191"/>
      <c r="N8" s="1192"/>
      <c r="P8" s="1160" t="s">
        <v>302</v>
      </c>
      <c r="Q8" s="1161"/>
      <c r="R8" s="1161"/>
      <c r="S8" s="1161"/>
      <c r="T8" s="120" t="str">
        <f>LEFT(E87,1)</f>
        <v>Ａ</v>
      </c>
      <c r="U8" s="1158" t="s">
        <v>301</v>
      </c>
      <c r="V8" s="1158"/>
      <c r="W8" s="1158"/>
      <c r="X8" s="1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185" t="s">
        <v>334</v>
      </c>
      <c r="B9" s="1186"/>
      <c r="C9" s="1186"/>
      <c r="D9" s="1187"/>
      <c r="E9" s="1193" t="str">
        <f t="shared" si="0"/>
        <v>保育需要の増大、多様化する保育ニーズに対応するため、幼稚園において、教育時間の前後の時間並びに春季、夏季及び冬季休園期間中の預り保育を実施する市内の私立幼稚園に対し、助成を行う。</v>
      </c>
      <c r="F9" s="1194"/>
      <c r="G9" s="1194"/>
      <c r="H9" s="1194"/>
      <c r="I9" s="1194"/>
      <c r="J9" s="1194"/>
      <c r="K9" s="1194"/>
      <c r="L9" s="1194"/>
      <c r="M9" s="1194"/>
      <c r="N9" s="1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156" t="s">
        <v>300</v>
      </c>
      <c r="Q10" s="1157"/>
      <c r="R10" s="1157"/>
      <c r="S10" s="1157"/>
      <c r="T10" s="118" t="str">
        <f>LEFT(E89,1)</f>
        <v>Ａ</v>
      </c>
      <c r="U10" s="1158" t="s">
        <v>298</v>
      </c>
      <c r="V10" s="1158"/>
      <c r="W10" s="1158"/>
      <c r="X10" s="1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幼稚園利用者においても共働き世帯が増加しており、保育施設同様に保育需要の高い状態が続いているため、私立幼稚園で長時間児童を預かることで子育て世代の支援体制を推進している。</v>
      </c>
      <c r="U12" s="1210"/>
      <c r="V12" s="1210"/>
      <c r="W12" s="1210"/>
      <c r="X12" s="1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188" t="s">
        <v>332</v>
      </c>
      <c r="B14" s="1189"/>
      <c r="C14" s="1189"/>
      <c r="D14" s="1189"/>
      <c r="E14" s="1202" t="str">
        <f>E51</f>
        <v>■市が直接実施  □一部委託  □全部委託・指定管理  □その他</v>
      </c>
      <c r="F14" s="1203"/>
      <c r="G14" s="1203"/>
      <c r="H14" s="1203"/>
      <c r="I14" s="1203"/>
      <c r="J14" s="1203"/>
      <c r="K14" s="1203"/>
      <c r="L14" s="1203"/>
      <c r="M14" s="1203"/>
      <c r="N14" s="1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188" t="s">
        <v>331</v>
      </c>
      <c r="B15" s="1189"/>
      <c r="C15" s="1189"/>
      <c r="D15" s="1189"/>
      <c r="E15" s="1202" t="str">
        <f>E52</f>
        <v>□国・県の制度　 □国・県の制度＋市独自の制度　 ■市独自の制度</v>
      </c>
      <c r="F15" s="1203"/>
      <c r="G15" s="1203"/>
      <c r="H15" s="1203"/>
      <c r="I15" s="1203"/>
      <c r="J15" s="1203"/>
      <c r="K15" s="1203"/>
      <c r="L15" s="1203"/>
      <c r="M15" s="1203"/>
      <c r="N15" s="1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205" t="s">
        <v>330</v>
      </c>
      <c r="B16" s="1206"/>
      <c r="C16" s="1206"/>
      <c r="D16" s="1206"/>
      <c r="E16" s="1207" t="str">
        <f>E53</f>
        <v>新座市私立幼稚園長時間預り保育事業補助金交付要綱</v>
      </c>
      <c r="F16" s="1208"/>
      <c r="G16" s="1208"/>
      <c r="H16" s="1208"/>
      <c r="I16" s="1208"/>
      <c r="J16" s="1208"/>
      <c r="K16" s="1208"/>
      <c r="L16" s="1208"/>
      <c r="M16" s="1208"/>
      <c r="N16" s="1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31302000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25708000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5594000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30920000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382000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0.98779630694524312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教育時間の前後の時間並びに春季、夏季及び登記休園期間中に預り保育を実施する市内４か所の私立幼稚園に対し、利用人数に応じた補助を行った。</v>
      </c>
      <c r="F26" s="53"/>
      <c r="G26" s="53"/>
      <c r="H26" s="53"/>
      <c r="I26" s="53"/>
      <c r="J26" s="53"/>
      <c r="K26" s="53"/>
      <c r="L26" s="53"/>
      <c r="M26" s="53"/>
      <c r="N26" s="54"/>
      <c r="O26" s="21"/>
      <c r="P26" s="1160" t="s">
        <v>292</v>
      </c>
      <c r="Q26" s="1161"/>
      <c r="R26" s="1161"/>
      <c r="S26" s="1217"/>
      <c r="T26" s="121" t="str">
        <f>E105</f>
        <v>本市の保育需要が同水準で推移している限り、私立幼稚園による長時間預り保育事業に対し引き続き補助を実施し、子育て世代の包括的な支援体制を継続していく。</v>
      </c>
      <c r="U26" s="1210"/>
      <c r="V26" s="1210"/>
      <c r="W26" s="1210"/>
      <c r="X26" s="1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補助額</v>
      </c>
      <c r="C33" s="49"/>
      <c r="D33" s="23" t="str">
        <f t="shared" ref="D33:E36" si="1">D70</f>
        <v>円</v>
      </c>
      <c r="E33" s="150">
        <f t="shared" si="1"/>
        <v>30281500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212" t="s">
        <v>285</v>
      </c>
      <c r="B44" s="1213"/>
      <c r="C44" s="1213"/>
      <c r="D44" s="1213"/>
      <c r="E44" s="1214" t="s">
        <v>536</v>
      </c>
      <c r="F44" s="1215"/>
      <c r="G44" s="1215"/>
      <c r="H44" s="1215"/>
      <c r="I44" s="1215"/>
      <c r="J44" s="1215"/>
      <c r="K44" s="1215"/>
      <c r="L44" s="1215"/>
      <c r="M44" s="1215"/>
      <c r="N44" s="1216"/>
    </row>
    <row r="45" spans="1:35" ht="20.100000000000001" customHeight="1" x14ac:dyDescent="0.15">
      <c r="A45" s="1188" t="s">
        <v>283</v>
      </c>
      <c r="B45" s="1189"/>
      <c r="C45" s="1189"/>
      <c r="D45" s="1189"/>
      <c r="E45" s="1190" t="s">
        <v>462</v>
      </c>
      <c r="F45" s="1191"/>
      <c r="G45" s="1191"/>
      <c r="H45" s="1191"/>
      <c r="I45" s="1191"/>
      <c r="J45" s="1191"/>
      <c r="K45" s="1191"/>
      <c r="L45" s="1191"/>
      <c r="M45" s="1191"/>
      <c r="N45" s="1192"/>
    </row>
    <row r="46" spans="1:35" ht="20.100000000000001" customHeight="1" x14ac:dyDescent="0.15">
      <c r="A46" s="1185" t="s">
        <v>334</v>
      </c>
      <c r="B46" s="1186"/>
      <c r="C46" s="1186"/>
      <c r="D46" s="1187"/>
      <c r="E46" s="1193" t="s">
        <v>535</v>
      </c>
      <c r="F46" s="1194"/>
      <c r="G46" s="1194"/>
      <c r="H46" s="1194"/>
      <c r="I46" s="1194"/>
      <c r="J46" s="1194"/>
      <c r="K46" s="1194"/>
      <c r="L46" s="1194"/>
      <c r="M46" s="1194"/>
      <c r="N46" s="1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188" t="s">
        <v>332</v>
      </c>
      <c r="B51" s="1189"/>
      <c r="C51" s="1189"/>
      <c r="D51" s="1189"/>
      <c r="E51" s="1202" t="str">
        <f>AA52 &amp; "市が直接実施  " &amp; AB52  &amp; "一部委託  "  &amp; AC52 &amp; "全部委託・指定管理  " &amp; AD52 &amp; "その他"</f>
        <v>■市が直接実施  □一部委託  □全部委託・指定管理  □その他</v>
      </c>
      <c r="F51" s="1203"/>
      <c r="G51" s="1203"/>
      <c r="H51" s="1203"/>
      <c r="I51" s="1203"/>
      <c r="J51" s="1203"/>
      <c r="K51" s="1203"/>
      <c r="L51" s="1203"/>
      <c r="M51" s="1203"/>
      <c r="N51" s="1204"/>
    </row>
    <row r="52" spans="1:40" ht="20.100000000000001" customHeight="1" x14ac:dyDescent="0.15">
      <c r="A52" s="1188" t="s">
        <v>331</v>
      </c>
      <c r="B52" s="1189"/>
      <c r="C52" s="1189"/>
      <c r="D52" s="1189"/>
      <c r="E52" s="1202" t="str">
        <f>AA53 &amp; "国・県の制度　 " &amp; AB53  &amp; "国・県の制度＋市独自の制度　 "  &amp; AC53  &amp; "市独自の制度"</f>
        <v>□国・県の制度　 □国・県の制度＋市独自の制度　 ■市独自の制度</v>
      </c>
      <c r="F52" s="1203"/>
      <c r="G52" s="1203"/>
      <c r="H52" s="1203"/>
      <c r="I52" s="1203"/>
      <c r="J52" s="1203"/>
      <c r="K52" s="1203"/>
      <c r="L52" s="1203"/>
      <c r="M52" s="1203"/>
      <c r="N52" s="1204"/>
      <c r="AA52" s="8" t="s">
        <v>275</v>
      </c>
      <c r="AB52" s="8" t="s">
        <v>274</v>
      </c>
      <c r="AC52" s="8" t="s">
        <v>274</v>
      </c>
      <c r="AD52" s="8" t="s">
        <v>274</v>
      </c>
    </row>
    <row r="53" spans="1:40" ht="20.100000000000001" customHeight="1" thickBot="1" x14ac:dyDescent="0.2">
      <c r="A53" s="1205" t="s">
        <v>330</v>
      </c>
      <c r="B53" s="1206"/>
      <c r="C53" s="1206"/>
      <c r="D53" s="1206"/>
      <c r="E53" s="1207" t="s">
        <v>534</v>
      </c>
      <c r="F53" s="1208"/>
      <c r="G53" s="1208"/>
      <c r="H53" s="1208"/>
      <c r="I53" s="1208"/>
      <c r="J53" s="1208"/>
      <c r="K53" s="1208"/>
      <c r="L53" s="1208"/>
      <c r="M53" s="1208"/>
      <c r="N53" s="12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31302000</v>
      </c>
      <c r="F57" s="57"/>
      <c r="G57" s="57">
        <f>IFERROR(HLOOKUP($AF$38,$AA$56:$AI$57,2,FALSE)*1000,"")</f>
        <v>30900000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30860</v>
      </c>
      <c r="AE57" s="13">
        <v>31302</v>
      </c>
      <c r="AF57" s="13">
        <v>30900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25708000</v>
      </c>
      <c r="G58" s="19"/>
      <c r="H58" s="20">
        <f>IFERROR(G57-H59,"")</f>
        <v>21400000</v>
      </c>
      <c r="I58" s="19"/>
      <c r="J58" s="20">
        <f>IFERROR(I57-J59,"")</f>
        <v>0</v>
      </c>
      <c r="K58" s="19"/>
      <c r="L58" s="20">
        <f>IFERROR(K57-L59,"")</f>
        <v>0</v>
      </c>
      <c r="M58" s="19"/>
      <c r="N58" s="18">
        <f>IFERROR(M57-N59,"")</f>
        <v>0</v>
      </c>
      <c r="AA58" s="13">
        <v>0</v>
      </c>
      <c r="AB58" s="13">
        <v>0</v>
      </c>
      <c r="AC58" s="13">
        <v>0</v>
      </c>
      <c r="AD58" s="13">
        <v>15430000</v>
      </c>
      <c r="AE58" s="13">
        <v>30920000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5594000</v>
      </c>
      <c r="G59" s="19"/>
      <c r="H59" s="20">
        <f>IFERROR(HLOOKUP($AF$38,$AA$60:$AI$61,2,FALSE)*1000,"")</f>
        <v>9500000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30920000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382000</v>
      </c>
      <c r="F61" s="57"/>
      <c r="G61" s="57">
        <f>IFERROR(G57-G60,"")</f>
        <v>30900000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5892</v>
      </c>
      <c r="AE61" s="12">
        <f t="shared" si="2"/>
        <v>5594</v>
      </c>
      <c r="AF61" s="12">
        <f t="shared" si="2"/>
        <v>9500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0.98779630694524312</v>
      </c>
      <c r="F62" s="47"/>
      <c r="G62" s="47">
        <f>IFERROR(G$60/G$57,"")</f>
        <v>0</v>
      </c>
      <c r="H62" s="47"/>
      <c r="I62" s="47" t="str">
        <f>IFERROR(I$60/I$57,"")</f>
        <v/>
      </c>
      <c r="J62" s="47"/>
      <c r="K62" s="47" t="str">
        <f>IFERROR(K$60/K$57,"")</f>
        <v/>
      </c>
      <c r="L62" s="47"/>
      <c r="M62" s="47" t="str">
        <f>IFERROR(M$60/M$57,"")</f>
        <v/>
      </c>
      <c r="N62" s="50"/>
      <c r="AA62" s="11">
        <v>0</v>
      </c>
      <c r="AB62" s="11">
        <v>0</v>
      </c>
      <c r="AC62" s="11">
        <v>0</v>
      </c>
      <c r="AD62" s="11">
        <v>2946</v>
      </c>
      <c r="AE62" s="11">
        <v>2808</v>
      </c>
      <c r="AF62" s="11">
        <v>4750</v>
      </c>
      <c r="AG62" s="11">
        <v>0</v>
      </c>
      <c r="AH62" s="11">
        <v>0</v>
      </c>
      <c r="AI62" s="11">
        <v>0</v>
      </c>
      <c r="AJ62" s="8" t="s">
        <v>251</v>
      </c>
      <c r="AL62" s="8" t="s">
        <v>251</v>
      </c>
      <c r="AN62" s="8" t="s">
        <v>251</v>
      </c>
    </row>
    <row r="63" spans="1:40" ht="20.100000000000001" customHeight="1" x14ac:dyDescent="0.15">
      <c r="A63" s="51" t="s">
        <v>321</v>
      </c>
      <c r="B63" s="52"/>
      <c r="C63" s="52"/>
      <c r="D63" s="52"/>
      <c r="E63" s="53" t="s">
        <v>533</v>
      </c>
      <c r="F63" s="53"/>
      <c r="G63" s="53"/>
      <c r="H63" s="53"/>
      <c r="I63" s="53"/>
      <c r="J63" s="53"/>
      <c r="K63" s="53"/>
      <c r="L63" s="53"/>
      <c r="M63" s="53"/>
      <c r="N63" s="54"/>
      <c r="AA63" s="11">
        <v>0</v>
      </c>
      <c r="AB63" s="11">
        <v>0</v>
      </c>
      <c r="AC63" s="11">
        <v>0</v>
      </c>
      <c r="AD63" s="11">
        <v>2946</v>
      </c>
      <c r="AE63" s="11">
        <v>2786</v>
      </c>
      <c r="AF63" s="11">
        <v>4750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516</v>
      </c>
      <c r="C70" s="49"/>
      <c r="D70" s="15" t="s">
        <v>515</v>
      </c>
      <c r="E70" s="180">
        <f>IFERROR(HLOOKUP($AE$38,$AA$76:$AI$80,2,FALSE),"")</f>
        <v>30281500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30281500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160" t="s">
        <v>305</v>
      </c>
      <c r="B85" s="1161"/>
      <c r="C85" s="1161"/>
      <c r="D85" s="1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160" t="s">
        <v>302</v>
      </c>
      <c r="B87" s="1161"/>
      <c r="C87" s="1161"/>
      <c r="D87" s="11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156" t="s">
        <v>300</v>
      </c>
      <c r="B89" s="1157"/>
      <c r="C89" s="1157"/>
      <c r="D89" s="1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160" t="s">
        <v>297</v>
      </c>
      <c r="B91" s="1161"/>
      <c r="C91" s="1161"/>
      <c r="D91" s="1218"/>
      <c r="E91" s="158" t="s">
        <v>532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160" t="s">
        <v>294</v>
      </c>
      <c r="B98" s="1161"/>
      <c r="C98" s="1161"/>
      <c r="D98" s="1218"/>
      <c r="E98" s="1223" t="s">
        <v>340</v>
      </c>
      <c r="F98" s="1224"/>
      <c r="G98" s="1220" t="s">
        <v>293</v>
      </c>
      <c r="H98" s="1221"/>
      <c r="I98" s="1221"/>
      <c r="J98" s="1221"/>
      <c r="K98" s="1221"/>
      <c r="L98" s="1221"/>
      <c r="M98" s="1221"/>
      <c r="N98" s="1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160" t="s">
        <v>292</v>
      </c>
      <c r="B105" s="1161"/>
      <c r="C105" s="1161"/>
      <c r="D105" s="1218"/>
      <c r="E105" s="1219" t="s">
        <v>531</v>
      </c>
      <c r="F105" s="1210"/>
      <c r="G105" s="1210"/>
      <c r="H105" s="1210"/>
      <c r="I105" s="1210"/>
      <c r="J105" s="1210"/>
      <c r="K105" s="1210"/>
      <c r="L105" s="1210"/>
      <c r="M105" s="1210"/>
      <c r="N105" s="1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236" t="s">
        <v>307</v>
      </c>
      <c r="Q4" s="1237"/>
      <c r="R4" s="1237"/>
      <c r="S4" s="1237"/>
      <c r="T4" s="118" t="str">
        <f>LEFT(E83,1)</f>
        <v>Ｂ</v>
      </c>
      <c r="U4" s="1238" t="s">
        <v>306</v>
      </c>
      <c r="V4" s="1238"/>
      <c r="W4" s="1238"/>
      <c r="X4" s="1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240" t="s">
        <v>305</v>
      </c>
      <c r="Q6" s="1241"/>
      <c r="R6" s="1241"/>
      <c r="S6" s="1241"/>
      <c r="T6" s="118" t="str">
        <f>LEFT(E85,1)</f>
        <v>Ｂ</v>
      </c>
      <c r="U6" s="1238" t="s">
        <v>303</v>
      </c>
      <c r="V6" s="1238"/>
      <c r="W6" s="1238"/>
      <c r="X6" s="1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252" t="s">
        <v>285</v>
      </c>
      <c r="B7" s="1253"/>
      <c r="C7" s="1253"/>
      <c r="D7" s="1253"/>
      <c r="E7" s="1254" t="str">
        <f t="shared" si="0"/>
        <v>法人保育園施設整備費補助</v>
      </c>
      <c r="F7" s="1255"/>
      <c r="G7" s="1255"/>
      <c r="H7" s="1255"/>
      <c r="I7" s="1255"/>
      <c r="J7" s="1255"/>
      <c r="K7" s="1255"/>
      <c r="L7" s="1255"/>
      <c r="M7" s="1255"/>
      <c r="N7" s="1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228" t="s">
        <v>283</v>
      </c>
      <c r="B8" s="1229"/>
      <c r="C8" s="1229"/>
      <c r="D8" s="1229"/>
      <c r="E8" s="1230" t="str">
        <f t="shared" si="0"/>
        <v>保育課</v>
      </c>
      <c r="F8" s="1231"/>
      <c r="G8" s="1231"/>
      <c r="H8" s="1231"/>
      <c r="I8" s="1231"/>
      <c r="J8" s="1231"/>
      <c r="K8" s="1231"/>
      <c r="L8" s="1231"/>
      <c r="M8" s="1231"/>
      <c r="N8" s="1232"/>
      <c r="P8" s="1200" t="s">
        <v>302</v>
      </c>
      <c r="Q8" s="1201"/>
      <c r="R8" s="1201"/>
      <c r="S8" s="1201"/>
      <c r="T8" s="120" t="str">
        <f>LEFT(E87,1)</f>
        <v>Ａ</v>
      </c>
      <c r="U8" s="1198" t="s">
        <v>301</v>
      </c>
      <c r="V8" s="1198"/>
      <c r="W8" s="1198"/>
      <c r="X8" s="1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225" t="s">
        <v>334</v>
      </c>
      <c r="B9" s="1226"/>
      <c r="C9" s="1226"/>
      <c r="D9" s="1227"/>
      <c r="E9" s="1233" t="str">
        <f t="shared" si="0"/>
        <v>令和４年度国庫支出金の精算に伴う返還事務</v>
      </c>
      <c r="F9" s="1234"/>
      <c r="G9" s="1234"/>
      <c r="H9" s="1234"/>
      <c r="I9" s="1234"/>
      <c r="J9" s="1234"/>
      <c r="K9" s="1234"/>
      <c r="L9" s="1234"/>
      <c r="M9" s="1234"/>
      <c r="N9" s="1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196" t="s">
        <v>300</v>
      </c>
      <c r="Q10" s="1197"/>
      <c r="R10" s="1197"/>
      <c r="S10" s="1197"/>
      <c r="T10" s="118" t="str">
        <f>LEFT(E89,1)</f>
        <v>Ａ</v>
      </c>
      <c r="U10" s="1198" t="s">
        <v>298</v>
      </c>
      <c r="V10" s="1198"/>
      <c r="W10" s="1198"/>
      <c r="X10" s="1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待機児童の解消のため、社会福祉法人等が行う保育所整備事業に対して、事業費の一部を補助する。
待機児童がほぼ解消したため、保育所整備を行わない方針となったため、令和５年度は補助を行わなかった。</v>
      </c>
      <c r="U12" s="1250"/>
      <c r="V12" s="1250"/>
      <c r="W12" s="1250"/>
      <c r="X12" s="1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228" t="s">
        <v>332</v>
      </c>
      <c r="B14" s="1229"/>
      <c r="C14" s="1229"/>
      <c r="D14" s="1229"/>
      <c r="E14" s="1242" t="str">
        <f>E51</f>
        <v>■市が直接実施  □一部委託  □全部委託・指定管理  □その他</v>
      </c>
      <c r="F14" s="1243"/>
      <c r="G14" s="1243"/>
      <c r="H14" s="1243"/>
      <c r="I14" s="1243"/>
      <c r="J14" s="1243"/>
      <c r="K14" s="1243"/>
      <c r="L14" s="1243"/>
      <c r="M14" s="1243"/>
      <c r="N14" s="1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228" t="s">
        <v>331</v>
      </c>
      <c r="B15" s="1229"/>
      <c r="C15" s="1229"/>
      <c r="D15" s="1229"/>
      <c r="E15" s="1242" t="str">
        <f>E52</f>
        <v>■国・県の制度　 □国・県の制度＋市独自の制度　 □市独自の制度</v>
      </c>
      <c r="F15" s="1243"/>
      <c r="G15" s="1243"/>
      <c r="H15" s="1243"/>
      <c r="I15" s="1243"/>
      <c r="J15" s="1243"/>
      <c r="K15" s="1243"/>
      <c r="L15" s="1243"/>
      <c r="M15" s="1243"/>
      <c r="N15" s="1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245" t="s">
        <v>330</v>
      </c>
      <c r="B16" s="1246"/>
      <c r="C16" s="1246"/>
      <c r="D16" s="1246"/>
      <c r="E16" s="1247" t="str">
        <f>E53</f>
        <v>なし</v>
      </c>
      <c r="F16" s="1248"/>
      <c r="G16" s="1248"/>
      <c r="H16" s="1248"/>
      <c r="I16" s="1248"/>
      <c r="J16" s="1248"/>
      <c r="K16" s="1248"/>
      <c r="L16" s="1248"/>
      <c r="M16" s="1248"/>
      <c r="N16" s="1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774000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774000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774000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令和３年度から２か年事業として実施したキッド・ステイ新座保育園の増築及び大規模修繕に対する補助金について、精算の結果、過払いとなった国交付金を返還した。</v>
      </c>
      <c r="F26" s="53"/>
      <c r="G26" s="53"/>
      <c r="H26" s="53"/>
      <c r="I26" s="53"/>
      <c r="J26" s="53"/>
      <c r="K26" s="53"/>
      <c r="L26" s="53"/>
      <c r="M26" s="53"/>
      <c r="N26" s="54"/>
      <c r="O26" s="21"/>
      <c r="P26" s="1200" t="s">
        <v>292</v>
      </c>
      <c r="Q26" s="1201"/>
      <c r="R26" s="1201"/>
      <c r="S26" s="1257"/>
      <c r="T26" s="121" t="str">
        <f>E105</f>
        <v>令和５年度から、国交付金が「就学前教育・保育施設整備交付金」に移行し、補助の目的が待機児童の解消に限らず、こどもを安心して育てることができる体制の整備を促進することとなったことから、市としても老朽化した保育所の修繕等に補助を行うよう考えを改めていきたい。</v>
      </c>
      <c r="U26" s="1250"/>
      <c r="V26" s="1250"/>
      <c r="W26" s="1250"/>
      <c r="X26" s="1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補助件数</v>
      </c>
      <c r="C33" s="49"/>
      <c r="D33" s="23" t="str">
        <f t="shared" ref="D33:E36" si="1">D70</f>
        <v>件</v>
      </c>
      <c r="E33" s="46">
        <f t="shared" si="1"/>
        <v>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252" t="s">
        <v>285</v>
      </c>
      <c r="B44" s="1253"/>
      <c r="C44" s="1253"/>
      <c r="D44" s="1253"/>
      <c r="E44" s="1254" t="s">
        <v>543</v>
      </c>
      <c r="F44" s="1255"/>
      <c r="G44" s="1255"/>
      <c r="H44" s="1255"/>
      <c r="I44" s="1255"/>
      <c r="J44" s="1255"/>
      <c r="K44" s="1255"/>
      <c r="L44" s="1255"/>
      <c r="M44" s="1255"/>
      <c r="N44" s="1256"/>
    </row>
    <row r="45" spans="1:35" ht="20.100000000000001" customHeight="1" x14ac:dyDescent="0.15">
      <c r="A45" s="1228" t="s">
        <v>283</v>
      </c>
      <c r="B45" s="1229"/>
      <c r="C45" s="1229"/>
      <c r="D45" s="1229"/>
      <c r="E45" s="1230" t="s">
        <v>462</v>
      </c>
      <c r="F45" s="1231"/>
      <c r="G45" s="1231"/>
      <c r="H45" s="1231"/>
      <c r="I45" s="1231"/>
      <c r="J45" s="1231"/>
      <c r="K45" s="1231"/>
      <c r="L45" s="1231"/>
      <c r="M45" s="1231"/>
      <c r="N45" s="1232"/>
    </row>
    <row r="46" spans="1:35" ht="20.100000000000001" customHeight="1" x14ac:dyDescent="0.15">
      <c r="A46" s="1225" t="s">
        <v>334</v>
      </c>
      <c r="B46" s="1226"/>
      <c r="C46" s="1226"/>
      <c r="D46" s="1227"/>
      <c r="E46" s="1233" t="s">
        <v>542</v>
      </c>
      <c r="F46" s="1234"/>
      <c r="G46" s="1234"/>
      <c r="H46" s="1234"/>
      <c r="I46" s="1234"/>
      <c r="J46" s="1234"/>
      <c r="K46" s="1234"/>
      <c r="L46" s="1234"/>
      <c r="M46" s="1234"/>
      <c r="N46" s="1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228" t="s">
        <v>332</v>
      </c>
      <c r="B51" s="1229"/>
      <c r="C51" s="1229"/>
      <c r="D51" s="1229"/>
      <c r="E51" s="1242" t="str">
        <f>AA52 &amp; "市が直接実施  " &amp; AB52  &amp; "一部委託  "  &amp; AC52 &amp; "全部委託・指定管理  " &amp; AD52 &amp; "その他"</f>
        <v>■市が直接実施  □一部委託  □全部委託・指定管理  □その他</v>
      </c>
      <c r="F51" s="1243"/>
      <c r="G51" s="1243"/>
      <c r="H51" s="1243"/>
      <c r="I51" s="1243"/>
      <c r="J51" s="1243"/>
      <c r="K51" s="1243"/>
      <c r="L51" s="1243"/>
      <c r="M51" s="1243"/>
      <c r="N51" s="1244"/>
    </row>
    <row r="52" spans="1:40" ht="20.100000000000001" customHeight="1" x14ac:dyDescent="0.15">
      <c r="A52" s="1228" t="s">
        <v>331</v>
      </c>
      <c r="B52" s="1229"/>
      <c r="C52" s="1229"/>
      <c r="D52" s="1229"/>
      <c r="E52" s="1242" t="str">
        <f>AA53 &amp; "国・県の制度　 " &amp; AB53  &amp; "国・県の制度＋市独自の制度　 "  &amp; AC53  &amp; "市独自の制度"</f>
        <v>■国・県の制度　 □国・県の制度＋市独自の制度　 □市独自の制度</v>
      </c>
      <c r="F52" s="1243"/>
      <c r="G52" s="1243"/>
      <c r="H52" s="1243"/>
      <c r="I52" s="1243"/>
      <c r="J52" s="1243"/>
      <c r="K52" s="1243"/>
      <c r="L52" s="1243"/>
      <c r="M52" s="1243"/>
      <c r="N52" s="1244"/>
      <c r="AA52" s="8" t="s">
        <v>275</v>
      </c>
      <c r="AB52" s="8" t="s">
        <v>274</v>
      </c>
      <c r="AC52" s="8" t="s">
        <v>274</v>
      </c>
      <c r="AD52" s="8" t="s">
        <v>274</v>
      </c>
    </row>
    <row r="53" spans="1:40" ht="20.100000000000001" customHeight="1" thickBot="1" x14ac:dyDescent="0.2">
      <c r="A53" s="1245" t="s">
        <v>330</v>
      </c>
      <c r="B53" s="1246"/>
      <c r="C53" s="1246"/>
      <c r="D53" s="1246"/>
      <c r="E53" s="1247" t="s">
        <v>541</v>
      </c>
      <c r="F53" s="1248"/>
      <c r="G53" s="1248"/>
      <c r="H53" s="1248"/>
      <c r="I53" s="1248"/>
      <c r="J53" s="1248"/>
      <c r="K53" s="1248"/>
      <c r="L53" s="1248"/>
      <c r="M53" s="1248"/>
      <c r="N53" s="12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774000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113423</v>
      </c>
      <c r="AE57" s="13">
        <v>774</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774000</v>
      </c>
      <c r="G58" s="19"/>
      <c r="H58" s="20">
        <f>IFERROR(G57-H59,"")</f>
        <v>0</v>
      </c>
      <c r="I58" s="19"/>
      <c r="J58" s="20">
        <f>IFERROR(I57-J59,"")</f>
        <v>0</v>
      </c>
      <c r="K58" s="19"/>
      <c r="L58" s="20">
        <f>IFERROR(K57-L59,"")</f>
        <v>0</v>
      </c>
      <c r="M58" s="19"/>
      <c r="N58" s="18">
        <f>IFERROR(M57-N59,"")</f>
        <v>0</v>
      </c>
      <c r="AA58" s="13">
        <v>0</v>
      </c>
      <c r="AB58" s="13">
        <v>0</v>
      </c>
      <c r="AC58" s="13">
        <v>0</v>
      </c>
      <c r="AD58" s="13">
        <v>0</v>
      </c>
      <c r="AE58" s="13">
        <v>774000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774000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85815</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t="str">
        <f>IFERROR(G$60/G$57,"")</f>
        <v/>
      </c>
      <c r="H62" s="47"/>
      <c r="I62" s="47" t="str">
        <f>IFERROR(I$60/I$57,"")</f>
        <v/>
      </c>
      <c r="J62" s="47"/>
      <c r="K62" s="47" t="str">
        <f>IFERROR(K$60/K$57,"")</f>
        <v/>
      </c>
      <c r="L62" s="47"/>
      <c r="M62" s="47" t="str">
        <f>IFERROR(M$60/M$57,"")</f>
        <v/>
      </c>
      <c r="N62" s="50"/>
      <c r="AA62" s="11">
        <v>0</v>
      </c>
      <c r="AB62" s="11">
        <v>0</v>
      </c>
      <c r="AC62" s="11">
        <v>0</v>
      </c>
      <c r="AD62" s="11">
        <v>85815</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540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539</v>
      </c>
      <c r="C70" s="49"/>
      <c r="D70" s="15" t="s">
        <v>358</v>
      </c>
      <c r="E70" s="180">
        <f>IFERROR(HLOOKUP($AE$38,$AA$76:$AI$80,2,FALSE),"")</f>
        <v>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200" t="s">
        <v>305</v>
      </c>
      <c r="B85" s="1201"/>
      <c r="C85" s="1201"/>
      <c r="D85" s="12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200" t="s">
        <v>302</v>
      </c>
      <c r="B87" s="1201"/>
      <c r="C87" s="1201"/>
      <c r="D87" s="1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196" t="s">
        <v>300</v>
      </c>
      <c r="B89" s="1197"/>
      <c r="C89" s="1197"/>
      <c r="D89" s="1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200" t="s">
        <v>297</v>
      </c>
      <c r="B91" s="1201"/>
      <c r="C91" s="1201"/>
      <c r="D91" s="1258"/>
      <c r="E91" s="158" t="s">
        <v>538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200" t="s">
        <v>294</v>
      </c>
      <c r="B98" s="1201"/>
      <c r="C98" s="1201"/>
      <c r="D98" s="1258"/>
      <c r="E98" s="1263" t="s">
        <v>232</v>
      </c>
      <c r="F98" s="1264"/>
      <c r="G98" s="1260" t="s">
        <v>293</v>
      </c>
      <c r="H98" s="1261"/>
      <c r="I98" s="1261"/>
      <c r="J98" s="1261"/>
      <c r="K98" s="1261"/>
      <c r="L98" s="1261"/>
      <c r="M98" s="1261"/>
      <c r="N98" s="1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200" t="s">
        <v>292</v>
      </c>
      <c r="B105" s="1201"/>
      <c r="C105" s="1201"/>
      <c r="D105" s="1258"/>
      <c r="E105" s="1259" t="s">
        <v>537</v>
      </c>
      <c r="F105" s="1250"/>
      <c r="G105" s="1250"/>
      <c r="H105" s="1250"/>
      <c r="I105" s="1250"/>
      <c r="J105" s="1250"/>
      <c r="K105" s="1250"/>
      <c r="L105" s="1250"/>
      <c r="M105" s="1250"/>
      <c r="N105" s="1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95" t="s">
        <v>307</v>
      </c>
      <c r="Q4" s="196"/>
      <c r="R4" s="196"/>
      <c r="S4" s="196"/>
      <c r="T4" s="118" t="str">
        <f>LEFT(E83,1)</f>
        <v>Ｂ</v>
      </c>
      <c r="U4" s="197" t="s">
        <v>306</v>
      </c>
      <c r="V4" s="197"/>
      <c r="W4" s="197"/>
      <c r="X4" s="198"/>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99" t="s">
        <v>305</v>
      </c>
      <c r="Q6" s="200"/>
      <c r="R6" s="200"/>
      <c r="S6" s="200"/>
      <c r="T6" s="118" t="str">
        <f>LEFT(E85,1)</f>
        <v>Ａ</v>
      </c>
      <c r="U6" s="197" t="s">
        <v>303</v>
      </c>
      <c r="V6" s="197"/>
      <c r="W6" s="197"/>
      <c r="X6" s="198"/>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11" t="s">
        <v>285</v>
      </c>
      <c r="B7" s="212"/>
      <c r="C7" s="212"/>
      <c r="D7" s="212"/>
      <c r="E7" s="213" t="str">
        <f t="shared" si="0"/>
        <v>子育て支援ホームヘルパー派遣</v>
      </c>
      <c r="F7" s="214"/>
      <c r="G7" s="214"/>
      <c r="H7" s="214"/>
      <c r="I7" s="214"/>
      <c r="J7" s="214"/>
      <c r="K7" s="214"/>
      <c r="L7" s="214"/>
      <c r="M7" s="214"/>
      <c r="N7" s="215"/>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87" t="s">
        <v>283</v>
      </c>
      <c r="B8" s="188"/>
      <c r="C8" s="188"/>
      <c r="D8" s="188"/>
      <c r="E8" s="189" t="str">
        <f t="shared" si="0"/>
        <v>こども支援課</v>
      </c>
      <c r="F8" s="190"/>
      <c r="G8" s="190"/>
      <c r="H8" s="190"/>
      <c r="I8" s="190"/>
      <c r="J8" s="190"/>
      <c r="K8" s="190"/>
      <c r="L8" s="190"/>
      <c r="M8" s="190"/>
      <c r="N8" s="191"/>
      <c r="P8" s="106" t="s">
        <v>302</v>
      </c>
      <c r="Q8" s="107"/>
      <c r="R8" s="107"/>
      <c r="S8" s="107"/>
      <c r="T8" s="120" t="str">
        <f>LEFT(E87,1)</f>
        <v>Ａ</v>
      </c>
      <c r="U8" s="104" t="s">
        <v>301</v>
      </c>
      <c r="V8" s="104"/>
      <c r="W8" s="104"/>
      <c r="X8" s="105"/>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84" t="s">
        <v>334</v>
      </c>
      <c r="B9" s="185"/>
      <c r="C9" s="185"/>
      <c r="D9" s="186"/>
      <c r="E9" s="192" t="str">
        <f t="shared" si="0"/>
        <v>親族などから家事の援助を受けられない出産直後の母と多胎児を養育する者を対象にヘルパーを派遣し、家事援助を行うことにより、子育て世帯の精神的・身体的な負担の軽減を図り、ゆとりある子育てができる環境づくりを目指す。</v>
      </c>
      <c r="F9" s="193"/>
      <c r="G9" s="193"/>
      <c r="H9" s="193"/>
      <c r="I9" s="193"/>
      <c r="J9" s="193"/>
      <c r="K9" s="193"/>
      <c r="L9" s="193"/>
      <c r="M9" s="193"/>
      <c r="N9" s="194"/>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00" t="s">
        <v>300</v>
      </c>
      <c r="Q10" s="101"/>
      <c r="R10" s="101"/>
      <c r="S10" s="101"/>
      <c r="T10" s="118" t="str">
        <f>LEFT(E89,1)</f>
        <v>Ｂ</v>
      </c>
      <c r="U10" s="104" t="s">
        <v>298</v>
      </c>
      <c r="V10" s="104"/>
      <c r="W10" s="104"/>
      <c r="X10" s="105"/>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の成果について、令和３年度から、新型コロナウイルスの影響で、派遣時間が大幅に減少したが、令和５年度においても緩やかな回復傾向となっており、新型コロナウイルス流行前の数値まで数年かけて、回復すると考える。
令和３年度　１２０時間　
令和４年度　２１９時間
令和５年度　２８６時間</v>
      </c>
      <c r="U12" s="209"/>
      <c r="V12" s="209"/>
      <c r="W12" s="209"/>
      <c r="X12" s="21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87" t="s">
        <v>332</v>
      </c>
      <c r="B14" s="188"/>
      <c r="C14" s="188"/>
      <c r="D14" s="188"/>
      <c r="E14" s="201" t="str">
        <f>E51</f>
        <v>□市が直接実施  ■一部委託  □全部委託・指定管理  □その他</v>
      </c>
      <c r="F14" s="202"/>
      <c r="G14" s="202"/>
      <c r="H14" s="202"/>
      <c r="I14" s="202"/>
      <c r="J14" s="202"/>
      <c r="K14" s="202"/>
      <c r="L14" s="202"/>
      <c r="M14" s="202"/>
      <c r="N14" s="203"/>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87" t="s">
        <v>331</v>
      </c>
      <c r="B15" s="188"/>
      <c r="C15" s="188"/>
      <c r="D15" s="188"/>
      <c r="E15" s="201" t="str">
        <f>E52</f>
        <v>□国・県の制度　 □国・県の制度＋市独自の制度　 ■市独自の制度</v>
      </c>
      <c r="F15" s="202"/>
      <c r="G15" s="202"/>
      <c r="H15" s="202"/>
      <c r="I15" s="202"/>
      <c r="J15" s="202"/>
      <c r="K15" s="202"/>
      <c r="L15" s="202"/>
      <c r="M15" s="202"/>
      <c r="N15" s="203"/>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04" t="s">
        <v>330</v>
      </c>
      <c r="B16" s="205"/>
      <c r="C16" s="205"/>
      <c r="D16" s="205"/>
      <c r="E16" s="206" t="str">
        <f>E53</f>
        <v>新座市子育て支援ホームヘルパー派遣条例</v>
      </c>
      <c r="F16" s="207"/>
      <c r="G16" s="207"/>
      <c r="H16" s="207"/>
      <c r="I16" s="207"/>
      <c r="J16" s="207"/>
      <c r="K16" s="207"/>
      <c r="L16" s="207"/>
      <c r="M16" s="207"/>
      <c r="N16" s="208"/>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694000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585000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693280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720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0.99896253602305474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親族から家事の援助を受けられない出産直後の母と多胎児を養育する者を対象にヘルパーを派遣し、家事援助を行うことにより、子育て世帯の精神的・身体的な負担の軽減を図り、ゆとりある子育てができる環境づくりを目指す。
令和５年度実績　　利用時間　２８６時間
　　　　　　　　　利用者　　２２人</v>
      </c>
      <c r="F26" s="53"/>
      <c r="G26" s="53"/>
      <c r="H26" s="53"/>
      <c r="I26" s="53"/>
      <c r="J26" s="53"/>
      <c r="K26" s="53"/>
      <c r="L26" s="53"/>
      <c r="M26" s="53"/>
      <c r="N26" s="54"/>
      <c r="O26" s="21"/>
      <c r="P26" s="106" t="s">
        <v>292</v>
      </c>
      <c r="Q26" s="107"/>
      <c r="R26" s="107"/>
      <c r="S26" s="216"/>
      <c r="T26" s="121" t="str">
        <f>E105</f>
        <v>事業内容について、援助を必要としている方へ伝わるようPRをしていく。また、委託している事業所から人材不足や委託料についての相談があったため、市内の委託先を令和６年度から１か所増やし、委託料を１時間あたり２４０７円から２７００円に増額した。各事業所にかかる負担を減らし、利用者の希望をより聞くことができるようにする。</v>
      </c>
      <c r="U26" s="209"/>
      <c r="V26" s="209"/>
      <c r="W26" s="209"/>
      <c r="X26" s="210"/>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ホームヘルパー派遣時間</v>
      </c>
      <c r="C33" s="49"/>
      <c r="D33" s="23" t="str">
        <f t="shared" ref="D33:E36" si="1">D70</f>
        <v>時間</v>
      </c>
      <c r="E33" s="46">
        <f t="shared" si="1"/>
        <v>286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ホームヘルパー派遣利用者</v>
      </c>
      <c r="C34" s="49"/>
      <c r="D34" s="23" t="str">
        <f t="shared" si="1"/>
        <v>人</v>
      </c>
      <c r="E34" s="46">
        <f t="shared" si="1"/>
        <v>22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211" t="s">
        <v>285</v>
      </c>
      <c r="B44" s="212"/>
      <c r="C44" s="212"/>
      <c r="D44" s="212"/>
      <c r="E44" s="213" t="s">
        <v>335</v>
      </c>
      <c r="F44" s="214"/>
      <c r="G44" s="214"/>
      <c r="H44" s="214"/>
      <c r="I44" s="214"/>
      <c r="J44" s="214"/>
      <c r="K44" s="214"/>
      <c r="L44" s="214"/>
      <c r="M44" s="214"/>
      <c r="N44" s="215"/>
    </row>
    <row r="45" spans="1:35" ht="20.100000000000001" customHeight="1" x14ac:dyDescent="0.15">
      <c r="A45" s="187" t="s">
        <v>283</v>
      </c>
      <c r="B45" s="188"/>
      <c r="C45" s="188"/>
      <c r="D45" s="188"/>
      <c r="E45" s="189" t="s">
        <v>282</v>
      </c>
      <c r="F45" s="190"/>
      <c r="G45" s="190"/>
      <c r="H45" s="190"/>
      <c r="I45" s="190"/>
      <c r="J45" s="190"/>
      <c r="K45" s="190"/>
      <c r="L45" s="190"/>
      <c r="M45" s="190"/>
      <c r="N45" s="191"/>
    </row>
    <row r="46" spans="1:35" ht="20.100000000000001" customHeight="1" x14ac:dyDescent="0.15">
      <c r="A46" s="184" t="s">
        <v>334</v>
      </c>
      <c r="B46" s="185"/>
      <c r="C46" s="185"/>
      <c r="D46" s="186"/>
      <c r="E46" s="192" t="s">
        <v>333</v>
      </c>
      <c r="F46" s="193"/>
      <c r="G46" s="193"/>
      <c r="H46" s="193"/>
      <c r="I46" s="193"/>
      <c r="J46" s="193"/>
      <c r="K46" s="193"/>
      <c r="L46" s="193"/>
      <c r="M46" s="193"/>
      <c r="N46" s="194"/>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87" t="s">
        <v>332</v>
      </c>
      <c r="B51" s="188"/>
      <c r="C51" s="188"/>
      <c r="D51" s="188"/>
      <c r="E51" s="201" t="str">
        <f>AA52 &amp; "市が直接実施  " &amp; AB52  &amp; "一部委託  "  &amp; AC52 &amp; "全部委託・指定管理  " &amp; AD52 &amp; "その他"</f>
        <v>□市が直接実施  ■一部委託  □全部委託・指定管理  □その他</v>
      </c>
      <c r="F51" s="202"/>
      <c r="G51" s="202"/>
      <c r="H51" s="202"/>
      <c r="I51" s="202"/>
      <c r="J51" s="202"/>
      <c r="K51" s="202"/>
      <c r="L51" s="202"/>
      <c r="M51" s="202"/>
      <c r="N51" s="203"/>
    </row>
    <row r="52" spans="1:40" ht="20.100000000000001" customHeight="1" x14ac:dyDescent="0.15">
      <c r="A52" s="187" t="s">
        <v>331</v>
      </c>
      <c r="B52" s="188"/>
      <c r="C52" s="188"/>
      <c r="D52" s="188"/>
      <c r="E52" s="201" t="str">
        <f>AA53 &amp; "国・県の制度　 " &amp; AB53  &amp; "国・県の制度＋市独自の制度　 "  &amp; AC53  &amp; "市独自の制度"</f>
        <v>□国・県の制度　 □国・県の制度＋市独自の制度　 ■市独自の制度</v>
      </c>
      <c r="F52" s="202"/>
      <c r="G52" s="202"/>
      <c r="H52" s="202"/>
      <c r="I52" s="202"/>
      <c r="J52" s="202"/>
      <c r="K52" s="202"/>
      <c r="L52" s="202"/>
      <c r="M52" s="202"/>
      <c r="N52" s="203"/>
      <c r="AA52" s="8" t="s">
        <v>274</v>
      </c>
      <c r="AB52" s="8" t="s">
        <v>275</v>
      </c>
      <c r="AC52" s="8" t="s">
        <v>274</v>
      </c>
      <c r="AD52" s="8" t="s">
        <v>274</v>
      </c>
    </row>
    <row r="53" spans="1:40" ht="20.100000000000001" customHeight="1" thickBot="1" x14ac:dyDescent="0.2">
      <c r="A53" s="204" t="s">
        <v>330</v>
      </c>
      <c r="B53" s="205"/>
      <c r="C53" s="205"/>
      <c r="D53" s="205"/>
      <c r="E53" s="206" t="s">
        <v>329</v>
      </c>
      <c r="F53" s="207"/>
      <c r="G53" s="207"/>
      <c r="H53" s="207"/>
      <c r="I53" s="207"/>
      <c r="J53" s="207"/>
      <c r="K53" s="207"/>
      <c r="L53" s="207"/>
      <c r="M53" s="207"/>
      <c r="N53" s="208"/>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694000</v>
      </c>
      <c r="F57" s="57"/>
      <c r="G57" s="57">
        <f>IFERROR(HLOOKUP($AF$38,$AA$56:$AI$57,2,FALSE)*1000,"")</f>
        <v>937000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851</v>
      </c>
      <c r="AE57" s="13">
        <v>694</v>
      </c>
      <c r="AF57" s="13">
        <v>937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585000</v>
      </c>
      <c r="G58" s="19"/>
      <c r="H58" s="20">
        <f>IFERROR(G57-H59,"")</f>
        <v>743000</v>
      </c>
      <c r="I58" s="19"/>
      <c r="J58" s="20">
        <f>IFERROR(I57-J59,"")</f>
        <v>0</v>
      </c>
      <c r="K58" s="19"/>
      <c r="L58" s="20">
        <f>IFERROR(K57-L59,"")</f>
        <v>0</v>
      </c>
      <c r="M58" s="19"/>
      <c r="N58" s="18">
        <f>IFERROR(M57-N59,"")</f>
        <v>0</v>
      </c>
      <c r="AA58" s="13">
        <v>0</v>
      </c>
      <c r="AB58" s="13">
        <v>0</v>
      </c>
      <c r="AC58" s="13">
        <v>0</v>
      </c>
      <c r="AD58" s="13">
        <v>199779</v>
      </c>
      <c r="AE58" s="13">
        <v>693280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109000</v>
      </c>
      <c r="G59" s="19"/>
      <c r="H59" s="20">
        <f>IFERROR(HLOOKUP($AF$38,$AA$60:$AI$61,2,FALSE)*1000,"")</f>
        <v>194000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693280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720</v>
      </c>
      <c r="F61" s="57"/>
      <c r="G61" s="57">
        <f>IFERROR(G57-G60,"")</f>
        <v>937000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176</v>
      </c>
      <c r="AE61" s="12">
        <f t="shared" si="2"/>
        <v>109</v>
      </c>
      <c r="AF61" s="12">
        <f t="shared" si="2"/>
        <v>194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0.99896253602305474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320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176</v>
      </c>
      <c r="AE67" s="11">
        <v>109</v>
      </c>
      <c r="AF67" s="11">
        <v>194</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311</v>
      </c>
      <c r="C70" s="49"/>
      <c r="D70" s="15" t="s">
        <v>310</v>
      </c>
      <c r="E70" s="180">
        <f>IFERROR(HLOOKUP($AE$38,$AA$76:$AI$80,2,FALSE),"")</f>
        <v>286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309</v>
      </c>
      <c r="C71" s="49"/>
      <c r="D71" s="15" t="s">
        <v>252</v>
      </c>
      <c r="E71" s="180">
        <f>IFERROR(HLOOKUP($AE$38,$AA$76:$AI$80,3,FALSE),"")</f>
        <v>22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286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06" t="s">
        <v>305</v>
      </c>
      <c r="B85" s="107"/>
      <c r="C85" s="107"/>
      <c r="D85" s="107"/>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06" t="s">
        <v>302</v>
      </c>
      <c r="B87" s="107"/>
      <c r="C87" s="107"/>
      <c r="D87" s="107"/>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00" t="s">
        <v>300</v>
      </c>
      <c r="B89" s="101"/>
      <c r="C89" s="101"/>
      <c r="D89" s="101"/>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06" t="s">
        <v>297</v>
      </c>
      <c r="B91" s="107"/>
      <c r="C91" s="107"/>
      <c r="D91" s="217"/>
      <c r="E91" s="158" t="s">
        <v>296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06" t="s">
        <v>294</v>
      </c>
      <c r="B98" s="107"/>
      <c r="C98" s="107"/>
      <c r="D98" s="217"/>
      <c r="E98" s="222" t="s">
        <v>232</v>
      </c>
      <c r="F98" s="223"/>
      <c r="G98" s="219" t="s">
        <v>293</v>
      </c>
      <c r="H98" s="220"/>
      <c r="I98" s="220"/>
      <c r="J98" s="220"/>
      <c r="K98" s="220"/>
      <c r="L98" s="220"/>
      <c r="M98" s="220"/>
      <c r="N98" s="221"/>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06" t="s">
        <v>292</v>
      </c>
      <c r="B105" s="107"/>
      <c r="C105" s="107"/>
      <c r="D105" s="217"/>
      <c r="E105" s="218" t="s">
        <v>291</v>
      </c>
      <c r="F105" s="209"/>
      <c r="G105" s="209"/>
      <c r="H105" s="209"/>
      <c r="I105" s="209"/>
      <c r="J105" s="209"/>
      <c r="K105" s="209"/>
      <c r="L105" s="209"/>
      <c r="M105" s="209"/>
      <c r="N105" s="210"/>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276" t="s">
        <v>307</v>
      </c>
      <c r="Q4" s="1277"/>
      <c r="R4" s="1277"/>
      <c r="S4" s="1277"/>
      <c r="T4" s="118" t="str">
        <f>LEFT(E83,1)</f>
        <v>Ｂ</v>
      </c>
      <c r="U4" s="1278" t="s">
        <v>306</v>
      </c>
      <c r="V4" s="1278"/>
      <c r="W4" s="1278"/>
      <c r="X4" s="1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280" t="s">
        <v>305</v>
      </c>
      <c r="Q6" s="1281"/>
      <c r="R6" s="1281"/>
      <c r="S6" s="1281"/>
      <c r="T6" s="118" t="str">
        <f>LEFT(E85,1)</f>
        <v>Ｂ</v>
      </c>
      <c r="U6" s="1278" t="s">
        <v>303</v>
      </c>
      <c r="V6" s="1278"/>
      <c r="W6" s="1278"/>
      <c r="X6" s="1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292" t="s">
        <v>285</v>
      </c>
      <c r="B7" s="1293"/>
      <c r="C7" s="1293"/>
      <c r="D7" s="1293"/>
      <c r="E7" s="1294" t="str">
        <f t="shared" si="0"/>
        <v>放課後児童保育室運営管理</v>
      </c>
      <c r="F7" s="1295"/>
      <c r="G7" s="1295"/>
      <c r="H7" s="1295"/>
      <c r="I7" s="1295"/>
      <c r="J7" s="1295"/>
      <c r="K7" s="1295"/>
      <c r="L7" s="1295"/>
      <c r="M7" s="1295"/>
      <c r="N7" s="1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268" t="s">
        <v>283</v>
      </c>
      <c r="B8" s="1269"/>
      <c r="C8" s="1269"/>
      <c r="D8" s="1269"/>
      <c r="E8" s="1270" t="str">
        <f t="shared" si="0"/>
        <v>保育課</v>
      </c>
      <c r="F8" s="1271"/>
      <c r="G8" s="1271"/>
      <c r="H8" s="1271"/>
      <c r="I8" s="1271"/>
      <c r="J8" s="1271"/>
      <c r="K8" s="1271"/>
      <c r="L8" s="1271"/>
      <c r="M8" s="1271"/>
      <c r="N8" s="1272"/>
      <c r="P8" s="1240" t="s">
        <v>302</v>
      </c>
      <c r="Q8" s="1241"/>
      <c r="R8" s="1241"/>
      <c r="S8" s="1241"/>
      <c r="T8" s="120" t="str">
        <f>LEFT(E87,1)</f>
        <v>Ａ</v>
      </c>
      <c r="U8" s="1238" t="s">
        <v>301</v>
      </c>
      <c r="V8" s="1238"/>
      <c r="W8" s="1238"/>
      <c r="X8" s="1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265" t="s">
        <v>334</v>
      </c>
      <c r="B9" s="1266"/>
      <c r="C9" s="1266"/>
      <c r="D9" s="1267"/>
      <c r="E9" s="1273" t="str">
        <f t="shared" si="0"/>
        <v>保護者の就労等により、放課後に常時留守家庭となっている就学児童を対象に保育を行い、健全育成を図る。
市内放課後児童保育室１７室（全小学校に各１室）の運用については、社会福祉法人新座市社会福祉協議会及びシダックス大新東ヒューマンサービス株式会社を指定管理者とする（令和元年度～令和５年度）。</v>
      </c>
      <c r="F9" s="1274"/>
      <c r="G9" s="1274"/>
      <c r="H9" s="1274"/>
      <c r="I9" s="1274"/>
      <c r="J9" s="1274"/>
      <c r="K9" s="1274"/>
      <c r="L9" s="1274"/>
      <c r="M9" s="1274"/>
      <c r="N9" s="1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236" t="s">
        <v>300</v>
      </c>
      <c r="Q10" s="1237"/>
      <c r="R10" s="1237"/>
      <c r="S10" s="1237"/>
      <c r="T10" s="118" t="str">
        <f>LEFT(E89,1)</f>
        <v>Ａ</v>
      </c>
      <c r="U10" s="1238" t="s">
        <v>298</v>
      </c>
      <c r="V10" s="1238"/>
      <c r="W10" s="1238"/>
      <c r="X10" s="1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令和５年度中の保育室運営については、定例会のほか日ごろから指定管理者との綿密な連携を図り適正に実施した。
令和６年度からの新たな指定管理期間の事業者選定については、選定委員会や部会等をにより指定管理者候補者からの提案が適切であることを審議し、選定を適正に実施した。</v>
      </c>
      <c r="U12" s="1290"/>
      <c r="V12" s="1290"/>
      <c r="W12" s="1290"/>
      <c r="X12" s="1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268" t="s">
        <v>332</v>
      </c>
      <c r="B14" s="1269"/>
      <c r="C14" s="1269"/>
      <c r="D14" s="1269"/>
      <c r="E14" s="1282" t="str">
        <f>E51</f>
        <v>□市が直接実施  □一部委託  ■全部委託・指定管理  □その他</v>
      </c>
      <c r="F14" s="1283"/>
      <c r="G14" s="1283"/>
      <c r="H14" s="1283"/>
      <c r="I14" s="1283"/>
      <c r="J14" s="1283"/>
      <c r="K14" s="1283"/>
      <c r="L14" s="1283"/>
      <c r="M14" s="1283"/>
      <c r="N14" s="1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268" t="s">
        <v>331</v>
      </c>
      <c r="B15" s="1269"/>
      <c r="C15" s="1269"/>
      <c r="D15" s="1269"/>
      <c r="E15" s="1282" t="str">
        <f>E52</f>
        <v>□国・県の制度　 ■国・県の制度＋市独自の制度　 □市独自の制度</v>
      </c>
      <c r="F15" s="1283"/>
      <c r="G15" s="1283"/>
      <c r="H15" s="1283"/>
      <c r="I15" s="1283"/>
      <c r="J15" s="1283"/>
      <c r="K15" s="1283"/>
      <c r="L15" s="1283"/>
      <c r="M15" s="1283"/>
      <c r="N15" s="1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285" t="s">
        <v>330</v>
      </c>
      <c r="B16" s="1286"/>
      <c r="C16" s="1286"/>
      <c r="D16" s="1286"/>
      <c r="E16" s="1287" t="str">
        <f>E53</f>
        <v>新座市放課後児童保育室条例</v>
      </c>
      <c r="F16" s="1288"/>
      <c r="G16" s="1288"/>
      <c r="H16" s="1288"/>
      <c r="I16" s="1288"/>
      <c r="J16" s="1288"/>
      <c r="K16" s="1288"/>
      <c r="L16" s="1288"/>
      <c r="M16" s="1288"/>
      <c r="N16" s="1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748437000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316689000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431748000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647725646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100711354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0.86543776697303842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指定管理者である社協及びシダックス２者により市内１７室の運営を実施した。
令和５年度中には、６年度から５年間の指定期間の事業者として、社協及びシダックスを指名により選定した。</v>
      </c>
      <c r="F26" s="53"/>
      <c r="G26" s="53"/>
      <c r="H26" s="53"/>
      <c r="I26" s="53"/>
      <c r="J26" s="53"/>
      <c r="K26" s="53"/>
      <c r="L26" s="53"/>
      <c r="M26" s="53"/>
      <c r="N26" s="54"/>
      <c r="O26" s="21"/>
      <c r="P26" s="1240" t="s">
        <v>292</v>
      </c>
      <c r="Q26" s="1241"/>
      <c r="R26" s="1241"/>
      <c r="S26" s="1297"/>
      <c r="T26" s="121" t="str">
        <f>E105</f>
        <v>令和６年４月からは、シダックスが放課後児童保育室とココフレンド両事業の一体的管理を行っている学校が増えて９か所となった。仕様書では、「ココフレンドの業務委託を受けている保育室では、国が掲げる新・放課後子ども総合プランの趣旨を踏まえた事業展開に配慮するとともに、放課後児童保育室とココフレンドの一体的な運営に係る市の取組に協力すること」と踏み込んでと定めているため、令和６年度からはコロナ禍で活動を控えていた放課後児童保育室及びココフレンドの共通プログラム（「校内交流型」）を放課後の子どもの多様な居場所づくりの一環として一層推進していく。</v>
      </c>
      <c r="U26" s="1290"/>
      <c r="V26" s="1290"/>
      <c r="W26" s="1290"/>
      <c r="X26" s="1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入室児童数</v>
      </c>
      <c r="C33" s="49"/>
      <c r="D33" s="23" t="str">
        <f t="shared" ref="D33:E36" si="1">D70</f>
        <v>人</v>
      </c>
      <c r="E33" s="150">
        <f t="shared" si="1"/>
        <v>1610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指定管理者定例会</v>
      </c>
      <c r="C34" s="49"/>
      <c r="D34" s="23" t="str">
        <f t="shared" si="1"/>
        <v>回</v>
      </c>
      <c r="E34" s="46">
        <f t="shared" si="1"/>
        <v>12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指定管理者の管理運営に係る評価</v>
      </c>
      <c r="C35" s="49"/>
      <c r="D35" s="23" t="str">
        <f t="shared" si="1"/>
        <v>回</v>
      </c>
      <c r="E35" s="46">
        <f t="shared" si="1"/>
        <v>1</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292" t="s">
        <v>285</v>
      </c>
      <c r="B44" s="1293"/>
      <c r="C44" s="1293"/>
      <c r="D44" s="1293"/>
      <c r="E44" s="1294" t="s">
        <v>552</v>
      </c>
      <c r="F44" s="1295"/>
      <c r="G44" s="1295"/>
      <c r="H44" s="1295"/>
      <c r="I44" s="1295"/>
      <c r="J44" s="1295"/>
      <c r="K44" s="1295"/>
      <c r="L44" s="1295"/>
      <c r="M44" s="1295"/>
      <c r="N44" s="1296"/>
    </row>
    <row r="45" spans="1:35" ht="20.100000000000001" customHeight="1" x14ac:dyDescent="0.15">
      <c r="A45" s="1268" t="s">
        <v>283</v>
      </c>
      <c r="B45" s="1269"/>
      <c r="C45" s="1269"/>
      <c r="D45" s="1269"/>
      <c r="E45" s="1270" t="s">
        <v>462</v>
      </c>
      <c r="F45" s="1271"/>
      <c r="G45" s="1271"/>
      <c r="H45" s="1271"/>
      <c r="I45" s="1271"/>
      <c r="J45" s="1271"/>
      <c r="K45" s="1271"/>
      <c r="L45" s="1271"/>
      <c r="M45" s="1271"/>
      <c r="N45" s="1272"/>
    </row>
    <row r="46" spans="1:35" ht="20.100000000000001" customHeight="1" x14ac:dyDescent="0.15">
      <c r="A46" s="1265" t="s">
        <v>334</v>
      </c>
      <c r="B46" s="1266"/>
      <c r="C46" s="1266"/>
      <c r="D46" s="1267"/>
      <c r="E46" s="1273" t="s">
        <v>551</v>
      </c>
      <c r="F46" s="1274"/>
      <c r="G46" s="1274"/>
      <c r="H46" s="1274"/>
      <c r="I46" s="1274"/>
      <c r="J46" s="1274"/>
      <c r="K46" s="1274"/>
      <c r="L46" s="1274"/>
      <c r="M46" s="1274"/>
      <c r="N46" s="1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268" t="s">
        <v>332</v>
      </c>
      <c r="B51" s="1269"/>
      <c r="C51" s="1269"/>
      <c r="D51" s="1269"/>
      <c r="E51" s="1282" t="str">
        <f>AA52 &amp; "市が直接実施  " &amp; AB52  &amp; "一部委託  "  &amp; AC52 &amp; "全部委託・指定管理  " &amp; AD52 &amp; "その他"</f>
        <v>□市が直接実施  □一部委託  ■全部委託・指定管理  □その他</v>
      </c>
      <c r="F51" s="1283"/>
      <c r="G51" s="1283"/>
      <c r="H51" s="1283"/>
      <c r="I51" s="1283"/>
      <c r="J51" s="1283"/>
      <c r="K51" s="1283"/>
      <c r="L51" s="1283"/>
      <c r="M51" s="1283"/>
      <c r="N51" s="1284"/>
    </row>
    <row r="52" spans="1:40" ht="20.100000000000001" customHeight="1" x14ac:dyDescent="0.15">
      <c r="A52" s="1268" t="s">
        <v>331</v>
      </c>
      <c r="B52" s="1269"/>
      <c r="C52" s="1269"/>
      <c r="D52" s="1269"/>
      <c r="E52" s="1282" t="str">
        <f>AA53 &amp; "国・県の制度　 " &amp; AB53  &amp; "国・県の制度＋市独自の制度　 "  &amp; AC53  &amp; "市独自の制度"</f>
        <v>□国・県の制度　 ■国・県の制度＋市独自の制度　 □市独自の制度</v>
      </c>
      <c r="F52" s="1283"/>
      <c r="G52" s="1283"/>
      <c r="H52" s="1283"/>
      <c r="I52" s="1283"/>
      <c r="J52" s="1283"/>
      <c r="K52" s="1283"/>
      <c r="L52" s="1283"/>
      <c r="M52" s="1283"/>
      <c r="N52" s="1284"/>
      <c r="AA52" s="8" t="s">
        <v>274</v>
      </c>
      <c r="AB52" s="8" t="s">
        <v>274</v>
      </c>
      <c r="AC52" s="8" t="s">
        <v>275</v>
      </c>
      <c r="AD52" s="8" t="s">
        <v>274</v>
      </c>
    </row>
    <row r="53" spans="1:40" ht="20.100000000000001" customHeight="1" thickBot="1" x14ac:dyDescent="0.2">
      <c r="A53" s="1285" t="s">
        <v>330</v>
      </c>
      <c r="B53" s="1286"/>
      <c r="C53" s="1286"/>
      <c r="D53" s="1286"/>
      <c r="E53" s="1287" t="s">
        <v>550</v>
      </c>
      <c r="F53" s="1288"/>
      <c r="G53" s="1288"/>
      <c r="H53" s="1288"/>
      <c r="I53" s="1288"/>
      <c r="J53" s="1288"/>
      <c r="K53" s="1288"/>
      <c r="L53" s="1288"/>
      <c r="M53" s="1288"/>
      <c r="N53" s="128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748437000</v>
      </c>
      <c r="F57" s="57"/>
      <c r="G57" s="57">
        <f>IFERROR(HLOOKUP($AF$38,$AA$56:$AI$57,2,FALSE)*1000,"")</f>
        <v>787955000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758461</v>
      </c>
      <c r="AE57" s="13">
        <v>748437</v>
      </c>
      <c r="AF57" s="13">
        <v>787955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316689000</v>
      </c>
      <c r="G58" s="19"/>
      <c r="H58" s="20">
        <f>IFERROR(G57-H59,"")</f>
        <v>376025000</v>
      </c>
      <c r="I58" s="19"/>
      <c r="J58" s="20">
        <f>IFERROR(I57-J59,"")</f>
        <v>0</v>
      </c>
      <c r="K58" s="19"/>
      <c r="L58" s="20">
        <f>IFERROR(K57-L59,"")</f>
        <v>0</v>
      </c>
      <c r="M58" s="19"/>
      <c r="N58" s="18">
        <f>IFERROR(M57-N59,"")</f>
        <v>0</v>
      </c>
      <c r="AA58" s="13">
        <v>0</v>
      </c>
      <c r="AB58" s="13">
        <v>0</v>
      </c>
      <c r="AC58" s="13">
        <v>0</v>
      </c>
      <c r="AD58" s="13">
        <v>501994151</v>
      </c>
      <c r="AE58" s="13">
        <v>647725646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431748000</v>
      </c>
      <c r="G59" s="19"/>
      <c r="H59" s="20">
        <f>IFERROR(HLOOKUP($AF$38,$AA$60:$AI$61,2,FALSE)*1000,"")</f>
        <v>411930000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647725646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100711354</v>
      </c>
      <c r="F61" s="57"/>
      <c r="G61" s="57">
        <f>IFERROR(G57-G60,"")</f>
        <v>787955000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406614</v>
      </c>
      <c r="AE61" s="12">
        <f t="shared" si="2"/>
        <v>431748</v>
      </c>
      <c r="AF61" s="12">
        <f t="shared" si="2"/>
        <v>411930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0.86543776697303842</v>
      </c>
      <c r="F62" s="47"/>
      <c r="G62" s="47">
        <f>IFERROR(G$60/G$57,"")</f>
        <v>0</v>
      </c>
      <c r="H62" s="47"/>
      <c r="I62" s="47" t="str">
        <f>IFERROR(I$60/I$57,"")</f>
        <v/>
      </c>
      <c r="J62" s="47"/>
      <c r="K62" s="47" t="str">
        <f>IFERROR(K$60/K$57,"")</f>
        <v/>
      </c>
      <c r="L62" s="47"/>
      <c r="M62" s="47" t="str">
        <f>IFERROR(M$60/M$57,"")</f>
        <v/>
      </c>
      <c r="N62" s="50"/>
      <c r="AA62" s="11">
        <v>0</v>
      </c>
      <c r="AB62" s="11">
        <v>0</v>
      </c>
      <c r="AC62" s="11">
        <v>0</v>
      </c>
      <c r="AD62" s="11">
        <v>135208</v>
      </c>
      <c r="AE62" s="11">
        <v>128030</v>
      </c>
      <c r="AF62" s="11">
        <v>120312</v>
      </c>
      <c r="AG62" s="11">
        <v>0</v>
      </c>
      <c r="AH62" s="11">
        <v>0</v>
      </c>
      <c r="AI62" s="11">
        <v>0</v>
      </c>
      <c r="AJ62" s="8" t="s">
        <v>251</v>
      </c>
      <c r="AL62" s="8" t="s">
        <v>251</v>
      </c>
      <c r="AN62" s="8" t="s">
        <v>251</v>
      </c>
    </row>
    <row r="63" spans="1:40" ht="20.100000000000001" customHeight="1" x14ac:dyDescent="0.15">
      <c r="A63" s="51" t="s">
        <v>321</v>
      </c>
      <c r="B63" s="52"/>
      <c r="C63" s="52"/>
      <c r="D63" s="52"/>
      <c r="E63" s="53" t="s">
        <v>549</v>
      </c>
      <c r="F63" s="53"/>
      <c r="G63" s="53"/>
      <c r="H63" s="53"/>
      <c r="I63" s="53"/>
      <c r="J63" s="53"/>
      <c r="K63" s="53"/>
      <c r="L63" s="53"/>
      <c r="M63" s="53"/>
      <c r="N63" s="54"/>
      <c r="AA63" s="11">
        <v>0</v>
      </c>
      <c r="AB63" s="11">
        <v>0</v>
      </c>
      <c r="AC63" s="11">
        <v>0</v>
      </c>
      <c r="AD63" s="11">
        <v>123687</v>
      </c>
      <c r="AE63" s="11">
        <v>135766</v>
      </c>
      <c r="AF63" s="11">
        <v>122052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147719</v>
      </c>
      <c r="AE64" s="11">
        <v>167952</v>
      </c>
      <c r="AF64" s="11">
        <v>169566</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548</v>
      </c>
      <c r="C70" s="49"/>
      <c r="D70" s="15" t="s">
        <v>252</v>
      </c>
      <c r="E70" s="180">
        <f>IFERROR(HLOOKUP($AE$38,$AA$76:$AI$80,2,FALSE),"")</f>
        <v>1610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547</v>
      </c>
      <c r="C71" s="49"/>
      <c r="D71" s="15" t="s">
        <v>350</v>
      </c>
      <c r="E71" s="180">
        <f>IFERROR(HLOOKUP($AE$38,$AA$76:$AI$80,3,FALSE),"")</f>
        <v>12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546</v>
      </c>
      <c r="C72" s="49"/>
      <c r="D72" s="15" t="s">
        <v>350</v>
      </c>
      <c r="E72" s="180">
        <f>IFERROR(HLOOKUP($AE$38,$AA$76:$AI$80,4,FALSE),"")</f>
        <v>1</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240" t="s">
        <v>305</v>
      </c>
      <c r="B85" s="1241"/>
      <c r="C85" s="1241"/>
      <c r="D85" s="1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240" t="s">
        <v>302</v>
      </c>
      <c r="B87" s="1241"/>
      <c r="C87" s="1241"/>
      <c r="D87" s="1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236" t="s">
        <v>300</v>
      </c>
      <c r="B89" s="1237"/>
      <c r="C89" s="1237"/>
      <c r="D89" s="12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240" t="s">
        <v>297</v>
      </c>
      <c r="B91" s="1241"/>
      <c r="C91" s="1241"/>
      <c r="D91" s="1298"/>
      <c r="E91" s="158" t="s">
        <v>545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240" t="s">
        <v>294</v>
      </c>
      <c r="B98" s="1241"/>
      <c r="C98" s="1241"/>
      <c r="D98" s="1298"/>
      <c r="E98" s="1303" t="s">
        <v>232</v>
      </c>
      <c r="F98" s="1304"/>
      <c r="G98" s="1300" t="s">
        <v>293</v>
      </c>
      <c r="H98" s="1301"/>
      <c r="I98" s="1301"/>
      <c r="J98" s="1301"/>
      <c r="K98" s="1301"/>
      <c r="L98" s="1301"/>
      <c r="M98" s="1301"/>
      <c r="N98" s="1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240" t="s">
        <v>292</v>
      </c>
      <c r="B105" s="1241"/>
      <c r="C105" s="1241"/>
      <c r="D105" s="1298"/>
      <c r="E105" s="1299" t="s">
        <v>544</v>
      </c>
      <c r="F105" s="1290"/>
      <c r="G105" s="1290"/>
      <c r="H105" s="1290"/>
      <c r="I105" s="1290"/>
      <c r="J105" s="1290"/>
      <c r="K105" s="1290"/>
      <c r="L105" s="1290"/>
      <c r="M105" s="1290"/>
      <c r="N105" s="1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316" t="s">
        <v>307</v>
      </c>
      <c r="Q4" s="1317"/>
      <c r="R4" s="1317"/>
      <c r="S4" s="1317"/>
      <c r="T4" s="118" t="str">
        <f>LEFT(E83,1)</f>
        <v>Ｂ</v>
      </c>
      <c r="U4" s="1318" t="s">
        <v>306</v>
      </c>
      <c r="V4" s="1318"/>
      <c r="W4" s="1318"/>
      <c r="X4" s="1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320" t="s">
        <v>305</v>
      </c>
      <c r="Q6" s="1321"/>
      <c r="R6" s="1321"/>
      <c r="S6" s="1321"/>
      <c r="T6" s="118" t="str">
        <f>LEFT(E85,1)</f>
        <v>Ｂ</v>
      </c>
      <c r="U6" s="1318" t="s">
        <v>303</v>
      </c>
      <c r="V6" s="1318"/>
      <c r="W6" s="1318"/>
      <c r="X6" s="1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332" t="s">
        <v>285</v>
      </c>
      <c r="B7" s="1333"/>
      <c r="C7" s="1333"/>
      <c r="D7" s="1333"/>
      <c r="E7" s="1334" t="str">
        <f t="shared" si="0"/>
        <v>野寺放課後児童保育室整備</v>
      </c>
      <c r="F7" s="1335"/>
      <c r="G7" s="1335"/>
      <c r="H7" s="1335"/>
      <c r="I7" s="1335"/>
      <c r="J7" s="1335"/>
      <c r="K7" s="1335"/>
      <c r="L7" s="1335"/>
      <c r="M7" s="1335"/>
      <c r="N7" s="1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308" t="s">
        <v>283</v>
      </c>
      <c r="B8" s="1309"/>
      <c r="C8" s="1309"/>
      <c r="D8" s="1309"/>
      <c r="E8" s="1310" t="str">
        <f t="shared" si="0"/>
        <v>保育課</v>
      </c>
      <c r="F8" s="1311"/>
      <c r="G8" s="1311"/>
      <c r="H8" s="1311"/>
      <c r="I8" s="1311"/>
      <c r="J8" s="1311"/>
      <c r="K8" s="1311"/>
      <c r="L8" s="1311"/>
      <c r="M8" s="1311"/>
      <c r="N8" s="1312"/>
      <c r="P8" s="1280" t="s">
        <v>302</v>
      </c>
      <c r="Q8" s="1281"/>
      <c r="R8" s="1281"/>
      <c r="S8" s="1281"/>
      <c r="T8" s="120" t="str">
        <f>LEFT(E87,1)</f>
        <v>Ｂ</v>
      </c>
      <c r="U8" s="1278" t="s">
        <v>301</v>
      </c>
      <c r="V8" s="1278"/>
      <c r="W8" s="1278"/>
      <c r="X8" s="1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305" t="s">
        <v>334</v>
      </c>
      <c r="B9" s="1306"/>
      <c r="C9" s="1306"/>
      <c r="D9" s="1307"/>
      <c r="E9" s="1313" t="str">
        <f t="shared" si="0"/>
        <v>既存の野寺放課後児童保育室の狭あい化を解消するため、野寺小学校敷地内に新たに放課後児童保育室を整備する。</v>
      </c>
      <c r="F9" s="1314"/>
      <c r="G9" s="1314"/>
      <c r="H9" s="1314"/>
      <c r="I9" s="1314"/>
      <c r="J9" s="1314"/>
      <c r="K9" s="1314"/>
      <c r="L9" s="1314"/>
      <c r="M9" s="1314"/>
      <c r="N9" s="1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276" t="s">
        <v>300</v>
      </c>
      <c r="Q10" s="1277"/>
      <c r="R10" s="1277"/>
      <c r="S10" s="1277"/>
      <c r="T10" s="118" t="str">
        <f>LEFT(E89,1)</f>
        <v>Ａ</v>
      </c>
      <c r="U10" s="1278" t="s">
        <v>298</v>
      </c>
      <c r="V10" s="1278"/>
      <c r="W10" s="1278"/>
      <c r="X10" s="1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設計事務所、公共施設マネジメント課及び教育総務課と協力し、計画通り設計を実施することができた。建設工事は２カ年のためより一層の連携をしていく必要がある。</v>
      </c>
      <c r="U12" s="1330"/>
      <c r="V12" s="1330"/>
      <c r="W12" s="1330"/>
      <c r="X12" s="1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308" t="s">
        <v>332</v>
      </c>
      <c r="B14" s="1309"/>
      <c r="C14" s="1309"/>
      <c r="D14" s="1309"/>
      <c r="E14" s="1322" t="str">
        <f>E51</f>
        <v>□市が直接実施  □一部委託  ■全部委託・指定管理  □その他</v>
      </c>
      <c r="F14" s="1323"/>
      <c r="G14" s="1323"/>
      <c r="H14" s="1323"/>
      <c r="I14" s="1323"/>
      <c r="J14" s="1323"/>
      <c r="K14" s="1323"/>
      <c r="L14" s="1323"/>
      <c r="M14" s="1323"/>
      <c r="N14" s="1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308" t="s">
        <v>331</v>
      </c>
      <c r="B15" s="1309"/>
      <c r="C15" s="1309"/>
      <c r="D15" s="1309"/>
      <c r="E15" s="1322" t="str">
        <f>E52</f>
        <v>□国・県の制度　 ■国・県の制度＋市独自の制度　 □市独自の制度</v>
      </c>
      <c r="F15" s="1323"/>
      <c r="G15" s="1323"/>
      <c r="H15" s="1323"/>
      <c r="I15" s="1323"/>
      <c r="J15" s="1323"/>
      <c r="K15" s="1323"/>
      <c r="L15" s="1323"/>
      <c r="M15" s="1323"/>
      <c r="N15" s="1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325" t="s">
        <v>330</v>
      </c>
      <c r="B16" s="1326"/>
      <c r="C16" s="1326"/>
      <c r="D16" s="1326"/>
      <c r="E16" s="1327" t="str">
        <f>E53</f>
        <v>新座市放課後児童保育室条例</v>
      </c>
      <c r="F16" s="1328"/>
      <c r="G16" s="1328"/>
      <c r="H16" s="1328"/>
      <c r="I16" s="1328"/>
      <c r="J16" s="1328"/>
      <c r="K16" s="1328"/>
      <c r="L16" s="1328"/>
      <c r="M16" s="1328"/>
      <c r="N16" s="1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16008000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16008000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12430000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3578000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0.7764867566216892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令和６年度及び７年度に実施予定の野寺放課後児童保育室の建設工事に向けて教育委員会、野寺小学校及び社会福祉協議会等と連絡、調整等を取り野寺放課後児童保育室建設工事設計を実施した。</v>
      </c>
      <c r="F26" s="53"/>
      <c r="G26" s="53"/>
      <c r="H26" s="53"/>
      <c r="I26" s="53"/>
      <c r="J26" s="53"/>
      <c r="K26" s="53"/>
      <c r="L26" s="53"/>
      <c r="M26" s="53"/>
      <c r="N26" s="54"/>
      <c r="O26" s="21"/>
      <c r="P26" s="1280" t="s">
        <v>292</v>
      </c>
      <c r="Q26" s="1281"/>
      <c r="R26" s="1281"/>
      <c r="S26" s="1337"/>
      <c r="T26" s="121" t="str">
        <f>E105</f>
        <v>今年度から２か年事業で建設工事を実施する。設計事務所、施工会社、公共施設マネジメント課及び教育総務課と協力し、スムーズな建設工事を進める。</v>
      </c>
      <c r="U26" s="1330"/>
      <c r="V26" s="1330"/>
      <c r="W26" s="1330"/>
      <c r="X26" s="1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野寺放課後児童保育室建設工事設計定例会</v>
      </c>
      <c r="C33" s="49"/>
      <c r="D33" s="23" t="str">
        <f t="shared" ref="D33:E36" si="1">D70</f>
        <v>回</v>
      </c>
      <c r="E33" s="46">
        <f t="shared" si="1"/>
        <v>10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332" t="s">
        <v>285</v>
      </c>
      <c r="B44" s="1333"/>
      <c r="C44" s="1333"/>
      <c r="D44" s="1333"/>
      <c r="E44" s="1334" t="s">
        <v>558</v>
      </c>
      <c r="F44" s="1335"/>
      <c r="G44" s="1335"/>
      <c r="H44" s="1335"/>
      <c r="I44" s="1335"/>
      <c r="J44" s="1335"/>
      <c r="K44" s="1335"/>
      <c r="L44" s="1335"/>
      <c r="M44" s="1335"/>
      <c r="N44" s="1336"/>
    </row>
    <row r="45" spans="1:35" ht="20.100000000000001" customHeight="1" x14ac:dyDescent="0.15">
      <c r="A45" s="1308" t="s">
        <v>283</v>
      </c>
      <c r="B45" s="1309"/>
      <c r="C45" s="1309"/>
      <c r="D45" s="1309"/>
      <c r="E45" s="1310" t="s">
        <v>462</v>
      </c>
      <c r="F45" s="1311"/>
      <c r="G45" s="1311"/>
      <c r="H45" s="1311"/>
      <c r="I45" s="1311"/>
      <c r="J45" s="1311"/>
      <c r="K45" s="1311"/>
      <c r="L45" s="1311"/>
      <c r="M45" s="1311"/>
      <c r="N45" s="1312"/>
    </row>
    <row r="46" spans="1:35" ht="20.100000000000001" customHeight="1" x14ac:dyDescent="0.15">
      <c r="A46" s="1305" t="s">
        <v>334</v>
      </c>
      <c r="B46" s="1306"/>
      <c r="C46" s="1306"/>
      <c r="D46" s="1307"/>
      <c r="E46" s="1313" t="s">
        <v>557</v>
      </c>
      <c r="F46" s="1314"/>
      <c r="G46" s="1314"/>
      <c r="H46" s="1314"/>
      <c r="I46" s="1314"/>
      <c r="J46" s="1314"/>
      <c r="K46" s="1314"/>
      <c r="L46" s="1314"/>
      <c r="M46" s="1314"/>
      <c r="N46" s="1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308" t="s">
        <v>332</v>
      </c>
      <c r="B51" s="1309"/>
      <c r="C51" s="1309"/>
      <c r="D51" s="1309"/>
      <c r="E51" s="1322" t="str">
        <f>AA52 &amp; "市が直接実施  " &amp; AB52  &amp; "一部委託  "  &amp; AC52 &amp; "全部委託・指定管理  " &amp; AD52 &amp; "その他"</f>
        <v>□市が直接実施  □一部委託  ■全部委託・指定管理  □その他</v>
      </c>
      <c r="F51" s="1323"/>
      <c r="G51" s="1323"/>
      <c r="H51" s="1323"/>
      <c r="I51" s="1323"/>
      <c r="J51" s="1323"/>
      <c r="K51" s="1323"/>
      <c r="L51" s="1323"/>
      <c r="M51" s="1323"/>
      <c r="N51" s="1324"/>
    </row>
    <row r="52" spans="1:40" ht="20.100000000000001" customHeight="1" x14ac:dyDescent="0.15">
      <c r="A52" s="1308" t="s">
        <v>331</v>
      </c>
      <c r="B52" s="1309"/>
      <c r="C52" s="1309"/>
      <c r="D52" s="1309"/>
      <c r="E52" s="1322" t="str">
        <f>AA53 &amp; "国・県の制度　 " &amp; AB53  &amp; "国・県の制度＋市独自の制度　 "  &amp; AC53  &amp; "市独自の制度"</f>
        <v>□国・県の制度　 ■国・県の制度＋市独自の制度　 □市独自の制度</v>
      </c>
      <c r="F52" s="1323"/>
      <c r="G52" s="1323"/>
      <c r="H52" s="1323"/>
      <c r="I52" s="1323"/>
      <c r="J52" s="1323"/>
      <c r="K52" s="1323"/>
      <c r="L52" s="1323"/>
      <c r="M52" s="1323"/>
      <c r="N52" s="1324"/>
      <c r="AA52" s="8" t="s">
        <v>274</v>
      </c>
      <c r="AB52" s="8" t="s">
        <v>274</v>
      </c>
      <c r="AC52" s="8" t="s">
        <v>275</v>
      </c>
      <c r="AD52" s="8" t="s">
        <v>274</v>
      </c>
    </row>
    <row r="53" spans="1:40" ht="20.100000000000001" customHeight="1" thickBot="1" x14ac:dyDescent="0.2">
      <c r="A53" s="1325" t="s">
        <v>330</v>
      </c>
      <c r="B53" s="1326"/>
      <c r="C53" s="1326"/>
      <c r="D53" s="1326"/>
      <c r="E53" s="1327" t="s">
        <v>550</v>
      </c>
      <c r="F53" s="1328"/>
      <c r="G53" s="1328"/>
      <c r="H53" s="1328"/>
      <c r="I53" s="1328"/>
      <c r="J53" s="1328"/>
      <c r="K53" s="1328"/>
      <c r="L53" s="1328"/>
      <c r="M53" s="1328"/>
      <c r="N53" s="13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16008000</v>
      </c>
      <c r="F57" s="57"/>
      <c r="G57" s="57">
        <f>IFERROR(HLOOKUP($AF$38,$AA$56:$AI$57,2,FALSE)*1000,"")</f>
        <v>401828000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16008</v>
      </c>
      <c r="AF57" s="13">
        <v>401828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16008000</v>
      </c>
      <c r="G58" s="19"/>
      <c r="H58" s="20">
        <f>IFERROR(G57-H59,"")</f>
        <v>61038000</v>
      </c>
      <c r="I58" s="19"/>
      <c r="J58" s="20">
        <f>IFERROR(I57-J59,"")</f>
        <v>0</v>
      </c>
      <c r="K58" s="19"/>
      <c r="L58" s="20">
        <f>IFERROR(K57-L59,"")</f>
        <v>0</v>
      </c>
      <c r="M58" s="19"/>
      <c r="N58" s="18">
        <f>IFERROR(M57-N59,"")</f>
        <v>0</v>
      </c>
      <c r="AA58" s="13">
        <v>0</v>
      </c>
      <c r="AB58" s="13">
        <v>0</v>
      </c>
      <c r="AC58" s="13">
        <v>0</v>
      </c>
      <c r="AD58" s="13">
        <v>0</v>
      </c>
      <c r="AE58" s="13">
        <v>12430000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340790000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12430000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3578000</v>
      </c>
      <c r="F61" s="57"/>
      <c r="G61" s="57">
        <f>IFERROR(G57-G60,"")</f>
        <v>401828000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340790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0.7764867566216892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105432</v>
      </c>
      <c r="AG62" s="11">
        <v>0</v>
      </c>
      <c r="AH62" s="11">
        <v>0</v>
      </c>
      <c r="AI62" s="11">
        <v>0</v>
      </c>
      <c r="AJ62" s="8" t="s">
        <v>251</v>
      </c>
      <c r="AL62" s="8" t="s">
        <v>251</v>
      </c>
      <c r="AN62" s="8" t="s">
        <v>251</v>
      </c>
    </row>
    <row r="63" spans="1:40" ht="20.100000000000001" customHeight="1" x14ac:dyDescent="0.15">
      <c r="A63" s="51" t="s">
        <v>321</v>
      </c>
      <c r="B63" s="52"/>
      <c r="C63" s="52"/>
      <c r="D63" s="52"/>
      <c r="E63" s="53" t="s">
        <v>556</v>
      </c>
      <c r="F63" s="53"/>
      <c r="G63" s="53"/>
      <c r="H63" s="53"/>
      <c r="I63" s="53"/>
      <c r="J63" s="53"/>
      <c r="K63" s="53"/>
      <c r="L63" s="53"/>
      <c r="M63" s="53"/>
      <c r="N63" s="54"/>
      <c r="AA63" s="11">
        <v>0</v>
      </c>
      <c r="AB63" s="11">
        <v>0</v>
      </c>
      <c r="AC63" s="11">
        <v>0</v>
      </c>
      <c r="AD63" s="11">
        <v>0</v>
      </c>
      <c r="AE63" s="11">
        <v>0</v>
      </c>
      <c r="AF63" s="11">
        <v>26358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555</v>
      </c>
      <c r="C70" s="49"/>
      <c r="D70" s="15" t="s">
        <v>350</v>
      </c>
      <c r="E70" s="180">
        <f>IFERROR(HLOOKUP($AE$38,$AA$76:$AI$80,2,FALSE),"")</f>
        <v>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209000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280" t="s">
        <v>305</v>
      </c>
      <c r="B85" s="1281"/>
      <c r="C85" s="1281"/>
      <c r="D85" s="12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280" t="s">
        <v>302</v>
      </c>
      <c r="B87" s="1281"/>
      <c r="C87" s="1281"/>
      <c r="D87" s="12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276" t="s">
        <v>300</v>
      </c>
      <c r="B89" s="1277"/>
      <c r="C89" s="1277"/>
      <c r="D89" s="12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280" t="s">
        <v>297</v>
      </c>
      <c r="B91" s="1281"/>
      <c r="C91" s="1281"/>
      <c r="D91" s="1338"/>
      <c r="E91" s="158" t="s">
        <v>554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280" t="s">
        <v>294</v>
      </c>
      <c r="B98" s="1281"/>
      <c r="C98" s="1281"/>
      <c r="D98" s="1338"/>
      <c r="E98" s="1343" t="s">
        <v>232</v>
      </c>
      <c r="F98" s="1344"/>
      <c r="G98" s="1340" t="s">
        <v>293</v>
      </c>
      <c r="H98" s="1341"/>
      <c r="I98" s="1341"/>
      <c r="J98" s="1341"/>
      <c r="K98" s="1341"/>
      <c r="L98" s="1341"/>
      <c r="M98" s="1341"/>
      <c r="N98" s="1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280" t="s">
        <v>292</v>
      </c>
      <c r="B105" s="1281"/>
      <c r="C105" s="1281"/>
      <c r="D105" s="1338"/>
      <c r="E105" s="1339" t="s">
        <v>553</v>
      </c>
      <c r="F105" s="1330"/>
      <c r="G105" s="1330"/>
      <c r="H105" s="1330"/>
      <c r="I105" s="1330"/>
      <c r="J105" s="1330"/>
      <c r="K105" s="1330"/>
      <c r="L105" s="1330"/>
      <c r="M105" s="1330"/>
      <c r="N105" s="1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55" zoomScaleNormal="90" zoomScaleSheetLayoutView="55"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356" t="s">
        <v>307</v>
      </c>
      <c r="Q4" s="1357"/>
      <c r="R4" s="1357"/>
      <c r="S4" s="1357"/>
      <c r="T4" s="118" t="str">
        <f>LEFT(E83,1)</f>
        <v>Ｂ</v>
      </c>
      <c r="U4" s="1358" t="s">
        <v>306</v>
      </c>
      <c r="V4" s="1358"/>
      <c r="W4" s="1358"/>
      <c r="X4" s="1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360" t="s">
        <v>305</v>
      </c>
      <c r="Q6" s="1361"/>
      <c r="R6" s="1361"/>
      <c r="S6" s="1361"/>
      <c r="T6" s="118" t="str">
        <f>LEFT(E85,1)</f>
        <v>Ｂ</v>
      </c>
      <c r="U6" s="1358" t="s">
        <v>303</v>
      </c>
      <c r="V6" s="1358"/>
      <c r="W6" s="1358"/>
      <c r="X6" s="1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372" t="s">
        <v>285</v>
      </c>
      <c r="B7" s="1373"/>
      <c r="C7" s="1373"/>
      <c r="D7" s="1373"/>
      <c r="E7" s="1374" t="str">
        <f t="shared" si="0"/>
        <v>幼稚園事業者等支援</v>
      </c>
      <c r="F7" s="1375"/>
      <c r="G7" s="1375"/>
      <c r="H7" s="1375"/>
      <c r="I7" s="1375"/>
      <c r="J7" s="1375"/>
      <c r="K7" s="1375"/>
      <c r="L7" s="1375"/>
      <c r="M7" s="1375"/>
      <c r="N7" s="1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348" t="s">
        <v>283</v>
      </c>
      <c r="B8" s="1349"/>
      <c r="C8" s="1349"/>
      <c r="D8" s="1349"/>
      <c r="E8" s="1350" t="str">
        <f t="shared" si="0"/>
        <v>保育課</v>
      </c>
      <c r="F8" s="1351"/>
      <c r="G8" s="1351"/>
      <c r="H8" s="1351"/>
      <c r="I8" s="1351"/>
      <c r="J8" s="1351"/>
      <c r="K8" s="1351"/>
      <c r="L8" s="1351"/>
      <c r="M8" s="1351"/>
      <c r="N8" s="1352"/>
      <c r="P8" s="1320" t="s">
        <v>302</v>
      </c>
      <c r="Q8" s="1321"/>
      <c r="R8" s="1321"/>
      <c r="S8" s="1321"/>
      <c r="T8" s="120" t="str">
        <f>LEFT(E87,1)</f>
        <v>Ａ</v>
      </c>
      <c r="U8" s="1318" t="s">
        <v>301</v>
      </c>
      <c r="V8" s="1318"/>
      <c r="W8" s="1318"/>
      <c r="X8" s="1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345" t="s">
        <v>334</v>
      </c>
      <c r="B9" s="1346"/>
      <c r="C9" s="1346"/>
      <c r="D9" s="1347"/>
      <c r="E9" s="1353" t="str">
        <f t="shared" si="0"/>
        <v>幼稚園事業者等を支援するため、幼稚園の教職員に係る研修費用等を補助する。</v>
      </c>
      <c r="F9" s="1354"/>
      <c r="G9" s="1354"/>
      <c r="H9" s="1354"/>
      <c r="I9" s="1354"/>
      <c r="J9" s="1354"/>
      <c r="K9" s="1354"/>
      <c r="L9" s="1354"/>
      <c r="M9" s="1354"/>
      <c r="N9" s="1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316" t="s">
        <v>300</v>
      </c>
      <c r="Q10" s="1317"/>
      <c r="R10" s="1317"/>
      <c r="S10" s="1317"/>
      <c r="T10" s="118" t="str">
        <f>LEFT(E89,1)</f>
        <v>Ａ</v>
      </c>
      <c r="U10" s="1318" t="s">
        <v>298</v>
      </c>
      <c r="V10" s="1318"/>
      <c r="W10" s="1318"/>
      <c r="X10" s="1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スポーツ研修会では、ソフトバレーボール大会を開催し保護者と教職員の交流を深め、教育研修会では、専門家を外部講師として招いて講演会を実施し、保護者の幼児教育に関する理解を深めた。</v>
      </c>
      <c r="U12" s="1370"/>
      <c r="V12" s="1370"/>
      <c r="W12" s="1370"/>
      <c r="X12" s="1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348" t="s">
        <v>332</v>
      </c>
      <c r="B14" s="1349"/>
      <c r="C14" s="1349"/>
      <c r="D14" s="1349"/>
      <c r="E14" s="1362" t="str">
        <f>E51</f>
        <v>■市が直接実施  □一部委託  □全部委託・指定管理  □その他</v>
      </c>
      <c r="F14" s="1363"/>
      <c r="G14" s="1363"/>
      <c r="H14" s="1363"/>
      <c r="I14" s="1363"/>
      <c r="J14" s="1363"/>
      <c r="K14" s="1363"/>
      <c r="L14" s="1363"/>
      <c r="M14" s="1363"/>
      <c r="N14" s="1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348" t="s">
        <v>331</v>
      </c>
      <c r="B15" s="1349"/>
      <c r="C15" s="1349"/>
      <c r="D15" s="1349"/>
      <c r="E15" s="1362" t="str">
        <f>E52</f>
        <v>□国・県の制度　 □国・県の制度＋市独自の制度　 ■市独自の制度</v>
      </c>
      <c r="F15" s="1363"/>
      <c r="G15" s="1363"/>
      <c r="H15" s="1363"/>
      <c r="I15" s="1363"/>
      <c r="J15" s="1363"/>
      <c r="K15" s="1363"/>
      <c r="L15" s="1363"/>
      <c r="M15" s="1363"/>
      <c r="N15" s="1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365" t="s">
        <v>330</v>
      </c>
      <c r="B16" s="1366"/>
      <c r="C16" s="1366"/>
      <c r="D16" s="1366"/>
      <c r="E16" s="1367" t="str">
        <f>E53</f>
        <v>新座市私立幼稚園教職員研修等助成金交付要綱等</v>
      </c>
      <c r="F16" s="1368"/>
      <c r="G16" s="1368"/>
      <c r="H16" s="1368"/>
      <c r="I16" s="1368"/>
      <c r="J16" s="1368"/>
      <c r="K16" s="1368"/>
      <c r="L16" s="1368"/>
      <c r="M16" s="1368"/>
      <c r="N16" s="1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350000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350000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350000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市内私立幼稚園の教職員の資質向上及び幼児教育の振興を図ることを目的とし、幼稚園事業者の研修費用等を補助する。</v>
      </c>
      <c r="F26" s="53"/>
      <c r="G26" s="53"/>
      <c r="H26" s="53"/>
      <c r="I26" s="53"/>
      <c r="J26" s="53"/>
      <c r="K26" s="53"/>
      <c r="L26" s="53"/>
      <c r="M26" s="53"/>
      <c r="N26" s="54"/>
      <c r="O26" s="21"/>
      <c r="P26" s="1320" t="s">
        <v>292</v>
      </c>
      <c r="Q26" s="1321"/>
      <c r="R26" s="1321"/>
      <c r="S26" s="1377"/>
      <c r="T26" s="121" t="str">
        <f>E105</f>
        <v>今後も市内私立幼稚園の教職員の資質向上及び幼児教育の振興を図っていく。</v>
      </c>
      <c r="U26" s="1370"/>
      <c r="V26" s="1370"/>
      <c r="W26" s="1370"/>
      <c r="X26" s="1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全体会議</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スポーツ研修会</v>
      </c>
      <c r="C34" s="49"/>
      <c r="D34" s="23" t="str">
        <f t="shared" si="1"/>
        <v>回</v>
      </c>
      <c r="E34" s="46">
        <f t="shared" si="1"/>
        <v>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教育研修会</v>
      </c>
      <c r="C35" s="49"/>
      <c r="D35" s="23" t="str">
        <f t="shared" si="1"/>
        <v>回</v>
      </c>
      <c r="E35" s="46">
        <f t="shared" si="1"/>
        <v>1</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372" t="s">
        <v>285</v>
      </c>
      <c r="B44" s="1373"/>
      <c r="C44" s="1373"/>
      <c r="D44" s="1373"/>
      <c r="E44" s="1374" t="s">
        <v>567</v>
      </c>
      <c r="F44" s="1375"/>
      <c r="G44" s="1375"/>
      <c r="H44" s="1375"/>
      <c r="I44" s="1375"/>
      <c r="J44" s="1375"/>
      <c r="K44" s="1375"/>
      <c r="L44" s="1375"/>
      <c r="M44" s="1375"/>
      <c r="N44" s="1376"/>
    </row>
    <row r="45" spans="1:35" ht="20.100000000000001" customHeight="1" x14ac:dyDescent="0.15">
      <c r="A45" s="1348" t="s">
        <v>283</v>
      </c>
      <c r="B45" s="1349"/>
      <c r="C45" s="1349"/>
      <c r="D45" s="1349"/>
      <c r="E45" s="1350" t="s">
        <v>462</v>
      </c>
      <c r="F45" s="1351"/>
      <c r="G45" s="1351"/>
      <c r="H45" s="1351"/>
      <c r="I45" s="1351"/>
      <c r="J45" s="1351"/>
      <c r="K45" s="1351"/>
      <c r="L45" s="1351"/>
      <c r="M45" s="1351"/>
      <c r="N45" s="1352"/>
    </row>
    <row r="46" spans="1:35" ht="20.100000000000001" customHeight="1" x14ac:dyDescent="0.15">
      <c r="A46" s="1345" t="s">
        <v>334</v>
      </c>
      <c r="B46" s="1346"/>
      <c r="C46" s="1346"/>
      <c r="D46" s="1347"/>
      <c r="E46" s="1353" t="s">
        <v>566</v>
      </c>
      <c r="F46" s="1354"/>
      <c r="G46" s="1354"/>
      <c r="H46" s="1354"/>
      <c r="I46" s="1354"/>
      <c r="J46" s="1354"/>
      <c r="K46" s="1354"/>
      <c r="L46" s="1354"/>
      <c r="M46" s="1354"/>
      <c r="N46" s="1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348" t="s">
        <v>332</v>
      </c>
      <c r="B51" s="1349"/>
      <c r="C51" s="1349"/>
      <c r="D51" s="1349"/>
      <c r="E51" s="1362" t="str">
        <f>AA52 &amp; "市が直接実施  " &amp; AB52  &amp; "一部委託  "  &amp; AC52 &amp; "全部委託・指定管理  " &amp; AD52 &amp; "その他"</f>
        <v>■市が直接実施  □一部委託  □全部委託・指定管理  □その他</v>
      </c>
      <c r="F51" s="1363"/>
      <c r="G51" s="1363"/>
      <c r="H51" s="1363"/>
      <c r="I51" s="1363"/>
      <c r="J51" s="1363"/>
      <c r="K51" s="1363"/>
      <c r="L51" s="1363"/>
      <c r="M51" s="1363"/>
      <c r="N51" s="1364"/>
    </row>
    <row r="52" spans="1:40" ht="20.100000000000001" customHeight="1" x14ac:dyDescent="0.15">
      <c r="A52" s="1348" t="s">
        <v>331</v>
      </c>
      <c r="B52" s="1349"/>
      <c r="C52" s="1349"/>
      <c r="D52" s="1349"/>
      <c r="E52" s="1362" t="str">
        <f>AA53 &amp; "国・県の制度　 " &amp; AB53  &amp; "国・県の制度＋市独自の制度　 "  &amp; AC53  &amp; "市独自の制度"</f>
        <v>□国・県の制度　 □国・県の制度＋市独自の制度　 ■市独自の制度</v>
      </c>
      <c r="F52" s="1363"/>
      <c r="G52" s="1363"/>
      <c r="H52" s="1363"/>
      <c r="I52" s="1363"/>
      <c r="J52" s="1363"/>
      <c r="K52" s="1363"/>
      <c r="L52" s="1363"/>
      <c r="M52" s="1363"/>
      <c r="N52" s="1364"/>
      <c r="AA52" s="8" t="s">
        <v>275</v>
      </c>
      <c r="AB52" s="8" t="s">
        <v>274</v>
      </c>
      <c r="AC52" s="8" t="s">
        <v>274</v>
      </c>
      <c r="AD52" s="8" t="s">
        <v>274</v>
      </c>
    </row>
    <row r="53" spans="1:40" ht="20.100000000000001" customHeight="1" thickBot="1" x14ac:dyDescent="0.2">
      <c r="A53" s="1365" t="s">
        <v>330</v>
      </c>
      <c r="B53" s="1366"/>
      <c r="C53" s="1366"/>
      <c r="D53" s="1366"/>
      <c r="E53" s="1367" t="s">
        <v>565</v>
      </c>
      <c r="F53" s="1368"/>
      <c r="G53" s="1368"/>
      <c r="H53" s="1368"/>
      <c r="I53" s="1368"/>
      <c r="J53" s="1368"/>
      <c r="K53" s="1368"/>
      <c r="L53" s="1368"/>
      <c r="M53" s="1368"/>
      <c r="N53" s="13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350000</v>
      </c>
      <c r="F57" s="57"/>
      <c r="G57" s="57">
        <f>IFERROR(HLOOKUP($AF$38,$AA$56:$AI$57,2,FALSE)*1000,"")</f>
        <v>350000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350</v>
      </c>
      <c r="AE57" s="13">
        <v>350</v>
      </c>
      <c r="AF57" s="13">
        <v>350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350000</v>
      </c>
      <c r="G58" s="19"/>
      <c r="H58" s="20">
        <f>IFERROR(G57-H59,"")</f>
        <v>350000</v>
      </c>
      <c r="I58" s="19"/>
      <c r="J58" s="20">
        <f>IFERROR(I57-J59,"")</f>
        <v>0</v>
      </c>
      <c r="K58" s="19"/>
      <c r="L58" s="20">
        <f>IFERROR(K57-L59,"")</f>
        <v>0</v>
      </c>
      <c r="M58" s="19"/>
      <c r="N58" s="18">
        <f>IFERROR(M57-N59,"")</f>
        <v>0</v>
      </c>
      <c r="AA58" s="13">
        <v>0</v>
      </c>
      <c r="AB58" s="13">
        <v>0</v>
      </c>
      <c r="AC58" s="13">
        <v>0</v>
      </c>
      <c r="AD58" s="13">
        <v>350000</v>
      </c>
      <c r="AE58" s="13">
        <v>350000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350000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350000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564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563</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562</v>
      </c>
      <c r="C71" s="49"/>
      <c r="D71" s="15" t="s">
        <v>350</v>
      </c>
      <c r="E71" s="180">
        <f>IFERROR(HLOOKUP($AE$38,$AA$76:$AI$80,3,FALSE),"")</f>
        <v>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561</v>
      </c>
      <c r="C72" s="49"/>
      <c r="D72" s="15" t="s">
        <v>350</v>
      </c>
      <c r="E72" s="180">
        <f>IFERROR(HLOOKUP($AE$38,$AA$76:$AI$80,4,FALSE),"")</f>
        <v>1</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320" t="s">
        <v>305</v>
      </c>
      <c r="B85" s="1321"/>
      <c r="C85" s="1321"/>
      <c r="D85" s="13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320" t="s">
        <v>302</v>
      </c>
      <c r="B87" s="1321"/>
      <c r="C87" s="1321"/>
      <c r="D87" s="13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316" t="s">
        <v>300</v>
      </c>
      <c r="B89" s="1317"/>
      <c r="C89" s="1317"/>
      <c r="D89" s="1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320" t="s">
        <v>297</v>
      </c>
      <c r="B91" s="1321"/>
      <c r="C91" s="1321"/>
      <c r="D91" s="1378"/>
      <c r="E91" s="158" t="s">
        <v>560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320" t="s">
        <v>294</v>
      </c>
      <c r="B98" s="1321"/>
      <c r="C98" s="1321"/>
      <c r="D98" s="1378"/>
      <c r="E98" s="1383" t="s">
        <v>340</v>
      </c>
      <c r="F98" s="1384"/>
      <c r="G98" s="1380" t="s">
        <v>293</v>
      </c>
      <c r="H98" s="1381"/>
      <c r="I98" s="1381"/>
      <c r="J98" s="1381"/>
      <c r="K98" s="1381"/>
      <c r="L98" s="1381"/>
      <c r="M98" s="1381"/>
      <c r="N98" s="1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320" t="s">
        <v>292</v>
      </c>
      <c r="B105" s="1321"/>
      <c r="C105" s="1321"/>
      <c r="D105" s="1378"/>
      <c r="E105" s="1379" t="s">
        <v>559</v>
      </c>
      <c r="F105" s="1370"/>
      <c r="G105" s="1370"/>
      <c r="H105" s="1370"/>
      <c r="I105" s="1370"/>
      <c r="J105" s="1370"/>
      <c r="K105" s="1370"/>
      <c r="L105" s="1370"/>
      <c r="M105" s="1370"/>
      <c r="N105" s="1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396" t="s">
        <v>307</v>
      </c>
      <c r="Q4" s="1397"/>
      <c r="R4" s="1397"/>
      <c r="S4" s="1397"/>
      <c r="T4" s="118" t="str">
        <f>LEFT(E83,1)</f>
        <v>Ｂ</v>
      </c>
      <c r="U4" s="1398" t="s">
        <v>306</v>
      </c>
      <c r="V4" s="1398"/>
      <c r="W4" s="1398"/>
      <c r="X4" s="1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400" t="s">
        <v>305</v>
      </c>
      <c r="Q6" s="1401"/>
      <c r="R6" s="1401"/>
      <c r="S6" s="1401"/>
      <c r="T6" s="118" t="str">
        <f>LEFT(E85,1)</f>
        <v>Ａ</v>
      </c>
      <c r="U6" s="1398" t="s">
        <v>303</v>
      </c>
      <c r="V6" s="1398"/>
      <c r="W6" s="1398"/>
      <c r="X6" s="1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412" t="s">
        <v>285</v>
      </c>
      <c r="B7" s="1413"/>
      <c r="C7" s="1413"/>
      <c r="D7" s="1413"/>
      <c r="E7" s="1414" t="str">
        <f t="shared" si="0"/>
        <v>こども医療費助成</v>
      </c>
      <c r="F7" s="1415"/>
      <c r="G7" s="1415"/>
      <c r="H7" s="1415"/>
      <c r="I7" s="1415"/>
      <c r="J7" s="1415"/>
      <c r="K7" s="1415"/>
      <c r="L7" s="1415"/>
      <c r="M7" s="1415"/>
      <c r="N7" s="1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388" t="s">
        <v>283</v>
      </c>
      <c r="B8" s="1389"/>
      <c r="C8" s="1389"/>
      <c r="D8" s="1389"/>
      <c r="E8" s="1390" t="str">
        <f t="shared" si="0"/>
        <v>こども給付課</v>
      </c>
      <c r="F8" s="1391"/>
      <c r="G8" s="1391"/>
      <c r="H8" s="1391"/>
      <c r="I8" s="1391"/>
      <c r="J8" s="1391"/>
      <c r="K8" s="1391"/>
      <c r="L8" s="1391"/>
      <c r="M8" s="1391"/>
      <c r="N8" s="1392"/>
      <c r="P8" s="1360" t="s">
        <v>302</v>
      </c>
      <c r="Q8" s="1361"/>
      <c r="R8" s="1361"/>
      <c r="S8" s="1361"/>
      <c r="T8" s="120" t="str">
        <f>LEFT(E87,1)</f>
        <v>Ａ</v>
      </c>
      <c r="U8" s="1358" t="s">
        <v>301</v>
      </c>
      <c r="V8" s="1358"/>
      <c r="W8" s="1358"/>
      <c r="X8" s="1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385" t="s">
        <v>334</v>
      </c>
      <c r="B9" s="1386"/>
      <c r="C9" s="1386"/>
      <c r="D9" s="1387"/>
      <c r="E9" s="1393" t="str">
        <f t="shared" si="0"/>
        <v>１８歳（通院は１５歳）までの児童が必要とする医療を容易に受けられるよう、児童の保護者に対し、医療費（保険診療の一部負担金）を助成する。</v>
      </c>
      <c r="F9" s="1394"/>
      <c r="G9" s="1394"/>
      <c r="H9" s="1394"/>
      <c r="I9" s="1394"/>
      <c r="J9" s="1394"/>
      <c r="K9" s="1394"/>
      <c r="L9" s="1394"/>
      <c r="M9" s="1394"/>
      <c r="N9" s="1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356" t="s">
        <v>300</v>
      </c>
      <c r="Q10" s="1357"/>
      <c r="R10" s="1357"/>
      <c r="S10" s="1357"/>
      <c r="T10" s="118" t="str">
        <f>LEFT(E89,1)</f>
        <v>Ａ</v>
      </c>
      <c r="U10" s="1358" t="s">
        <v>298</v>
      </c>
      <c r="V10" s="1358"/>
      <c r="W10" s="1358"/>
      <c r="X10" s="1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は、こども医療費の支給件数、支給額とも、前年度と比較して大幅に増加しており、必要性は高まっている。原因としては、新型コロナウイルス感染症の影響による受診控えが解消したこと、新型コロナウイルス感染症が感染法上の五類に分類されたこと、ここ数年流行しなかったインフルエンザが流行したこと等が考えられる。</v>
      </c>
      <c r="U12" s="1410"/>
      <c r="V12" s="1410"/>
      <c r="W12" s="1410"/>
      <c r="X12" s="1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388" t="s">
        <v>332</v>
      </c>
      <c r="B14" s="1389"/>
      <c r="C14" s="1389"/>
      <c r="D14" s="1389"/>
      <c r="E14" s="1402" t="str">
        <f>E51</f>
        <v>■市が直接実施  □一部委託  □全部委託・指定管理  □その他</v>
      </c>
      <c r="F14" s="1403"/>
      <c r="G14" s="1403"/>
      <c r="H14" s="1403"/>
      <c r="I14" s="1403"/>
      <c r="J14" s="1403"/>
      <c r="K14" s="1403"/>
      <c r="L14" s="1403"/>
      <c r="M14" s="1403"/>
      <c r="N14" s="1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388" t="s">
        <v>331</v>
      </c>
      <c r="B15" s="1389"/>
      <c r="C15" s="1389"/>
      <c r="D15" s="1389"/>
      <c r="E15" s="1402" t="str">
        <f>E52</f>
        <v>□国・県の制度　 ■国・県の制度＋市独自の制度　 □市独自の制度</v>
      </c>
      <c r="F15" s="1403"/>
      <c r="G15" s="1403"/>
      <c r="H15" s="1403"/>
      <c r="I15" s="1403"/>
      <c r="J15" s="1403"/>
      <c r="K15" s="1403"/>
      <c r="L15" s="1403"/>
      <c r="M15" s="1403"/>
      <c r="N15" s="1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405" t="s">
        <v>330</v>
      </c>
      <c r="B16" s="1406"/>
      <c r="C16" s="1406"/>
      <c r="D16" s="1406"/>
      <c r="E16" s="1407" t="str">
        <f>E53</f>
        <v>新座市こども医療費支給に関する条例</v>
      </c>
      <c r="F16" s="1408"/>
      <c r="G16" s="1408"/>
      <c r="H16" s="1408"/>
      <c r="I16" s="1408"/>
      <c r="J16" s="1408"/>
      <c r="K16" s="1408"/>
      <c r="L16" s="1408"/>
      <c r="M16" s="1408"/>
      <c r="N16" s="1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675321000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587539000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87782000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674759288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561712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0.99916822962709584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こども医療費（保険診療分）の自己負担分を中学３年生まで（入院のみ高校３年生まで）
支給した。通院・入院について埼玉県全域の医療機関（接骨院等は朝霞・志木・和光・新座のみ）に対しては現物給付で、上記を除く医療機関等及び高校生の入院に対しては償還払いで対応した。</v>
      </c>
      <c r="F26" s="53"/>
      <c r="G26" s="53"/>
      <c r="H26" s="53"/>
      <c r="I26" s="53"/>
      <c r="J26" s="53"/>
      <c r="K26" s="53"/>
      <c r="L26" s="53"/>
      <c r="M26" s="53"/>
      <c r="N26" s="54"/>
      <c r="O26" s="21"/>
      <c r="P26" s="1360" t="s">
        <v>292</v>
      </c>
      <c r="Q26" s="1361"/>
      <c r="R26" s="1361"/>
      <c r="S26" s="1417"/>
      <c r="T26" s="121" t="str">
        <f>E105</f>
        <v>こども医療費助成事業について、令和６年７月診療分から、通院分について中学３年生までを高校３年生までに対象年齢を拡大し、子育て世帯の経済的負担をさらに軽減し、事業の更なる充実を図っていくこととしている。
併せて、国に対しては、こども医療費の助成を国の制度とするよう、また、県に対しては、補助対象を拡大し、自己負担を廃止するよう、引き続き要望していく。
また、事業の効率化と住民負担を減らすため、将来県外医療機関で現物給付を実施するため「自治体・医療機関の情報連携基盤事業（PMH）」について、国の動向に合わせて柔軟に対応していけるよう検討していく。</v>
      </c>
      <c r="U26" s="1410"/>
      <c r="V26" s="1410"/>
      <c r="W26" s="1410"/>
      <c r="X26" s="1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こども医療費支給件数</v>
      </c>
      <c r="C33" s="49"/>
      <c r="D33" s="23" t="str">
        <f t="shared" ref="D33:E36" si="1">D70</f>
        <v>件</v>
      </c>
      <c r="E33" s="150">
        <f t="shared" si="1"/>
        <v>325909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こども医療費支給総額</v>
      </c>
      <c r="C34" s="49"/>
      <c r="D34" s="23" t="str">
        <f t="shared" si="1"/>
        <v>円</v>
      </c>
      <c r="E34" s="150">
        <f t="shared" si="1"/>
        <v>637661025</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412" t="s">
        <v>285</v>
      </c>
      <c r="B44" s="1413"/>
      <c r="C44" s="1413"/>
      <c r="D44" s="1413"/>
      <c r="E44" s="1414" t="s">
        <v>576</v>
      </c>
      <c r="F44" s="1415"/>
      <c r="G44" s="1415"/>
      <c r="H44" s="1415"/>
      <c r="I44" s="1415"/>
      <c r="J44" s="1415"/>
      <c r="K44" s="1415"/>
      <c r="L44" s="1415"/>
      <c r="M44" s="1415"/>
      <c r="N44" s="1416"/>
    </row>
    <row r="45" spans="1:35" ht="20.100000000000001" customHeight="1" x14ac:dyDescent="0.15">
      <c r="A45" s="1388" t="s">
        <v>283</v>
      </c>
      <c r="B45" s="1389"/>
      <c r="C45" s="1389"/>
      <c r="D45" s="1389"/>
      <c r="E45" s="1390" t="s">
        <v>575</v>
      </c>
      <c r="F45" s="1391"/>
      <c r="G45" s="1391"/>
      <c r="H45" s="1391"/>
      <c r="I45" s="1391"/>
      <c r="J45" s="1391"/>
      <c r="K45" s="1391"/>
      <c r="L45" s="1391"/>
      <c r="M45" s="1391"/>
      <c r="N45" s="1392"/>
    </row>
    <row r="46" spans="1:35" ht="20.100000000000001" customHeight="1" x14ac:dyDescent="0.15">
      <c r="A46" s="1385" t="s">
        <v>334</v>
      </c>
      <c r="B46" s="1386"/>
      <c r="C46" s="1386"/>
      <c r="D46" s="1387"/>
      <c r="E46" s="1393" t="s">
        <v>574</v>
      </c>
      <c r="F46" s="1394"/>
      <c r="G46" s="1394"/>
      <c r="H46" s="1394"/>
      <c r="I46" s="1394"/>
      <c r="J46" s="1394"/>
      <c r="K46" s="1394"/>
      <c r="L46" s="1394"/>
      <c r="M46" s="1394"/>
      <c r="N46" s="1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388" t="s">
        <v>332</v>
      </c>
      <c r="B51" s="1389"/>
      <c r="C51" s="1389"/>
      <c r="D51" s="1389"/>
      <c r="E51" s="1402" t="str">
        <f>AA52 &amp; "市が直接実施  " &amp; AB52  &amp; "一部委託  "  &amp; AC52 &amp; "全部委託・指定管理  " &amp; AD52 &amp; "その他"</f>
        <v>■市が直接実施  □一部委託  □全部委託・指定管理  □その他</v>
      </c>
      <c r="F51" s="1403"/>
      <c r="G51" s="1403"/>
      <c r="H51" s="1403"/>
      <c r="I51" s="1403"/>
      <c r="J51" s="1403"/>
      <c r="K51" s="1403"/>
      <c r="L51" s="1403"/>
      <c r="M51" s="1403"/>
      <c r="N51" s="1404"/>
    </row>
    <row r="52" spans="1:40" ht="20.100000000000001" customHeight="1" x14ac:dyDescent="0.15">
      <c r="A52" s="1388" t="s">
        <v>331</v>
      </c>
      <c r="B52" s="1389"/>
      <c r="C52" s="1389"/>
      <c r="D52" s="1389"/>
      <c r="E52" s="1402" t="str">
        <f>AA53 &amp; "国・県の制度　 " &amp; AB53  &amp; "国・県の制度＋市独自の制度　 "  &amp; AC53  &amp; "市独自の制度"</f>
        <v>□国・県の制度　 ■国・県の制度＋市独自の制度　 □市独自の制度</v>
      </c>
      <c r="F52" s="1403"/>
      <c r="G52" s="1403"/>
      <c r="H52" s="1403"/>
      <c r="I52" s="1403"/>
      <c r="J52" s="1403"/>
      <c r="K52" s="1403"/>
      <c r="L52" s="1403"/>
      <c r="M52" s="1403"/>
      <c r="N52" s="1404"/>
      <c r="AA52" s="8" t="s">
        <v>275</v>
      </c>
      <c r="AB52" s="8" t="s">
        <v>274</v>
      </c>
      <c r="AC52" s="8" t="s">
        <v>274</v>
      </c>
      <c r="AD52" s="8" t="s">
        <v>274</v>
      </c>
    </row>
    <row r="53" spans="1:40" ht="20.100000000000001" customHeight="1" thickBot="1" x14ac:dyDescent="0.2">
      <c r="A53" s="1405" t="s">
        <v>330</v>
      </c>
      <c r="B53" s="1406"/>
      <c r="C53" s="1406"/>
      <c r="D53" s="1406"/>
      <c r="E53" s="1407" t="s">
        <v>573</v>
      </c>
      <c r="F53" s="1408"/>
      <c r="G53" s="1408"/>
      <c r="H53" s="1408"/>
      <c r="I53" s="1408"/>
      <c r="J53" s="1408"/>
      <c r="K53" s="1408"/>
      <c r="L53" s="1408"/>
      <c r="M53" s="1408"/>
      <c r="N53" s="14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675321000</v>
      </c>
      <c r="F57" s="57"/>
      <c r="G57" s="57">
        <f>IFERROR(HLOOKUP($AF$38,$AA$56:$AI$57,2,FALSE)*1000,"")</f>
        <v>700303000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580156</v>
      </c>
      <c r="AE57" s="13">
        <v>675321</v>
      </c>
      <c r="AF57" s="13">
        <v>700303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587539000</v>
      </c>
      <c r="G58" s="19"/>
      <c r="H58" s="20">
        <f>IFERROR(G57-H59,"")</f>
        <v>614309000</v>
      </c>
      <c r="I58" s="19"/>
      <c r="J58" s="20">
        <f>IFERROR(I57-J59,"")</f>
        <v>0</v>
      </c>
      <c r="K58" s="19"/>
      <c r="L58" s="20">
        <f>IFERROR(K57-L59,"")</f>
        <v>0</v>
      </c>
      <c r="M58" s="19"/>
      <c r="N58" s="18">
        <f>IFERROR(M57-N59,"")</f>
        <v>0</v>
      </c>
      <c r="AA58" s="13">
        <v>0</v>
      </c>
      <c r="AB58" s="13">
        <v>0</v>
      </c>
      <c r="AC58" s="13">
        <v>0</v>
      </c>
      <c r="AD58" s="13">
        <v>364184060</v>
      </c>
      <c r="AE58" s="13">
        <v>674759288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87782000</v>
      </c>
      <c r="G59" s="19"/>
      <c r="H59" s="20">
        <f>IFERROR(HLOOKUP($AF$38,$AA$60:$AI$61,2,FALSE)*1000,"")</f>
        <v>85994000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674759288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561712</v>
      </c>
      <c r="F61" s="57"/>
      <c r="G61" s="57">
        <f>IFERROR(G57-G60,"")</f>
        <v>700303000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70656</v>
      </c>
      <c r="AE61" s="12">
        <f t="shared" si="2"/>
        <v>87782</v>
      </c>
      <c r="AF61" s="12">
        <f t="shared" si="2"/>
        <v>85994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0.99916822962709584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572</v>
      </c>
      <c r="F63" s="53"/>
      <c r="G63" s="53"/>
      <c r="H63" s="53"/>
      <c r="I63" s="53"/>
      <c r="J63" s="53"/>
      <c r="K63" s="53"/>
      <c r="L63" s="53"/>
      <c r="M63" s="53"/>
      <c r="N63" s="54"/>
      <c r="AA63" s="11">
        <v>0</v>
      </c>
      <c r="AB63" s="11">
        <v>0</v>
      </c>
      <c r="AC63" s="11">
        <v>0</v>
      </c>
      <c r="AD63" s="11">
        <v>70656</v>
      </c>
      <c r="AE63" s="11">
        <v>87782</v>
      </c>
      <c r="AF63" s="11">
        <v>85994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571</v>
      </c>
      <c r="C70" s="49"/>
      <c r="D70" s="15" t="s">
        <v>358</v>
      </c>
      <c r="E70" s="180">
        <f>IFERROR(HLOOKUP($AE$38,$AA$76:$AI$80,2,FALSE),"")</f>
        <v>325909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570</v>
      </c>
      <c r="C71" s="49"/>
      <c r="D71" s="15" t="s">
        <v>515</v>
      </c>
      <c r="E71" s="180">
        <f>IFERROR(HLOOKUP($AE$38,$AA$76:$AI$80,3,FALSE),"")</f>
        <v>637661025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325909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637661025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360" t="s">
        <v>305</v>
      </c>
      <c r="B85" s="1361"/>
      <c r="C85" s="1361"/>
      <c r="D85" s="13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360" t="s">
        <v>302</v>
      </c>
      <c r="B87" s="1361"/>
      <c r="C87" s="1361"/>
      <c r="D87" s="1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356" t="s">
        <v>300</v>
      </c>
      <c r="B89" s="1357"/>
      <c r="C89" s="1357"/>
      <c r="D89" s="1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360" t="s">
        <v>297</v>
      </c>
      <c r="B91" s="1361"/>
      <c r="C91" s="1361"/>
      <c r="D91" s="1418"/>
      <c r="E91" s="158" t="s">
        <v>569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360" t="s">
        <v>294</v>
      </c>
      <c r="B98" s="1361"/>
      <c r="C98" s="1361"/>
      <c r="D98" s="1418"/>
      <c r="E98" s="1423" t="s">
        <v>366</v>
      </c>
      <c r="F98" s="1424"/>
      <c r="G98" s="1420" t="s">
        <v>293</v>
      </c>
      <c r="H98" s="1421"/>
      <c r="I98" s="1421"/>
      <c r="J98" s="1421"/>
      <c r="K98" s="1421"/>
      <c r="L98" s="1421"/>
      <c r="M98" s="1421"/>
      <c r="N98" s="1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360" t="s">
        <v>292</v>
      </c>
      <c r="B105" s="1361"/>
      <c r="C105" s="1361"/>
      <c r="D105" s="1418"/>
      <c r="E105" s="1419" t="s">
        <v>568</v>
      </c>
      <c r="F105" s="1410"/>
      <c r="G105" s="1410"/>
      <c r="H105" s="1410"/>
      <c r="I105" s="1410"/>
      <c r="J105" s="1410"/>
      <c r="K105" s="1410"/>
      <c r="L105" s="1410"/>
      <c r="M105" s="1410"/>
      <c r="N105" s="1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436" t="s">
        <v>307</v>
      </c>
      <c r="Q4" s="1437"/>
      <c r="R4" s="1437"/>
      <c r="S4" s="1437"/>
      <c r="T4" s="118" t="str">
        <f>LEFT(E83,1)</f>
        <v>Ｂ</v>
      </c>
      <c r="U4" s="1438" t="s">
        <v>306</v>
      </c>
      <c r="V4" s="1438"/>
      <c r="W4" s="1438"/>
      <c r="X4" s="1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440" t="s">
        <v>305</v>
      </c>
      <c r="Q6" s="1441"/>
      <c r="R6" s="1441"/>
      <c r="S6" s="1441"/>
      <c r="T6" s="118" t="str">
        <f>LEFT(E85,1)</f>
        <v>Ａ</v>
      </c>
      <c r="U6" s="1438" t="s">
        <v>303</v>
      </c>
      <c r="V6" s="1438"/>
      <c r="W6" s="1438"/>
      <c r="X6" s="1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452" t="s">
        <v>285</v>
      </c>
      <c r="B7" s="1453"/>
      <c r="C7" s="1453"/>
      <c r="D7" s="1453"/>
      <c r="E7" s="1454" t="str">
        <f t="shared" si="0"/>
        <v>児童手当</v>
      </c>
      <c r="F7" s="1455"/>
      <c r="G7" s="1455"/>
      <c r="H7" s="1455"/>
      <c r="I7" s="1455"/>
      <c r="J7" s="1455"/>
      <c r="K7" s="1455"/>
      <c r="L7" s="1455"/>
      <c r="M7" s="1455"/>
      <c r="N7" s="1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428" t="s">
        <v>283</v>
      </c>
      <c r="B8" s="1429"/>
      <c r="C8" s="1429"/>
      <c r="D8" s="1429"/>
      <c r="E8" s="1430" t="str">
        <f t="shared" si="0"/>
        <v>こども給付課</v>
      </c>
      <c r="F8" s="1431"/>
      <c r="G8" s="1431"/>
      <c r="H8" s="1431"/>
      <c r="I8" s="1431"/>
      <c r="J8" s="1431"/>
      <c r="K8" s="1431"/>
      <c r="L8" s="1431"/>
      <c r="M8" s="1431"/>
      <c r="N8" s="1432"/>
      <c r="P8" s="1400" t="s">
        <v>302</v>
      </c>
      <c r="Q8" s="1401"/>
      <c r="R8" s="1401"/>
      <c r="S8" s="1401"/>
      <c r="T8" s="120" t="str">
        <f>LEFT(E87,1)</f>
        <v>Ａ</v>
      </c>
      <c r="U8" s="1398" t="s">
        <v>301</v>
      </c>
      <c r="V8" s="1398"/>
      <c r="W8" s="1398"/>
      <c r="X8" s="1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425" t="s">
        <v>334</v>
      </c>
      <c r="B9" s="1426"/>
      <c r="C9" s="1426"/>
      <c r="D9" s="1427"/>
      <c r="E9" s="1433" t="str">
        <f t="shared" si="0"/>
        <v>次世代の社会を担う児童の健やかな育ちを支援するため、中学校修了までの児童を養育する者に児童手当・特例給付を支給する。（所得制限あり）</v>
      </c>
      <c r="F9" s="1434"/>
      <c r="G9" s="1434"/>
      <c r="H9" s="1434"/>
      <c r="I9" s="1434"/>
      <c r="J9" s="1434"/>
      <c r="K9" s="1434"/>
      <c r="L9" s="1434"/>
      <c r="M9" s="1434"/>
      <c r="N9" s="1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396" t="s">
        <v>300</v>
      </c>
      <c r="Q10" s="1397"/>
      <c r="R10" s="1397"/>
      <c r="S10" s="1397"/>
      <c r="T10" s="118" t="str">
        <f>LEFT(E89,1)</f>
        <v>Ａ</v>
      </c>
      <c r="U10" s="1398" t="s">
        <v>298</v>
      </c>
      <c r="V10" s="1398"/>
      <c r="W10" s="1398"/>
      <c r="X10" s="1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児童手当法に基づき、０歳以上中学校修了前までの児童を監護・養育する者に対し児童手当及び特例給付を支給した。
2022年度の制度改正により所得上限限度額が設けられたが、2023年12月に閣議決定された「こども未来戦略」の中で、少子化対策として児童手当の抜本的拡充の方針が示され、2024年度には手当額の増額及び所得制限の撤廃、受給対象年齢の拡大等の制度改正が予定されており、必要性は高まっている。</v>
      </c>
      <c r="U12" s="1450"/>
      <c r="V12" s="1450"/>
      <c r="W12" s="1450"/>
      <c r="X12" s="1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428" t="s">
        <v>332</v>
      </c>
      <c r="B14" s="1429"/>
      <c r="C14" s="1429"/>
      <c r="D14" s="1429"/>
      <c r="E14" s="1442" t="str">
        <f>E51</f>
        <v>■市が直接実施  □一部委託  □全部委託・指定管理  □その他</v>
      </c>
      <c r="F14" s="1443"/>
      <c r="G14" s="1443"/>
      <c r="H14" s="1443"/>
      <c r="I14" s="1443"/>
      <c r="J14" s="1443"/>
      <c r="K14" s="1443"/>
      <c r="L14" s="1443"/>
      <c r="M14" s="1443"/>
      <c r="N14" s="1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428" t="s">
        <v>331</v>
      </c>
      <c r="B15" s="1429"/>
      <c r="C15" s="1429"/>
      <c r="D15" s="1429"/>
      <c r="E15" s="1442" t="str">
        <f>E52</f>
        <v>■国・県の制度　 □国・県の制度＋市独自の制度　 □市独自の制度</v>
      </c>
      <c r="F15" s="1443"/>
      <c r="G15" s="1443"/>
      <c r="H15" s="1443"/>
      <c r="I15" s="1443"/>
      <c r="J15" s="1443"/>
      <c r="K15" s="1443"/>
      <c r="L15" s="1443"/>
      <c r="M15" s="1443"/>
      <c r="N15" s="1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445" t="s">
        <v>330</v>
      </c>
      <c r="B16" s="1446"/>
      <c r="C16" s="1446"/>
      <c r="D16" s="1446"/>
      <c r="E16" s="1447" t="str">
        <f>E53</f>
        <v>児童手当法</v>
      </c>
      <c r="F16" s="1448"/>
      <c r="G16" s="1448"/>
      <c r="H16" s="1448"/>
      <c r="I16" s="1448"/>
      <c r="J16" s="1448"/>
      <c r="K16" s="1448"/>
      <c r="L16" s="1448"/>
      <c r="M16" s="1448"/>
      <c r="N16" s="1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2316334000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358377000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1957957000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2301089897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15244103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0.99341886662286183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児童手当法に基づき、０歳以上中学校修了前までの児童を監護・養育する者に対し、児童手当を６月、１０月、２月に支給した。
〇　手当月額（所得制限超過者は一律5,000円）
・３歳未満　15,000円
・３歳以上小学校修了前　第１・２子　10,000円（第３子以降　15,000円）
・中学校修了前　10,000円</v>
      </c>
      <c r="F26" s="53"/>
      <c r="G26" s="53"/>
      <c r="H26" s="53"/>
      <c r="I26" s="53"/>
      <c r="J26" s="53"/>
      <c r="K26" s="53"/>
      <c r="L26" s="53"/>
      <c r="M26" s="53"/>
      <c r="N26" s="54"/>
      <c r="O26" s="21"/>
      <c r="P26" s="1400" t="s">
        <v>292</v>
      </c>
      <c r="Q26" s="1401"/>
      <c r="R26" s="1401"/>
      <c r="S26" s="1457"/>
      <c r="T26" s="121" t="str">
        <f>E105</f>
        <v>令和６年１０月分（１２月支給分）から以下のとおり児童手当制度が拡充されることとなるため、新たな対象者に対し周知や申請勧奨を行い、児童の健やかな育ちを支援する。
・令和６年１０月分（令和６年１２月支給）から新制度が適用
・所得制限撤廃（特例給付も廃止）
・支給期間を中学生年代から高校生年代まで延長
・第３子以降の支給額を月額1万５千円から３万円に増額
・支給回数を年３回(１０月、６月、２月)から年６回（偶数月）に変更
・第３子判定を高校生年代から大学生年代（２２歳年度末）まで拡大</v>
      </c>
      <c r="U26" s="1450"/>
      <c r="V26" s="1450"/>
      <c r="W26" s="1450"/>
      <c r="X26" s="1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支給対象児童数（延べ）</v>
      </c>
      <c r="C33" s="49"/>
      <c r="D33" s="23" t="str">
        <f t="shared" ref="D33:E36" si="1">D70</f>
        <v>人</v>
      </c>
      <c r="E33" s="150">
        <f t="shared" si="1"/>
        <v>213964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手当支給額（延べ）</v>
      </c>
      <c r="C34" s="49"/>
      <c r="D34" s="23" t="str">
        <f t="shared" si="1"/>
        <v>円</v>
      </c>
      <c r="E34" s="150">
        <f t="shared" si="1"/>
        <v>2290060000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452" t="s">
        <v>285</v>
      </c>
      <c r="B44" s="1453"/>
      <c r="C44" s="1453"/>
      <c r="D44" s="1453"/>
      <c r="E44" s="1454" t="s">
        <v>584</v>
      </c>
      <c r="F44" s="1455"/>
      <c r="G44" s="1455"/>
      <c r="H44" s="1455"/>
      <c r="I44" s="1455"/>
      <c r="J44" s="1455"/>
      <c r="K44" s="1455"/>
      <c r="L44" s="1455"/>
      <c r="M44" s="1455"/>
      <c r="N44" s="1456"/>
    </row>
    <row r="45" spans="1:35" ht="20.100000000000001" customHeight="1" x14ac:dyDescent="0.15">
      <c r="A45" s="1428" t="s">
        <v>283</v>
      </c>
      <c r="B45" s="1429"/>
      <c r="C45" s="1429"/>
      <c r="D45" s="1429"/>
      <c r="E45" s="1430" t="s">
        <v>575</v>
      </c>
      <c r="F45" s="1431"/>
      <c r="G45" s="1431"/>
      <c r="H45" s="1431"/>
      <c r="I45" s="1431"/>
      <c r="J45" s="1431"/>
      <c r="K45" s="1431"/>
      <c r="L45" s="1431"/>
      <c r="M45" s="1431"/>
      <c r="N45" s="1432"/>
    </row>
    <row r="46" spans="1:35" ht="20.100000000000001" customHeight="1" x14ac:dyDescent="0.15">
      <c r="A46" s="1425" t="s">
        <v>334</v>
      </c>
      <c r="B46" s="1426"/>
      <c r="C46" s="1426"/>
      <c r="D46" s="1427"/>
      <c r="E46" s="1433" t="s">
        <v>583</v>
      </c>
      <c r="F46" s="1434"/>
      <c r="G46" s="1434"/>
      <c r="H46" s="1434"/>
      <c r="I46" s="1434"/>
      <c r="J46" s="1434"/>
      <c r="K46" s="1434"/>
      <c r="L46" s="1434"/>
      <c r="M46" s="1434"/>
      <c r="N46" s="1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428" t="s">
        <v>332</v>
      </c>
      <c r="B51" s="1429"/>
      <c r="C51" s="1429"/>
      <c r="D51" s="1429"/>
      <c r="E51" s="1442" t="str">
        <f>AA52 &amp; "市が直接実施  " &amp; AB52  &amp; "一部委託  "  &amp; AC52 &amp; "全部委託・指定管理  " &amp; AD52 &amp; "その他"</f>
        <v>■市が直接実施  □一部委託  □全部委託・指定管理  □その他</v>
      </c>
      <c r="F51" s="1443"/>
      <c r="G51" s="1443"/>
      <c r="H51" s="1443"/>
      <c r="I51" s="1443"/>
      <c r="J51" s="1443"/>
      <c r="K51" s="1443"/>
      <c r="L51" s="1443"/>
      <c r="M51" s="1443"/>
      <c r="N51" s="1444"/>
    </row>
    <row r="52" spans="1:40" ht="20.100000000000001" customHeight="1" x14ac:dyDescent="0.15">
      <c r="A52" s="1428" t="s">
        <v>331</v>
      </c>
      <c r="B52" s="1429"/>
      <c r="C52" s="1429"/>
      <c r="D52" s="1429"/>
      <c r="E52" s="1442" t="str">
        <f>AA53 &amp; "国・県の制度　 " &amp; AB53  &amp; "国・県の制度＋市独自の制度　 "  &amp; AC53  &amp; "市独自の制度"</f>
        <v>■国・県の制度　 □国・県の制度＋市独自の制度　 □市独自の制度</v>
      </c>
      <c r="F52" s="1443"/>
      <c r="G52" s="1443"/>
      <c r="H52" s="1443"/>
      <c r="I52" s="1443"/>
      <c r="J52" s="1443"/>
      <c r="K52" s="1443"/>
      <c r="L52" s="1443"/>
      <c r="M52" s="1443"/>
      <c r="N52" s="1444"/>
      <c r="AA52" s="8" t="s">
        <v>275</v>
      </c>
      <c r="AB52" s="8" t="s">
        <v>274</v>
      </c>
      <c r="AC52" s="8" t="s">
        <v>274</v>
      </c>
      <c r="AD52" s="8" t="s">
        <v>274</v>
      </c>
    </row>
    <row r="53" spans="1:40" ht="20.100000000000001" customHeight="1" thickBot="1" x14ac:dyDescent="0.2">
      <c r="A53" s="1445" t="s">
        <v>330</v>
      </c>
      <c r="B53" s="1446"/>
      <c r="C53" s="1446"/>
      <c r="D53" s="1446"/>
      <c r="E53" s="1447" t="s">
        <v>582</v>
      </c>
      <c r="F53" s="1448"/>
      <c r="G53" s="1448"/>
      <c r="H53" s="1448"/>
      <c r="I53" s="1448"/>
      <c r="J53" s="1448"/>
      <c r="K53" s="1448"/>
      <c r="L53" s="1448"/>
      <c r="M53" s="1448"/>
      <c r="N53" s="1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2316334000</v>
      </c>
      <c r="F57" s="57"/>
      <c r="G57" s="57">
        <f>IFERROR(HLOOKUP($AF$38,$AA$56:$AI$57,2,FALSE)*1000,"")</f>
        <v>2348131000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2437703</v>
      </c>
      <c r="AE57" s="13">
        <v>2316334</v>
      </c>
      <c r="AF57" s="13">
        <v>2348131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358377000</v>
      </c>
      <c r="G58" s="19"/>
      <c r="H58" s="20">
        <f>IFERROR(G57-H59,"")</f>
        <v>389788000</v>
      </c>
      <c r="I58" s="19"/>
      <c r="J58" s="20">
        <f>IFERROR(I57-J59,"")</f>
        <v>0</v>
      </c>
      <c r="K58" s="19"/>
      <c r="L58" s="20">
        <f>IFERROR(K57-L59,"")</f>
        <v>0</v>
      </c>
      <c r="M58" s="19"/>
      <c r="N58" s="18">
        <f>IFERROR(M57-N59,"")</f>
        <v>0</v>
      </c>
      <c r="AA58" s="13">
        <v>0</v>
      </c>
      <c r="AB58" s="13">
        <v>0</v>
      </c>
      <c r="AC58" s="13">
        <v>0</v>
      </c>
      <c r="AD58" s="13">
        <v>1603864588</v>
      </c>
      <c r="AE58" s="13">
        <v>2301089897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1957957000</v>
      </c>
      <c r="G59" s="19"/>
      <c r="H59" s="20">
        <f>IFERROR(HLOOKUP($AF$38,$AA$60:$AI$61,2,FALSE)*1000,"")</f>
        <v>1958343000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2301089897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15244103</v>
      </c>
      <c r="F61" s="57"/>
      <c r="G61" s="57">
        <f>IFERROR(G57-G60,"")</f>
        <v>2348131000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2057113</v>
      </c>
      <c r="AE61" s="12">
        <f t="shared" si="2"/>
        <v>1957957</v>
      </c>
      <c r="AF61" s="12">
        <f t="shared" si="2"/>
        <v>1958343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0.99341886662286183</v>
      </c>
      <c r="F62" s="47"/>
      <c r="G62" s="47">
        <f>IFERROR(G$60/G$57,"")</f>
        <v>0</v>
      </c>
      <c r="H62" s="47"/>
      <c r="I62" s="47" t="str">
        <f>IFERROR(I$60/I$57,"")</f>
        <v/>
      </c>
      <c r="J62" s="47"/>
      <c r="K62" s="47" t="str">
        <f>IFERROR(K$60/K$57,"")</f>
        <v/>
      </c>
      <c r="L62" s="47"/>
      <c r="M62" s="47" t="str">
        <f>IFERROR(M$60/M$57,"")</f>
        <v/>
      </c>
      <c r="N62" s="50"/>
      <c r="AA62" s="11">
        <v>0</v>
      </c>
      <c r="AB62" s="11">
        <v>0</v>
      </c>
      <c r="AC62" s="11">
        <v>0</v>
      </c>
      <c r="AD62" s="11">
        <v>1686093</v>
      </c>
      <c r="AE62" s="11">
        <v>1603347</v>
      </c>
      <c r="AF62" s="11">
        <v>1603643</v>
      </c>
      <c r="AG62" s="11">
        <v>0</v>
      </c>
      <c r="AH62" s="11">
        <v>0</v>
      </c>
      <c r="AI62" s="11">
        <v>0</v>
      </c>
      <c r="AJ62" s="8" t="s">
        <v>251</v>
      </c>
      <c r="AL62" s="8" t="s">
        <v>251</v>
      </c>
      <c r="AN62" s="8" t="s">
        <v>251</v>
      </c>
    </row>
    <row r="63" spans="1:40" ht="20.100000000000001" customHeight="1" x14ac:dyDescent="0.15">
      <c r="A63" s="51" t="s">
        <v>321</v>
      </c>
      <c r="B63" s="52"/>
      <c r="C63" s="52"/>
      <c r="D63" s="52"/>
      <c r="E63" s="53" t="s">
        <v>581</v>
      </c>
      <c r="F63" s="53"/>
      <c r="G63" s="53"/>
      <c r="H63" s="53"/>
      <c r="I63" s="53"/>
      <c r="J63" s="53"/>
      <c r="K63" s="53"/>
      <c r="L63" s="53"/>
      <c r="M63" s="53"/>
      <c r="N63" s="54"/>
      <c r="AA63" s="11">
        <v>0</v>
      </c>
      <c r="AB63" s="11">
        <v>0</v>
      </c>
      <c r="AC63" s="11">
        <v>0</v>
      </c>
      <c r="AD63" s="11">
        <v>371020</v>
      </c>
      <c r="AE63" s="11">
        <v>354610</v>
      </c>
      <c r="AF63" s="11">
        <v>354700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580</v>
      </c>
      <c r="C70" s="49"/>
      <c r="D70" s="15" t="s">
        <v>252</v>
      </c>
      <c r="E70" s="180">
        <f>IFERROR(HLOOKUP($AE$38,$AA$76:$AI$80,2,FALSE),"")</f>
        <v>213964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579</v>
      </c>
      <c r="C71" s="49"/>
      <c r="D71" s="15" t="s">
        <v>515</v>
      </c>
      <c r="E71" s="180">
        <f>IFERROR(HLOOKUP($AE$38,$AA$76:$AI$80,3,FALSE),"")</f>
        <v>2290060000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213964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2290060000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400" t="s">
        <v>305</v>
      </c>
      <c r="B85" s="1401"/>
      <c r="C85" s="1401"/>
      <c r="D85" s="14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400" t="s">
        <v>302</v>
      </c>
      <c r="B87" s="1401"/>
      <c r="C87" s="1401"/>
      <c r="D87" s="1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396" t="s">
        <v>300</v>
      </c>
      <c r="B89" s="1397"/>
      <c r="C89" s="1397"/>
      <c r="D89" s="1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400" t="s">
        <v>297</v>
      </c>
      <c r="B91" s="1401"/>
      <c r="C91" s="1401"/>
      <c r="D91" s="1458"/>
      <c r="E91" s="158" t="s">
        <v>578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400" t="s">
        <v>294</v>
      </c>
      <c r="B98" s="1401"/>
      <c r="C98" s="1401"/>
      <c r="D98" s="1458"/>
      <c r="E98" s="1463" t="s">
        <v>366</v>
      </c>
      <c r="F98" s="1464"/>
      <c r="G98" s="1460" t="s">
        <v>293</v>
      </c>
      <c r="H98" s="1461"/>
      <c r="I98" s="1461"/>
      <c r="J98" s="1461"/>
      <c r="K98" s="1461"/>
      <c r="L98" s="1461"/>
      <c r="M98" s="1461"/>
      <c r="N98" s="1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400" t="s">
        <v>292</v>
      </c>
      <c r="B105" s="1401"/>
      <c r="C105" s="1401"/>
      <c r="D105" s="1458"/>
      <c r="E105" s="1459" t="s">
        <v>577</v>
      </c>
      <c r="F105" s="1450"/>
      <c r="G105" s="1450"/>
      <c r="H105" s="1450"/>
      <c r="I105" s="1450"/>
      <c r="J105" s="1450"/>
      <c r="K105" s="1450"/>
      <c r="L105" s="1450"/>
      <c r="M105" s="1450"/>
      <c r="N105" s="1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476" t="s">
        <v>307</v>
      </c>
      <c r="Q4" s="1477"/>
      <c r="R4" s="1477"/>
      <c r="S4" s="1477"/>
      <c r="T4" s="118" t="str">
        <f>LEFT(E83,1)</f>
        <v>Ｂ</v>
      </c>
      <c r="U4" s="1478" t="s">
        <v>306</v>
      </c>
      <c r="V4" s="1478"/>
      <c r="W4" s="1478"/>
      <c r="X4" s="1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480" t="s">
        <v>305</v>
      </c>
      <c r="Q6" s="1481"/>
      <c r="R6" s="1481"/>
      <c r="S6" s="1481"/>
      <c r="T6" s="118" t="str">
        <f>LEFT(E85,1)</f>
        <v>Ａ</v>
      </c>
      <c r="U6" s="1478" t="s">
        <v>303</v>
      </c>
      <c r="V6" s="1478"/>
      <c r="W6" s="1478"/>
      <c r="X6" s="1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492" t="s">
        <v>285</v>
      </c>
      <c r="B7" s="1493"/>
      <c r="C7" s="1493"/>
      <c r="D7" s="1493"/>
      <c r="E7" s="1494" t="str">
        <f t="shared" si="0"/>
        <v>児童扶養手当支給</v>
      </c>
      <c r="F7" s="1495"/>
      <c r="G7" s="1495"/>
      <c r="H7" s="1495"/>
      <c r="I7" s="1495"/>
      <c r="J7" s="1495"/>
      <c r="K7" s="1495"/>
      <c r="L7" s="1495"/>
      <c r="M7" s="1495"/>
      <c r="N7" s="1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468" t="s">
        <v>283</v>
      </c>
      <c r="B8" s="1469"/>
      <c r="C8" s="1469"/>
      <c r="D8" s="1469"/>
      <c r="E8" s="1470" t="str">
        <f t="shared" si="0"/>
        <v>こども給付課</v>
      </c>
      <c r="F8" s="1471"/>
      <c r="G8" s="1471"/>
      <c r="H8" s="1471"/>
      <c r="I8" s="1471"/>
      <c r="J8" s="1471"/>
      <c r="K8" s="1471"/>
      <c r="L8" s="1471"/>
      <c r="M8" s="1471"/>
      <c r="N8" s="1472"/>
      <c r="P8" s="1440" t="s">
        <v>302</v>
      </c>
      <c r="Q8" s="1441"/>
      <c r="R8" s="1441"/>
      <c r="S8" s="1441"/>
      <c r="T8" s="120" t="str">
        <f>LEFT(E87,1)</f>
        <v>Ａ</v>
      </c>
      <c r="U8" s="1438" t="s">
        <v>301</v>
      </c>
      <c r="V8" s="1438"/>
      <c r="W8" s="1438"/>
      <c r="X8" s="1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465" t="s">
        <v>334</v>
      </c>
      <c r="B9" s="1466"/>
      <c r="C9" s="1466"/>
      <c r="D9" s="1467"/>
      <c r="E9" s="1473" t="str">
        <f t="shared" si="0"/>
        <v>ひとり親家庭等で育つ１８歳までの児童（障がいのある児童は２０歳未満）が安定した環境で健やかに成長することを支援するため、児童を養育している父又は母、養育者に対し、児童扶養手当を支給する。（所得制限あり）</v>
      </c>
      <c r="F9" s="1474"/>
      <c r="G9" s="1474"/>
      <c r="H9" s="1474"/>
      <c r="I9" s="1474"/>
      <c r="J9" s="1474"/>
      <c r="K9" s="1474"/>
      <c r="L9" s="1474"/>
      <c r="M9" s="1474"/>
      <c r="N9" s="1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436" t="s">
        <v>300</v>
      </c>
      <c r="Q10" s="1437"/>
      <c r="R10" s="1437"/>
      <c r="S10" s="1437"/>
      <c r="T10" s="118" t="str">
        <f>LEFT(E89,1)</f>
        <v>Ａ</v>
      </c>
      <c r="U10" s="1438" t="s">
        <v>298</v>
      </c>
      <c r="V10" s="1438"/>
      <c r="W10" s="1438"/>
      <c r="X10" s="1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児童扶養手当法に基づき、ひとり親家庭等で、18歳までの児童を養育している者に対し、所得が一定限度額未満である場合に手当を支給した。対象児童数や受給者の所得等の変化による支給額の増減はあるものの、例年一定程度の支給実額がある。
2023年12月に閣議決定された「こども未来戦略」の中で、ひとり親の就労収入の上昇等を踏まえ、ひとり親家庭の自立促進のため、2024年度には所得限度額の引上げ及び多子世帯の加算額の拡充等の制度改正が予定されており、必要性は高まっている。</v>
      </c>
      <c r="U12" s="1490"/>
      <c r="V12" s="1490"/>
      <c r="W12" s="1490"/>
      <c r="X12" s="1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468" t="s">
        <v>332</v>
      </c>
      <c r="B14" s="1469"/>
      <c r="C14" s="1469"/>
      <c r="D14" s="1469"/>
      <c r="E14" s="1482" t="str">
        <f>E51</f>
        <v>■市が直接実施  □一部委託  □全部委託・指定管理  □その他</v>
      </c>
      <c r="F14" s="1483"/>
      <c r="G14" s="1483"/>
      <c r="H14" s="1483"/>
      <c r="I14" s="1483"/>
      <c r="J14" s="1483"/>
      <c r="K14" s="1483"/>
      <c r="L14" s="1483"/>
      <c r="M14" s="1483"/>
      <c r="N14" s="1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468" t="s">
        <v>331</v>
      </c>
      <c r="B15" s="1469"/>
      <c r="C15" s="1469"/>
      <c r="D15" s="1469"/>
      <c r="E15" s="1482" t="str">
        <f>E52</f>
        <v>■国・県の制度　 □国・県の制度＋市独自の制度　 □市独自の制度</v>
      </c>
      <c r="F15" s="1483"/>
      <c r="G15" s="1483"/>
      <c r="H15" s="1483"/>
      <c r="I15" s="1483"/>
      <c r="J15" s="1483"/>
      <c r="K15" s="1483"/>
      <c r="L15" s="1483"/>
      <c r="M15" s="1483"/>
      <c r="N15" s="1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485" t="s">
        <v>330</v>
      </c>
      <c r="B16" s="1486"/>
      <c r="C16" s="1486"/>
      <c r="D16" s="1486"/>
      <c r="E16" s="1487" t="str">
        <f>E53</f>
        <v>児童扶養手当法</v>
      </c>
      <c r="F16" s="1488"/>
      <c r="G16" s="1488"/>
      <c r="H16" s="1488"/>
      <c r="I16" s="1488"/>
      <c r="J16" s="1488"/>
      <c r="K16" s="1488"/>
      <c r="L16" s="1488"/>
      <c r="M16" s="1488"/>
      <c r="N16" s="1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441179000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296562000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144617000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421773315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19405685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0.95601403285287834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児童扶養手当法に基づき、ひとり親家庭や父又は母に一定以上の障がいのある家庭で、１８歳までの児童（障がいのある児童は２０歳未満）を養育している父母又は養育者に対し、所得が一定額未満の場合に児童扶養手当の支給を行った。</v>
      </c>
      <c r="F26" s="53"/>
      <c r="G26" s="53"/>
      <c r="H26" s="53"/>
      <c r="I26" s="53"/>
      <c r="J26" s="53"/>
      <c r="K26" s="53"/>
      <c r="L26" s="53"/>
      <c r="M26" s="53"/>
      <c r="N26" s="54"/>
      <c r="O26" s="21"/>
      <c r="P26" s="1440" t="s">
        <v>292</v>
      </c>
      <c r="Q26" s="1441"/>
      <c r="R26" s="1441"/>
      <c r="S26" s="1497"/>
      <c r="T26" s="121" t="str">
        <f>E105</f>
        <v>令和６年１１月分（令和７年１月支給分）から以下のとおり、児童扶養手当制度が拡充されることとなり、今後も児童扶養手当の制度について、広報及びホームページ等にて、周知していく必要がある。
・第３子以降の児童に係る加算額を第２子に係る加算額と同額に引上げ
・全部支給、一部支給に係る所得制限限度額の引上げ</v>
      </c>
      <c r="U26" s="1490"/>
      <c r="V26" s="1490"/>
      <c r="W26" s="1490"/>
      <c r="X26" s="1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児童扶養手当受給者数</v>
      </c>
      <c r="C33" s="49"/>
      <c r="D33" s="23" t="str">
        <f t="shared" ref="D33:E36" si="1">D70</f>
        <v>人</v>
      </c>
      <c r="E33" s="46">
        <f t="shared" si="1"/>
        <v>768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児童扶養手当支給額</v>
      </c>
      <c r="C34" s="49"/>
      <c r="D34" s="23" t="str">
        <f t="shared" si="1"/>
        <v>円</v>
      </c>
      <c r="E34" s="150">
        <f t="shared" si="1"/>
        <v>409525720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492" t="s">
        <v>285</v>
      </c>
      <c r="B44" s="1493"/>
      <c r="C44" s="1493"/>
      <c r="D44" s="1493"/>
      <c r="E44" s="1494" t="s">
        <v>592</v>
      </c>
      <c r="F44" s="1495"/>
      <c r="G44" s="1495"/>
      <c r="H44" s="1495"/>
      <c r="I44" s="1495"/>
      <c r="J44" s="1495"/>
      <c r="K44" s="1495"/>
      <c r="L44" s="1495"/>
      <c r="M44" s="1495"/>
      <c r="N44" s="1496"/>
    </row>
    <row r="45" spans="1:35" ht="20.100000000000001" customHeight="1" x14ac:dyDescent="0.15">
      <c r="A45" s="1468" t="s">
        <v>283</v>
      </c>
      <c r="B45" s="1469"/>
      <c r="C45" s="1469"/>
      <c r="D45" s="1469"/>
      <c r="E45" s="1470" t="s">
        <v>575</v>
      </c>
      <c r="F45" s="1471"/>
      <c r="G45" s="1471"/>
      <c r="H45" s="1471"/>
      <c r="I45" s="1471"/>
      <c r="J45" s="1471"/>
      <c r="K45" s="1471"/>
      <c r="L45" s="1471"/>
      <c r="M45" s="1471"/>
      <c r="N45" s="1472"/>
    </row>
    <row r="46" spans="1:35" ht="20.100000000000001" customHeight="1" x14ac:dyDescent="0.15">
      <c r="A46" s="1465" t="s">
        <v>334</v>
      </c>
      <c r="B46" s="1466"/>
      <c r="C46" s="1466"/>
      <c r="D46" s="1467"/>
      <c r="E46" s="1473" t="s">
        <v>591</v>
      </c>
      <c r="F46" s="1474"/>
      <c r="G46" s="1474"/>
      <c r="H46" s="1474"/>
      <c r="I46" s="1474"/>
      <c r="J46" s="1474"/>
      <c r="K46" s="1474"/>
      <c r="L46" s="1474"/>
      <c r="M46" s="1474"/>
      <c r="N46" s="1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468" t="s">
        <v>332</v>
      </c>
      <c r="B51" s="1469"/>
      <c r="C51" s="1469"/>
      <c r="D51" s="1469"/>
      <c r="E51" s="1482" t="str">
        <f>AA52 &amp; "市が直接実施  " &amp; AB52  &amp; "一部委託  "  &amp; AC52 &amp; "全部委託・指定管理  " &amp; AD52 &amp; "その他"</f>
        <v>■市が直接実施  □一部委託  □全部委託・指定管理  □その他</v>
      </c>
      <c r="F51" s="1483"/>
      <c r="G51" s="1483"/>
      <c r="H51" s="1483"/>
      <c r="I51" s="1483"/>
      <c r="J51" s="1483"/>
      <c r="K51" s="1483"/>
      <c r="L51" s="1483"/>
      <c r="M51" s="1483"/>
      <c r="N51" s="1484"/>
    </row>
    <row r="52" spans="1:40" ht="20.100000000000001" customHeight="1" x14ac:dyDescent="0.15">
      <c r="A52" s="1468" t="s">
        <v>331</v>
      </c>
      <c r="B52" s="1469"/>
      <c r="C52" s="1469"/>
      <c r="D52" s="1469"/>
      <c r="E52" s="1482" t="str">
        <f>AA53 &amp; "国・県の制度　 " &amp; AB53  &amp; "国・県の制度＋市独自の制度　 "  &amp; AC53  &amp; "市独自の制度"</f>
        <v>■国・県の制度　 □国・県の制度＋市独自の制度　 □市独自の制度</v>
      </c>
      <c r="F52" s="1483"/>
      <c r="G52" s="1483"/>
      <c r="H52" s="1483"/>
      <c r="I52" s="1483"/>
      <c r="J52" s="1483"/>
      <c r="K52" s="1483"/>
      <c r="L52" s="1483"/>
      <c r="M52" s="1483"/>
      <c r="N52" s="1484"/>
      <c r="AA52" s="8" t="s">
        <v>275</v>
      </c>
      <c r="AB52" s="8" t="s">
        <v>274</v>
      </c>
      <c r="AC52" s="8" t="s">
        <v>274</v>
      </c>
      <c r="AD52" s="8" t="s">
        <v>274</v>
      </c>
    </row>
    <row r="53" spans="1:40" ht="20.100000000000001" customHeight="1" thickBot="1" x14ac:dyDescent="0.2">
      <c r="A53" s="1485" t="s">
        <v>330</v>
      </c>
      <c r="B53" s="1486"/>
      <c r="C53" s="1486"/>
      <c r="D53" s="1486"/>
      <c r="E53" s="1487" t="s">
        <v>590</v>
      </c>
      <c r="F53" s="1488"/>
      <c r="G53" s="1488"/>
      <c r="H53" s="1488"/>
      <c r="I53" s="1488"/>
      <c r="J53" s="1488"/>
      <c r="K53" s="1488"/>
      <c r="L53" s="1488"/>
      <c r="M53" s="1488"/>
      <c r="N53" s="1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441179000</v>
      </c>
      <c r="F57" s="57"/>
      <c r="G57" s="57">
        <f>IFERROR(HLOOKUP($AF$38,$AA$56:$AI$57,2,FALSE)*1000,"")</f>
        <v>440918000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457021</v>
      </c>
      <c r="AE57" s="13">
        <v>441179</v>
      </c>
      <c r="AF57" s="13">
        <v>440918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296562000</v>
      </c>
      <c r="G58" s="19"/>
      <c r="H58" s="20">
        <f>IFERROR(G57-H59,"")</f>
        <v>296975000</v>
      </c>
      <c r="I58" s="19"/>
      <c r="J58" s="20">
        <f>IFERROR(I57-J59,"")</f>
        <v>0</v>
      </c>
      <c r="K58" s="19"/>
      <c r="L58" s="20">
        <f>IFERROR(K57-L59,"")</f>
        <v>0</v>
      </c>
      <c r="M58" s="19"/>
      <c r="N58" s="18">
        <f>IFERROR(M57-N59,"")</f>
        <v>0</v>
      </c>
      <c r="AA58" s="13">
        <v>0</v>
      </c>
      <c r="AB58" s="13">
        <v>0</v>
      </c>
      <c r="AC58" s="13">
        <v>0</v>
      </c>
      <c r="AD58" s="13">
        <v>288958001</v>
      </c>
      <c r="AE58" s="13">
        <v>421773315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144617000</v>
      </c>
      <c r="G59" s="19"/>
      <c r="H59" s="20">
        <f>IFERROR(HLOOKUP($AF$38,$AA$60:$AI$61,2,FALSE)*1000,"")</f>
        <v>143943000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421773315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19405685</v>
      </c>
      <c r="F61" s="57"/>
      <c r="G61" s="57">
        <f>IFERROR(G57-G60,"")</f>
        <v>440918000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148860</v>
      </c>
      <c r="AE61" s="12">
        <f t="shared" si="2"/>
        <v>144617</v>
      </c>
      <c r="AF61" s="12">
        <f t="shared" si="2"/>
        <v>143943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0.95601403285287834</v>
      </c>
      <c r="F62" s="47"/>
      <c r="G62" s="47">
        <f>IFERROR(G$60/G$57,"")</f>
        <v>0</v>
      </c>
      <c r="H62" s="47"/>
      <c r="I62" s="47" t="str">
        <f>IFERROR(I$60/I$57,"")</f>
        <v/>
      </c>
      <c r="J62" s="47"/>
      <c r="K62" s="47" t="str">
        <f>IFERROR(K$60/K$57,"")</f>
        <v/>
      </c>
      <c r="L62" s="47"/>
      <c r="M62" s="47" t="str">
        <f>IFERROR(M$60/M$57,"")</f>
        <v/>
      </c>
      <c r="N62" s="50"/>
      <c r="AA62" s="11">
        <v>0</v>
      </c>
      <c r="AB62" s="11">
        <v>0</v>
      </c>
      <c r="AC62" s="11">
        <v>0</v>
      </c>
      <c r="AD62" s="11">
        <v>148860</v>
      </c>
      <c r="AE62" s="11">
        <v>144617</v>
      </c>
      <c r="AF62" s="11">
        <v>143943</v>
      </c>
      <c r="AG62" s="11">
        <v>0</v>
      </c>
      <c r="AH62" s="11">
        <v>0</v>
      </c>
      <c r="AI62" s="11">
        <v>0</v>
      </c>
      <c r="AJ62" s="8" t="s">
        <v>251</v>
      </c>
      <c r="AL62" s="8" t="s">
        <v>251</v>
      </c>
      <c r="AN62" s="8" t="s">
        <v>251</v>
      </c>
    </row>
    <row r="63" spans="1:40" ht="20.100000000000001" customHeight="1" x14ac:dyDescent="0.15">
      <c r="A63" s="51" t="s">
        <v>321</v>
      </c>
      <c r="B63" s="52"/>
      <c r="C63" s="52"/>
      <c r="D63" s="52"/>
      <c r="E63" s="53" t="s">
        <v>589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588</v>
      </c>
      <c r="C70" s="49"/>
      <c r="D70" s="15" t="s">
        <v>252</v>
      </c>
      <c r="E70" s="180">
        <f>IFERROR(HLOOKUP($AE$38,$AA$76:$AI$80,2,FALSE),"")</f>
        <v>768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587</v>
      </c>
      <c r="C71" s="49"/>
      <c r="D71" s="15" t="s">
        <v>515</v>
      </c>
      <c r="E71" s="180">
        <f>IFERROR(HLOOKUP($AE$38,$AA$76:$AI$80,3,FALSE),"")</f>
        <v>409525720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768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409525720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440" t="s">
        <v>305</v>
      </c>
      <c r="B85" s="1441"/>
      <c r="C85" s="1441"/>
      <c r="D85" s="144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440" t="s">
        <v>302</v>
      </c>
      <c r="B87" s="1441"/>
      <c r="C87" s="1441"/>
      <c r="D87" s="1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436" t="s">
        <v>300</v>
      </c>
      <c r="B89" s="1437"/>
      <c r="C89" s="1437"/>
      <c r="D89" s="1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440" t="s">
        <v>297</v>
      </c>
      <c r="B91" s="1441"/>
      <c r="C91" s="1441"/>
      <c r="D91" s="1498"/>
      <c r="E91" s="158" t="s">
        <v>586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440" t="s">
        <v>294</v>
      </c>
      <c r="B98" s="1441"/>
      <c r="C98" s="1441"/>
      <c r="D98" s="1498"/>
      <c r="E98" s="1503" t="s">
        <v>366</v>
      </c>
      <c r="F98" s="1504"/>
      <c r="G98" s="1500" t="s">
        <v>293</v>
      </c>
      <c r="H98" s="1501"/>
      <c r="I98" s="1501"/>
      <c r="J98" s="1501"/>
      <c r="K98" s="1501"/>
      <c r="L98" s="1501"/>
      <c r="M98" s="1501"/>
      <c r="N98" s="1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440" t="s">
        <v>292</v>
      </c>
      <c r="B105" s="1441"/>
      <c r="C105" s="1441"/>
      <c r="D105" s="1498"/>
      <c r="E105" s="1499" t="s">
        <v>585</v>
      </c>
      <c r="F105" s="1490"/>
      <c r="G105" s="1490"/>
      <c r="H105" s="1490"/>
      <c r="I105" s="1490"/>
      <c r="J105" s="1490"/>
      <c r="K105" s="1490"/>
      <c r="L105" s="1490"/>
      <c r="M105" s="1490"/>
      <c r="N105" s="1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516" t="s">
        <v>307</v>
      </c>
      <c r="Q4" s="1517"/>
      <c r="R4" s="1517"/>
      <c r="S4" s="1517"/>
      <c r="T4" s="118" t="str">
        <f>LEFT(E83,1)</f>
        <v>Ｂ</v>
      </c>
      <c r="U4" s="1518" t="s">
        <v>306</v>
      </c>
      <c r="V4" s="1518"/>
      <c r="W4" s="1518"/>
      <c r="X4" s="1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520" t="s">
        <v>305</v>
      </c>
      <c r="Q6" s="1521"/>
      <c r="R6" s="1521"/>
      <c r="S6" s="1521"/>
      <c r="T6" s="118" t="str">
        <f>LEFT(E85,1)</f>
        <v>Ａ</v>
      </c>
      <c r="U6" s="1518" t="s">
        <v>303</v>
      </c>
      <c r="V6" s="1518"/>
      <c r="W6" s="1518"/>
      <c r="X6" s="1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532" t="s">
        <v>285</v>
      </c>
      <c r="B7" s="1533"/>
      <c r="C7" s="1533"/>
      <c r="D7" s="1533"/>
      <c r="E7" s="1534" t="str">
        <f t="shared" si="0"/>
        <v>ひとり親家庭等医療費助成</v>
      </c>
      <c r="F7" s="1535"/>
      <c r="G7" s="1535"/>
      <c r="H7" s="1535"/>
      <c r="I7" s="1535"/>
      <c r="J7" s="1535"/>
      <c r="K7" s="1535"/>
      <c r="L7" s="1535"/>
      <c r="M7" s="1535"/>
      <c r="N7" s="1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508" t="s">
        <v>283</v>
      </c>
      <c r="B8" s="1509"/>
      <c r="C8" s="1509"/>
      <c r="D8" s="1509"/>
      <c r="E8" s="1510" t="str">
        <f t="shared" si="0"/>
        <v>こども給付課</v>
      </c>
      <c r="F8" s="1511"/>
      <c r="G8" s="1511"/>
      <c r="H8" s="1511"/>
      <c r="I8" s="1511"/>
      <c r="J8" s="1511"/>
      <c r="K8" s="1511"/>
      <c r="L8" s="1511"/>
      <c r="M8" s="1511"/>
      <c r="N8" s="1512"/>
      <c r="P8" s="1480" t="s">
        <v>302</v>
      </c>
      <c r="Q8" s="1481"/>
      <c r="R8" s="1481"/>
      <c r="S8" s="1481"/>
      <c r="T8" s="120" t="str">
        <f>LEFT(E87,1)</f>
        <v>Ａ</v>
      </c>
      <c r="U8" s="1478" t="s">
        <v>301</v>
      </c>
      <c r="V8" s="1478"/>
      <c r="W8" s="1478"/>
      <c r="X8" s="1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505" t="s">
        <v>334</v>
      </c>
      <c r="B9" s="1506"/>
      <c r="C9" s="1506"/>
      <c r="D9" s="1507"/>
      <c r="E9" s="1513" t="str">
        <f t="shared" si="0"/>
        <v>１８歳までの児童（障がいのある児童は２０歳未満）を養育するひとり親家庭等が安心して医療を受けられるよう、医療費（保険診療の一部負担金）を助成する。（所得制限及び一部自己負担あり）</v>
      </c>
      <c r="F9" s="1514"/>
      <c r="G9" s="1514"/>
      <c r="H9" s="1514"/>
      <c r="I9" s="1514"/>
      <c r="J9" s="1514"/>
      <c r="K9" s="1514"/>
      <c r="L9" s="1514"/>
      <c r="M9" s="1514"/>
      <c r="N9" s="1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476" t="s">
        <v>300</v>
      </c>
      <c r="Q10" s="1477"/>
      <c r="R10" s="1477"/>
      <c r="S10" s="1477"/>
      <c r="T10" s="118" t="str">
        <f>LEFT(E89,1)</f>
        <v>Ａ</v>
      </c>
      <c r="U10" s="1478" t="s">
        <v>298</v>
      </c>
      <c r="V10" s="1478"/>
      <c r="W10" s="1478"/>
      <c r="X10" s="1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は、ひとり親家庭等医療費の支給件数、支給額とも、前年度と比較して大幅に増加しており、必要性は高まっている。原因としては、新型コロナウイルス感染症の影響による受診控えが解消したこと、新型コロナウイルス感染症が感染法上の五類に分類されたこと、ここ数年流行しなかったインフルエンザが流行したこと等が考えられる。</v>
      </c>
      <c r="U12" s="1530"/>
      <c r="V12" s="1530"/>
      <c r="W12" s="1530"/>
      <c r="X12" s="1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508" t="s">
        <v>332</v>
      </c>
      <c r="B14" s="1509"/>
      <c r="C14" s="1509"/>
      <c r="D14" s="1509"/>
      <c r="E14" s="1522" t="str">
        <f>E51</f>
        <v>■市が直接実施  □一部委託  □全部委託・指定管理  □その他</v>
      </c>
      <c r="F14" s="1523"/>
      <c r="G14" s="1523"/>
      <c r="H14" s="1523"/>
      <c r="I14" s="1523"/>
      <c r="J14" s="1523"/>
      <c r="K14" s="1523"/>
      <c r="L14" s="1523"/>
      <c r="M14" s="1523"/>
      <c r="N14" s="1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508" t="s">
        <v>331</v>
      </c>
      <c r="B15" s="1509"/>
      <c r="C15" s="1509"/>
      <c r="D15" s="1509"/>
      <c r="E15" s="1522" t="str">
        <f>E52</f>
        <v>□国・県の制度　 ■国・県の制度＋市独自の制度　 □市独自の制度</v>
      </c>
      <c r="F15" s="1523"/>
      <c r="G15" s="1523"/>
      <c r="H15" s="1523"/>
      <c r="I15" s="1523"/>
      <c r="J15" s="1523"/>
      <c r="K15" s="1523"/>
      <c r="L15" s="1523"/>
      <c r="M15" s="1523"/>
      <c r="N15" s="1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525" t="s">
        <v>330</v>
      </c>
      <c r="B16" s="1526"/>
      <c r="C16" s="1526"/>
      <c r="D16" s="1526"/>
      <c r="E16" s="1527" t="str">
        <f>E53</f>
        <v>新座市ひとり親家庭等医療費支給条例、新座市ひとり親家庭等医療費支給条例施行規則</v>
      </c>
      <c r="F16" s="1528"/>
      <c r="G16" s="1528"/>
      <c r="H16" s="1528"/>
      <c r="I16" s="1528"/>
      <c r="J16" s="1528"/>
      <c r="K16" s="1528"/>
      <c r="L16" s="1528"/>
      <c r="M16" s="1528"/>
      <c r="N16" s="1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60225000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32275000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27950000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59529040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695960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0.98844400166044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１８歳までの児童（障がいのある児童は２０歳未満）を養育するひとり親家庭等に対し、所得が児童扶養手当法に規定する限度額未満の場合に、安心して医療を受けられるように医療費（保険診療分）の一部負担金を助成した。（一部自己負担あり）</v>
      </c>
      <c r="F26" s="53"/>
      <c r="G26" s="53"/>
      <c r="H26" s="53"/>
      <c r="I26" s="53"/>
      <c r="J26" s="53"/>
      <c r="K26" s="53"/>
      <c r="L26" s="53"/>
      <c r="M26" s="53"/>
      <c r="N26" s="54"/>
      <c r="O26" s="21"/>
      <c r="P26" s="1480" t="s">
        <v>292</v>
      </c>
      <c r="Q26" s="1481"/>
      <c r="R26" s="1481"/>
      <c r="S26" s="1537"/>
      <c r="T26" s="121" t="str">
        <f>E105</f>
        <v>児童扶養手当制度の改正により、所得制限額が引上げられるため、支給対象者が増加する見込みだが、引き続き、１８歳までの児童（障がいのある児童は２０歳未満）を養育するひとり親家庭等に対し、所得が児童扶養手当法に規定する限度額未満の場合に、安心して医療を受けられるように医療費（保険診療分）の一部負担金を助成する。
また、課税世帯の保護者については、通院１か月当たり１人につき１，０００円（調剤薬局を除く）、入院１日当たり１人につき１，２００円（医療機関ごと）の自己負担金が発生しているが、令和６年６月診療分から自己負担金を廃止し、更なる子育て支援の充実を図る。</v>
      </c>
      <c r="U26" s="1530"/>
      <c r="V26" s="1530"/>
      <c r="W26" s="1530"/>
      <c r="X26" s="1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支給件数</v>
      </c>
      <c r="C33" s="49"/>
      <c r="D33" s="23" t="str">
        <f t="shared" ref="D33:E36" si="1">D70</f>
        <v>件</v>
      </c>
      <c r="E33" s="150">
        <f t="shared" si="1"/>
        <v>23264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支給総額</v>
      </c>
      <c r="C34" s="49"/>
      <c r="D34" s="23" t="str">
        <f t="shared" si="1"/>
        <v>円</v>
      </c>
      <c r="E34" s="150">
        <f t="shared" si="1"/>
        <v>58321342</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532" t="s">
        <v>285</v>
      </c>
      <c r="B44" s="1533"/>
      <c r="C44" s="1533"/>
      <c r="D44" s="1533"/>
      <c r="E44" s="1534" t="s">
        <v>600</v>
      </c>
      <c r="F44" s="1535"/>
      <c r="G44" s="1535"/>
      <c r="H44" s="1535"/>
      <c r="I44" s="1535"/>
      <c r="J44" s="1535"/>
      <c r="K44" s="1535"/>
      <c r="L44" s="1535"/>
      <c r="M44" s="1535"/>
      <c r="N44" s="1536"/>
    </row>
    <row r="45" spans="1:35" ht="20.100000000000001" customHeight="1" x14ac:dyDescent="0.15">
      <c r="A45" s="1508" t="s">
        <v>283</v>
      </c>
      <c r="B45" s="1509"/>
      <c r="C45" s="1509"/>
      <c r="D45" s="1509"/>
      <c r="E45" s="1510" t="s">
        <v>575</v>
      </c>
      <c r="F45" s="1511"/>
      <c r="G45" s="1511"/>
      <c r="H45" s="1511"/>
      <c r="I45" s="1511"/>
      <c r="J45" s="1511"/>
      <c r="K45" s="1511"/>
      <c r="L45" s="1511"/>
      <c r="M45" s="1511"/>
      <c r="N45" s="1512"/>
    </row>
    <row r="46" spans="1:35" ht="20.100000000000001" customHeight="1" x14ac:dyDescent="0.15">
      <c r="A46" s="1505" t="s">
        <v>334</v>
      </c>
      <c r="B46" s="1506"/>
      <c r="C46" s="1506"/>
      <c r="D46" s="1507"/>
      <c r="E46" s="1513" t="s">
        <v>599</v>
      </c>
      <c r="F46" s="1514"/>
      <c r="G46" s="1514"/>
      <c r="H46" s="1514"/>
      <c r="I46" s="1514"/>
      <c r="J46" s="1514"/>
      <c r="K46" s="1514"/>
      <c r="L46" s="1514"/>
      <c r="M46" s="1514"/>
      <c r="N46" s="1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508" t="s">
        <v>332</v>
      </c>
      <c r="B51" s="1509"/>
      <c r="C51" s="1509"/>
      <c r="D51" s="1509"/>
      <c r="E51" s="1522" t="str">
        <f>AA52 &amp; "市が直接実施  " &amp; AB52  &amp; "一部委託  "  &amp; AC52 &amp; "全部委託・指定管理  " &amp; AD52 &amp; "その他"</f>
        <v>■市が直接実施  □一部委託  □全部委託・指定管理  □その他</v>
      </c>
      <c r="F51" s="1523"/>
      <c r="G51" s="1523"/>
      <c r="H51" s="1523"/>
      <c r="I51" s="1523"/>
      <c r="J51" s="1523"/>
      <c r="K51" s="1523"/>
      <c r="L51" s="1523"/>
      <c r="M51" s="1523"/>
      <c r="N51" s="1524"/>
    </row>
    <row r="52" spans="1:40" ht="20.100000000000001" customHeight="1" x14ac:dyDescent="0.15">
      <c r="A52" s="1508" t="s">
        <v>331</v>
      </c>
      <c r="B52" s="1509"/>
      <c r="C52" s="1509"/>
      <c r="D52" s="1509"/>
      <c r="E52" s="1522" t="str">
        <f>AA53 &amp; "国・県の制度　 " &amp; AB53  &amp; "国・県の制度＋市独自の制度　 "  &amp; AC53  &amp; "市独自の制度"</f>
        <v>□国・県の制度　 ■国・県の制度＋市独自の制度　 □市独自の制度</v>
      </c>
      <c r="F52" s="1523"/>
      <c r="G52" s="1523"/>
      <c r="H52" s="1523"/>
      <c r="I52" s="1523"/>
      <c r="J52" s="1523"/>
      <c r="K52" s="1523"/>
      <c r="L52" s="1523"/>
      <c r="M52" s="1523"/>
      <c r="N52" s="1524"/>
      <c r="AA52" s="8" t="s">
        <v>275</v>
      </c>
      <c r="AB52" s="8" t="s">
        <v>274</v>
      </c>
      <c r="AC52" s="8" t="s">
        <v>274</v>
      </c>
      <c r="AD52" s="8" t="s">
        <v>274</v>
      </c>
    </row>
    <row r="53" spans="1:40" ht="20.100000000000001" customHeight="1" thickBot="1" x14ac:dyDescent="0.2">
      <c r="A53" s="1525" t="s">
        <v>330</v>
      </c>
      <c r="B53" s="1526"/>
      <c r="C53" s="1526"/>
      <c r="D53" s="1526"/>
      <c r="E53" s="1527" t="s">
        <v>598</v>
      </c>
      <c r="F53" s="1528"/>
      <c r="G53" s="1528"/>
      <c r="H53" s="1528"/>
      <c r="I53" s="1528"/>
      <c r="J53" s="1528"/>
      <c r="K53" s="1528"/>
      <c r="L53" s="1528"/>
      <c r="M53" s="1528"/>
      <c r="N53" s="152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60225000</v>
      </c>
      <c r="F57" s="57"/>
      <c r="G57" s="57">
        <f>IFERROR(HLOOKUP($AF$38,$AA$56:$AI$57,2,FALSE)*1000,"")</f>
        <v>64392000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62208</v>
      </c>
      <c r="AE57" s="13">
        <v>60225</v>
      </c>
      <c r="AF57" s="13">
        <v>64392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32275000</v>
      </c>
      <c r="G58" s="19"/>
      <c r="H58" s="20">
        <f>IFERROR(G57-H59,"")</f>
        <v>36910000</v>
      </c>
      <c r="I58" s="19"/>
      <c r="J58" s="20">
        <f>IFERROR(I57-J59,"")</f>
        <v>0</v>
      </c>
      <c r="K58" s="19"/>
      <c r="L58" s="20">
        <f>IFERROR(K57-L59,"")</f>
        <v>0</v>
      </c>
      <c r="M58" s="19"/>
      <c r="N58" s="18">
        <f>IFERROR(M57-N59,"")</f>
        <v>0</v>
      </c>
      <c r="AA58" s="13">
        <v>0</v>
      </c>
      <c r="AB58" s="13">
        <v>0</v>
      </c>
      <c r="AC58" s="13">
        <v>0</v>
      </c>
      <c r="AD58" s="13">
        <v>36238066</v>
      </c>
      <c r="AE58" s="13">
        <v>59529040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27950000</v>
      </c>
      <c r="G59" s="19"/>
      <c r="H59" s="20">
        <f>IFERROR(HLOOKUP($AF$38,$AA$60:$AI$61,2,FALSE)*1000,"")</f>
        <v>27482000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59529040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695960</v>
      </c>
      <c r="F61" s="57"/>
      <c r="G61" s="57">
        <f>IFERROR(G57-G60,"")</f>
        <v>64392000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27357</v>
      </c>
      <c r="AE61" s="12">
        <f t="shared" si="2"/>
        <v>27950</v>
      </c>
      <c r="AF61" s="12">
        <f t="shared" si="2"/>
        <v>27482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0.98844400166044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597</v>
      </c>
      <c r="F63" s="53"/>
      <c r="G63" s="53"/>
      <c r="H63" s="53"/>
      <c r="I63" s="53"/>
      <c r="J63" s="53"/>
      <c r="K63" s="53"/>
      <c r="L63" s="53"/>
      <c r="M63" s="53"/>
      <c r="N63" s="54"/>
      <c r="AA63" s="11">
        <v>0</v>
      </c>
      <c r="AB63" s="11">
        <v>0</v>
      </c>
      <c r="AC63" s="11">
        <v>0</v>
      </c>
      <c r="AD63" s="11">
        <v>27357</v>
      </c>
      <c r="AE63" s="11">
        <v>27950</v>
      </c>
      <c r="AF63" s="11">
        <v>27482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596</v>
      </c>
      <c r="C70" s="49"/>
      <c r="D70" s="15" t="s">
        <v>358</v>
      </c>
      <c r="E70" s="180">
        <f>IFERROR(HLOOKUP($AE$38,$AA$76:$AI$80,2,FALSE),"")</f>
        <v>23264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595</v>
      </c>
      <c r="C71" s="49"/>
      <c r="D71" s="15" t="s">
        <v>515</v>
      </c>
      <c r="E71" s="180">
        <f>IFERROR(HLOOKUP($AE$38,$AA$76:$AI$80,3,FALSE),"")</f>
        <v>58321342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23264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58321342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480" t="s">
        <v>305</v>
      </c>
      <c r="B85" s="1481"/>
      <c r="C85" s="1481"/>
      <c r="D85" s="148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480" t="s">
        <v>302</v>
      </c>
      <c r="B87" s="1481"/>
      <c r="C87" s="1481"/>
      <c r="D87" s="1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476" t="s">
        <v>300</v>
      </c>
      <c r="B89" s="1477"/>
      <c r="C89" s="1477"/>
      <c r="D89" s="1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480" t="s">
        <v>297</v>
      </c>
      <c r="B91" s="1481"/>
      <c r="C91" s="1481"/>
      <c r="D91" s="1538"/>
      <c r="E91" s="158" t="s">
        <v>594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480" t="s">
        <v>294</v>
      </c>
      <c r="B98" s="1481"/>
      <c r="C98" s="1481"/>
      <c r="D98" s="1538"/>
      <c r="E98" s="1543" t="s">
        <v>366</v>
      </c>
      <c r="F98" s="1544"/>
      <c r="G98" s="1540" t="s">
        <v>293</v>
      </c>
      <c r="H98" s="1541"/>
      <c r="I98" s="1541"/>
      <c r="J98" s="1541"/>
      <c r="K98" s="1541"/>
      <c r="L98" s="1541"/>
      <c r="M98" s="1541"/>
      <c r="N98" s="1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480" t="s">
        <v>292</v>
      </c>
      <c r="B105" s="1481"/>
      <c r="C105" s="1481"/>
      <c r="D105" s="1538"/>
      <c r="E105" s="1539" t="s">
        <v>593</v>
      </c>
      <c r="F105" s="1530"/>
      <c r="G105" s="1530"/>
      <c r="H105" s="1530"/>
      <c r="I105" s="1530"/>
      <c r="J105" s="1530"/>
      <c r="K105" s="1530"/>
      <c r="L105" s="1530"/>
      <c r="M105" s="1530"/>
      <c r="N105" s="1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556" t="s">
        <v>307</v>
      </c>
      <c r="Q4" s="1557"/>
      <c r="R4" s="1557"/>
      <c r="S4" s="1557"/>
      <c r="T4" s="118" t="str">
        <f>LEFT(E83,1)</f>
        <v>Ｂ</v>
      </c>
      <c r="U4" s="1558" t="s">
        <v>306</v>
      </c>
      <c r="V4" s="1558"/>
      <c r="W4" s="1558"/>
      <c r="X4" s="1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560" t="s">
        <v>305</v>
      </c>
      <c r="Q6" s="1561"/>
      <c r="R6" s="1561"/>
      <c r="S6" s="1561"/>
      <c r="T6" s="118" t="str">
        <f>LEFT(E85,1)</f>
        <v>Ａ</v>
      </c>
      <c r="U6" s="1558" t="s">
        <v>303</v>
      </c>
      <c r="V6" s="1558"/>
      <c r="W6" s="1558"/>
      <c r="X6" s="1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572" t="s">
        <v>285</v>
      </c>
      <c r="B7" s="1573"/>
      <c r="C7" s="1573"/>
      <c r="D7" s="1573"/>
      <c r="E7" s="1574" t="str">
        <f t="shared" si="0"/>
        <v>児童発達支援センター運営管理</v>
      </c>
      <c r="F7" s="1575"/>
      <c r="G7" s="1575"/>
      <c r="H7" s="1575"/>
      <c r="I7" s="1575"/>
      <c r="J7" s="1575"/>
      <c r="K7" s="1575"/>
      <c r="L7" s="1575"/>
      <c r="M7" s="1575"/>
      <c r="N7" s="1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548" t="s">
        <v>283</v>
      </c>
      <c r="B8" s="1549"/>
      <c r="C8" s="1549"/>
      <c r="D8" s="1549"/>
      <c r="E8" s="1550" t="str">
        <f t="shared" si="0"/>
        <v>児童発達支援センター</v>
      </c>
      <c r="F8" s="1551"/>
      <c r="G8" s="1551"/>
      <c r="H8" s="1551"/>
      <c r="I8" s="1551"/>
      <c r="J8" s="1551"/>
      <c r="K8" s="1551"/>
      <c r="L8" s="1551"/>
      <c r="M8" s="1551"/>
      <c r="N8" s="1552"/>
      <c r="P8" s="1520" t="s">
        <v>302</v>
      </c>
      <c r="Q8" s="1521"/>
      <c r="R8" s="1521"/>
      <c r="S8" s="1521"/>
      <c r="T8" s="120" t="str">
        <f>LEFT(E87,1)</f>
        <v>Ｂ</v>
      </c>
      <c r="U8" s="1518" t="s">
        <v>301</v>
      </c>
      <c r="V8" s="1518"/>
      <c r="W8" s="1518"/>
      <c r="X8" s="1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545" t="s">
        <v>334</v>
      </c>
      <c r="B9" s="1546"/>
      <c r="C9" s="1546"/>
      <c r="D9" s="1547"/>
      <c r="E9" s="1553" t="str">
        <f t="shared" si="0"/>
        <v>児童福祉法に基づき、障がい児に対し、児童発達支援を行うとともに、心身の発達に遅れ又は心配があると思われる児童及び保護者への支援を行う。
また、保護者からの子どもの発達や成長に関する相談を受け、支援を行うとともに、保育所等訪問支援として、保育所等を訪問し、障がい児に対して集団生活への適応のための専門的な支援を行う。</v>
      </c>
      <c r="F9" s="1554"/>
      <c r="G9" s="1554"/>
      <c r="H9" s="1554"/>
      <c r="I9" s="1554"/>
      <c r="J9" s="1554"/>
      <c r="K9" s="1554"/>
      <c r="L9" s="1554"/>
      <c r="M9" s="1554"/>
      <c r="N9" s="1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516" t="s">
        <v>300</v>
      </c>
      <c r="Q10" s="1517"/>
      <c r="R10" s="1517"/>
      <c r="S10" s="1517"/>
      <c r="T10" s="118" t="str">
        <f>LEFT(E89,1)</f>
        <v>Ｂ</v>
      </c>
      <c r="U10" s="1518" t="s">
        <v>298</v>
      </c>
      <c r="V10" s="1518"/>
      <c r="W10" s="1518"/>
      <c r="X10" s="1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元年１０月に児童発達支援センターを開設後、児童発達支援事業（通園）を中心に事業を展開していたが、令和２年４月に地域支援事業として一般相談（子どもの発達に関する相談）を同年１２月には保育所等訪問支援事業を開始し、広く市民に対しての相談や専門的助言の場を拡大した。
事業の実施状況としては児童発達支援（通園）及び保育所等訪問支援ともに職員の補充等に苦慮しながらも計画通りに実施している。特に保育所等訪問支援を含む地域支援事業については、市民のニーズが高まり、相談件数が増加している。</v>
      </c>
      <c r="U12" s="1570"/>
      <c r="V12" s="1570"/>
      <c r="W12" s="1570"/>
      <c r="X12" s="1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548" t="s">
        <v>332</v>
      </c>
      <c r="B14" s="1549"/>
      <c r="C14" s="1549"/>
      <c r="D14" s="1549"/>
      <c r="E14" s="1562" t="str">
        <f>E51</f>
        <v>■市が直接実施  □一部委託  □全部委託・指定管理  □その他</v>
      </c>
      <c r="F14" s="1563"/>
      <c r="G14" s="1563"/>
      <c r="H14" s="1563"/>
      <c r="I14" s="1563"/>
      <c r="J14" s="1563"/>
      <c r="K14" s="1563"/>
      <c r="L14" s="1563"/>
      <c r="M14" s="1563"/>
      <c r="N14" s="1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548" t="s">
        <v>331</v>
      </c>
      <c r="B15" s="1549"/>
      <c r="C15" s="1549"/>
      <c r="D15" s="1549"/>
      <c r="E15" s="1562" t="str">
        <f>E52</f>
        <v>□国・県の制度　 ■国・県の制度＋市独自の制度　 □市独自の制度</v>
      </c>
      <c r="F15" s="1563"/>
      <c r="G15" s="1563"/>
      <c r="H15" s="1563"/>
      <c r="I15" s="1563"/>
      <c r="J15" s="1563"/>
      <c r="K15" s="1563"/>
      <c r="L15" s="1563"/>
      <c r="M15" s="1563"/>
      <c r="N15" s="1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565" t="s">
        <v>330</v>
      </c>
      <c r="B16" s="1566"/>
      <c r="C16" s="1566"/>
      <c r="D16" s="1566"/>
      <c r="E16" s="1567" t="str">
        <f>E53</f>
        <v>児童福祉法第４３条第１号</v>
      </c>
      <c r="F16" s="1568"/>
      <c r="G16" s="1568"/>
      <c r="H16" s="1568"/>
      <c r="I16" s="1568"/>
      <c r="J16" s="1568"/>
      <c r="K16" s="1568"/>
      <c r="L16" s="1568"/>
      <c r="M16" s="1568"/>
      <c r="N16" s="1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86247000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32810000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53437000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80542617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5704383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0.93385992556262831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１）児童発達支援事業（通園）：未就学児を対象に障がいの種別なく、年齢別（０～５才児）療育を実施する。親子通園により保護者への相談支援を同時に行う。在園児の状況　年間約４７０人。２）保育所等訪問支援事業：地域での生活を支えるため、作業療法士・臨床心理士・保育士が利用児が通う幼稚園や保育園等に訪問し、相談・療育支援を定期的に実施する。対象児の状況　年間約９０人（延べ）。３）地域支援事業：センターに通園していない児童で、発達の遅れが気になる児童を保護者を対象に電話や来所相談による子どもの発達に関する相談を行う。利用人数　年間５００人（延べ）。</v>
      </c>
      <c r="F26" s="53"/>
      <c r="G26" s="53"/>
      <c r="H26" s="53"/>
      <c r="I26" s="53"/>
      <c r="J26" s="53"/>
      <c r="K26" s="53"/>
      <c r="L26" s="53"/>
      <c r="M26" s="53"/>
      <c r="N26" s="54"/>
      <c r="O26" s="21"/>
      <c r="P26" s="1520" t="s">
        <v>292</v>
      </c>
      <c r="Q26" s="1521"/>
      <c r="R26" s="1521"/>
      <c r="S26" s="1577"/>
      <c r="T26" s="121" t="str">
        <f>E105</f>
        <v>児童発達支援事業（通園）については、多様化するニーズに対応するため、状況を見極めながら必要に応じた体制の見直しや事務の効率化を重視して検討していく必要がある。
一方、地域支援事業については今後もニーズの拡大が見込まれるため、専門職員の業務負担が増加すると思われる。今後は相談件数等の推移を見ながら必要に応じた体制整備を図る必要がある。</v>
      </c>
      <c r="U26" s="1570"/>
      <c r="V26" s="1570"/>
      <c r="W26" s="1570"/>
      <c r="X26" s="1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在園児の人数</v>
      </c>
      <c r="C33" s="49"/>
      <c r="D33" s="23" t="str">
        <f t="shared" ref="D33:E36" si="1">D70</f>
        <v>人</v>
      </c>
      <c r="E33" s="46">
        <f t="shared" si="1"/>
        <v>470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保育所等訪問支援の対象児の人数</v>
      </c>
      <c r="C34" s="49"/>
      <c r="D34" s="23" t="str">
        <f t="shared" si="1"/>
        <v>人</v>
      </c>
      <c r="E34" s="46">
        <f t="shared" si="1"/>
        <v>90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子どもの発達に関する相談の利用人数</v>
      </c>
      <c r="C35" s="49"/>
      <c r="D35" s="23" t="str">
        <f t="shared" si="1"/>
        <v>件</v>
      </c>
      <c r="E35" s="46">
        <f t="shared" si="1"/>
        <v>664</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572" t="s">
        <v>285</v>
      </c>
      <c r="B44" s="1573"/>
      <c r="C44" s="1573"/>
      <c r="D44" s="1573"/>
      <c r="E44" s="1574" t="s">
        <v>610</v>
      </c>
      <c r="F44" s="1575"/>
      <c r="G44" s="1575"/>
      <c r="H44" s="1575"/>
      <c r="I44" s="1575"/>
      <c r="J44" s="1575"/>
      <c r="K44" s="1575"/>
      <c r="L44" s="1575"/>
      <c r="M44" s="1575"/>
      <c r="N44" s="1576"/>
    </row>
    <row r="45" spans="1:35" ht="20.100000000000001" customHeight="1" x14ac:dyDescent="0.15">
      <c r="A45" s="1548" t="s">
        <v>283</v>
      </c>
      <c r="B45" s="1549"/>
      <c r="C45" s="1549"/>
      <c r="D45" s="1549"/>
      <c r="E45" s="1550" t="s">
        <v>609</v>
      </c>
      <c r="F45" s="1551"/>
      <c r="G45" s="1551"/>
      <c r="H45" s="1551"/>
      <c r="I45" s="1551"/>
      <c r="J45" s="1551"/>
      <c r="K45" s="1551"/>
      <c r="L45" s="1551"/>
      <c r="M45" s="1551"/>
      <c r="N45" s="1552"/>
    </row>
    <row r="46" spans="1:35" ht="20.100000000000001" customHeight="1" x14ac:dyDescent="0.15">
      <c r="A46" s="1545" t="s">
        <v>334</v>
      </c>
      <c r="B46" s="1546"/>
      <c r="C46" s="1546"/>
      <c r="D46" s="1547"/>
      <c r="E46" s="1553" t="s">
        <v>608</v>
      </c>
      <c r="F46" s="1554"/>
      <c r="G46" s="1554"/>
      <c r="H46" s="1554"/>
      <c r="I46" s="1554"/>
      <c r="J46" s="1554"/>
      <c r="K46" s="1554"/>
      <c r="L46" s="1554"/>
      <c r="M46" s="1554"/>
      <c r="N46" s="1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548" t="s">
        <v>332</v>
      </c>
      <c r="B51" s="1549"/>
      <c r="C51" s="1549"/>
      <c r="D51" s="1549"/>
      <c r="E51" s="1562" t="str">
        <f>AA52 &amp; "市が直接実施  " &amp; AB52  &amp; "一部委託  "  &amp; AC52 &amp; "全部委託・指定管理  " &amp; AD52 &amp; "その他"</f>
        <v>■市が直接実施  □一部委託  □全部委託・指定管理  □その他</v>
      </c>
      <c r="F51" s="1563"/>
      <c r="G51" s="1563"/>
      <c r="H51" s="1563"/>
      <c r="I51" s="1563"/>
      <c r="J51" s="1563"/>
      <c r="K51" s="1563"/>
      <c r="L51" s="1563"/>
      <c r="M51" s="1563"/>
      <c r="N51" s="1564"/>
    </row>
    <row r="52" spans="1:40" ht="20.100000000000001" customHeight="1" x14ac:dyDescent="0.15">
      <c r="A52" s="1548" t="s">
        <v>331</v>
      </c>
      <c r="B52" s="1549"/>
      <c r="C52" s="1549"/>
      <c r="D52" s="1549"/>
      <c r="E52" s="1562" t="str">
        <f>AA53 &amp; "国・県の制度　 " &amp; AB53  &amp; "国・県の制度＋市独自の制度　 "  &amp; AC53  &amp; "市独自の制度"</f>
        <v>□国・県の制度　 ■国・県の制度＋市独自の制度　 □市独自の制度</v>
      </c>
      <c r="F52" s="1563"/>
      <c r="G52" s="1563"/>
      <c r="H52" s="1563"/>
      <c r="I52" s="1563"/>
      <c r="J52" s="1563"/>
      <c r="K52" s="1563"/>
      <c r="L52" s="1563"/>
      <c r="M52" s="1563"/>
      <c r="N52" s="1564"/>
      <c r="AA52" s="8" t="s">
        <v>275</v>
      </c>
      <c r="AB52" s="8" t="s">
        <v>274</v>
      </c>
      <c r="AC52" s="8" t="s">
        <v>274</v>
      </c>
      <c r="AD52" s="8" t="s">
        <v>274</v>
      </c>
    </row>
    <row r="53" spans="1:40" ht="20.100000000000001" customHeight="1" thickBot="1" x14ac:dyDescent="0.2">
      <c r="A53" s="1565" t="s">
        <v>330</v>
      </c>
      <c r="B53" s="1566"/>
      <c r="C53" s="1566"/>
      <c r="D53" s="1566"/>
      <c r="E53" s="1567" t="s">
        <v>607</v>
      </c>
      <c r="F53" s="1568"/>
      <c r="G53" s="1568"/>
      <c r="H53" s="1568"/>
      <c r="I53" s="1568"/>
      <c r="J53" s="1568"/>
      <c r="K53" s="1568"/>
      <c r="L53" s="1568"/>
      <c r="M53" s="1568"/>
      <c r="N53" s="156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86247000</v>
      </c>
      <c r="F57" s="57"/>
      <c r="G57" s="57">
        <f>IFERROR(HLOOKUP($AF$38,$AA$56:$AI$57,2,FALSE)*1000,"")</f>
        <v>94028000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72444</v>
      </c>
      <c r="AE57" s="13">
        <v>86247</v>
      </c>
      <c r="AF57" s="13">
        <v>94028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32810000</v>
      </c>
      <c r="G58" s="19"/>
      <c r="H58" s="20">
        <f>IFERROR(G57-H59,"")</f>
        <v>39980000</v>
      </c>
      <c r="I58" s="19"/>
      <c r="J58" s="20">
        <f>IFERROR(I57-J59,"")</f>
        <v>0</v>
      </c>
      <c r="K58" s="19"/>
      <c r="L58" s="20">
        <f>IFERROR(K57-L59,"")</f>
        <v>0</v>
      </c>
      <c r="M58" s="19"/>
      <c r="N58" s="18">
        <f>IFERROR(M57-N59,"")</f>
        <v>0</v>
      </c>
      <c r="AA58" s="13">
        <v>0</v>
      </c>
      <c r="AB58" s="13">
        <v>0</v>
      </c>
      <c r="AC58" s="13">
        <v>0</v>
      </c>
      <c r="AD58" s="13">
        <v>41004334</v>
      </c>
      <c r="AE58" s="13">
        <v>80542617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53437000</v>
      </c>
      <c r="G59" s="19"/>
      <c r="H59" s="20">
        <f>IFERROR(HLOOKUP($AF$38,$AA$60:$AI$61,2,FALSE)*1000,"")</f>
        <v>54048000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80542617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5704383</v>
      </c>
      <c r="F61" s="57"/>
      <c r="G61" s="57">
        <f>IFERROR(G57-G60,"")</f>
        <v>94028000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53074</v>
      </c>
      <c r="AE61" s="12">
        <f t="shared" si="2"/>
        <v>53437</v>
      </c>
      <c r="AF61" s="12">
        <f t="shared" si="2"/>
        <v>54048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0.93385992556262831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606</v>
      </c>
      <c r="F63" s="53"/>
      <c r="G63" s="53"/>
      <c r="H63" s="53"/>
      <c r="I63" s="53"/>
      <c r="J63" s="53"/>
      <c r="K63" s="53"/>
      <c r="L63" s="53"/>
      <c r="M63" s="53"/>
      <c r="N63" s="54"/>
      <c r="AA63" s="11">
        <v>0</v>
      </c>
      <c r="AB63" s="11">
        <v>0</v>
      </c>
      <c r="AC63" s="11">
        <v>0</v>
      </c>
      <c r="AD63" s="11">
        <v>0</v>
      </c>
      <c r="AE63" s="11">
        <v>318</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1068</v>
      </c>
      <c r="AE64" s="11">
        <v>876</v>
      </c>
      <c r="AF64" s="11">
        <v>828</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456</v>
      </c>
      <c r="AE65" s="11">
        <v>420</v>
      </c>
      <c r="AF65" s="11">
        <v>420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605</v>
      </c>
      <c r="C70" s="49"/>
      <c r="D70" s="15" t="s">
        <v>252</v>
      </c>
      <c r="E70" s="180">
        <f>IFERROR(HLOOKUP($AE$38,$AA$76:$AI$80,2,FALSE),"")</f>
        <v>470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604</v>
      </c>
      <c r="C71" s="49"/>
      <c r="D71" s="15" t="s">
        <v>252</v>
      </c>
      <c r="E71" s="180">
        <f>IFERROR(HLOOKUP($AE$38,$AA$76:$AI$80,3,FALSE),"")</f>
        <v>90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51550</v>
      </c>
      <c r="AE71" s="11">
        <v>51823</v>
      </c>
      <c r="AF71" s="11">
        <v>52800</v>
      </c>
      <c r="AG71" s="11">
        <v>0</v>
      </c>
      <c r="AH71" s="11">
        <v>0</v>
      </c>
      <c r="AI71" s="11">
        <v>0</v>
      </c>
      <c r="AJ71" s="8" t="s">
        <v>251</v>
      </c>
      <c r="AL71" s="8" t="s">
        <v>251</v>
      </c>
      <c r="AN71" s="8" t="s">
        <v>251</v>
      </c>
    </row>
    <row r="72" spans="1:40" ht="20.100000000000001" customHeight="1" x14ac:dyDescent="0.15">
      <c r="A72" s="56"/>
      <c r="B72" s="49" t="s">
        <v>603</v>
      </c>
      <c r="C72" s="49"/>
      <c r="D72" s="15" t="s">
        <v>358</v>
      </c>
      <c r="E72" s="180">
        <f>IFERROR(HLOOKUP($AE$38,$AA$76:$AI$80,4,FALSE),"")</f>
        <v>664</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90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664</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520" t="s">
        <v>305</v>
      </c>
      <c r="B85" s="1521"/>
      <c r="C85" s="1521"/>
      <c r="D85" s="15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520" t="s">
        <v>302</v>
      </c>
      <c r="B87" s="1521"/>
      <c r="C87" s="1521"/>
      <c r="D87" s="15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516" t="s">
        <v>300</v>
      </c>
      <c r="B89" s="1517"/>
      <c r="C89" s="1517"/>
      <c r="D89" s="15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520" t="s">
        <v>297</v>
      </c>
      <c r="B91" s="1521"/>
      <c r="C91" s="1521"/>
      <c r="D91" s="1578"/>
      <c r="E91" s="158" t="s">
        <v>602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520" t="s">
        <v>294</v>
      </c>
      <c r="B98" s="1521"/>
      <c r="C98" s="1521"/>
      <c r="D98" s="1578"/>
      <c r="E98" s="1583" t="s">
        <v>232</v>
      </c>
      <c r="F98" s="1584"/>
      <c r="G98" s="1580" t="s">
        <v>293</v>
      </c>
      <c r="H98" s="1581"/>
      <c r="I98" s="1581"/>
      <c r="J98" s="1581"/>
      <c r="K98" s="1581"/>
      <c r="L98" s="1581"/>
      <c r="M98" s="1581"/>
      <c r="N98" s="1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520" t="s">
        <v>292</v>
      </c>
      <c r="B105" s="1521"/>
      <c r="C105" s="1521"/>
      <c r="D105" s="1578"/>
      <c r="E105" s="1579" t="s">
        <v>601</v>
      </c>
      <c r="F105" s="1570"/>
      <c r="G105" s="1570"/>
      <c r="H105" s="1570"/>
      <c r="I105" s="1570"/>
      <c r="J105" s="1570"/>
      <c r="K105" s="1570"/>
      <c r="L105" s="1570"/>
      <c r="M105" s="1570"/>
      <c r="N105" s="1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L1" zoomScale="120" zoomScaleNormal="90" zoomScaleSheetLayoutView="120" workbookViewId="0">
      <selection activeCell="Y1" sqref="Y1"/>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596" t="s">
        <v>307</v>
      </c>
      <c r="Q4" s="1597"/>
      <c r="R4" s="1597"/>
      <c r="S4" s="1597"/>
      <c r="T4" s="118" t="str">
        <f>LEFT(E83,1)</f>
        <v>Ｂ</v>
      </c>
      <c r="U4" s="1598" t="s">
        <v>306</v>
      </c>
      <c r="V4" s="1598"/>
      <c r="W4" s="1598"/>
      <c r="X4" s="1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600" t="s">
        <v>305</v>
      </c>
      <c r="Q6" s="1601"/>
      <c r="R6" s="1601"/>
      <c r="S6" s="1601"/>
      <c r="T6" s="118" t="str">
        <f>LEFT(E85,1)</f>
        <v>Ｂ</v>
      </c>
      <c r="U6" s="1598" t="s">
        <v>303</v>
      </c>
      <c r="V6" s="1598"/>
      <c r="W6" s="1598"/>
      <c r="X6" s="1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612" t="s">
        <v>285</v>
      </c>
      <c r="B7" s="1613"/>
      <c r="C7" s="1613"/>
      <c r="D7" s="1613"/>
      <c r="E7" s="1614" t="str">
        <f t="shared" si="0"/>
        <v>一般事務（子育て世帯生活支援特別給付金）</v>
      </c>
      <c r="F7" s="1615"/>
      <c r="G7" s="1615"/>
      <c r="H7" s="1615"/>
      <c r="I7" s="1615"/>
      <c r="J7" s="1615"/>
      <c r="K7" s="1615"/>
      <c r="L7" s="1615"/>
      <c r="M7" s="1615"/>
      <c r="N7" s="1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588" t="s">
        <v>283</v>
      </c>
      <c r="B8" s="1589"/>
      <c r="C8" s="1589"/>
      <c r="D8" s="1589"/>
      <c r="E8" s="1590" t="str">
        <f t="shared" si="0"/>
        <v>こども給付課</v>
      </c>
      <c r="F8" s="1591"/>
      <c r="G8" s="1591"/>
      <c r="H8" s="1591"/>
      <c r="I8" s="1591"/>
      <c r="J8" s="1591"/>
      <c r="K8" s="1591"/>
      <c r="L8" s="1591"/>
      <c r="M8" s="1591"/>
      <c r="N8" s="1592"/>
      <c r="P8" s="1560" t="s">
        <v>302</v>
      </c>
      <c r="Q8" s="1561"/>
      <c r="R8" s="1561"/>
      <c r="S8" s="1561"/>
      <c r="T8" s="120" t="str">
        <f>LEFT(E87,1)</f>
        <v>Ａ</v>
      </c>
      <c r="U8" s="1558" t="s">
        <v>301</v>
      </c>
      <c r="V8" s="1558"/>
      <c r="W8" s="1558"/>
      <c r="X8" s="1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585" t="s">
        <v>334</v>
      </c>
      <c r="B9" s="1586"/>
      <c r="C9" s="1586"/>
      <c r="D9" s="1587"/>
      <c r="E9" s="1593" t="str">
        <f t="shared" si="0"/>
        <v>子育て世帯生活支援特別給付金給付事務に係る事務等</v>
      </c>
      <c r="F9" s="1594"/>
      <c r="G9" s="1594"/>
      <c r="H9" s="1594"/>
      <c r="I9" s="1594"/>
      <c r="J9" s="1594"/>
      <c r="K9" s="1594"/>
      <c r="L9" s="1594"/>
      <c r="M9" s="1594"/>
      <c r="N9" s="1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556" t="s">
        <v>300</v>
      </c>
      <c r="Q10" s="1557"/>
      <c r="R10" s="1557"/>
      <c r="S10" s="1557"/>
      <c r="T10" s="118" t="str">
        <f>LEFT(E89,1)</f>
        <v>Ｂ</v>
      </c>
      <c r="U10" s="1558" t="s">
        <v>298</v>
      </c>
      <c r="V10" s="1558"/>
      <c r="W10" s="1558"/>
      <c r="X10" s="1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令和５年３月に閣議決定された全額国庫補助の単年度事業であるが、支給要件に該当する子育て世帯に対し、施策に貢献した。
業務委託化により職員の超過勤務を削減した。</v>
      </c>
      <c r="U12" s="1610"/>
      <c r="V12" s="1610"/>
      <c r="W12" s="1610"/>
      <c r="X12" s="1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588" t="s">
        <v>332</v>
      </c>
      <c r="B14" s="1589"/>
      <c r="C14" s="1589"/>
      <c r="D14" s="1589"/>
      <c r="E14" s="1602" t="str">
        <f>E51</f>
        <v>■市が直接実施  ■一部委託  □全部委託・指定管理  □その他</v>
      </c>
      <c r="F14" s="1603"/>
      <c r="G14" s="1603"/>
      <c r="H14" s="1603"/>
      <c r="I14" s="1603"/>
      <c r="J14" s="1603"/>
      <c r="K14" s="1603"/>
      <c r="L14" s="1603"/>
      <c r="M14" s="1603"/>
      <c r="N14" s="1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588" t="s">
        <v>331</v>
      </c>
      <c r="B15" s="1589"/>
      <c r="C15" s="1589"/>
      <c r="D15" s="1589"/>
      <c r="E15" s="1602" t="str">
        <f>E52</f>
        <v>■国・県の制度　 □国・県の制度＋市独自の制度　 □市独自の制度</v>
      </c>
      <c r="F15" s="1603"/>
      <c r="G15" s="1603"/>
      <c r="H15" s="1603"/>
      <c r="I15" s="1603"/>
      <c r="J15" s="1603"/>
      <c r="K15" s="1603"/>
      <c r="L15" s="1603"/>
      <c r="M15" s="1603"/>
      <c r="N15" s="1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605" t="s">
        <v>330</v>
      </c>
      <c r="B16" s="1606"/>
      <c r="C16" s="1606"/>
      <c r="D16" s="1606"/>
      <c r="E16" s="1607" t="str">
        <f>E53</f>
        <v>新座市低所得の子育て世帯に対する子育て世帯生活支援特別給付金支給事業実施要綱</v>
      </c>
      <c r="F16" s="1608"/>
      <c r="G16" s="1608"/>
      <c r="H16" s="1608"/>
      <c r="I16" s="1608"/>
      <c r="J16" s="1608"/>
      <c r="K16" s="1608"/>
      <c r="L16" s="1608"/>
      <c r="M16" s="1608"/>
      <c r="N16" s="1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21195000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21195000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20924993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270007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0.98726081623024298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子育て世帯生活支援特別給付金給付事務に係る共通事務経費等
給付金支給事務委託料１９，９１７，５３５円ほか、消耗品費、通信運搬費、口座振込手数料、児童扶養手当システムデータ抽出委託料として執行。</v>
      </c>
      <c r="F26" s="53"/>
      <c r="G26" s="53"/>
      <c r="H26" s="53"/>
      <c r="I26" s="53"/>
      <c r="J26" s="53"/>
      <c r="K26" s="53"/>
      <c r="L26" s="53"/>
      <c r="M26" s="53"/>
      <c r="N26" s="54"/>
      <c r="O26" s="21"/>
      <c r="P26" s="1560" t="s">
        <v>292</v>
      </c>
      <c r="Q26" s="1561"/>
      <c r="R26" s="1561"/>
      <c r="S26" s="1617"/>
      <c r="T26" s="121" t="str">
        <f>E105</f>
        <v>本事業は終了するが、児童手当及び児童扶養手当の制度改正、こども医療費の年齢拡大、ひとり親家庭等医療費の自己負担金の廃止など、経常事業の充実を図る。</v>
      </c>
      <c r="U26" s="1610"/>
      <c r="V26" s="1610"/>
      <c r="W26" s="1610"/>
      <c r="X26" s="1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支給件数</v>
      </c>
      <c r="C33" s="49"/>
      <c r="D33" s="23" t="str">
        <f t="shared" ref="D33:E36" si="1">D70</f>
        <v>件</v>
      </c>
      <c r="E33" s="150">
        <f t="shared" si="1"/>
        <v>1835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支給人数</v>
      </c>
      <c r="C34" s="49"/>
      <c r="D34" s="23" t="str">
        <f t="shared" si="1"/>
        <v>人</v>
      </c>
      <c r="E34" s="150">
        <f t="shared" si="1"/>
        <v>3068</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支給額</v>
      </c>
      <c r="C35" s="49"/>
      <c r="D35" s="23" t="str">
        <f t="shared" si="1"/>
        <v>円</v>
      </c>
      <c r="E35" s="150">
        <f t="shared" si="1"/>
        <v>153400000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612" t="s">
        <v>285</v>
      </c>
      <c r="B44" s="1613"/>
      <c r="C44" s="1613"/>
      <c r="D44" s="1613"/>
      <c r="E44" s="1614" t="s">
        <v>619</v>
      </c>
      <c r="F44" s="1615"/>
      <c r="G44" s="1615"/>
      <c r="H44" s="1615"/>
      <c r="I44" s="1615"/>
      <c r="J44" s="1615"/>
      <c r="K44" s="1615"/>
      <c r="L44" s="1615"/>
      <c r="M44" s="1615"/>
      <c r="N44" s="1616"/>
    </row>
    <row r="45" spans="1:35" ht="20.100000000000001" customHeight="1" x14ac:dyDescent="0.15">
      <c r="A45" s="1588" t="s">
        <v>283</v>
      </c>
      <c r="B45" s="1589"/>
      <c r="C45" s="1589"/>
      <c r="D45" s="1589"/>
      <c r="E45" s="1590" t="s">
        <v>575</v>
      </c>
      <c r="F45" s="1591"/>
      <c r="G45" s="1591"/>
      <c r="H45" s="1591"/>
      <c r="I45" s="1591"/>
      <c r="J45" s="1591"/>
      <c r="K45" s="1591"/>
      <c r="L45" s="1591"/>
      <c r="M45" s="1591"/>
      <c r="N45" s="1592"/>
    </row>
    <row r="46" spans="1:35" ht="20.100000000000001" customHeight="1" x14ac:dyDescent="0.15">
      <c r="A46" s="1585" t="s">
        <v>334</v>
      </c>
      <c r="B46" s="1586"/>
      <c r="C46" s="1586"/>
      <c r="D46" s="1587"/>
      <c r="E46" s="1593" t="s">
        <v>618</v>
      </c>
      <c r="F46" s="1594"/>
      <c r="G46" s="1594"/>
      <c r="H46" s="1594"/>
      <c r="I46" s="1594"/>
      <c r="J46" s="1594"/>
      <c r="K46" s="1594"/>
      <c r="L46" s="1594"/>
      <c r="M46" s="1594"/>
      <c r="N46" s="1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588" t="s">
        <v>332</v>
      </c>
      <c r="B51" s="1589"/>
      <c r="C51" s="1589"/>
      <c r="D51" s="1589"/>
      <c r="E51" s="1602" t="str">
        <f>AA52 &amp; "市が直接実施  " &amp; AB52  &amp; "一部委託  "  &amp; AC52 &amp; "全部委託・指定管理  " &amp; AD52 &amp; "その他"</f>
        <v>■市が直接実施  ■一部委託  □全部委託・指定管理  □その他</v>
      </c>
      <c r="F51" s="1603"/>
      <c r="G51" s="1603"/>
      <c r="H51" s="1603"/>
      <c r="I51" s="1603"/>
      <c r="J51" s="1603"/>
      <c r="K51" s="1603"/>
      <c r="L51" s="1603"/>
      <c r="M51" s="1603"/>
      <c r="N51" s="1604"/>
    </row>
    <row r="52" spans="1:40" ht="20.100000000000001" customHeight="1" x14ac:dyDescent="0.15">
      <c r="A52" s="1588" t="s">
        <v>331</v>
      </c>
      <c r="B52" s="1589"/>
      <c r="C52" s="1589"/>
      <c r="D52" s="1589"/>
      <c r="E52" s="1602" t="str">
        <f>AA53 &amp; "国・県の制度　 " &amp; AB53  &amp; "国・県の制度＋市独自の制度　 "  &amp; AC53  &amp; "市独自の制度"</f>
        <v>■国・県の制度　 □国・県の制度＋市独自の制度　 □市独自の制度</v>
      </c>
      <c r="F52" s="1603"/>
      <c r="G52" s="1603"/>
      <c r="H52" s="1603"/>
      <c r="I52" s="1603"/>
      <c r="J52" s="1603"/>
      <c r="K52" s="1603"/>
      <c r="L52" s="1603"/>
      <c r="M52" s="1603"/>
      <c r="N52" s="1604"/>
      <c r="AA52" s="8" t="s">
        <v>275</v>
      </c>
      <c r="AB52" s="8" t="s">
        <v>275</v>
      </c>
      <c r="AC52" s="8" t="s">
        <v>274</v>
      </c>
      <c r="AD52" s="8" t="s">
        <v>274</v>
      </c>
    </row>
    <row r="53" spans="1:40" ht="20.100000000000001" customHeight="1" thickBot="1" x14ac:dyDescent="0.2">
      <c r="A53" s="1605" t="s">
        <v>330</v>
      </c>
      <c r="B53" s="1606"/>
      <c r="C53" s="1606"/>
      <c r="D53" s="1606"/>
      <c r="E53" s="1607" t="s">
        <v>617</v>
      </c>
      <c r="F53" s="1608"/>
      <c r="G53" s="1608"/>
      <c r="H53" s="1608"/>
      <c r="I53" s="1608"/>
      <c r="J53" s="1608"/>
      <c r="K53" s="1608"/>
      <c r="L53" s="1608"/>
      <c r="M53" s="1608"/>
      <c r="N53" s="16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21195000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10850</v>
      </c>
      <c r="AE57" s="13">
        <v>21195</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2468253</v>
      </c>
      <c r="AE58" s="13">
        <v>20924993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21195000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20924993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270007</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16037</v>
      </c>
      <c r="AE61" s="12">
        <f t="shared" si="2"/>
        <v>21195</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0.98726081623024298</v>
      </c>
      <c r="F62" s="47"/>
      <c r="G62" s="47" t="str">
        <f>IFERROR(G$60/G$57,"")</f>
        <v/>
      </c>
      <c r="H62" s="47"/>
      <c r="I62" s="47" t="str">
        <f>IFERROR(I$60/I$57,"")</f>
        <v/>
      </c>
      <c r="J62" s="47"/>
      <c r="K62" s="47" t="str">
        <f>IFERROR(K$60/K$57,"")</f>
        <v/>
      </c>
      <c r="L62" s="47"/>
      <c r="M62" s="47" t="str">
        <f>IFERROR(M$60/M$57,"")</f>
        <v/>
      </c>
      <c r="N62" s="50"/>
      <c r="AA62" s="11">
        <v>0</v>
      </c>
      <c r="AB62" s="11">
        <v>0</v>
      </c>
      <c r="AC62" s="11">
        <v>0</v>
      </c>
      <c r="AD62" s="11">
        <v>16037</v>
      </c>
      <c r="AE62" s="11">
        <v>21195</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616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596</v>
      </c>
      <c r="C70" s="49"/>
      <c r="D70" s="15" t="s">
        <v>358</v>
      </c>
      <c r="E70" s="180">
        <f>IFERROR(HLOOKUP($AE$38,$AA$76:$AI$80,2,FALSE),"")</f>
        <v>1835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615</v>
      </c>
      <c r="C71" s="49"/>
      <c r="D71" s="15" t="s">
        <v>252</v>
      </c>
      <c r="E71" s="180">
        <f>IFERROR(HLOOKUP($AE$38,$AA$76:$AI$80,3,FALSE),"")</f>
        <v>3068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614</v>
      </c>
      <c r="C72" s="49"/>
      <c r="D72" s="15" t="s">
        <v>515</v>
      </c>
      <c r="E72" s="180">
        <f>IFERROR(HLOOKUP($AE$38,$AA$76:$AI$80,4,FALSE),"")</f>
        <v>153400000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1835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3068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153400000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560" t="s">
        <v>305</v>
      </c>
      <c r="B85" s="1561"/>
      <c r="C85" s="1561"/>
      <c r="D85" s="1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560" t="s">
        <v>302</v>
      </c>
      <c r="B87" s="1561"/>
      <c r="C87" s="1561"/>
      <c r="D87" s="1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556" t="s">
        <v>300</v>
      </c>
      <c r="B89" s="1557"/>
      <c r="C89" s="1557"/>
      <c r="D89" s="15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560" t="s">
        <v>297</v>
      </c>
      <c r="B91" s="1561"/>
      <c r="C91" s="1561"/>
      <c r="D91" s="1618"/>
      <c r="E91" s="158" t="s">
        <v>613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560" t="s">
        <v>294</v>
      </c>
      <c r="B98" s="1561"/>
      <c r="C98" s="1561"/>
      <c r="D98" s="1618"/>
      <c r="E98" s="1623" t="s">
        <v>612</v>
      </c>
      <c r="F98" s="1624"/>
      <c r="G98" s="1620" t="s">
        <v>293</v>
      </c>
      <c r="H98" s="1621"/>
      <c r="I98" s="1621"/>
      <c r="J98" s="1621"/>
      <c r="K98" s="1621"/>
      <c r="L98" s="1621"/>
      <c r="M98" s="1621"/>
      <c r="N98" s="1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560" t="s">
        <v>292</v>
      </c>
      <c r="B105" s="1561"/>
      <c r="C105" s="1561"/>
      <c r="D105" s="1618"/>
      <c r="E105" s="1619" t="s">
        <v>611</v>
      </c>
      <c r="F105" s="1610"/>
      <c r="G105" s="1610"/>
      <c r="H105" s="1610"/>
      <c r="I105" s="1610"/>
      <c r="J105" s="1610"/>
      <c r="K105" s="1610"/>
      <c r="L105" s="1610"/>
      <c r="M105" s="1610"/>
      <c r="N105" s="1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636" t="s">
        <v>307</v>
      </c>
      <c r="Q4" s="1637"/>
      <c r="R4" s="1637"/>
      <c r="S4" s="1637"/>
      <c r="T4" s="118" t="str">
        <f>LEFT(E83,1)</f>
        <v>Ｂ</v>
      </c>
      <c r="U4" s="1638" t="s">
        <v>306</v>
      </c>
      <c r="V4" s="1638"/>
      <c r="W4" s="1638"/>
      <c r="X4" s="1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1640" t="s">
        <v>305</v>
      </c>
      <c r="Q6" s="1641"/>
      <c r="R6" s="1641"/>
      <c r="S6" s="1641"/>
      <c r="T6" s="118" t="str">
        <f>LEFT(E85,1)</f>
        <v>Ｂ</v>
      </c>
      <c r="U6" s="1638" t="s">
        <v>303</v>
      </c>
      <c r="V6" s="1638"/>
      <c r="W6" s="1638"/>
      <c r="X6" s="1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652" t="s">
        <v>285</v>
      </c>
      <c r="B7" s="1653"/>
      <c r="C7" s="1653"/>
      <c r="D7" s="1653"/>
      <c r="E7" s="1654" t="str">
        <f t="shared" si="0"/>
        <v>子育て世帯生活支援特別給付金給付</v>
      </c>
      <c r="F7" s="1655"/>
      <c r="G7" s="1655"/>
      <c r="H7" s="1655"/>
      <c r="I7" s="1655"/>
      <c r="J7" s="1655"/>
      <c r="K7" s="1655"/>
      <c r="L7" s="1655"/>
      <c r="M7" s="1655"/>
      <c r="N7" s="1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628" t="s">
        <v>283</v>
      </c>
      <c r="B8" s="1629"/>
      <c r="C8" s="1629"/>
      <c r="D8" s="1629"/>
      <c r="E8" s="1630" t="str">
        <f t="shared" si="0"/>
        <v>こども給付課</v>
      </c>
      <c r="F8" s="1631"/>
      <c r="G8" s="1631"/>
      <c r="H8" s="1631"/>
      <c r="I8" s="1631"/>
      <c r="J8" s="1631"/>
      <c r="K8" s="1631"/>
      <c r="L8" s="1631"/>
      <c r="M8" s="1631"/>
      <c r="N8" s="1632"/>
      <c r="P8" s="1600" t="s">
        <v>302</v>
      </c>
      <c r="Q8" s="1601"/>
      <c r="R8" s="1601"/>
      <c r="S8" s="1601"/>
      <c r="T8" s="120" t="str">
        <f>LEFT(E87,1)</f>
        <v>Ａ</v>
      </c>
      <c r="U8" s="1598" t="s">
        <v>301</v>
      </c>
      <c r="V8" s="1598"/>
      <c r="W8" s="1598"/>
      <c r="X8" s="1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625" t="s">
        <v>334</v>
      </c>
      <c r="B9" s="1626"/>
      <c r="C9" s="1626"/>
      <c r="D9" s="1627"/>
      <c r="E9" s="1633" t="str">
        <f t="shared" si="0"/>
        <v>食費等の物価高騰に直面し、影響を特に受ける低所得の子育て世帯に対し、子育て世帯生活支援特別給付金を支給する。</v>
      </c>
      <c r="F9" s="1634"/>
      <c r="G9" s="1634"/>
      <c r="H9" s="1634"/>
      <c r="I9" s="1634"/>
      <c r="J9" s="1634"/>
      <c r="K9" s="1634"/>
      <c r="L9" s="1634"/>
      <c r="M9" s="1634"/>
      <c r="N9" s="1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596" t="s">
        <v>300</v>
      </c>
      <c r="Q10" s="1597"/>
      <c r="R10" s="1597"/>
      <c r="S10" s="1597"/>
      <c r="T10" s="118" t="str">
        <f>LEFT(E89,1)</f>
        <v>Ｂ</v>
      </c>
      <c r="U10" s="1598" t="s">
        <v>298</v>
      </c>
      <c r="V10" s="1598"/>
      <c r="W10" s="1598"/>
      <c r="X10" s="1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令和５年３月に閣議決定された全額国庫補助の単年度事業であるが、支給要件に該当する子育て世帯に対し、施策に貢献した。</v>
      </c>
      <c r="U12" s="1650"/>
      <c r="V12" s="1650"/>
      <c r="W12" s="1650"/>
      <c r="X12" s="1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628" t="s">
        <v>332</v>
      </c>
      <c r="B14" s="1629"/>
      <c r="C14" s="1629"/>
      <c r="D14" s="1629"/>
      <c r="E14" s="1642" t="str">
        <f>E51</f>
        <v>■市が直接実施  ■一部委託  □全部委託・指定管理  □その他</v>
      </c>
      <c r="F14" s="1643"/>
      <c r="G14" s="1643"/>
      <c r="H14" s="1643"/>
      <c r="I14" s="1643"/>
      <c r="J14" s="1643"/>
      <c r="K14" s="1643"/>
      <c r="L14" s="1643"/>
      <c r="M14" s="1643"/>
      <c r="N14" s="1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628" t="s">
        <v>331</v>
      </c>
      <c r="B15" s="1629"/>
      <c r="C15" s="1629"/>
      <c r="D15" s="1629"/>
      <c r="E15" s="1642" t="str">
        <f>E52</f>
        <v>■国・県の制度　 □国・県の制度＋市独自の制度　 □市独自の制度</v>
      </c>
      <c r="F15" s="1643"/>
      <c r="G15" s="1643"/>
      <c r="H15" s="1643"/>
      <c r="I15" s="1643"/>
      <c r="J15" s="1643"/>
      <c r="K15" s="1643"/>
      <c r="L15" s="1643"/>
      <c r="M15" s="1643"/>
      <c r="N15" s="1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645" t="s">
        <v>330</v>
      </c>
      <c r="B16" s="1646"/>
      <c r="C16" s="1646"/>
      <c r="D16" s="1646"/>
      <c r="E16" s="1647" t="str">
        <f>E53</f>
        <v>新座市低所得の子育て世帯に対する子育て世帯生活支援特別給付金支給事業実施要綱</v>
      </c>
      <c r="F16" s="1648"/>
      <c r="G16" s="1648"/>
      <c r="H16" s="1648"/>
      <c r="I16" s="1648"/>
      <c r="J16" s="1648"/>
      <c r="K16" s="1648"/>
      <c r="L16" s="1648"/>
      <c r="M16" s="1648"/>
      <c r="N16" s="1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165000000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165000000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153400000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11600000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0.92969696969696969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食費等の物価高騰に直面し、影響を特に受ける低所得の子育て世帯に対し、子育て世帯生活支援特別給付金を支給した。（１人当り５０，０００円）
【ひとり親世帯分】令和５年３月分児童扶養手当受給世帯及びそれに準じる世帯９４１世帯、１，４２５人に７１，２５０，０００円を支給した。
【その他世帯分】令和４年度新座市子育て世帯生活支援特別給付金受給者及び対象児童を養育する令和５年度非課税者等、８９４世帯、１，６４３人に８２，１５０，０００円を支給した。</v>
      </c>
      <c r="F26" s="53"/>
      <c r="G26" s="53"/>
      <c r="H26" s="53"/>
      <c r="I26" s="53"/>
      <c r="J26" s="53"/>
      <c r="K26" s="53"/>
      <c r="L26" s="53"/>
      <c r="M26" s="53"/>
      <c r="N26" s="54"/>
      <c r="O26" s="21"/>
      <c r="P26" s="1600" t="s">
        <v>292</v>
      </c>
      <c r="Q26" s="1601"/>
      <c r="R26" s="1601"/>
      <c r="S26" s="1657"/>
      <c r="T26" s="121" t="str">
        <f>E105</f>
        <v>本事業は終了するが、児童手当及び児童扶養手当の制度改正、こども医療費の年齢拡大、ひとり親家庭等医療費の自己負担金の廃止など、経常事業の充実を図る。</v>
      </c>
      <c r="U26" s="1650"/>
      <c r="V26" s="1650"/>
      <c r="W26" s="1650"/>
      <c r="X26" s="1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支給件数</v>
      </c>
      <c r="C33" s="49"/>
      <c r="D33" s="23" t="str">
        <f t="shared" ref="D33:E36" si="1">D70</f>
        <v>件</v>
      </c>
      <c r="E33" s="150">
        <f t="shared" si="1"/>
        <v>1835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支給人数</v>
      </c>
      <c r="C34" s="49"/>
      <c r="D34" s="23" t="str">
        <f t="shared" si="1"/>
        <v>人</v>
      </c>
      <c r="E34" s="150">
        <f t="shared" si="1"/>
        <v>3068</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支給額</v>
      </c>
      <c r="C35" s="49"/>
      <c r="D35" s="23" t="str">
        <f t="shared" si="1"/>
        <v>円</v>
      </c>
      <c r="E35" s="150">
        <f t="shared" si="1"/>
        <v>153400000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1652" t="s">
        <v>285</v>
      </c>
      <c r="B44" s="1653"/>
      <c r="C44" s="1653"/>
      <c r="D44" s="1653"/>
      <c r="E44" s="1654" t="s">
        <v>623</v>
      </c>
      <c r="F44" s="1655"/>
      <c r="G44" s="1655"/>
      <c r="H44" s="1655"/>
      <c r="I44" s="1655"/>
      <c r="J44" s="1655"/>
      <c r="K44" s="1655"/>
      <c r="L44" s="1655"/>
      <c r="M44" s="1655"/>
      <c r="N44" s="1656"/>
    </row>
    <row r="45" spans="1:35" ht="20.100000000000001" customHeight="1" x14ac:dyDescent="0.15">
      <c r="A45" s="1628" t="s">
        <v>283</v>
      </c>
      <c r="B45" s="1629"/>
      <c r="C45" s="1629"/>
      <c r="D45" s="1629"/>
      <c r="E45" s="1630" t="s">
        <v>575</v>
      </c>
      <c r="F45" s="1631"/>
      <c r="G45" s="1631"/>
      <c r="H45" s="1631"/>
      <c r="I45" s="1631"/>
      <c r="J45" s="1631"/>
      <c r="K45" s="1631"/>
      <c r="L45" s="1631"/>
      <c r="M45" s="1631"/>
      <c r="N45" s="1632"/>
    </row>
    <row r="46" spans="1:35" ht="20.100000000000001" customHeight="1" x14ac:dyDescent="0.15">
      <c r="A46" s="1625" t="s">
        <v>334</v>
      </c>
      <c r="B46" s="1626"/>
      <c r="C46" s="1626"/>
      <c r="D46" s="1627"/>
      <c r="E46" s="1633" t="s">
        <v>622</v>
      </c>
      <c r="F46" s="1634"/>
      <c r="G46" s="1634"/>
      <c r="H46" s="1634"/>
      <c r="I46" s="1634"/>
      <c r="J46" s="1634"/>
      <c r="K46" s="1634"/>
      <c r="L46" s="1634"/>
      <c r="M46" s="1634"/>
      <c r="N46" s="1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628" t="s">
        <v>332</v>
      </c>
      <c r="B51" s="1629"/>
      <c r="C51" s="1629"/>
      <c r="D51" s="1629"/>
      <c r="E51" s="1642" t="str">
        <f>AA52 &amp; "市が直接実施  " &amp; AB52  &amp; "一部委託  "  &amp; AC52 &amp; "全部委託・指定管理  " &amp; AD52 &amp; "その他"</f>
        <v>■市が直接実施  ■一部委託  □全部委託・指定管理  □その他</v>
      </c>
      <c r="F51" s="1643"/>
      <c r="G51" s="1643"/>
      <c r="H51" s="1643"/>
      <c r="I51" s="1643"/>
      <c r="J51" s="1643"/>
      <c r="K51" s="1643"/>
      <c r="L51" s="1643"/>
      <c r="M51" s="1643"/>
      <c r="N51" s="1644"/>
    </row>
    <row r="52" spans="1:40" ht="20.100000000000001" customHeight="1" x14ac:dyDescent="0.15">
      <c r="A52" s="1628" t="s">
        <v>331</v>
      </c>
      <c r="B52" s="1629"/>
      <c r="C52" s="1629"/>
      <c r="D52" s="1629"/>
      <c r="E52" s="1642" t="str">
        <f>AA53 &amp; "国・県の制度　 " &amp; AB53  &amp; "国・県の制度＋市独自の制度　 "  &amp; AC53  &amp; "市独自の制度"</f>
        <v>■国・県の制度　 □国・県の制度＋市独自の制度　 □市独自の制度</v>
      </c>
      <c r="F52" s="1643"/>
      <c r="G52" s="1643"/>
      <c r="H52" s="1643"/>
      <c r="I52" s="1643"/>
      <c r="J52" s="1643"/>
      <c r="K52" s="1643"/>
      <c r="L52" s="1643"/>
      <c r="M52" s="1643"/>
      <c r="N52" s="1644"/>
      <c r="AA52" s="8" t="s">
        <v>275</v>
      </c>
      <c r="AB52" s="8" t="s">
        <v>275</v>
      </c>
      <c r="AC52" s="8" t="s">
        <v>274</v>
      </c>
      <c r="AD52" s="8" t="s">
        <v>274</v>
      </c>
    </row>
    <row r="53" spans="1:40" ht="20.100000000000001" customHeight="1" thickBot="1" x14ac:dyDescent="0.2">
      <c r="A53" s="1645" t="s">
        <v>330</v>
      </c>
      <c r="B53" s="1646"/>
      <c r="C53" s="1646"/>
      <c r="D53" s="1646"/>
      <c r="E53" s="1647" t="s">
        <v>617</v>
      </c>
      <c r="F53" s="1648"/>
      <c r="G53" s="1648"/>
      <c r="H53" s="1648"/>
      <c r="I53" s="1648"/>
      <c r="J53" s="1648"/>
      <c r="K53" s="1648"/>
      <c r="L53" s="1648"/>
      <c r="M53" s="1648"/>
      <c r="N53" s="16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165000000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174500</v>
      </c>
      <c r="AE57" s="13">
        <v>165000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142450000</v>
      </c>
      <c r="AE58" s="13">
        <v>153400000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165000000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153400000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11600000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226950</v>
      </c>
      <c r="AE61" s="12">
        <f t="shared" si="2"/>
        <v>165000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0.92969696969696969</v>
      </c>
      <c r="F62" s="47"/>
      <c r="G62" s="47" t="str">
        <f>IFERROR(G$60/G$57,"")</f>
        <v/>
      </c>
      <c r="H62" s="47"/>
      <c r="I62" s="47" t="str">
        <f>IFERROR(I$60/I$57,"")</f>
        <v/>
      </c>
      <c r="J62" s="47"/>
      <c r="K62" s="47" t="str">
        <f>IFERROR(K$60/K$57,"")</f>
        <v/>
      </c>
      <c r="L62" s="47"/>
      <c r="M62" s="47" t="str">
        <f>IFERROR(M$60/M$57,"")</f>
        <v/>
      </c>
      <c r="N62" s="50"/>
      <c r="AA62" s="11">
        <v>0</v>
      </c>
      <c r="AB62" s="11">
        <v>0</v>
      </c>
      <c r="AC62" s="11">
        <v>0</v>
      </c>
      <c r="AD62" s="11">
        <v>226950</v>
      </c>
      <c r="AE62" s="11">
        <v>165000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621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596</v>
      </c>
      <c r="C70" s="49"/>
      <c r="D70" s="15" t="s">
        <v>358</v>
      </c>
      <c r="E70" s="180">
        <f>IFERROR(HLOOKUP($AE$38,$AA$76:$AI$80,2,FALSE),"")</f>
        <v>1835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615</v>
      </c>
      <c r="C71" s="49"/>
      <c r="D71" s="15" t="s">
        <v>252</v>
      </c>
      <c r="E71" s="180">
        <f>IFERROR(HLOOKUP($AE$38,$AA$76:$AI$80,3,FALSE),"")</f>
        <v>3068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614</v>
      </c>
      <c r="C72" s="49"/>
      <c r="D72" s="15" t="s">
        <v>515</v>
      </c>
      <c r="E72" s="180">
        <f>IFERROR(HLOOKUP($AE$38,$AA$76:$AI$80,4,FALSE),"")</f>
        <v>153400000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1835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3068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153400000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600" t="s">
        <v>305</v>
      </c>
      <c r="B85" s="1601"/>
      <c r="C85" s="1601"/>
      <c r="D85" s="1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600" t="s">
        <v>302</v>
      </c>
      <c r="B87" s="1601"/>
      <c r="C87" s="1601"/>
      <c r="D87" s="1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596" t="s">
        <v>300</v>
      </c>
      <c r="B89" s="1597"/>
      <c r="C89" s="1597"/>
      <c r="D89" s="15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600" t="s">
        <v>297</v>
      </c>
      <c r="B91" s="1601"/>
      <c r="C91" s="1601"/>
      <c r="D91" s="1658"/>
      <c r="E91" s="158" t="s">
        <v>620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600" t="s">
        <v>294</v>
      </c>
      <c r="B98" s="1601"/>
      <c r="C98" s="1601"/>
      <c r="D98" s="1658"/>
      <c r="E98" s="1663" t="s">
        <v>612</v>
      </c>
      <c r="F98" s="1664"/>
      <c r="G98" s="1660" t="s">
        <v>293</v>
      </c>
      <c r="H98" s="1661"/>
      <c r="I98" s="1661"/>
      <c r="J98" s="1661"/>
      <c r="K98" s="1661"/>
      <c r="L98" s="1661"/>
      <c r="M98" s="1661"/>
      <c r="N98" s="1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600" t="s">
        <v>292</v>
      </c>
      <c r="B105" s="1601"/>
      <c r="C105" s="1601"/>
      <c r="D105" s="1658"/>
      <c r="E105" s="1659" t="s">
        <v>611</v>
      </c>
      <c r="F105" s="1650"/>
      <c r="G105" s="1650"/>
      <c r="H105" s="1650"/>
      <c r="I105" s="1650"/>
      <c r="J105" s="1650"/>
      <c r="K105" s="1650"/>
      <c r="L105" s="1650"/>
      <c r="M105" s="1650"/>
      <c r="N105" s="1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35" t="s">
        <v>307</v>
      </c>
      <c r="Q4" s="236"/>
      <c r="R4" s="236"/>
      <c r="S4" s="236"/>
      <c r="T4" s="118" t="str">
        <f>LEFT(E83,1)</f>
        <v>Ｂ</v>
      </c>
      <c r="U4" s="237" t="s">
        <v>306</v>
      </c>
      <c r="V4" s="237"/>
      <c r="W4" s="237"/>
      <c r="X4" s="238"/>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239" t="s">
        <v>305</v>
      </c>
      <c r="Q6" s="240"/>
      <c r="R6" s="240"/>
      <c r="S6" s="240"/>
      <c r="T6" s="118" t="str">
        <f>LEFT(E85,1)</f>
        <v>Ｂ</v>
      </c>
      <c r="U6" s="237" t="s">
        <v>303</v>
      </c>
      <c r="V6" s="237"/>
      <c r="W6" s="237"/>
      <c r="X6" s="238"/>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51" t="s">
        <v>285</v>
      </c>
      <c r="B7" s="252"/>
      <c r="C7" s="252"/>
      <c r="D7" s="252"/>
      <c r="E7" s="253" t="str">
        <f t="shared" si="0"/>
        <v>ファミリー・サポート・センター運営</v>
      </c>
      <c r="F7" s="254"/>
      <c r="G7" s="254"/>
      <c r="H7" s="254"/>
      <c r="I7" s="254"/>
      <c r="J7" s="254"/>
      <c r="K7" s="254"/>
      <c r="L7" s="254"/>
      <c r="M7" s="254"/>
      <c r="N7" s="255"/>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27" t="s">
        <v>283</v>
      </c>
      <c r="B8" s="228"/>
      <c r="C8" s="228"/>
      <c r="D8" s="228"/>
      <c r="E8" s="229" t="str">
        <f t="shared" si="0"/>
        <v>こども支援課</v>
      </c>
      <c r="F8" s="230"/>
      <c r="G8" s="230"/>
      <c r="H8" s="230"/>
      <c r="I8" s="230"/>
      <c r="J8" s="230"/>
      <c r="K8" s="230"/>
      <c r="L8" s="230"/>
      <c r="M8" s="230"/>
      <c r="N8" s="231"/>
      <c r="P8" s="199" t="s">
        <v>302</v>
      </c>
      <c r="Q8" s="200"/>
      <c r="R8" s="200"/>
      <c r="S8" s="200"/>
      <c r="T8" s="120" t="str">
        <f>LEFT(E87,1)</f>
        <v>Ａ</v>
      </c>
      <c r="U8" s="197" t="s">
        <v>301</v>
      </c>
      <c r="V8" s="197"/>
      <c r="W8" s="197"/>
      <c r="X8" s="19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24" t="s">
        <v>334</v>
      </c>
      <c r="B9" s="225"/>
      <c r="C9" s="225"/>
      <c r="D9" s="226"/>
      <c r="E9" s="232" t="str">
        <f t="shared" si="0"/>
        <v>ファミリー・サポート・センターを運営し、地域での子育てを支援する。センターには会員間の調整や仲介を行うアドバイザーを配置し、相互援助活動を支援するとともに事業の周知、啓発、会員募集や会員情報の管理、講習会、会報誌の発行、交流会等を実施することにより子育てしやすい環境づくりを図る。</v>
      </c>
      <c r="F9" s="233"/>
      <c r="G9" s="233"/>
      <c r="H9" s="233"/>
      <c r="I9" s="233"/>
      <c r="J9" s="233"/>
      <c r="K9" s="233"/>
      <c r="L9" s="233"/>
      <c r="M9" s="233"/>
      <c r="N9" s="234"/>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95" t="s">
        <v>300</v>
      </c>
      <c r="Q10" s="196"/>
      <c r="R10" s="196"/>
      <c r="S10" s="196"/>
      <c r="T10" s="118" t="str">
        <f>LEFT(E89,1)</f>
        <v>Ｂ</v>
      </c>
      <c r="U10" s="197" t="s">
        <v>298</v>
      </c>
      <c r="V10" s="197"/>
      <c r="W10" s="197"/>
      <c r="X10" s="19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少子化、核家族化、共働き世帯の増加等、地域のつながりが希薄になっているなか、ファミリー・サポート・センターの活動を通じて、身近な地域社会における子育て支援体制の充実図ることができた。</v>
      </c>
      <c r="U12" s="249"/>
      <c r="V12" s="249"/>
      <c r="W12" s="249"/>
      <c r="X12" s="25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27" t="s">
        <v>332</v>
      </c>
      <c r="B14" s="228"/>
      <c r="C14" s="228"/>
      <c r="D14" s="228"/>
      <c r="E14" s="241" t="str">
        <f>E51</f>
        <v>■市が直接実施  □一部委託  □全部委託・指定管理  □その他</v>
      </c>
      <c r="F14" s="242"/>
      <c r="G14" s="242"/>
      <c r="H14" s="242"/>
      <c r="I14" s="242"/>
      <c r="J14" s="242"/>
      <c r="K14" s="242"/>
      <c r="L14" s="242"/>
      <c r="M14" s="242"/>
      <c r="N14" s="243"/>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27" t="s">
        <v>331</v>
      </c>
      <c r="B15" s="228"/>
      <c r="C15" s="228"/>
      <c r="D15" s="228"/>
      <c r="E15" s="241" t="str">
        <f>E52</f>
        <v>■国・県の制度　 □国・県の制度＋市独自の制度　 □市独自の制度</v>
      </c>
      <c r="F15" s="242"/>
      <c r="G15" s="242"/>
      <c r="H15" s="242"/>
      <c r="I15" s="242"/>
      <c r="J15" s="242"/>
      <c r="K15" s="242"/>
      <c r="L15" s="242"/>
      <c r="M15" s="242"/>
      <c r="N15" s="243"/>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44" t="s">
        <v>330</v>
      </c>
      <c r="B16" s="245"/>
      <c r="C16" s="245"/>
      <c r="D16" s="245"/>
      <c r="E16" s="246" t="str">
        <f>E53</f>
        <v>子ども・子育て支援法、新座市ファミリー・サポート・センター事業実施要綱</v>
      </c>
      <c r="F16" s="247"/>
      <c r="G16" s="247"/>
      <c r="H16" s="247"/>
      <c r="I16" s="247"/>
      <c r="J16" s="247"/>
      <c r="K16" s="247"/>
      <c r="L16" s="247"/>
      <c r="M16" s="247"/>
      <c r="N16" s="248"/>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9046000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2903000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6143000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7787533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1258467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0.86088138403714354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会員間の調整や仲介をアドバイザーが行い、育児の援助を受けたい方と育児の援助ができる方が子育ての相互援助活動を行った。
活動内容　子どもの送迎等</v>
      </c>
      <c r="F26" s="53"/>
      <c r="G26" s="53"/>
      <c r="H26" s="53"/>
      <c r="I26" s="53"/>
      <c r="J26" s="53"/>
      <c r="K26" s="53"/>
      <c r="L26" s="53"/>
      <c r="M26" s="53"/>
      <c r="N26" s="54"/>
      <c r="O26" s="21"/>
      <c r="P26" s="199" t="s">
        <v>292</v>
      </c>
      <c r="Q26" s="200"/>
      <c r="R26" s="200"/>
      <c r="S26" s="256"/>
      <c r="T26" s="121" t="str">
        <f>E105</f>
        <v>今後も安心して子どもを産み、育てることができる環境を実現するために、身近な地域社会における子育て支援体制の充実を図る。</v>
      </c>
      <c r="U26" s="249"/>
      <c r="V26" s="249"/>
      <c r="W26" s="249"/>
      <c r="X26" s="250"/>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登録会員数</v>
      </c>
      <c r="C33" s="49"/>
      <c r="D33" s="23" t="str">
        <f t="shared" ref="D33:E36" si="1">D70</f>
        <v>人</v>
      </c>
      <c r="E33" s="150">
        <f t="shared" si="1"/>
        <v>1940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251" t="s">
        <v>285</v>
      </c>
      <c r="B44" s="252"/>
      <c r="C44" s="252"/>
      <c r="D44" s="252"/>
      <c r="E44" s="253" t="s">
        <v>346</v>
      </c>
      <c r="F44" s="254"/>
      <c r="G44" s="254"/>
      <c r="H44" s="254"/>
      <c r="I44" s="254"/>
      <c r="J44" s="254"/>
      <c r="K44" s="254"/>
      <c r="L44" s="254"/>
      <c r="M44" s="254"/>
      <c r="N44" s="255"/>
    </row>
    <row r="45" spans="1:35" ht="20.100000000000001" customHeight="1" x14ac:dyDescent="0.15">
      <c r="A45" s="227" t="s">
        <v>283</v>
      </c>
      <c r="B45" s="228"/>
      <c r="C45" s="228"/>
      <c r="D45" s="228"/>
      <c r="E45" s="229" t="s">
        <v>282</v>
      </c>
      <c r="F45" s="230"/>
      <c r="G45" s="230"/>
      <c r="H45" s="230"/>
      <c r="I45" s="230"/>
      <c r="J45" s="230"/>
      <c r="K45" s="230"/>
      <c r="L45" s="230"/>
      <c r="M45" s="230"/>
      <c r="N45" s="231"/>
    </row>
    <row r="46" spans="1:35" ht="20.100000000000001" customHeight="1" x14ac:dyDescent="0.15">
      <c r="A46" s="224" t="s">
        <v>334</v>
      </c>
      <c r="B46" s="225"/>
      <c r="C46" s="225"/>
      <c r="D46" s="226"/>
      <c r="E46" s="232" t="s">
        <v>345</v>
      </c>
      <c r="F46" s="233"/>
      <c r="G46" s="233"/>
      <c r="H46" s="233"/>
      <c r="I46" s="233"/>
      <c r="J46" s="233"/>
      <c r="K46" s="233"/>
      <c r="L46" s="233"/>
      <c r="M46" s="233"/>
      <c r="N46" s="234"/>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27" t="s">
        <v>332</v>
      </c>
      <c r="B51" s="228"/>
      <c r="C51" s="228"/>
      <c r="D51" s="228"/>
      <c r="E51" s="241" t="str">
        <f>AA52 &amp; "市が直接実施  " &amp; AB52  &amp; "一部委託  "  &amp; AC52 &amp; "全部委託・指定管理  " &amp; AD52 &amp; "その他"</f>
        <v>■市が直接実施  □一部委託  □全部委託・指定管理  □その他</v>
      </c>
      <c r="F51" s="242"/>
      <c r="G51" s="242"/>
      <c r="H51" s="242"/>
      <c r="I51" s="242"/>
      <c r="J51" s="242"/>
      <c r="K51" s="242"/>
      <c r="L51" s="242"/>
      <c r="M51" s="242"/>
      <c r="N51" s="243"/>
    </row>
    <row r="52" spans="1:40" ht="20.100000000000001" customHeight="1" x14ac:dyDescent="0.15">
      <c r="A52" s="227" t="s">
        <v>331</v>
      </c>
      <c r="B52" s="228"/>
      <c r="C52" s="228"/>
      <c r="D52" s="228"/>
      <c r="E52" s="241" t="str">
        <f>AA53 &amp; "国・県の制度　 " &amp; AB53  &amp; "国・県の制度＋市独自の制度　 "  &amp; AC53  &amp; "市独自の制度"</f>
        <v>■国・県の制度　 □国・県の制度＋市独自の制度　 □市独自の制度</v>
      </c>
      <c r="F52" s="242"/>
      <c r="G52" s="242"/>
      <c r="H52" s="242"/>
      <c r="I52" s="242"/>
      <c r="J52" s="242"/>
      <c r="K52" s="242"/>
      <c r="L52" s="242"/>
      <c r="M52" s="242"/>
      <c r="N52" s="243"/>
      <c r="AA52" s="8" t="s">
        <v>275</v>
      </c>
      <c r="AB52" s="8" t="s">
        <v>274</v>
      </c>
      <c r="AC52" s="8" t="s">
        <v>274</v>
      </c>
      <c r="AD52" s="8" t="s">
        <v>274</v>
      </c>
    </row>
    <row r="53" spans="1:40" ht="20.100000000000001" customHeight="1" thickBot="1" x14ac:dyDescent="0.2">
      <c r="A53" s="244" t="s">
        <v>330</v>
      </c>
      <c r="B53" s="245"/>
      <c r="C53" s="245"/>
      <c r="D53" s="245"/>
      <c r="E53" s="246" t="s">
        <v>344</v>
      </c>
      <c r="F53" s="247"/>
      <c r="G53" s="247"/>
      <c r="H53" s="247"/>
      <c r="I53" s="247"/>
      <c r="J53" s="247"/>
      <c r="K53" s="247"/>
      <c r="L53" s="247"/>
      <c r="M53" s="247"/>
      <c r="N53" s="248"/>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9046000</v>
      </c>
      <c r="F57" s="57"/>
      <c r="G57" s="57">
        <f>IFERROR(HLOOKUP($AF$38,$AA$56:$AI$57,2,FALSE)*1000,"")</f>
        <v>10914000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9301</v>
      </c>
      <c r="AE57" s="13">
        <v>9046</v>
      </c>
      <c r="AF57" s="13">
        <v>10914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2903000</v>
      </c>
      <c r="G58" s="19"/>
      <c r="H58" s="20">
        <f>IFERROR(G57-H59,"")</f>
        <v>3638000</v>
      </c>
      <c r="I58" s="19"/>
      <c r="J58" s="20">
        <f>IFERROR(I57-J59,"")</f>
        <v>0</v>
      </c>
      <c r="K58" s="19"/>
      <c r="L58" s="20">
        <f>IFERROR(K57-L59,"")</f>
        <v>0</v>
      </c>
      <c r="M58" s="19"/>
      <c r="N58" s="18">
        <f>IFERROR(M57-N59,"")</f>
        <v>0</v>
      </c>
      <c r="AA58" s="13">
        <v>0</v>
      </c>
      <c r="AB58" s="13">
        <v>0</v>
      </c>
      <c r="AC58" s="13">
        <v>0</v>
      </c>
      <c r="AD58" s="13">
        <v>5036204</v>
      </c>
      <c r="AE58" s="13">
        <v>7787533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6143000</v>
      </c>
      <c r="G59" s="19"/>
      <c r="H59" s="20">
        <f>IFERROR(HLOOKUP($AF$38,$AA$60:$AI$61,2,FALSE)*1000,"")</f>
        <v>7276000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7787533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1258467</v>
      </c>
      <c r="F61" s="57"/>
      <c r="G61" s="57">
        <f>IFERROR(G57-G60,"")</f>
        <v>10914000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6000</v>
      </c>
      <c r="AE61" s="12">
        <f t="shared" si="2"/>
        <v>6143</v>
      </c>
      <c r="AF61" s="12">
        <f t="shared" si="2"/>
        <v>7276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0.86088138403714354</v>
      </c>
      <c r="F62" s="47"/>
      <c r="G62" s="47">
        <f>IFERROR(G$60/G$57,"")</f>
        <v>0</v>
      </c>
      <c r="H62" s="47"/>
      <c r="I62" s="47" t="str">
        <f>IFERROR(I$60/I$57,"")</f>
        <v/>
      </c>
      <c r="J62" s="47"/>
      <c r="K62" s="47" t="str">
        <f>IFERROR(K$60/K$57,"")</f>
        <v/>
      </c>
      <c r="L62" s="47"/>
      <c r="M62" s="47" t="str">
        <f>IFERROR(M$60/M$57,"")</f>
        <v/>
      </c>
      <c r="N62" s="50"/>
      <c r="AA62" s="11">
        <v>0</v>
      </c>
      <c r="AB62" s="11">
        <v>0</v>
      </c>
      <c r="AC62" s="11">
        <v>0</v>
      </c>
      <c r="AD62" s="11">
        <v>3000</v>
      </c>
      <c r="AE62" s="11">
        <v>3071</v>
      </c>
      <c r="AF62" s="11">
        <v>3638</v>
      </c>
      <c r="AG62" s="11">
        <v>0</v>
      </c>
      <c r="AH62" s="11">
        <v>0</v>
      </c>
      <c r="AI62" s="11">
        <v>0</v>
      </c>
      <c r="AJ62" s="8" t="s">
        <v>251</v>
      </c>
      <c r="AL62" s="8" t="s">
        <v>251</v>
      </c>
      <c r="AN62" s="8" t="s">
        <v>251</v>
      </c>
    </row>
    <row r="63" spans="1:40" ht="20.100000000000001" customHeight="1" x14ac:dyDescent="0.15">
      <c r="A63" s="51" t="s">
        <v>321</v>
      </c>
      <c r="B63" s="52"/>
      <c r="C63" s="52"/>
      <c r="D63" s="52"/>
      <c r="E63" s="53" t="s">
        <v>343</v>
      </c>
      <c r="F63" s="53"/>
      <c r="G63" s="53"/>
      <c r="H63" s="53"/>
      <c r="I63" s="53"/>
      <c r="J63" s="53"/>
      <c r="K63" s="53"/>
      <c r="L63" s="53"/>
      <c r="M63" s="53"/>
      <c r="N63" s="54"/>
      <c r="AA63" s="11">
        <v>0</v>
      </c>
      <c r="AB63" s="11">
        <v>0</v>
      </c>
      <c r="AC63" s="11">
        <v>0</v>
      </c>
      <c r="AD63" s="11">
        <v>3000</v>
      </c>
      <c r="AE63" s="11">
        <v>3072</v>
      </c>
      <c r="AF63" s="11">
        <v>3638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342</v>
      </c>
      <c r="C70" s="49"/>
      <c r="D70" s="15" t="s">
        <v>252</v>
      </c>
      <c r="E70" s="180">
        <f>IFERROR(HLOOKUP($AE$38,$AA$76:$AI$80,2,FALSE),"")</f>
        <v>1940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1940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99" t="s">
        <v>305</v>
      </c>
      <c r="B85" s="200"/>
      <c r="C85" s="200"/>
      <c r="D85" s="200"/>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99" t="s">
        <v>302</v>
      </c>
      <c r="B87" s="200"/>
      <c r="C87" s="200"/>
      <c r="D87" s="200"/>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95" t="s">
        <v>300</v>
      </c>
      <c r="B89" s="196"/>
      <c r="C89" s="196"/>
      <c r="D89" s="196"/>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99" t="s">
        <v>297</v>
      </c>
      <c r="B91" s="200"/>
      <c r="C91" s="200"/>
      <c r="D91" s="257"/>
      <c r="E91" s="158" t="s">
        <v>341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99" t="s">
        <v>294</v>
      </c>
      <c r="B98" s="200"/>
      <c r="C98" s="200"/>
      <c r="D98" s="257"/>
      <c r="E98" s="262" t="s">
        <v>340</v>
      </c>
      <c r="F98" s="263"/>
      <c r="G98" s="259" t="s">
        <v>293</v>
      </c>
      <c r="H98" s="260"/>
      <c r="I98" s="260"/>
      <c r="J98" s="260"/>
      <c r="K98" s="260"/>
      <c r="L98" s="260"/>
      <c r="M98" s="260"/>
      <c r="N98" s="261"/>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99" t="s">
        <v>292</v>
      </c>
      <c r="B105" s="200"/>
      <c r="C105" s="200"/>
      <c r="D105" s="257"/>
      <c r="E105" s="258" t="s">
        <v>339</v>
      </c>
      <c r="F105" s="249"/>
      <c r="G105" s="249"/>
      <c r="H105" s="249"/>
      <c r="I105" s="249"/>
      <c r="J105" s="249"/>
      <c r="K105" s="249"/>
      <c r="L105" s="249"/>
      <c r="M105" s="249"/>
      <c r="N105" s="250"/>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676" t="s">
        <v>307</v>
      </c>
      <c r="Q4" s="1677"/>
      <c r="R4" s="1677"/>
      <c r="S4" s="1677"/>
      <c r="T4" s="118" t="str">
        <f>LEFT(E83,1)</f>
        <v>Ｂ</v>
      </c>
      <c r="U4" s="1678" t="s">
        <v>306</v>
      </c>
      <c r="V4" s="1678"/>
      <c r="W4" s="1678"/>
      <c r="X4" s="1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680" t="s">
        <v>305</v>
      </c>
      <c r="Q6" s="1681"/>
      <c r="R6" s="1681"/>
      <c r="S6" s="1681"/>
      <c r="T6" s="118" t="str">
        <f>LEFT(E85,1)</f>
        <v>Ｂ</v>
      </c>
      <c r="U6" s="1678" t="s">
        <v>303</v>
      </c>
      <c r="V6" s="1678"/>
      <c r="W6" s="1678"/>
      <c r="X6" s="1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692" t="s">
        <v>285</v>
      </c>
      <c r="B7" s="1693"/>
      <c r="C7" s="1693"/>
      <c r="D7" s="1693"/>
      <c r="E7" s="1694" t="str">
        <f t="shared" si="0"/>
        <v>敬老祝金支給</v>
      </c>
      <c r="F7" s="1695"/>
      <c r="G7" s="1695"/>
      <c r="H7" s="1695"/>
      <c r="I7" s="1695"/>
      <c r="J7" s="1695"/>
      <c r="K7" s="1695"/>
      <c r="L7" s="1695"/>
      <c r="M7" s="1695"/>
      <c r="N7" s="1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668" t="s">
        <v>283</v>
      </c>
      <c r="B8" s="1669"/>
      <c r="C8" s="1669"/>
      <c r="D8" s="1669"/>
      <c r="E8" s="1670" t="str">
        <f t="shared" si="0"/>
        <v>長寿はつらつ課</v>
      </c>
      <c r="F8" s="1671"/>
      <c r="G8" s="1671"/>
      <c r="H8" s="1671"/>
      <c r="I8" s="1671"/>
      <c r="J8" s="1671"/>
      <c r="K8" s="1671"/>
      <c r="L8" s="1671"/>
      <c r="M8" s="1671"/>
      <c r="N8" s="1672"/>
      <c r="P8" s="1640" t="s">
        <v>302</v>
      </c>
      <c r="Q8" s="1641"/>
      <c r="R8" s="1641"/>
      <c r="S8" s="1641"/>
      <c r="T8" s="120" t="str">
        <f>LEFT(E87,1)</f>
        <v>Ａ</v>
      </c>
      <c r="U8" s="1638" t="s">
        <v>301</v>
      </c>
      <c r="V8" s="1638"/>
      <c r="W8" s="1638"/>
      <c r="X8" s="1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665" t="s">
        <v>334</v>
      </c>
      <c r="B9" s="1666"/>
      <c r="C9" s="1666"/>
      <c r="D9" s="1667"/>
      <c r="E9" s="1673" t="str">
        <f t="shared" si="0"/>
        <v>多年にわたり社会に貢献された高齢者の長寿を祝うとともに敬老の意を表し、併せて福祉の増進を図るため、当該年度に１００歳（百寿）を迎える方を対象に敬老祝金を支給する。</v>
      </c>
      <c r="F9" s="1674"/>
      <c r="G9" s="1674"/>
      <c r="H9" s="1674"/>
      <c r="I9" s="1674"/>
      <c r="J9" s="1674"/>
      <c r="K9" s="1674"/>
      <c r="L9" s="1674"/>
      <c r="M9" s="1674"/>
      <c r="N9" s="1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636" t="s">
        <v>300</v>
      </c>
      <c r="Q10" s="1637"/>
      <c r="R10" s="1637"/>
      <c r="S10" s="1637"/>
      <c r="T10" s="118" t="str">
        <f>LEFT(E89,1)</f>
        <v>Ｂ</v>
      </c>
      <c r="U10" s="1638" t="s">
        <v>298</v>
      </c>
      <c r="V10" s="1638"/>
      <c r="W10" s="1638"/>
      <c r="X10" s="1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国の百歳高齢者関係事業と併せて、多年にわたり社会に貢献された高齢者の長寿を祝うことで敬老の意を表し、福祉の増進を図ることができた。</v>
      </c>
      <c r="U12" s="1690"/>
      <c r="V12" s="1690"/>
      <c r="W12" s="1690"/>
      <c r="X12" s="1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668" t="s">
        <v>332</v>
      </c>
      <c r="B14" s="1669"/>
      <c r="C14" s="1669"/>
      <c r="D14" s="1669"/>
      <c r="E14" s="1682" t="str">
        <f>E51</f>
        <v>■市が直接実施  □一部委託  □全部委託・指定管理  □その他</v>
      </c>
      <c r="F14" s="1683"/>
      <c r="G14" s="1683"/>
      <c r="H14" s="1683"/>
      <c r="I14" s="1683"/>
      <c r="J14" s="1683"/>
      <c r="K14" s="1683"/>
      <c r="L14" s="1683"/>
      <c r="M14" s="1683"/>
      <c r="N14" s="1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668" t="s">
        <v>331</v>
      </c>
      <c r="B15" s="1669"/>
      <c r="C15" s="1669"/>
      <c r="D15" s="1669"/>
      <c r="E15" s="1682" t="str">
        <f>E52</f>
        <v>□国・県の制度　 □国・県の制度＋市独自の制度　 ■市独自の制度</v>
      </c>
      <c r="F15" s="1683"/>
      <c r="G15" s="1683"/>
      <c r="H15" s="1683"/>
      <c r="I15" s="1683"/>
      <c r="J15" s="1683"/>
      <c r="K15" s="1683"/>
      <c r="L15" s="1683"/>
      <c r="M15" s="1683"/>
      <c r="N15" s="1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685" t="s">
        <v>330</v>
      </c>
      <c r="B16" s="1686"/>
      <c r="C16" s="1686"/>
      <c r="D16" s="1686"/>
      <c r="E16" s="1687" t="str">
        <f>E53</f>
        <v>なし</v>
      </c>
      <c r="F16" s="1688"/>
      <c r="G16" s="1688"/>
      <c r="H16" s="1688"/>
      <c r="I16" s="1688"/>
      <c r="J16" s="1688"/>
      <c r="K16" s="1688"/>
      <c r="L16" s="1688"/>
      <c r="M16" s="1688"/>
      <c r="N16" s="1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541000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541000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438803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102197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0.8110961182994455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９月１５日を基準に１００歳（百寿）の高齢者を対象として敬老祝金を支給した。
　支給額　１万円</v>
      </c>
      <c r="F26" s="53"/>
      <c r="G26" s="53"/>
      <c r="H26" s="53"/>
      <c r="I26" s="53"/>
      <c r="J26" s="53"/>
      <c r="K26" s="53"/>
      <c r="L26" s="53"/>
      <c r="M26" s="53"/>
      <c r="N26" s="54"/>
      <c r="O26" s="21"/>
      <c r="P26" s="1640" t="s">
        <v>292</v>
      </c>
      <c r="Q26" s="1641"/>
      <c r="R26" s="1641"/>
      <c r="S26" s="1697"/>
      <c r="T26" s="121" t="str">
        <f>E105</f>
        <v>多年にわたり社会に貢献された高齢者の長寿を祝うとともに敬老の意を表し、併せて福祉の増進を図るため、当該年度に１００歳（百寿）を迎える方を対象に敬老祝金を支給する。</v>
      </c>
      <c r="U26" s="1690"/>
      <c r="V26" s="1690"/>
      <c r="W26" s="1690"/>
      <c r="X26" s="1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支給対象者数</v>
      </c>
      <c r="C33" s="49"/>
      <c r="D33" s="23" t="str">
        <f t="shared" ref="D33:E36" si="1">D70</f>
        <v>人</v>
      </c>
      <c r="E33" s="46">
        <f t="shared" si="1"/>
        <v>36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692" t="s">
        <v>285</v>
      </c>
      <c r="B44" s="1693"/>
      <c r="C44" s="1693"/>
      <c r="D44" s="1693"/>
      <c r="E44" s="1694" t="s">
        <v>629</v>
      </c>
      <c r="F44" s="1695"/>
      <c r="G44" s="1695"/>
      <c r="H44" s="1695"/>
      <c r="I44" s="1695"/>
      <c r="J44" s="1695"/>
      <c r="K44" s="1695"/>
      <c r="L44" s="1695"/>
      <c r="M44" s="1695"/>
      <c r="N44" s="1696"/>
    </row>
    <row r="45" spans="1:35" ht="20.100000000000001" customHeight="1" x14ac:dyDescent="0.15">
      <c r="A45" s="1668" t="s">
        <v>283</v>
      </c>
      <c r="B45" s="1669"/>
      <c r="C45" s="1669"/>
      <c r="D45" s="1669"/>
      <c r="E45" s="1670" t="s">
        <v>628</v>
      </c>
      <c r="F45" s="1671"/>
      <c r="G45" s="1671"/>
      <c r="H45" s="1671"/>
      <c r="I45" s="1671"/>
      <c r="J45" s="1671"/>
      <c r="K45" s="1671"/>
      <c r="L45" s="1671"/>
      <c r="M45" s="1671"/>
      <c r="N45" s="1672"/>
    </row>
    <row r="46" spans="1:35" ht="20.100000000000001" customHeight="1" x14ac:dyDescent="0.15">
      <c r="A46" s="1665" t="s">
        <v>334</v>
      </c>
      <c r="B46" s="1666"/>
      <c r="C46" s="1666"/>
      <c r="D46" s="1667"/>
      <c r="E46" s="1673" t="s">
        <v>624</v>
      </c>
      <c r="F46" s="1674"/>
      <c r="G46" s="1674"/>
      <c r="H46" s="1674"/>
      <c r="I46" s="1674"/>
      <c r="J46" s="1674"/>
      <c r="K46" s="1674"/>
      <c r="L46" s="1674"/>
      <c r="M46" s="1674"/>
      <c r="N46" s="1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668" t="s">
        <v>332</v>
      </c>
      <c r="B51" s="1669"/>
      <c r="C51" s="1669"/>
      <c r="D51" s="1669"/>
      <c r="E51" s="1682" t="str">
        <f>AA52 &amp; "市が直接実施  " &amp; AB52  &amp; "一部委託  "  &amp; AC52 &amp; "全部委託・指定管理  " &amp; AD52 &amp; "その他"</f>
        <v>■市が直接実施  □一部委託  □全部委託・指定管理  □その他</v>
      </c>
      <c r="F51" s="1683"/>
      <c r="G51" s="1683"/>
      <c r="H51" s="1683"/>
      <c r="I51" s="1683"/>
      <c r="J51" s="1683"/>
      <c r="K51" s="1683"/>
      <c r="L51" s="1683"/>
      <c r="M51" s="1683"/>
      <c r="N51" s="1684"/>
    </row>
    <row r="52" spans="1:40" ht="20.100000000000001" customHeight="1" x14ac:dyDescent="0.15">
      <c r="A52" s="1668" t="s">
        <v>331</v>
      </c>
      <c r="B52" s="1669"/>
      <c r="C52" s="1669"/>
      <c r="D52" s="1669"/>
      <c r="E52" s="1682" t="str">
        <f>AA53 &amp; "国・県の制度　 " &amp; AB53  &amp; "国・県の制度＋市独自の制度　 "  &amp; AC53  &amp; "市独自の制度"</f>
        <v>□国・県の制度　 □国・県の制度＋市独自の制度　 ■市独自の制度</v>
      </c>
      <c r="F52" s="1683"/>
      <c r="G52" s="1683"/>
      <c r="H52" s="1683"/>
      <c r="I52" s="1683"/>
      <c r="J52" s="1683"/>
      <c r="K52" s="1683"/>
      <c r="L52" s="1683"/>
      <c r="M52" s="1683"/>
      <c r="N52" s="1684"/>
      <c r="AA52" s="8" t="s">
        <v>275</v>
      </c>
      <c r="AB52" s="8" t="s">
        <v>274</v>
      </c>
      <c r="AC52" s="8" t="s">
        <v>274</v>
      </c>
      <c r="AD52" s="8" t="s">
        <v>274</v>
      </c>
    </row>
    <row r="53" spans="1:40" ht="20.100000000000001" customHeight="1" thickBot="1" x14ac:dyDescent="0.2">
      <c r="A53" s="1685" t="s">
        <v>330</v>
      </c>
      <c r="B53" s="1686"/>
      <c r="C53" s="1686"/>
      <c r="D53" s="1686"/>
      <c r="E53" s="1687" t="s">
        <v>541</v>
      </c>
      <c r="F53" s="1688"/>
      <c r="G53" s="1688"/>
      <c r="H53" s="1688"/>
      <c r="I53" s="1688"/>
      <c r="J53" s="1688"/>
      <c r="K53" s="1688"/>
      <c r="L53" s="1688"/>
      <c r="M53" s="1688"/>
      <c r="N53" s="16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541000</v>
      </c>
      <c r="F57" s="57"/>
      <c r="G57" s="57">
        <f>IFERROR(HLOOKUP($AF$38,$AA$56:$AI$57,2,FALSE)*1000,"")</f>
        <v>599000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323</v>
      </c>
      <c r="AE57" s="13">
        <v>541</v>
      </c>
      <c r="AF57" s="13">
        <v>599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541000</v>
      </c>
      <c r="G58" s="19"/>
      <c r="H58" s="20">
        <f>IFERROR(G57-H59,"")</f>
        <v>599000</v>
      </c>
      <c r="I58" s="19"/>
      <c r="J58" s="20">
        <f>IFERROR(I57-J59,"")</f>
        <v>0</v>
      </c>
      <c r="K58" s="19"/>
      <c r="L58" s="20">
        <f>IFERROR(K57-L59,"")</f>
        <v>0</v>
      </c>
      <c r="M58" s="19"/>
      <c r="N58" s="18">
        <f>IFERROR(M57-N59,"")</f>
        <v>0</v>
      </c>
      <c r="AA58" s="13">
        <v>0</v>
      </c>
      <c r="AB58" s="13">
        <v>0</v>
      </c>
      <c r="AC58" s="13">
        <v>0</v>
      </c>
      <c r="AD58" s="13">
        <v>261708</v>
      </c>
      <c r="AE58" s="13">
        <v>438803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438803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102197</v>
      </c>
      <c r="F61" s="57"/>
      <c r="G61" s="57">
        <f>IFERROR(G57-G60,"")</f>
        <v>599000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0.8110961182994455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627</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626</v>
      </c>
      <c r="C70" s="49"/>
      <c r="D70" s="15" t="s">
        <v>252</v>
      </c>
      <c r="E70" s="180">
        <f>IFERROR(HLOOKUP($AE$38,$AA$76:$AI$80,2,FALSE),"")</f>
        <v>36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640" t="s">
        <v>305</v>
      </c>
      <c r="B85" s="1641"/>
      <c r="C85" s="1641"/>
      <c r="D85" s="1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640" t="s">
        <v>302</v>
      </c>
      <c r="B87" s="1641"/>
      <c r="C87" s="1641"/>
      <c r="D87" s="1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636" t="s">
        <v>300</v>
      </c>
      <c r="B89" s="1637"/>
      <c r="C89" s="1637"/>
      <c r="D89" s="16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640" t="s">
        <v>297</v>
      </c>
      <c r="B91" s="1641"/>
      <c r="C91" s="1641"/>
      <c r="D91" s="1698"/>
      <c r="E91" s="158" t="s">
        <v>625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640" t="s">
        <v>294</v>
      </c>
      <c r="B98" s="1641"/>
      <c r="C98" s="1641"/>
      <c r="D98" s="1698"/>
      <c r="E98" s="1703" t="s">
        <v>340</v>
      </c>
      <c r="F98" s="1704"/>
      <c r="G98" s="1700" t="s">
        <v>293</v>
      </c>
      <c r="H98" s="1701"/>
      <c r="I98" s="1701"/>
      <c r="J98" s="1701"/>
      <c r="K98" s="1701"/>
      <c r="L98" s="1701"/>
      <c r="M98" s="1701"/>
      <c r="N98" s="1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640" t="s">
        <v>292</v>
      </c>
      <c r="B105" s="1641"/>
      <c r="C105" s="1641"/>
      <c r="D105" s="1698"/>
      <c r="E105" s="1699" t="s">
        <v>624</v>
      </c>
      <c r="F105" s="1690"/>
      <c r="G105" s="1690"/>
      <c r="H105" s="1690"/>
      <c r="I105" s="1690"/>
      <c r="J105" s="1690"/>
      <c r="K105" s="1690"/>
      <c r="L105" s="1690"/>
      <c r="M105" s="1690"/>
      <c r="N105" s="1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716" t="s">
        <v>307</v>
      </c>
      <c r="Q4" s="1717"/>
      <c r="R4" s="1717"/>
      <c r="S4" s="1717"/>
      <c r="T4" s="118" t="str">
        <f>LEFT(E83,1)</f>
        <v>Ｂ</v>
      </c>
      <c r="U4" s="1718" t="s">
        <v>306</v>
      </c>
      <c r="V4" s="1718"/>
      <c r="W4" s="1718"/>
      <c r="X4" s="1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720" t="s">
        <v>305</v>
      </c>
      <c r="Q6" s="1721"/>
      <c r="R6" s="1721"/>
      <c r="S6" s="1721"/>
      <c r="T6" s="118" t="str">
        <f>LEFT(E85,1)</f>
        <v>Ｂ</v>
      </c>
      <c r="U6" s="1718" t="s">
        <v>303</v>
      </c>
      <c r="V6" s="1718"/>
      <c r="W6" s="1718"/>
      <c r="X6" s="1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732" t="s">
        <v>285</v>
      </c>
      <c r="B7" s="1733"/>
      <c r="C7" s="1733"/>
      <c r="D7" s="1733"/>
      <c r="E7" s="1734" t="str">
        <f t="shared" si="0"/>
        <v>高齢者住宅管理</v>
      </c>
      <c r="F7" s="1735"/>
      <c r="G7" s="1735"/>
      <c r="H7" s="1735"/>
      <c r="I7" s="1735"/>
      <c r="J7" s="1735"/>
      <c r="K7" s="1735"/>
      <c r="L7" s="1735"/>
      <c r="M7" s="1735"/>
      <c r="N7" s="1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708" t="s">
        <v>283</v>
      </c>
      <c r="B8" s="1709"/>
      <c r="C8" s="1709"/>
      <c r="D8" s="1709"/>
      <c r="E8" s="1710" t="str">
        <f t="shared" si="0"/>
        <v>長寿はつらつ課</v>
      </c>
      <c r="F8" s="1711"/>
      <c r="G8" s="1711"/>
      <c r="H8" s="1711"/>
      <c r="I8" s="1711"/>
      <c r="J8" s="1711"/>
      <c r="K8" s="1711"/>
      <c r="L8" s="1711"/>
      <c r="M8" s="1711"/>
      <c r="N8" s="1712"/>
      <c r="P8" s="1680" t="s">
        <v>302</v>
      </c>
      <c r="Q8" s="1681"/>
      <c r="R8" s="1681"/>
      <c r="S8" s="1681"/>
      <c r="T8" s="120" t="str">
        <f>LEFT(E87,1)</f>
        <v>Ｂ</v>
      </c>
      <c r="U8" s="1678" t="s">
        <v>301</v>
      </c>
      <c r="V8" s="1678"/>
      <c r="W8" s="1678"/>
      <c r="X8" s="1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705" t="s">
        <v>334</v>
      </c>
      <c r="B9" s="1706"/>
      <c r="C9" s="1706"/>
      <c r="D9" s="1707"/>
      <c r="E9" s="1713" t="str">
        <f t="shared" si="0"/>
        <v>住宅に困窮しているひとり暮らしの高齢者（６５歳以上）を対象として、生活の安定と福祉の増進を図るため、所得に応じた家賃で市の高齢者住宅を提供する。</v>
      </c>
      <c r="F9" s="1714"/>
      <c r="G9" s="1714"/>
      <c r="H9" s="1714"/>
      <c r="I9" s="1714"/>
      <c r="J9" s="1714"/>
      <c r="K9" s="1714"/>
      <c r="L9" s="1714"/>
      <c r="M9" s="1714"/>
      <c r="N9" s="1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676" t="s">
        <v>300</v>
      </c>
      <c r="Q10" s="1677"/>
      <c r="R10" s="1677"/>
      <c r="S10" s="1677"/>
      <c r="T10" s="118" t="str">
        <f>LEFT(E89,1)</f>
        <v>Ｂ</v>
      </c>
      <c r="U10" s="1678" t="s">
        <v>298</v>
      </c>
      <c r="V10" s="1678"/>
      <c r="W10" s="1678"/>
      <c r="X10" s="1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市が借り上げた集合住宅「長寿荘」全８室を対象者８名に提供することで、高齢者の生活の安定に一定の成果があった。
単身高齢者は増加傾向にあるが、他施策の案内等により需要の増加はない。
建物は市の借上げだが築年数が経過しているため、契約更新時等に借上料の減額など事業内容の修正を検討していく必要がある。</v>
      </c>
      <c r="U12" s="1730"/>
      <c r="V12" s="1730"/>
      <c r="W12" s="1730"/>
      <c r="X12" s="1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708" t="s">
        <v>332</v>
      </c>
      <c r="B14" s="1709"/>
      <c r="C14" s="1709"/>
      <c r="D14" s="1709"/>
      <c r="E14" s="1722" t="str">
        <f>E51</f>
        <v>■市が直接実施  □一部委託  □全部委託・指定管理  □その他</v>
      </c>
      <c r="F14" s="1723"/>
      <c r="G14" s="1723"/>
      <c r="H14" s="1723"/>
      <c r="I14" s="1723"/>
      <c r="J14" s="1723"/>
      <c r="K14" s="1723"/>
      <c r="L14" s="1723"/>
      <c r="M14" s="1723"/>
      <c r="N14" s="1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708" t="s">
        <v>331</v>
      </c>
      <c r="B15" s="1709"/>
      <c r="C15" s="1709"/>
      <c r="D15" s="1709"/>
      <c r="E15" s="1722" t="str">
        <f>E52</f>
        <v>□国・県の制度　 □国・県の制度＋市独自の制度　 ■市独自の制度</v>
      </c>
      <c r="F15" s="1723"/>
      <c r="G15" s="1723"/>
      <c r="H15" s="1723"/>
      <c r="I15" s="1723"/>
      <c r="J15" s="1723"/>
      <c r="K15" s="1723"/>
      <c r="L15" s="1723"/>
      <c r="M15" s="1723"/>
      <c r="N15" s="1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725" t="s">
        <v>330</v>
      </c>
      <c r="B16" s="1726"/>
      <c r="C16" s="1726"/>
      <c r="D16" s="1726"/>
      <c r="E16" s="1727" t="str">
        <f>E53</f>
        <v>新座市高齢者住宅条例</v>
      </c>
      <c r="F16" s="1728"/>
      <c r="G16" s="1728"/>
      <c r="H16" s="1728"/>
      <c r="I16" s="1728"/>
      <c r="J16" s="1728"/>
      <c r="K16" s="1728"/>
      <c r="L16" s="1728"/>
      <c r="M16" s="1728"/>
      <c r="N16" s="1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6781000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2904000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3877000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6729057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51943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0.99233992036572782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住宅に困窮している高齢者に住宅を提供し、その生活の安定と福祉の増進を図った。
　新座市高齢者住宅「長寿荘」　部屋数　８室
　令和５年度実績　　　　　　　入居者　８名（入退居なし）
　</v>
      </c>
      <c r="F26" s="53"/>
      <c r="G26" s="53"/>
      <c r="H26" s="53"/>
      <c r="I26" s="53"/>
      <c r="J26" s="53"/>
      <c r="K26" s="53"/>
      <c r="L26" s="53"/>
      <c r="M26" s="53"/>
      <c r="N26" s="54"/>
      <c r="O26" s="21"/>
      <c r="P26" s="1680" t="s">
        <v>292</v>
      </c>
      <c r="Q26" s="1681"/>
      <c r="R26" s="1681"/>
      <c r="S26" s="1737"/>
      <c r="T26" s="121" t="str">
        <f>E105</f>
        <v>建物の借上げ期間が長期となっており、また、入居者への影響もあることから大きな事業内容の変更は困難だが、建物の築年数が経過するなど状況が変化していくため、契約更新時等に借上料の減額など事業内容の修正を検討していく。</v>
      </c>
      <c r="U26" s="1730"/>
      <c r="V26" s="1730"/>
      <c r="W26" s="1730"/>
      <c r="X26" s="1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提供部屋数</v>
      </c>
      <c r="C33" s="49"/>
      <c r="D33" s="23" t="str">
        <f t="shared" ref="D33:E36" si="1">D70</f>
        <v>室</v>
      </c>
      <c r="E33" s="46">
        <f t="shared" si="1"/>
        <v>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732" t="s">
        <v>285</v>
      </c>
      <c r="B44" s="1733"/>
      <c r="C44" s="1733"/>
      <c r="D44" s="1733"/>
      <c r="E44" s="1734" t="s">
        <v>637</v>
      </c>
      <c r="F44" s="1735"/>
      <c r="G44" s="1735"/>
      <c r="H44" s="1735"/>
      <c r="I44" s="1735"/>
      <c r="J44" s="1735"/>
      <c r="K44" s="1735"/>
      <c r="L44" s="1735"/>
      <c r="M44" s="1735"/>
      <c r="N44" s="1736"/>
    </row>
    <row r="45" spans="1:35" ht="20.100000000000001" customHeight="1" x14ac:dyDescent="0.15">
      <c r="A45" s="1708" t="s">
        <v>283</v>
      </c>
      <c r="B45" s="1709"/>
      <c r="C45" s="1709"/>
      <c r="D45" s="1709"/>
      <c r="E45" s="1710" t="s">
        <v>628</v>
      </c>
      <c r="F45" s="1711"/>
      <c r="G45" s="1711"/>
      <c r="H45" s="1711"/>
      <c r="I45" s="1711"/>
      <c r="J45" s="1711"/>
      <c r="K45" s="1711"/>
      <c r="L45" s="1711"/>
      <c r="M45" s="1711"/>
      <c r="N45" s="1712"/>
    </row>
    <row r="46" spans="1:35" ht="20.100000000000001" customHeight="1" x14ac:dyDescent="0.15">
      <c r="A46" s="1705" t="s">
        <v>334</v>
      </c>
      <c r="B46" s="1706"/>
      <c r="C46" s="1706"/>
      <c r="D46" s="1707"/>
      <c r="E46" s="1713" t="s">
        <v>636</v>
      </c>
      <c r="F46" s="1714"/>
      <c r="G46" s="1714"/>
      <c r="H46" s="1714"/>
      <c r="I46" s="1714"/>
      <c r="J46" s="1714"/>
      <c r="K46" s="1714"/>
      <c r="L46" s="1714"/>
      <c r="M46" s="1714"/>
      <c r="N46" s="1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708" t="s">
        <v>332</v>
      </c>
      <c r="B51" s="1709"/>
      <c r="C51" s="1709"/>
      <c r="D51" s="1709"/>
      <c r="E51" s="1722" t="str">
        <f>AA52 &amp; "市が直接実施  " &amp; AB52  &amp; "一部委託  "  &amp; AC52 &amp; "全部委託・指定管理  " &amp; AD52 &amp; "その他"</f>
        <v>■市が直接実施  □一部委託  □全部委託・指定管理  □その他</v>
      </c>
      <c r="F51" s="1723"/>
      <c r="G51" s="1723"/>
      <c r="H51" s="1723"/>
      <c r="I51" s="1723"/>
      <c r="J51" s="1723"/>
      <c r="K51" s="1723"/>
      <c r="L51" s="1723"/>
      <c r="M51" s="1723"/>
      <c r="N51" s="1724"/>
    </row>
    <row r="52" spans="1:40" ht="20.100000000000001" customHeight="1" x14ac:dyDescent="0.15">
      <c r="A52" s="1708" t="s">
        <v>331</v>
      </c>
      <c r="B52" s="1709"/>
      <c r="C52" s="1709"/>
      <c r="D52" s="1709"/>
      <c r="E52" s="1722" t="str">
        <f>AA53 &amp; "国・県の制度　 " &amp; AB53  &amp; "国・県の制度＋市独自の制度　 "  &amp; AC53  &amp; "市独自の制度"</f>
        <v>□国・県の制度　 □国・県の制度＋市独自の制度　 ■市独自の制度</v>
      </c>
      <c r="F52" s="1723"/>
      <c r="G52" s="1723"/>
      <c r="H52" s="1723"/>
      <c r="I52" s="1723"/>
      <c r="J52" s="1723"/>
      <c r="K52" s="1723"/>
      <c r="L52" s="1723"/>
      <c r="M52" s="1723"/>
      <c r="N52" s="1724"/>
      <c r="AA52" s="8" t="s">
        <v>275</v>
      </c>
      <c r="AB52" s="8" t="s">
        <v>274</v>
      </c>
      <c r="AC52" s="8" t="s">
        <v>274</v>
      </c>
      <c r="AD52" s="8" t="s">
        <v>274</v>
      </c>
    </row>
    <row r="53" spans="1:40" ht="20.100000000000001" customHeight="1" thickBot="1" x14ac:dyDescent="0.2">
      <c r="A53" s="1725" t="s">
        <v>330</v>
      </c>
      <c r="B53" s="1726"/>
      <c r="C53" s="1726"/>
      <c r="D53" s="1726"/>
      <c r="E53" s="1727" t="s">
        <v>635</v>
      </c>
      <c r="F53" s="1728"/>
      <c r="G53" s="1728"/>
      <c r="H53" s="1728"/>
      <c r="I53" s="1728"/>
      <c r="J53" s="1728"/>
      <c r="K53" s="1728"/>
      <c r="L53" s="1728"/>
      <c r="M53" s="1728"/>
      <c r="N53" s="172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6781000</v>
      </c>
      <c r="F57" s="57"/>
      <c r="G57" s="57">
        <f>IFERROR(HLOOKUP($AF$38,$AA$56:$AI$57,2,FALSE)*1000,"")</f>
        <v>6771000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6705</v>
      </c>
      <c r="AE57" s="13">
        <v>6781</v>
      </c>
      <c r="AF57" s="13">
        <v>6771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2904000</v>
      </c>
      <c r="G58" s="19"/>
      <c r="H58" s="20">
        <f>IFERROR(G57-H59,"")</f>
        <v>2894000</v>
      </c>
      <c r="I58" s="19"/>
      <c r="J58" s="20">
        <f>IFERROR(I57-J59,"")</f>
        <v>0</v>
      </c>
      <c r="K58" s="19"/>
      <c r="L58" s="20">
        <f>IFERROR(K57-L59,"")</f>
        <v>0</v>
      </c>
      <c r="M58" s="19"/>
      <c r="N58" s="18">
        <f>IFERROR(M57-N59,"")</f>
        <v>0</v>
      </c>
      <c r="AA58" s="13">
        <v>0</v>
      </c>
      <c r="AB58" s="13">
        <v>0</v>
      </c>
      <c r="AC58" s="13">
        <v>0</v>
      </c>
      <c r="AD58" s="13">
        <v>4382036</v>
      </c>
      <c r="AE58" s="13">
        <v>6729057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3877000</v>
      </c>
      <c r="G59" s="19"/>
      <c r="H59" s="20">
        <f>IFERROR(HLOOKUP($AF$38,$AA$60:$AI$61,2,FALSE)*1000,"")</f>
        <v>3877000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6729057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51943</v>
      </c>
      <c r="F61" s="57"/>
      <c r="G61" s="57">
        <f>IFERROR(G57-G60,"")</f>
        <v>6771000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3304</v>
      </c>
      <c r="AE61" s="12">
        <f t="shared" si="2"/>
        <v>3877</v>
      </c>
      <c r="AF61" s="12">
        <f t="shared" si="2"/>
        <v>3877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0.99233992036572782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634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3304</v>
      </c>
      <c r="AE64" s="11">
        <v>3877</v>
      </c>
      <c r="AF64" s="11">
        <v>3877</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633</v>
      </c>
      <c r="C70" s="49"/>
      <c r="D70" s="15" t="s">
        <v>632</v>
      </c>
      <c r="E70" s="180">
        <f>IFERROR(HLOOKUP($AE$38,$AA$76:$AI$80,2,FALSE),"")</f>
        <v>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680" t="s">
        <v>305</v>
      </c>
      <c r="B85" s="1681"/>
      <c r="C85" s="1681"/>
      <c r="D85" s="1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680" t="s">
        <v>302</v>
      </c>
      <c r="B87" s="1681"/>
      <c r="C87" s="1681"/>
      <c r="D87" s="16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676" t="s">
        <v>300</v>
      </c>
      <c r="B89" s="1677"/>
      <c r="C89" s="1677"/>
      <c r="D89" s="16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680" t="s">
        <v>297</v>
      </c>
      <c r="B91" s="1681"/>
      <c r="C91" s="1681"/>
      <c r="D91" s="1738"/>
      <c r="E91" s="158" t="s">
        <v>631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680" t="s">
        <v>294</v>
      </c>
      <c r="B98" s="1681"/>
      <c r="C98" s="1681"/>
      <c r="D98" s="1738"/>
      <c r="E98" s="1743" t="s">
        <v>232</v>
      </c>
      <c r="F98" s="1744"/>
      <c r="G98" s="1740" t="s">
        <v>293</v>
      </c>
      <c r="H98" s="1741"/>
      <c r="I98" s="1741"/>
      <c r="J98" s="1741"/>
      <c r="K98" s="1741"/>
      <c r="L98" s="1741"/>
      <c r="M98" s="1741"/>
      <c r="N98" s="1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680" t="s">
        <v>292</v>
      </c>
      <c r="B105" s="1681"/>
      <c r="C105" s="1681"/>
      <c r="D105" s="1738"/>
      <c r="E105" s="1739" t="s">
        <v>630</v>
      </c>
      <c r="F105" s="1730"/>
      <c r="G105" s="1730"/>
      <c r="H105" s="1730"/>
      <c r="I105" s="1730"/>
      <c r="J105" s="1730"/>
      <c r="K105" s="1730"/>
      <c r="L105" s="1730"/>
      <c r="M105" s="1730"/>
      <c r="N105" s="1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756" t="s">
        <v>307</v>
      </c>
      <c r="Q4" s="1757"/>
      <c r="R4" s="1757"/>
      <c r="S4" s="1757"/>
      <c r="T4" s="118" t="str">
        <f>LEFT(E83,1)</f>
        <v>Ｂ</v>
      </c>
      <c r="U4" s="1758" t="s">
        <v>306</v>
      </c>
      <c r="V4" s="1758"/>
      <c r="W4" s="1758"/>
      <c r="X4" s="1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760" t="s">
        <v>305</v>
      </c>
      <c r="Q6" s="1761"/>
      <c r="R6" s="1761"/>
      <c r="S6" s="1761"/>
      <c r="T6" s="118" t="str">
        <f>LEFT(E85,1)</f>
        <v>Ｂ</v>
      </c>
      <c r="U6" s="1758" t="s">
        <v>303</v>
      </c>
      <c r="V6" s="1758"/>
      <c r="W6" s="1758"/>
      <c r="X6" s="1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772" t="s">
        <v>285</v>
      </c>
      <c r="B7" s="1773"/>
      <c r="C7" s="1773"/>
      <c r="D7" s="1773"/>
      <c r="E7" s="1774" t="str">
        <f t="shared" si="0"/>
        <v>老人クラブ活動支援</v>
      </c>
      <c r="F7" s="1775"/>
      <c r="G7" s="1775"/>
      <c r="H7" s="1775"/>
      <c r="I7" s="1775"/>
      <c r="J7" s="1775"/>
      <c r="K7" s="1775"/>
      <c r="L7" s="1775"/>
      <c r="M7" s="1775"/>
      <c r="N7" s="1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748" t="s">
        <v>283</v>
      </c>
      <c r="B8" s="1749"/>
      <c r="C8" s="1749"/>
      <c r="D8" s="1749"/>
      <c r="E8" s="1750" t="str">
        <f t="shared" si="0"/>
        <v>長寿はつらつ課</v>
      </c>
      <c r="F8" s="1751"/>
      <c r="G8" s="1751"/>
      <c r="H8" s="1751"/>
      <c r="I8" s="1751"/>
      <c r="J8" s="1751"/>
      <c r="K8" s="1751"/>
      <c r="L8" s="1751"/>
      <c r="M8" s="1751"/>
      <c r="N8" s="1752"/>
      <c r="P8" s="1720" t="s">
        <v>302</v>
      </c>
      <c r="Q8" s="1721"/>
      <c r="R8" s="1721"/>
      <c r="S8" s="1721"/>
      <c r="T8" s="120" t="str">
        <f>LEFT(E87,1)</f>
        <v>Ｂ</v>
      </c>
      <c r="U8" s="1718" t="s">
        <v>301</v>
      </c>
      <c r="V8" s="1718"/>
      <c r="W8" s="1718"/>
      <c r="X8" s="1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745" t="s">
        <v>334</v>
      </c>
      <c r="B9" s="1746"/>
      <c r="C9" s="1746"/>
      <c r="D9" s="1747"/>
      <c r="E9" s="1753" t="str">
        <f t="shared" si="0"/>
        <v>老後の生活を健康で豊かなものにするため、地域の高齢者が集まり、様々な文化活動や社会参加活動を通じて教養の向上や健康増進を図るとともに、地域社会との交流の場を提供する老人クラブ活動に対し、助成を行う。</v>
      </c>
      <c r="F9" s="1754"/>
      <c r="G9" s="1754"/>
      <c r="H9" s="1754"/>
      <c r="I9" s="1754"/>
      <c r="J9" s="1754"/>
      <c r="K9" s="1754"/>
      <c r="L9" s="1754"/>
      <c r="M9" s="1754"/>
      <c r="N9" s="1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716" t="s">
        <v>300</v>
      </c>
      <c r="Q10" s="1717"/>
      <c r="R10" s="1717"/>
      <c r="S10" s="1717"/>
      <c r="T10" s="118" t="str">
        <f>LEFT(E89,1)</f>
        <v>Ｂ</v>
      </c>
      <c r="U10" s="1718" t="s">
        <v>298</v>
      </c>
      <c r="V10" s="1718"/>
      <c r="W10" s="1718"/>
      <c r="X10" s="1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の流行以降、事業を縮小もしくは廃止せざるを得ない状況が続いていたが、令和５年度については、５月に同感染症が第５類感染症に移行され、ほぼ計画どおりに実施することができた。演芸大会や新年会など、令和２年度以降開催できていなかった事業も多数あり、参加した会員からは久しぶりの開催を喜ぶ声もあり、従前のような活動へ向けた機運が高まっている。一方で同感染症の影響により、単位クラブとしての活動が停滞し、解散するクラブや会員数が減少するクラブも多数あり、老人クラブ連合会全体としても会員数は減少傾向にある。また、会員の高齢化も進んでおり、健康上の理由などから退会する会員も増えている。</v>
      </c>
      <c r="U12" s="1770"/>
      <c r="V12" s="1770"/>
      <c r="W12" s="1770"/>
      <c r="X12" s="1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748" t="s">
        <v>332</v>
      </c>
      <c r="B14" s="1749"/>
      <c r="C14" s="1749"/>
      <c r="D14" s="1749"/>
      <c r="E14" s="1762" t="str">
        <f>E51</f>
        <v>■市が直接実施  □一部委託  □全部委託・指定管理  □その他</v>
      </c>
      <c r="F14" s="1763"/>
      <c r="G14" s="1763"/>
      <c r="H14" s="1763"/>
      <c r="I14" s="1763"/>
      <c r="J14" s="1763"/>
      <c r="K14" s="1763"/>
      <c r="L14" s="1763"/>
      <c r="M14" s="1763"/>
      <c r="N14" s="1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748" t="s">
        <v>331</v>
      </c>
      <c r="B15" s="1749"/>
      <c r="C15" s="1749"/>
      <c r="D15" s="1749"/>
      <c r="E15" s="1762" t="str">
        <f>E52</f>
        <v>■国・県の制度　 □国・県の制度＋市独自の制度　 □市独自の制度</v>
      </c>
      <c r="F15" s="1763"/>
      <c r="G15" s="1763"/>
      <c r="H15" s="1763"/>
      <c r="I15" s="1763"/>
      <c r="J15" s="1763"/>
      <c r="K15" s="1763"/>
      <c r="L15" s="1763"/>
      <c r="M15" s="1763"/>
      <c r="N15" s="1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765" t="s">
        <v>330</v>
      </c>
      <c r="B16" s="1766"/>
      <c r="C16" s="1766"/>
      <c r="D16" s="1766"/>
      <c r="E16" s="1767" t="str">
        <f>E53</f>
        <v>老人福祉法（第１３条第２項）</v>
      </c>
      <c r="F16" s="1768"/>
      <c r="G16" s="1768"/>
      <c r="H16" s="1768"/>
      <c r="I16" s="1768"/>
      <c r="J16" s="1768"/>
      <c r="K16" s="1768"/>
      <c r="L16" s="1768"/>
      <c r="M16" s="1768"/>
      <c r="N16" s="1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4458000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3953000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505000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4309926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148074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0.96678465679676984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令和５年度事業実施内容について（会議以外）
６月：第１回グラウンドゴルフ大会、趣味の作品展示会　７月：新任会長会計勉強会
９月：第１回ボウリング大会、社会奉仕活動、会長研修
１１月：演芸大会、第２回グラウンドゴルフ大会　１２月：麻雀大会　１月：新年会、ボッチャ大会、女性部新年会　２月：第２回ボウリング大会　３月：女性部親睦旅行</v>
      </c>
      <c r="F26" s="53"/>
      <c r="G26" s="53"/>
      <c r="H26" s="53"/>
      <c r="I26" s="53"/>
      <c r="J26" s="53"/>
      <c r="K26" s="53"/>
      <c r="L26" s="53"/>
      <c r="M26" s="53"/>
      <c r="N26" s="54"/>
      <c r="O26" s="21"/>
      <c r="P26" s="1720" t="s">
        <v>292</v>
      </c>
      <c r="Q26" s="1721"/>
      <c r="R26" s="1721"/>
      <c r="S26" s="1777"/>
      <c r="T26" s="121" t="str">
        <f>E105</f>
        <v>単位クラブごとに会員数を増やすように活動はしているが、「事業の成果・分析」欄に記載のような理由により会員数は減少傾向であり、繰越金が発生している状況であるため、令和７年度以降の補助金額については適切な金額としていく必要がある。各種事業は老人クラブ連合会全体を活気づけるためにも新型コロナウイルス感染症の流行以前と同程度に行っていく必要はあると考えられるが、事業規模や予算については適切な程度を見定めていく必要があると考えている。</v>
      </c>
      <c r="U26" s="1770"/>
      <c r="V26" s="1770"/>
      <c r="W26" s="1770"/>
      <c r="X26" s="1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理事会開催回数</v>
      </c>
      <c r="C33" s="49"/>
      <c r="D33" s="23" t="str">
        <f t="shared" ref="D33:E36" si="1">D70</f>
        <v>回</v>
      </c>
      <c r="E33" s="46">
        <f t="shared" si="1"/>
        <v>10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役員会開催回数</v>
      </c>
      <c r="C34" s="49"/>
      <c r="D34" s="23" t="str">
        <f t="shared" si="1"/>
        <v>回</v>
      </c>
      <c r="E34" s="46">
        <f t="shared" si="1"/>
        <v>11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部会開催回数</v>
      </c>
      <c r="C35" s="49"/>
      <c r="D35" s="23" t="str">
        <f t="shared" si="1"/>
        <v>回</v>
      </c>
      <c r="E35" s="46">
        <f t="shared" si="1"/>
        <v>29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総会開催回数</v>
      </c>
      <c r="C36" s="44"/>
      <c r="D36" s="22" t="str">
        <f t="shared" si="1"/>
        <v>回</v>
      </c>
      <c r="E36" s="45">
        <f t="shared" si="1"/>
        <v>1</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772" t="s">
        <v>285</v>
      </c>
      <c r="B44" s="1773"/>
      <c r="C44" s="1773"/>
      <c r="D44" s="1773"/>
      <c r="E44" s="1774" t="s">
        <v>647</v>
      </c>
      <c r="F44" s="1775"/>
      <c r="G44" s="1775"/>
      <c r="H44" s="1775"/>
      <c r="I44" s="1775"/>
      <c r="J44" s="1775"/>
      <c r="K44" s="1775"/>
      <c r="L44" s="1775"/>
      <c r="M44" s="1775"/>
      <c r="N44" s="1776"/>
    </row>
    <row r="45" spans="1:35" ht="20.100000000000001" customHeight="1" x14ac:dyDescent="0.15">
      <c r="A45" s="1748" t="s">
        <v>283</v>
      </c>
      <c r="B45" s="1749"/>
      <c r="C45" s="1749"/>
      <c r="D45" s="1749"/>
      <c r="E45" s="1750" t="s">
        <v>628</v>
      </c>
      <c r="F45" s="1751"/>
      <c r="G45" s="1751"/>
      <c r="H45" s="1751"/>
      <c r="I45" s="1751"/>
      <c r="J45" s="1751"/>
      <c r="K45" s="1751"/>
      <c r="L45" s="1751"/>
      <c r="M45" s="1751"/>
      <c r="N45" s="1752"/>
    </row>
    <row r="46" spans="1:35" ht="20.100000000000001" customHeight="1" x14ac:dyDescent="0.15">
      <c r="A46" s="1745" t="s">
        <v>334</v>
      </c>
      <c r="B46" s="1746"/>
      <c r="C46" s="1746"/>
      <c r="D46" s="1747"/>
      <c r="E46" s="1753" t="s">
        <v>646</v>
      </c>
      <c r="F46" s="1754"/>
      <c r="G46" s="1754"/>
      <c r="H46" s="1754"/>
      <c r="I46" s="1754"/>
      <c r="J46" s="1754"/>
      <c r="K46" s="1754"/>
      <c r="L46" s="1754"/>
      <c r="M46" s="1754"/>
      <c r="N46" s="1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748" t="s">
        <v>332</v>
      </c>
      <c r="B51" s="1749"/>
      <c r="C51" s="1749"/>
      <c r="D51" s="1749"/>
      <c r="E51" s="1762" t="str">
        <f>AA52 &amp; "市が直接実施  " &amp; AB52  &amp; "一部委託  "  &amp; AC52 &amp; "全部委託・指定管理  " &amp; AD52 &amp; "その他"</f>
        <v>■市が直接実施  □一部委託  □全部委託・指定管理  □その他</v>
      </c>
      <c r="F51" s="1763"/>
      <c r="G51" s="1763"/>
      <c r="H51" s="1763"/>
      <c r="I51" s="1763"/>
      <c r="J51" s="1763"/>
      <c r="K51" s="1763"/>
      <c r="L51" s="1763"/>
      <c r="M51" s="1763"/>
      <c r="N51" s="1764"/>
    </row>
    <row r="52" spans="1:40" ht="20.100000000000001" customHeight="1" x14ac:dyDescent="0.15">
      <c r="A52" s="1748" t="s">
        <v>331</v>
      </c>
      <c r="B52" s="1749"/>
      <c r="C52" s="1749"/>
      <c r="D52" s="1749"/>
      <c r="E52" s="1762" t="str">
        <f>AA53 &amp; "国・県の制度　 " &amp; AB53  &amp; "国・県の制度＋市独自の制度　 "  &amp; AC53  &amp; "市独自の制度"</f>
        <v>■国・県の制度　 □国・県の制度＋市独自の制度　 □市独自の制度</v>
      </c>
      <c r="F52" s="1763"/>
      <c r="G52" s="1763"/>
      <c r="H52" s="1763"/>
      <c r="I52" s="1763"/>
      <c r="J52" s="1763"/>
      <c r="K52" s="1763"/>
      <c r="L52" s="1763"/>
      <c r="M52" s="1763"/>
      <c r="N52" s="1764"/>
      <c r="AA52" s="8" t="s">
        <v>275</v>
      </c>
      <c r="AB52" s="8" t="s">
        <v>274</v>
      </c>
      <c r="AC52" s="8" t="s">
        <v>274</v>
      </c>
      <c r="AD52" s="8" t="s">
        <v>274</v>
      </c>
    </row>
    <row r="53" spans="1:40" ht="20.100000000000001" customHeight="1" thickBot="1" x14ac:dyDescent="0.2">
      <c r="A53" s="1765" t="s">
        <v>330</v>
      </c>
      <c r="B53" s="1766"/>
      <c r="C53" s="1766"/>
      <c r="D53" s="1766"/>
      <c r="E53" s="1767" t="s">
        <v>645</v>
      </c>
      <c r="F53" s="1768"/>
      <c r="G53" s="1768"/>
      <c r="H53" s="1768"/>
      <c r="I53" s="1768"/>
      <c r="J53" s="1768"/>
      <c r="K53" s="1768"/>
      <c r="L53" s="1768"/>
      <c r="M53" s="1768"/>
      <c r="N53" s="1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4458000</v>
      </c>
      <c r="F57" s="57"/>
      <c r="G57" s="57">
        <f>IFERROR(HLOOKUP($AF$38,$AA$56:$AI$57,2,FALSE)*1000,"")</f>
        <v>4449000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4487</v>
      </c>
      <c r="AE57" s="13">
        <v>4458</v>
      </c>
      <c r="AF57" s="13">
        <v>4449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3953000</v>
      </c>
      <c r="G58" s="19"/>
      <c r="H58" s="20">
        <f>IFERROR(G57-H59,"")</f>
        <v>3954000</v>
      </c>
      <c r="I58" s="19"/>
      <c r="J58" s="20">
        <f>IFERROR(I57-J59,"")</f>
        <v>0</v>
      </c>
      <c r="K58" s="19"/>
      <c r="L58" s="20">
        <f>IFERROR(K57-L59,"")</f>
        <v>0</v>
      </c>
      <c r="M58" s="19"/>
      <c r="N58" s="18">
        <f>IFERROR(M57-N59,"")</f>
        <v>0</v>
      </c>
      <c r="AA58" s="13">
        <v>0</v>
      </c>
      <c r="AB58" s="13">
        <v>0</v>
      </c>
      <c r="AC58" s="13">
        <v>0</v>
      </c>
      <c r="AD58" s="13">
        <v>4265000</v>
      </c>
      <c r="AE58" s="13">
        <v>4309926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505000</v>
      </c>
      <c r="G59" s="19"/>
      <c r="H59" s="20">
        <f>IFERROR(HLOOKUP($AF$38,$AA$60:$AI$61,2,FALSE)*1000,"")</f>
        <v>495000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4309926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148074</v>
      </c>
      <c r="F61" s="57"/>
      <c r="G61" s="57">
        <f>IFERROR(G57-G60,"")</f>
        <v>4449000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534</v>
      </c>
      <c r="AE61" s="12">
        <f t="shared" si="2"/>
        <v>505</v>
      </c>
      <c r="AF61" s="12">
        <f t="shared" si="2"/>
        <v>495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0.96678465679676984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644</v>
      </c>
      <c r="F63" s="53"/>
      <c r="G63" s="53"/>
      <c r="H63" s="53"/>
      <c r="I63" s="53"/>
      <c r="J63" s="53"/>
      <c r="K63" s="53"/>
      <c r="L63" s="53"/>
      <c r="M63" s="53"/>
      <c r="N63" s="54"/>
      <c r="AA63" s="11">
        <v>0</v>
      </c>
      <c r="AB63" s="11">
        <v>0</v>
      </c>
      <c r="AC63" s="11">
        <v>0</v>
      </c>
      <c r="AD63" s="11">
        <v>534</v>
      </c>
      <c r="AE63" s="11">
        <v>505</v>
      </c>
      <c r="AF63" s="11">
        <v>495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643</v>
      </c>
      <c r="C70" s="49"/>
      <c r="D70" s="15" t="s">
        <v>350</v>
      </c>
      <c r="E70" s="180">
        <f>IFERROR(HLOOKUP($AE$38,$AA$76:$AI$80,2,FALSE),"")</f>
        <v>10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642</v>
      </c>
      <c r="C71" s="49"/>
      <c r="D71" s="15" t="s">
        <v>350</v>
      </c>
      <c r="E71" s="180">
        <f>IFERROR(HLOOKUP($AE$38,$AA$76:$AI$80,3,FALSE),"")</f>
        <v>11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641</v>
      </c>
      <c r="C72" s="49"/>
      <c r="D72" s="15" t="s">
        <v>350</v>
      </c>
      <c r="E72" s="180">
        <f>IFERROR(HLOOKUP($AE$38,$AA$76:$AI$80,4,FALSE),"")</f>
        <v>29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640</v>
      </c>
      <c r="C73" s="44"/>
      <c r="D73" s="14" t="s">
        <v>350</v>
      </c>
      <c r="E73" s="181">
        <f>IFERROR(HLOOKUP($AE$38,$AA$76:$AI$80,5,FALSE),"")</f>
        <v>1</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720" t="s">
        <v>305</v>
      </c>
      <c r="B85" s="1721"/>
      <c r="C85" s="1721"/>
      <c r="D85" s="1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720" t="s">
        <v>302</v>
      </c>
      <c r="B87" s="1721"/>
      <c r="C87" s="1721"/>
      <c r="D87" s="17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716" t="s">
        <v>300</v>
      </c>
      <c r="B89" s="1717"/>
      <c r="C89" s="1717"/>
      <c r="D89" s="17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720" t="s">
        <v>297</v>
      </c>
      <c r="B91" s="1721"/>
      <c r="C91" s="1721"/>
      <c r="D91" s="1778"/>
      <c r="E91" s="158" t="s">
        <v>639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720" t="s">
        <v>294</v>
      </c>
      <c r="B98" s="1721"/>
      <c r="C98" s="1721"/>
      <c r="D98" s="1778"/>
      <c r="E98" s="1783" t="s">
        <v>232</v>
      </c>
      <c r="F98" s="1784"/>
      <c r="G98" s="1780" t="s">
        <v>293</v>
      </c>
      <c r="H98" s="1781"/>
      <c r="I98" s="1781"/>
      <c r="J98" s="1781"/>
      <c r="K98" s="1781"/>
      <c r="L98" s="1781"/>
      <c r="M98" s="1781"/>
      <c r="N98" s="1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720" t="s">
        <v>292</v>
      </c>
      <c r="B105" s="1721"/>
      <c r="C105" s="1721"/>
      <c r="D105" s="1778"/>
      <c r="E105" s="1779" t="s">
        <v>638</v>
      </c>
      <c r="F105" s="1770"/>
      <c r="G105" s="1770"/>
      <c r="H105" s="1770"/>
      <c r="I105" s="1770"/>
      <c r="J105" s="1770"/>
      <c r="K105" s="1770"/>
      <c r="L105" s="1770"/>
      <c r="M105" s="1770"/>
      <c r="N105" s="1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796" t="s">
        <v>307</v>
      </c>
      <c r="Q4" s="1797"/>
      <c r="R4" s="1797"/>
      <c r="S4" s="1797"/>
      <c r="T4" s="118" t="str">
        <f>LEFT(E83,1)</f>
        <v>Ｂ</v>
      </c>
      <c r="U4" s="1798" t="s">
        <v>306</v>
      </c>
      <c r="V4" s="1798"/>
      <c r="W4" s="1798"/>
      <c r="X4" s="1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800" t="s">
        <v>305</v>
      </c>
      <c r="Q6" s="1801"/>
      <c r="R6" s="1801"/>
      <c r="S6" s="1801"/>
      <c r="T6" s="118" t="str">
        <f>LEFT(E85,1)</f>
        <v>Ａ</v>
      </c>
      <c r="U6" s="1798" t="s">
        <v>303</v>
      </c>
      <c r="V6" s="1798"/>
      <c r="W6" s="1798"/>
      <c r="X6" s="1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812" t="s">
        <v>285</v>
      </c>
      <c r="B7" s="1813"/>
      <c r="C7" s="1813"/>
      <c r="D7" s="1813"/>
      <c r="E7" s="1814" t="str">
        <f t="shared" si="0"/>
        <v>高齢者いきいき広場管理</v>
      </c>
      <c r="F7" s="1815"/>
      <c r="G7" s="1815"/>
      <c r="H7" s="1815"/>
      <c r="I7" s="1815"/>
      <c r="J7" s="1815"/>
      <c r="K7" s="1815"/>
      <c r="L7" s="1815"/>
      <c r="M7" s="1815"/>
      <c r="N7" s="1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788" t="s">
        <v>283</v>
      </c>
      <c r="B8" s="1789"/>
      <c r="C8" s="1789"/>
      <c r="D8" s="1789"/>
      <c r="E8" s="1790" t="str">
        <f t="shared" si="0"/>
        <v>長寿はつらつ課</v>
      </c>
      <c r="F8" s="1791"/>
      <c r="G8" s="1791"/>
      <c r="H8" s="1791"/>
      <c r="I8" s="1791"/>
      <c r="J8" s="1791"/>
      <c r="K8" s="1791"/>
      <c r="L8" s="1791"/>
      <c r="M8" s="1791"/>
      <c r="N8" s="1792"/>
      <c r="P8" s="1760" t="s">
        <v>302</v>
      </c>
      <c r="Q8" s="1761"/>
      <c r="R8" s="1761"/>
      <c r="S8" s="1761"/>
      <c r="T8" s="120" t="str">
        <f>LEFT(E87,1)</f>
        <v>Ｂ</v>
      </c>
      <c r="U8" s="1758" t="s">
        <v>301</v>
      </c>
      <c r="V8" s="1758"/>
      <c r="W8" s="1758"/>
      <c r="X8" s="1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785" t="s">
        <v>334</v>
      </c>
      <c r="B9" s="1786"/>
      <c r="C9" s="1786"/>
      <c r="D9" s="1787"/>
      <c r="E9" s="1793" t="str">
        <f t="shared" si="0"/>
        <v>高齢者の健康の保持増進及び介護予防を図るため、趣味活動や仲間づくり、世代間交流の場として、地域の高齢者が気軽に憩える高齢者いきいき広場の充実を図る。
　</v>
      </c>
      <c r="F9" s="1794"/>
      <c r="G9" s="1794"/>
      <c r="H9" s="1794"/>
      <c r="I9" s="1794"/>
      <c r="J9" s="1794"/>
      <c r="K9" s="1794"/>
      <c r="L9" s="1794"/>
      <c r="M9" s="1794"/>
      <c r="N9" s="1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756" t="s">
        <v>300</v>
      </c>
      <c r="Q10" s="1757"/>
      <c r="R10" s="1757"/>
      <c r="S10" s="1757"/>
      <c r="T10" s="118" t="str">
        <f>LEFT(E89,1)</f>
        <v>Ｂ</v>
      </c>
      <c r="U10" s="1758" t="s">
        <v>298</v>
      </c>
      <c r="V10" s="1758"/>
      <c r="W10" s="1758"/>
      <c r="X10" s="1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コロナ禍の活動制限を経て、高齢者の健康づくりへの意欲が高まっている反面、コロナ拡大による財政状況等の影響により、事業の充実度の低下や利用者数の低迷が続いている。
今後も高齢者人口の増加が見込まれることから、より多くの高齢者が気軽に憩える場を提供できるよう、各地域の利用者のニーズに合わせた効果的な運用をしていく必要がある。</v>
      </c>
      <c r="U12" s="1810"/>
      <c r="V12" s="1810"/>
      <c r="W12" s="1810"/>
      <c r="X12" s="1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788" t="s">
        <v>332</v>
      </c>
      <c r="B14" s="1789"/>
      <c r="C14" s="1789"/>
      <c r="D14" s="1789"/>
      <c r="E14" s="1802" t="str">
        <f>E51</f>
        <v>■市が直接実施  ■一部委託  □全部委託・指定管理  □その他</v>
      </c>
      <c r="F14" s="1803"/>
      <c r="G14" s="1803"/>
      <c r="H14" s="1803"/>
      <c r="I14" s="1803"/>
      <c r="J14" s="1803"/>
      <c r="K14" s="1803"/>
      <c r="L14" s="1803"/>
      <c r="M14" s="1803"/>
      <c r="N14" s="1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788" t="s">
        <v>331</v>
      </c>
      <c r="B15" s="1789"/>
      <c r="C15" s="1789"/>
      <c r="D15" s="1789"/>
      <c r="E15" s="1802" t="str">
        <f>E52</f>
        <v>□国・県の制度　 □国・県の制度＋市独自の制度　 ■市独自の制度</v>
      </c>
      <c r="F15" s="1803"/>
      <c r="G15" s="1803"/>
      <c r="H15" s="1803"/>
      <c r="I15" s="1803"/>
      <c r="J15" s="1803"/>
      <c r="K15" s="1803"/>
      <c r="L15" s="1803"/>
      <c r="M15" s="1803"/>
      <c r="N15" s="1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805" t="s">
        <v>330</v>
      </c>
      <c r="B16" s="1806"/>
      <c r="C16" s="1806"/>
      <c r="D16" s="1806"/>
      <c r="E16" s="1807" t="str">
        <f>E53</f>
        <v>なし</v>
      </c>
      <c r="F16" s="1808"/>
      <c r="G16" s="1808"/>
      <c r="H16" s="1808"/>
      <c r="I16" s="1808"/>
      <c r="J16" s="1808"/>
      <c r="K16" s="1808"/>
      <c r="L16" s="1808"/>
      <c r="M16" s="1808"/>
      <c r="N16" s="1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13027000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13027000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12141394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885606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0.93201765563828975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高齢者の健康の保持増進及び介護予防を図るため、趣味活動や仲間づくり、世代間交流の場として、高齢者いきいき広場を５か所設置し、高齢者の健康の保持増進及び介護予防を図った。
財政状況の影響により、開設当初と比較して、シルバー人材センターへの委託日数を減らしている。また、新型コロナウイルス感染症の影響により、令和２年度以降利用者数の低迷が続いている。
開館日数：1,037日</v>
      </c>
      <c r="F26" s="53"/>
      <c r="G26" s="53"/>
      <c r="H26" s="53"/>
      <c r="I26" s="53"/>
      <c r="J26" s="53"/>
      <c r="K26" s="53"/>
      <c r="L26" s="53"/>
      <c r="M26" s="53"/>
      <c r="N26" s="54"/>
      <c r="O26" s="21"/>
      <c r="P26" s="1760" t="s">
        <v>292</v>
      </c>
      <c r="Q26" s="1761"/>
      <c r="R26" s="1761"/>
      <c r="S26" s="1817"/>
      <c r="T26" s="121" t="str">
        <f>E105</f>
        <v>多くの高齢者が気軽に憩うことができ、健康づくりに役立つ場を提供できるよう、各地域の利用者のニーズに合わせた効果的な運用をしていく。
令和６年度から、「重層的支援体制整備事業」の一環として、高齢者いきいき広場を地域福祉の拠点としても活用していく。</v>
      </c>
      <c r="U26" s="1810"/>
      <c r="V26" s="1810"/>
      <c r="W26" s="1810"/>
      <c r="X26" s="1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利用者数</v>
      </c>
      <c r="C33" s="49"/>
      <c r="D33" s="23" t="str">
        <f t="shared" ref="D33:E36" si="1">D70</f>
        <v>人</v>
      </c>
      <c r="E33" s="150">
        <f t="shared" si="1"/>
        <v>21589</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812" t="s">
        <v>285</v>
      </c>
      <c r="B44" s="1813"/>
      <c r="C44" s="1813"/>
      <c r="D44" s="1813"/>
      <c r="E44" s="1814" t="s">
        <v>652</v>
      </c>
      <c r="F44" s="1815"/>
      <c r="G44" s="1815"/>
      <c r="H44" s="1815"/>
      <c r="I44" s="1815"/>
      <c r="J44" s="1815"/>
      <c r="K44" s="1815"/>
      <c r="L44" s="1815"/>
      <c r="M44" s="1815"/>
      <c r="N44" s="1816"/>
    </row>
    <row r="45" spans="1:35" ht="20.100000000000001" customHeight="1" x14ac:dyDescent="0.15">
      <c r="A45" s="1788" t="s">
        <v>283</v>
      </c>
      <c r="B45" s="1789"/>
      <c r="C45" s="1789"/>
      <c r="D45" s="1789"/>
      <c r="E45" s="1790" t="s">
        <v>628</v>
      </c>
      <c r="F45" s="1791"/>
      <c r="G45" s="1791"/>
      <c r="H45" s="1791"/>
      <c r="I45" s="1791"/>
      <c r="J45" s="1791"/>
      <c r="K45" s="1791"/>
      <c r="L45" s="1791"/>
      <c r="M45" s="1791"/>
      <c r="N45" s="1792"/>
    </row>
    <row r="46" spans="1:35" ht="20.100000000000001" customHeight="1" x14ac:dyDescent="0.15">
      <c r="A46" s="1785" t="s">
        <v>334</v>
      </c>
      <c r="B46" s="1786"/>
      <c r="C46" s="1786"/>
      <c r="D46" s="1787"/>
      <c r="E46" s="1793" t="s">
        <v>651</v>
      </c>
      <c r="F46" s="1794"/>
      <c r="G46" s="1794"/>
      <c r="H46" s="1794"/>
      <c r="I46" s="1794"/>
      <c r="J46" s="1794"/>
      <c r="K46" s="1794"/>
      <c r="L46" s="1794"/>
      <c r="M46" s="1794"/>
      <c r="N46" s="1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788" t="s">
        <v>332</v>
      </c>
      <c r="B51" s="1789"/>
      <c r="C51" s="1789"/>
      <c r="D51" s="1789"/>
      <c r="E51" s="1802" t="str">
        <f>AA52 &amp; "市が直接実施  " &amp; AB52  &amp; "一部委託  "  &amp; AC52 &amp; "全部委託・指定管理  " &amp; AD52 &amp; "その他"</f>
        <v>■市が直接実施  ■一部委託  □全部委託・指定管理  □その他</v>
      </c>
      <c r="F51" s="1803"/>
      <c r="G51" s="1803"/>
      <c r="H51" s="1803"/>
      <c r="I51" s="1803"/>
      <c r="J51" s="1803"/>
      <c r="K51" s="1803"/>
      <c r="L51" s="1803"/>
      <c r="M51" s="1803"/>
      <c r="N51" s="1804"/>
    </row>
    <row r="52" spans="1:40" ht="20.100000000000001" customHeight="1" x14ac:dyDescent="0.15">
      <c r="A52" s="1788" t="s">
        <v>331</v>
      </c>
      <c r="B52" s="1789"/>
      <c r="C52" s="1789"/>
      <c r="D52" s="1789"/>
      <c r="E52" s="1802" t="str">
        <f>AA53 &amp; "国・県の制度　 " &amp; AB53  &amp; "国・県の制度＋市独自の制度　 "  &amp; AC53  &amp; "市独自の制度"</f>
        <v>□国・県の制度　 □国・県の制度＋市独自の制度　 ■市独自の制度</v>
      </c>
      <c r="F52" s="1803"/>
      <c r="G52" s="1803"/>
      <c r="H52" s="1803"/>
      <c r="I52" s="1803"/>
      <c r="J52" s="1803"/>
      <c r="K52" s="1803"/>
      <c r="L52" s="1803"/>
      <c r="M52" s="1803"/>
      <c r="N52" s="1804"/>
      <c r="AA52" s="8" t="s">
        <v>275</v>
      </c>
      <c r="AB52" s="8" t="s">
        <v>275</v>
      </c>
      <c r="AC52" s="8" t="s">
        <v>274</v>
      </c>
      <c r="AD52" s="8" t="s">
        <v>274</v>
      </c>
    </row>
    <row r="53" spans="1:40" ht="20.100000000000001" customHeight="1" thickBot="1" x14ac:dyDescent="0.2">
      <c r="A53" s="1805" t="s">
        <v>330</v>
      </c>
      <c r="B53" s="1806"/>
      <c r="C53" s="1806"/>
      <c r="D53" s="1806"/>
      <c r="E53" s="1807" t="s">
        <v>541</v>
      </c>
      <c r="F53" s="1808"/>
      <c r="G53" s="1808"/>
      <c r="H53" s="1808"/>
      <c r="I53" s="1808"/>
      <c r="J53" s="1808"/>
      <c r="K53" s="1808"/>
      <c r="L53" s="1808"/>
      <c r="M53" s="1808"/>
      <c r="N53" s="18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13027000</v>
      </c>
      <c r="F57" s="57"/>
      <c r="G57" s="57">
        <f>IFERROR(HLOOKUP($AF$38,$AA$56:$AI$57,2,FALSE)*1000,"")</f>
        <v>16380000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13091</v>
      </c>
      <c r="AE57" s="13">
        <v>13027</v>
      </c>
      <c r="AF57" s="13">
        <v>16380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13027000</v>
      </c>
      <c r="G58" s="19"/>
      <c r="H58" s="20">
        <f>IFERROR(G57-H59,"")</f>
        <v>16380000</v>
      </c>
      <c r="I58" s="19"/>
      <c r="J58" s="20">
        <f>IFERROR(I57-J59,"")</f>
        <v>0</v>
      </c>
      <c r="K58" s="19"/>
      <c r="L58" s="20">
        <f>IFERROR(K57-L59,"")</f>
        <v>0</v>
      </c>
      <c r="M58" s="19"/>
      <c r="N58" s="18">
        <f>IFERROR(M57-N59,"")</f>
        <v>0</v>
      </c>
      <c r="AA58" s="13">
        <v>0</v>
      </c>
      <c r="AB58" s="13">
        <v>0</v>
      </c>
      <c r="AC58" s="13">
        <v>0</v>
      </c>
      <c r="AD58" s="13">
        <v>7222815</v>
      </c>
      <c r="AE58" s="13">
        <v>12141394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12141394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885606</v>
      </c>
      <c r="F61" s="57"/>
      <c r="G61" s="57">
        <f>IFERROR(G57-G60,"")</f>
        <v>16380000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0.93201765563828975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650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360</v>
      </c>
      <c r="C70" s="49"/>
      <c r="D70" s="15" t="s">
        <v>252</v>
      </c>
      <c r="E70" s="180">
        <f>IFERROR(HLOOKUP($AE$38,$AA$76:$AI$80,2,FALSE),"")</f>
        <v>21589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21589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760" t="s">
        <v>305</v>
      </c>
      <c r="B85" s="1761"/>
      <c r="C85" s="1761"/>
      <c r="D85" s="17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760" t="s">
        <v>302</v>
      </c>
      <c r="B87" s="1761"/>
      <c r="C87" s="1761"/>
      <c r="D87" s="17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756" t="s">
        <v>300</v>
      </c>
      <c r="B89" s="1757"/>
      <c r="C89" s="1757"/>
      <c r="D89" s="17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760" t="s">
        <v>297</v>
      </c>
      <c r="B91" s="1761"/>
      <c r="C91" s="1761"/>
      <c r="D91" s="1818"/>
      <c r="E91" s="158" t="s">
        <v>649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760" t="s">
        <v>294</v>
      </c>
      <c r="B98" s="1761"/>
      <c r="C98" s="1761"/>
      <c r="D98" s="1818"/>
      <c r="E98" s="1823" t="s">
        <v>232</v>
      </c>
      <c r="F98" s="1824"/>
      <c r="G98" s="1820" t="s">
        <v>293</v>
      </c>
      <c r="H98" s="1821"/>
      <c r="I98" s="1821"/>
      <c r="J98" s="1821"/>
      <c r="K98" s="1821"/>
      <c r="L98" s="1821"/>
      <c r="M98" s="1821"/>
      <c r="N98" s="1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760" t="s">
        <v>292</v>
      </c>
      <c r="B105" s="1761"/>
      <c r="C105" s="1761"/>
      <c r="D105" s="1818"/>
      <c r="E105" s="1819" t="s">
        <v>648</v>
      </c>
      <c r="F105" s="1810"/>
      <c r="G105" s="1810"/>
      <c r="H105" s="1810"/>
      <c r="I105" s="1810"/>
      <c r="J105" s="1810"/>
      <c r="K105" s="1810"/>
      <c r="L105" s="1810"/>
      <c r="M105" s="1810"/>
      <c r="N105" s="1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836" t="s">
        <v>307</v>
      </c>
      <c r="Q4" s="1837"/>
      <c r="R4" s="1837"/>
      <c r="S4" s="1837"/>
      <c r="T4" s="118" t="str">
        <f>LEFT(E83,1)</f>
        <v>Ｂ</v>
      </c>
      <c r="U4" s="1838" t="s">
        <v>306</v>
      </c>
      <c r="V4" s="1838"/>
      <c r="W4" s="1838"/>
      <c r="X4" s="1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840" t="s">
        <v>305</v>
      </c>
      <c r="Q6" s="1841"/>
      <c r="R6" s="1841"/>
      <c r="S6" s="1841"/>
      <c r="T6" s="118" t="str">
        <f>LEFT(E85,1)</f>
        <v>Ｂ</v>
      </c>
      <c r="U6" s="1838" t="s">
        <v>303</v>
      </c>
      <c r="V6" s="1838"/>
      <c r="W6" s="1838"/>
      <c r="X6" s="1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852" t="s">
        <v>285</v>
      </c>
      <c r="B7" s="1853"/>
      <c r="C7" s="1853"/>
      <c r="D7" s="1853"/>
      <c r="E7" s="1854" t="str">
        <f t="shared" si="0"/>
        <v>シルバー人材センター支援</v>
      </c>
      <c r="F7" s="1855"/>
      <c r="G7" s="1855"/>
      <c r="H7" s="1855"/>
      <c r="I7" s="1855"/>
      <c r="J7" s="1855"/>
      <c r="K7" s="1855"/>
      <c r="L7" s="1855"/>
      <c r="M7" s="1855"/>
      <c r="N7" s="1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828" t="s">
        <v>283</v>
      </c>
      <c r="B8" s="1829"/>
      <c r="C8" s="1829"/>
      <c r="D8" s="1829"/>
      <c r="E8" s="1830" t="str">
        <f t="shared" si="0"/>
        <v>長寿はつらつ課</v>
      </c>
      <c r="F8" s="1831"/>
      <c r="G8" s="1831"/>
      <c r="H8" s="1831"/>
      <c r="I8" s="1831"/>
      <c r="J8" s="1831"/>
      <c r="K8" s="1831"/>
      <c r="L8" s="1831"/>
      <c r="M8" s="1831"/>
      <c r="N8" s="1832"/>
      <c r="P8" s="1800" t="s">
        <v>302</v>
      </c>
      <c r="Q8" s="1801"/>
      <c r="R8" s="1801"/>
      <c r="S8" s="1801"/>
      <c r="T8" s="120" t="str">
        <f>LEFT(E87,1)</f>
        <v>Ａ</v>
      </c>
      <c r="U8" s="1798" t="s">
        <v>301</v>
      </c>
      <c r="V8" s="1798"/>
      <c r="W8" s="1798"/>
      <c r="X8" s="1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825" t="s">
        <v>334</v>
      </c>
      <c r="B9" s="1826"/>
      <c r="C9" s="1826"/>
      <c r="D9" s="1827"/>
      <c r="E9" s="1833" t="str">
        <f t="shared" si="0"/>
        <v>定年退職などにより引退した高齢者を会員として、就業の場を提供することにより、高齢者に働きがいと生きがいを与えるとともに、活力ある地域社会づくりを目的とする公益社団法人新座市シルバー人材センターに対し、運営費の一部について助成を行う。</v>
      </c>
      <c r="F9" s="1834"/>
      <c r="G9" s="1834"/>
      <c r="H9" s="1834"/>
      <c r="I9" s="1834"/>
      <c r="J9" s="1834"/>
      <c r="K9" s="1834"/>
      <c r="L9" s="1834"/>
      <c r="M9" s="1834"/>
      <c r="N9" s="1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796" t="s">
        <v>300</v>
      </c>
      <c r="Q10" s="1797"/>
      <c r="R10" s="1797"/>
      <c r="S10" s="1797"/>
      <c r="T10" s="118" t="str">
        <f>LEFT(E89,1)</f>
        <v>Ｂ</v>
      </c>
      <c r="U10" s="1798" t="s">
        <v>298</v>
      </c>
      <c r="V10" s="1798"/>
      <c r="W10" s="1798"/>
      <c r="X10" s="1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運営費の一部について助成を行うことで、高齢者に働きがいと生きがいを与えるとともに、活力ある地域社会づくりに寄与することができた。</v>
      </c>
      <c r="U12" s="1850"/>
      <c r="V12" s="1850"/>
      <c r="W12" s="1850"/>
      <c r="X12" s="1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828" t="s">
        <v>332</v>
      </c>
      <c r="B14" s="1829"/>
      <c r="C14" s="1829"/>
      <c r="D14" s="1829"/>
      <c r="E14" s="1842" t="str">
        <f>E51</f>
        <v>■市が直接実施  □一部委託  □全部委託・指定管理  □その他</v>
      </c>
      <c r="F14" s="1843"/>
      <c r="G14" s="1843"/>
      <c r="H14" s="1843"/>
      <c r="I14" s="1843"/>
      <c r="J14" s="1843"/>
      <c r="K14" s="1843"/>
      <c r="L14" s="1843"/>
      <c r="M14" s="1843"/>
      <c r="N14" s="1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828" t="s">
        <v>331</v>
      </c>
      <c r="B15" s="1829"/>
      <c r="C15" s="1829"/>
      <c r="D15" s="1829"/>
      <c r="E15" s="1842" t="str">
        <f>E52</f>
        <v>□国・県の制度　 □国・県の制度＋市独自の制度　 ■市独自の制度</v>
      </c>
      <c r="F15" s="1843"/>
      <c r="G15" s="1843"/>
      <c r="H15" s="1843"/>
      <c r="I15" s="1843"/>
      <c r="J15" s="1843"/>
      <c r="K15" s="1843"/>
      <c r="L15" s="1843"/>
      <c r="M15" s="1843"/>
      <c r="N15" s="1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845" t="s">
        <v>330</v>
      </c>
      <c r="B16" s="1846"/>
      <c r="C16" s="1846"/>
      <c r="D16" s="1846"/>
      <c r="E16" s="1847" t="str">
        <f>E53</f>
        <v>なし</v>
      </c>
      <c r="F16" s="1848"/>
      <c r="G16" s="1848"/>
      <c r="H16" s="1848"/>
      <c r="I16" s="1848"/>
      <c r="J16" s="1848"/>
      <c r="K16" s="1848"/>
      <c r="L16" s="1848"/>
      <c r="M16" s="1848"/>
      <c r="N16" s="1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19382000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19382000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12644854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6737146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0.6524019193065731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公益社団法人新座市シルバー人材センターに対し、運営費の一部について助成を行った。</v>
      </c>
      <c r="F26" s="53"/>
      <c r="G26" s="53"/>
      <c r="H26" s="53"/>
      <c r="I26" s="53"/>
      <c r="J26" s="53"/>
      <c r="K26" s="53"/>
      <c r="L26" s="53"/>
      <c r="M26" s="53"/>
      <c r="N26" s="54"/>
      <c r="O26" s="21"/>
      <c r="P26" s="1800" t="s">
        <v>292</v>
      </c>
      <c r="Q26" s="1801"/>
      <c r="R26" s="1801"/>
      <c r="S26" s="1857"/>
      <c r="T26" s="121" t="str">
        <f>E105</f>
        <v>引き続き運営費の一部について助成を行うが、インボイス制度との兼ね合いについても検証していく。</v>
      </c>
      <c r="U26" s="1850"/>
      <c r="V26" s="1850"/>
      <c r="W26" s="1850"/>
      <c r="X26" s="1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会員数（年度末）</v>
      </c>
      <c r="C33" s="49"/>
      <c r="D33" s="23" t="str">
        <f t="shared" ref="D33:E36" si="1">D70</f>
        <v>人</v>
      </c>
      <c r="E33" s="150">
        <f t="shared" si="1"/>
        <v>1685</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852" t="s">
        <v>285</v>
      </c>
      <c r="B44" s="1853"/>
      <c r="C44" s="1853"/>
      <c r="D44" s="1853"/>
      <c r="E44" s="1854" t="s">
        <v>658</v>
      </c>
      <c r="F44" s="1855"/>
      <c r="G44" s="1855"/>
      <c r="H44" s="1855"/>
      <c r="I44" s="1855"/>
      <c r="J44" s="1855"/>
      <c r="K44" s="1855"/>
      <c r="L44" s="1855"/>
      <c r="M44" s="1855"/>
      <c r="N44" s="1856"/>
    </row>
    <row r="45" spans="1:35" ht="20.100000000000001" customHeight="1" x14ac:dyDescent="0.15">
      <c r="A45" s="1828" t="s">
        <v>283</v>
      </c>
      <c r="B45" s="1829"/>
      <c r="C45" s="1829"/>
      <c r="D45" s="1829"/>
      <c r="E45" s="1830" t="s">
        <v>628</v>
      </c>
      <c r="F45" s="1831"/>
      <c r="G45" s="1831"/>
      <c r="H45" s="1831"/>
      <c r="I45" s="1831"/>
      <c r="J45" s="1831"/>
      <c r="K45" s="1831"/>
      <c r="L45" s="1831"/>
      <c r="M45" s="1831"/>
      <c r="N45" s="1832"/>
    </row>
    <row r="46" spans="1:35" ht="20.100000000000001" customHeight="1" x14ac:dyDescent="0.15">
      <c r="A46" s="1825" t="s">
        <v>334</v>
      </c>
      <c r="B46" s="1826"/>
      <c r="C46" s="1826"/>
      <c r="D46" s="1827"/>
      <c r="E46" s="1833" t="s">
        <v>657</v>
      </c>
      <c r="F46" s="1834"/>
      <c r="G46" s="1834"/>
      <c r="H46" s="1834"/>
      <c r="I46" s="1834"/>
      <c r="J46" s="1834"/>
      <c r="K46" s="1834"/>
      <c r="L46" s="1834"/>
      <c r="M46" s="1834"/>
      <c r="N46" s="1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828" t="s">
        <v>332</v>
      </c>
      <c r="B51" s="1829"/>
      <c r="C51" s="1829"/>
      <c r="D51" s="1829"/>
      <c r="E51" s="1842" t="str">
        <f>AA52 &amp; "市が直接実施  " &amp; AB52  &amp; "一部委託  "  &amp; AC52 &amp; "全部委託・指定管理  " &amp; AD52 &amp; "その他"</f>
        <v>■市が直接実施  □一部委託  □全部委託・指定管理  □その他</v>
      </c>
      <c r="F51" s="1843"/>
      <c r="G51" s="1843"/>
      <c r="H51" s="1843"/>
      <c r="I51" s="1843"/>
      <c r="J51" s="1843"/>
      <c r="K51" s="1843"/>
      <c r="L51" s="1843"/>
      <c r="M51" s="1843"/>
      <c r="N51" s="1844"/>
    </row>
    <row r="52" spans="1:40" ht="20.100000000000001" customHeight="1" x14ac:dyDescent="0.15">
      <c r="A52" s="1828" t="s">
        <v>331</v>
      </c>
      <c r="B52" s="1829"/>
      <c r="C52" s="1829"/>
      <c r="D52" s="1829"/>
      <c r="E52" s="1842" t="str">
        <f>AA53 &amp; "国・県の制度　 " &amp; AB53  &amp; "国・県の制度＋市独自の制度　 "  &amp; AC53  &amp; "市独自の制度"</f>
        <v>□国・県の制度　 □国・県の制度＋市独自の制度　 ■市独自の制度</v>
      </c>
      <c r="F52" s="1843"/>
      <c r="G52" s="1843"/>
      <c r="H52" s="1843"/>
      <c r="I52" s="1843"/>
      <c r="J52" s="1843"/>
      <c r="K52" s="1843"/>
      <c r="L52" s="1843"/>
      <c r="M52" s="1843"/>
      <c r="N52" s="1844"/>
      <c r="AA52" s="8" t="s">
        <v>275</v>
      </c>
      <c r="AB52" s="8" t="s">
        <v>274</v>
      </c>
      <c r="AC52" s="8" t="s">
        <v>274</v>
      </c>
      <c r="AD52" s="8" t="s">
        <v>274</v>
      </c>
    </row>
    <row r="53" spans="1:40" ht="20.100000000000001" customHeight="1" thickBot="1" x14ac:dyDescent="0.2">
      <c r="A53" s="1845" t="s">
        <v>330</v>
      </c>
      <c r="B53" s="1846"/>
      <c r="C53" s="1846"/>
      <c r="D53" s="1846"/>
      <c r="E53" s="1847" t="s">
        <v>541</v>
      </c>
      <c r="F53" s="1848"/>
      <c r="G53" s="1848"/>
      <c r="H53" s="1848"/>
      <c r="I53" s="1848"/>
      <c r="J53" s="1848"/>
      <c r="K53" s="1848"/>
      <c r="L53" s="1848"/>
      <c r="M53" s="1848"/>
      <c r="N53" s="18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19382000</v>
      </c>
      <c r="F57" s="57"/>
      <c r="G57" s="57">
        <f>IFERROR(HLOOKUP($AF$38,$AA$56:$AI$57,2,FALSE)*1000,"")</f>
        <v>19630000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18143</v>
      </c>
      <c r="AE57" s="13">
        <v>19382</v>
      </c>
      <c r="AF57" s="13">
        <v>19630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19382000</v>
      </c>
      <c r="G58" s="19"/>
      <c r="H58" s="20">
        <f>IFERROR(G57-H59,"")</f>
        <v>19630000</v>
      </c>
      <c r="I58" s="19"/>
      <c r="J58" s="20">
        <f>IFERROR(I57-J59,"")</f>
        <v>0</v>
      </c>
      <c r="K58" s="19"/>
      <c r="L58" s="20">
        <f>IFERROR(K57-L59,"")</f>
        <v>0</v>
      </c>
      <c r="M58" s="19"/>
      <c r="N58" s="18">
        <f>IFERROR(M57-N59,"")</f>
        <v>0</v>
      </c>
      <c r="AA58" s="13">
        <v>0</v>
      </c>
      <c r="AB58" s="13">
        <v>0</v>
      </c>
      <c r="AC58" s="13">
        <v>0</v>
      </c>
      <c r="AD58" s="13">
        <v>18031644</v>
      </c>
      <c r="AE58" s="13">
        <v>12644854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12644854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6737146</v>
      </c>
      <c r="F61" s="57"/>
      <c r="G61" s="57">
        <f>IFERROR(G57-G60,"")</f>
        <v>19630000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0.6524019193065731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656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655</v>
      </c>
      <c r="C70" s="49"/>
      <c r="D70" s="15" t="s">
        <v>252</v>
      </c>
      <c r="E70" s="180">
        <f>IFERROR(HLOOKUP($AE$38,$AA$76:$AI$80,2,FALSE),"")</f>
        <v>1685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1685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800" t="s">
        <v>305</v>
      </c>
      <c r="B85" s="1801"/>
      <c r="C85" s="1801"/>
      <c r="D85" s="1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800" t="s">
        <v>302</v>
      </c>
      <c r="B87" s="1801"/>
      <c r="C87" s="1801"/>
      <c r="D87" s="1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796" t="s">
        <v>300</v>
      </c>
      <c r="B89" s="1797"/>
      <c r="C89" s="1797"/>
      <c r="D89" s="17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800" t="s">
        <v>297</v>
      </c>
      <c r="B91" s="1801"/>
      <c r="C91" s="1801"/>
      <c r="D91" s="1858"/>
      <c r="E91" s="158" t="s">
        <v>654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800" t="s">
        <v>294</v>
      </c>
      <c r="B98" s="1801"/>
      <c r="C98" s="1801"/>
      <c r="D98" s="1858"/>
      <c r="E98" s="1863" t="s">
        <v>232</v>
      </c>
      <c r="F98" s="1864"/>
      <c r="G98" s="1860" t="s">
        <v>293</v>
      </c>
      <c r="H98" s="1861"/>
      <c r="I98" s="1861"/>
      <c r="J98" s="1861"/>
      <c r="K98" s="1861"/>
      <c r="L98" s="1861"/>
      <c r="M98" s="1861"/>
      <c r="N98" s="1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800" t="s">
        <v>292</v>
      </c>
      <c r="B105" s="1801"/>
      <c r="C105" s="1801"/>
      <c r="D105" s="1858"/>
      <c r="E105" s="1859" t="s">
        <v>653</v>
      </c>
      <c r="F105" s="1850"/>
      <c r="G105" s="1850"/>
      <c r="H105" s="1850"/>
      <c r="I105" s="1850"/>
      <c r="J105" s="1850"/>
      <c r="K105" s="1850"/>
      <c r="L105" s="1850"/>
      <c r="M105" s="1850"/>
      <c r="N105" s="1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876" t="s">
        <v>307</v>
      </c>
      <c r="Q4" s="1877"/>
      <c r="R4" s="1877"/>
      <c r="S4" s="1877"/>
      <c r="T4" s="118" t="str">
        <f>LEFT(E83,1)</f>
        <v>Ｂ</v>
      </c>
      <c r="U4" s="1878" t="s">
        <v>306</v>
      </c>
      <c r="V4" s="1878"/>
      <c r="W4" s="1878"/>
      <c r="X4" s="1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880" t="s">
        <v>305</v>
      </c>
      <c r="Q6" s="1881"/>
      <c r="R6" s="1881"/>
      <c r="S6" s="1881"/>
      <c r="T6" s="118" t="str">
        <f>LEFT(E85,1)</f>
        <v>Ｂ</v>
      </c>
      <c r="U6" s="1878" t="s">
        <v>303</v>
      </c>
      <c r="V6" s="1878"/>
      <c r="W6" s="1878"/>
      <c r="X6" s="1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892" t="s">
        <v>285</v>
      </c>
      <c r="B7" s="1893"/>
      <c r="C7" s="1893"/>
      <c r="D7" s="1893"/>
      <c r="E7" s="1894" t="str">
        <f t="shared" si="0"/>
        <v>老人ホーム入所</v>
      </c>
      <c r="F7" s="1895"/>
      <c r="G7" s="1895"/>
      <c r="H7" s="1895"/>
      <c r="I7" s="1895"/>
      <c r="J7" s="1895"/>
      <c r="K7" s="1895"/>
      <c r="L7" s="1895"/>
      <c r="M7" s="1895"/>
      <c r="N7" s="1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868" t="s">
        <v>283</v>
      </c>
      <c r="B8" s="1869"/>
      <c r="C8" s="1869"/>
      <c r="D8" s="1869"/>
      <c r="E8" s="1870" t="str">
        <f t="shared" si="0"/>
        <v>長寿はつらつ課</v>
      </c>
      <c r="F8" s="1871"/>
      <c r="G8" s="1871"/>
      <c r="H8" s="1871"/>
      <c r="I8" s="1871"/>
      <c r="J8" s="1871"/>
      <c r="K8" s="1871"/>
      <c r="L8" s="1871"/>
      <c r="M8" s="1871"/>
      <c r="N8" s="1872"/>
      <c r="P8" s="1840" t="s">
        <v>302</v>
      </c>
      <c r="Q8" s="1841"/>
      <c r="R8" s="1841"/>
      <c r="S8" s="1841"/>
      <c r="T8" s="120" t="str">
        <f>LEFT(E87,1)</f>
        <v>Ａ</v>
      </c>
      <c r="U8" s="1838" t="s">
        <v>301</v>
      </c>
      <c r="V8" s="1838"/>
      <c r="W8" s="1838"/>
      <c r="X8" s="1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865" t="s">
        <v>334</v>
      </c>
      <c r="B9" s="1866"/>
      <c r="C9" s="1866"/>
      <c r="D9" s="1867"/>
      <c r="E9" s="1873" t="str">
        <f t="shared" si="0"/>
        <v>自分の身の回りのことができる６５歳以上の高齢者（特別な場合は６０歳以上）で、環境上及び経済的な理由により、自宅での生活が困難な者を養護老人ホームに、また、６５歳以上の高齢者であって、やむを得ない事由により自宅で生活できない者を特別養護老人ホーム等に入所措置する。</v>
      </c>
      <c r="F9" s="1874"/>
      <c r="G9" s="1874"/>
      <c r="H9" s="1874"/>
      <c r="I9" s="1874"/>
      <c r="J9" s="1874"/>
      <c r="K9" s="1874"/>
      <c r="L9" s="1874"/>
      <c r="M9" s="1874"/>
      <c r="N9" s="1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836" t="s">
        <v>300</v>
      </c>
      <c r="Q10" s="1837"/>
      <c r="R10" s="1837"/>
      <c r="S10" s="1837"/>
      <c r="T10" s="118" t="str">
        <f>LEFT(E89,1)</f>
        <v>Ｂ</v>
      </c>
      <c r="U10" s="1838" t="s">
        <v>298</v>
      </c>
      <c r="V10" s="1838"/>
      <c r="W10" s="1838"/>
      <c r="X10" s="1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高齢者虐待等により、自宅で生活することが困難となった高齢者を入所措置することで、高齢者の尊厳を守り、安心して生活できる環境を提供することができた。</v>
      </c>
      <c r="U12" s="1890"/>
      <c r="V12" s="1890"/>
      <c r="W12" s="1890"/>
      <c r="X12" s="1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868" t="s">
        <v>332</v>
      </c>
      <c r="B14" s="1869"/>
      <c r="C14" s="1869"/>
      <c r="D14" s="1869"/>
      <c r="E14" s="1882" t="str">
        <f>E51</f>
        <v>■市が直接実施  □一部委託  □全部委託・指定管理  □その他</v>
      </c>
      <c r="F14" s="1883"/>
      <c r="G14" s="1883"/>
      <c r="H14" s="1883"/>
      <c r="I14" s="1883"/>
      <c r="J14" s="1883"/>
      <c r="K14" s="1883"/>
      <c r="L14" s="1883"/>
      <c r="M14" s="1883"/>
      <c r="N14" s="1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868" t="s">
        <v>331</v>
      </c>
      <c r="B15" s="1869"/>
      <c r="C15" s="1869"/>
      <c r="D15" s="1869"/>
      <c r="E15" s="1882" t="str">
        <f>E52</f>
        <v>■国・県の制度　 □国・県の制度＋市独自の制度　 □市独自の制度</v>
      </c>
      <c r="F15" s="1883"/>
      <c r="G15" s="1883"/>
      <c r="H15" s="1883"/>
      <c r="I15" s="1883"/>
      <c r="J15" s="1883"/>
      <c r="K15" s="1883"/>
      <c r="L15" s="1883"/>
      <c r="M15" s="1883"/>
      <c r="N15" s="1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885" t="s">
        <v>330</v>
      </c>
      <c r="B16" s="1886"/>
      <c r="C16" s="1886"/>
      <c r="D16" s="1886"/>
      <c r="E16" s="1887" t="str">
        <f>E53</f>
        <v>老人福祉法</v>
      </c>
      <c r="F16" s="1888"/>
      <c r="G16" s="1888"/>
      <c r="H16" s="1888"/>
      <c r="I16" s="1888"/>
      <c r="J16" s="1888"/>
      <c r="K16" s="1888"/>
      <c r="L16" s="1888"/>
      <c r="M16" s="1888"/>
      <c r="N16" s="1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36751000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30067000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6684000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33829883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2921117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0.92051598595956574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高齢者虐待等により、自宅での生活が困難となった者を養護老人ホームに入所措置した。
　令和５年度　措置開始数　　　１人
　　　　　　　措置廃止数　　　５人（退所、死亡等）
　　　　　　　年度末措置数　１３人</v>
      </c>
      <c r="F26" s="53"/>
      <c r="G26" s="53"/>
      <c r="H26" s="53"/>
      <c r="I26" s="53"/>
      <c r="J26" s="53"/>
      <c r="K26" s="53"/>
      <c r="L26" s="53"/>
      <c r="M26" s="53"/>
      <c r="N26" s="54"/>
      <c r="O26" s="21"/>
      <c r="P26" s="1840" t="s">
        <v>292</v>
      </c>
      <c r="Q26" s="1841"/>
      <c r="R26" s="1841"/>
      <c r="S26" s="1897"/>
      <c r="T26" s="121" t="str">
        <f>E105</f>
        <v>高齢者虐待やその他やむを得ない理由により自宅での生活が困難となる高齢者に対し、高齢者の尊厳を守り、安心して生活できる環境を提供するため引き続き実施していく。</v>
      </c>
      <c r="U26" s="1890"/>
      <c r="V26" s="1890"/>
      <c r="W26" s="1890"/>
      <c r="X26" s="1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年度末措置数</v>
      </c>
      <c r="C33" s="49"/>
      <c r="D33" s="23" t="str">
        <f t="shared" ref="D33:E36" si="1">D70</f>
        <v>人</v>
      </c>
      <c r="E33" s="46">
        <f t="shared" si="1"/>
        <v>13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892" t="s">
        <v>285</v>
      </c>
      <c r="B44" s="1893"/>
      <c r="C44" s="1893"/>
      <c r="D44" s="1893"/>
      <c r="E44" s="1894" t="s">
        <v>665</v>
      </c>
      <c r="F44" s="1895"/>
      <c r="G44" s="1895"/>
      <c r="H44" s="1895"/>
      <c r="I44" s="1895"/>
      <c r="J44" s="1895"/>
      <c r="K44" s="1895"/>
      <c r="L44" s="1895"/>
      <c r="M44" s="1895"/>
      <c r="N44" s="1896"/>
    </row>
    <row r="45" spans="1:35" ht="20.100000000000001" customHeight="1" x14ac:dyDescent="0.15">
      <c r="A45" s="1868" t="s">
        <v>283</v>
      </c>
      <c r="B45" s="1869"/>
      <c r="C45" s="1869"/>
      <c r="D45" s="1869"/>
      <c r="E45" s="1870" t="s">
        <v>628</v>
      </c>
      <c r="F45" s="1871"/>
      <c r="G45" s="1871"/>
      <c r="H45" s="1871"/>
      <c r="I45" s="1871"/>
      <c r="J45" s="1871"/>
      <c r="K45" s="1871"/>
      <c r="L45" s="1871"/>
      <c r="M45" s="1871"/>
      <c r="N45" s="1872"/>
    </row>
    <row r="46" spans="1:35" ht="20.100000000000001" customHeight="1" x14ac:dyDescent="0.15">
      <c r="A46" s="1865" t="s">
        <v>334</v>
      </c>
      <c r="B46" s="1866"/>
      <c r="C46" s="1866"/>
      <c r="D46" s="1867"/>
      <c r="E46" s="1873" t="s">
        <v>664</v>
      </c>
      <c r="F46" s="1874"/>
      <c r="G46" s="1874"/>
      <c r="H46" s="1874"/>
      <c r="I46" s="1874"/>
      <c r="J46" s="1874"/>
      <c r="K46" s="1874"/>
      <c r="L46" s="1874"/>
      <c r="M46" s="1874"/>
      <c r="N46" s="1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868" t="s">
        <v>332</v>
      </c>
      <c r="B51" s="1869"/>
      <c r="C51" s="1869"/>
      <c r="D51" s="1869"/>
      <c r="E51" s="1882" t="str">
        <f>AA52 &amp; "市が直接実施  " &amp; AB52  &amp; "一部委託  "  &amp; AC52 &amp; "全部委託・指定管理  " &amp; AD52 &amp; "その他"</f>
        <v>■市が直接実施  □一部委託  □全部委託・指定管理  □その他</v>
      </c>
      <c r="F51" s="1883"/>
      <c r="G51" s="1883"/>
      <c r="H51" s="1883"/>
      <c r="I51" s="1883"/>
      <c r="J51" s="1883"/>
      <c r="K51" s="1883"/>
      <c r="L51" s="1883"/>
      <c r="M51" s="1883"/>
      <c r="N51" s="1884"/>
    </row>
    <row r="52" spans="1:40" ht="20.100000000000001" customHeight="1" x14ac:dyDescent="0.15">
      <c r="A52" s="1868" t="s">
        <v>331</v>
      </c>
      <c r="B52" s="1869"/>
      <c r="C52" s="1869"/>
      <c r="D52" s="1869"/>
      <c r="E52" s="1882" t="str">
        <f>AA53 &amp; "国・県の制度　 " &amp; AB53  &amp; "国・県の制度＋市独自の制度　 "  &amp; AC53  &amp; "市独自の制度"</f>
        <v>■国・県の制度　 □国・県の制度＋市独自の制度　 □市独自の制度</v>
      </c>
      <c r="F52" s="1883"/>
      <c r="G52" s="1883"/>
      <c r="H52" s="1883"/>
      <c r="I52" s="1883"/>
      <c r="J52" s="1883"/>
      <c r="K52" s="1883"/>
      <c r="L52" s="1883"/>
      <c r="M52" s="1883"/>
      <c r="N52" s="1884"/>
      <c r="AA52" s="8" t="s">
        <v>275</v>
      </c>
      <c r="AB52" s="8" t="s">
        <v>274</v>
      </c>
      <c r="AC52" s="8" t="s">
        <v>274</v>
      </c>
      <c r="AD52" s="8" t="s">
        <v>274</v>
      </c>
    </row>
    <row r="53" spans="1:40" ht="20.100000000000001" customHeight="1" thickBot="1" x14ac:dyDescent="0.2">
      <c r="A53" s="1885" t="s">
        <v>330</v>
      </c>
      <c r="B53" s="1886"/>
      <c r="C53" s="1886"/>
      <c r="D53" s="1886"/>
      <c r="E53" s="1887" t="s">
        <v>663</v>
      </c>
      <c r="F53" s="1888"/>
      <c r="G53" s="1888"/>
      <c r="H53" s="1888"/>
      <c r="I53" s="1888"/>
      <c r="J53" s="1888"/>
      <c r="K53" s="1888"/>
      <c r="L53" s="1888"/>
      <c r="M53" s="1888"/>
      <c r="N53" s="18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36751000</v>
      </c>
      <c r="F57" s="57"/>
      <c r="G57" s="57">
        <f>IFERROR(HLOOKUP($AF$38,$AA$56:$AI$57,2,FALSE)*1000,"")</f>
        <v>34255000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41618</v>
      </c>
      <c r="AE57" s="13">
        <v>36751</v>
      </c>
      <c r="AF57" s="13">
        <v>34255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30067000</v>
      </c>
      <c r="G58" s="19"/>
      <c r="H58" s="20">
        <f>IFERROR(G57-H59,"")</f>
        <v>28721000</v>
      </c>
      <c r="I58" s="19"/>
      <c r="J58" s="20">
        <f>IFERROR(I57-J59,"")</f>
        <v>0</v>
      </c>
      <c r="K58" s="19"/>
      <c r="L58" s="20">
        <f>IFERROR(K57-L59,"")</f>
        <v>0</v>
      </c>
      <c r="M58" s="19"/>
      <c r="N58" s="18">
        <f>IFERROR(M57-N59,"")</f>
        <v>0</v>
      </c>
      <c r="AA58" s="13">
        <v>0</v>
      </c>
      <c r="AB58" s="13">
        <v>0</v>
      </c>
      <c r="AC58" s="13">
        <v>0</v>
      </c>
      <c r="AD58" s="13">
        <v>21239905</v>
      </c>
      <c r="AE58" s="13">
        <v>33829883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6684000</v>
      </c>
      <c r="G59" s="19"/>
      <c r="H59" s="20">
        <f>IFERROR(HLOOKUP($AF$38,$AA$60:$AI$61,2,FALSE)*1000,"")</f>
        <v>5534000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33829883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2921117</v>
      </c>
      <c r="F61" s="57"/>
      <c r="G61" s="57">
        <f>IFERROR(G57-G60,"")</f>
        <v>34255000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9000</v>
      </c>
      <c r="AE61" s="12">
        <f t="shared" si="2"/>
        <v>6684</v>
      </c>
      <c r="AF61" s="12">
        <f t="shared" si="2"/>
        <v>5534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0.92051598595956574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662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9000</v>
      </c>
      <c r="AE67" s="11">
        <v>6684</v>
      </c>
      <c r="AF67" s="11">
        <v>5534</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661</v>
      </c>
      <c r="C70" s="49"/>
      <c r="D70" s="15" t="s">
        <v>252</v>
      </c>
      <c r="E70" s="180">
        <f>IFERROR(HLOOKUP($AE$38,$AA$76:$AI$80,2,FALSE),"")</f>
        <v>13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840" t="s">
        <v>305</v>
      </c>
      <c r="B85" s="1841"/>
      <c r="C85" s="1841"/>
      <c r="D85" s="1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840" t="s">
        <v>302</v>
      </c>
      <c r="B87" s="1841"/>
      <c r="C87" s="1841"/>
      <c r="D87" s="1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836" t="s">
        <v>300</v>
      </c>
      <c r="B89" s="1837"/>
      <c r="C89" s="1837"/>
      <c r="D89" s="18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840" t="s">
        <v>297</v>
      </c>
      <c r="B91" s="1841"/>
      <c r="C91" s="1841"/>
      <c r="D91" s="1898"/>
      <c r="E91" s="158" t="s">
        <v>660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840" t="s">
        <v>294</v>
      </c>
      <c r="B98" s="1841"/>
      <c r="C98" s="1841"/>
      <c r="D98" s="1898"/>
      <c r="E98" s="1903" t="s">
        <v>340</v>
      </c>
      <c r="F98" s="1904"/>
      <c r="G98" s="1900" t="s">
        <v>293</v>
      </c>
      <c r="H98" s="1901"/>
      <c r="I98" s="1901"/>
      <c r="J98" s="1901"/>
      <c r="K98" s="1901"/>
      <c r="L98" s="1901"/>
      <c r="M98" s="1901"/>
      <c r="N98" s="1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840" t="s">
        <v>292</v>
      </c>
      <c r="B105" s="1841"/>
      <c r="C105" s="1841"/>
      <c r="D105" s="1898"/>
      <c r="E105" s="1899" t="s">
        <v>659</v>
      </c>
      <c r="F105" s="1890"/>
      <c r="G105" s="1890"/>
      <c r="H105" s="1890"/>
      <c r="I105" s="1890"/>
      <c r="J105" s="1890"/>
      <c r="K105" s="1890"/>
      <c r="L105" s="1890"/>
      <c r="M105" s="1890"/>
      <c r="N105" s="1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916" t="s">
        <v>307</v>
      </c>
      <c r="Q4" s="1917"/>
      <c r="R4" s="1917"/>
      <c r="S4" s="1917"/>
      <c r="T4" s="118" t="str">
        <f>LEFT(E83,1)</f>
        <v>Ｂ</v>
      </c>
      <c r="U4" s="1918" t="s">
        <v>306</v>
      </c>
      <c r="V4" s="1918"/>
      <c r="W4" s="1918"/>
      <c r="X4" s="1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920" t="s">
        <v>305</v>
      </c>
      <c r="Q6" s="1921"/>
      <c r="R6" s="1921"/>
      <c r="S6" s="1921"/>
      <c r="T6" s="118" t="str">
        <f>LEFT(E85,1)</f>
        <v>Ｂ</v>
      </c>
      <c r="U6" s="1918" t="s">
        <v>303</v>
      </c>
      <c r="V6" s="1918"/>
      <c r="W6" s="1918"/>
      <c r="X6" s="1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932" t="s">
        <v>285</v>
      </c>
      <c r="B7" s="1933"/>
      <c r="C7" s="1933"/>
      <c r="D7" s="1933"/>
      <c r="E7" s="1934" t="str">
        <f t="shared" si="0"/>
        <v>高齢者虐待等緊急ショートステイ</v>
      </c>
      <c r="F7" s="1935"/>
      <c r="G7" s="1935"/>
      <c r="H7" s="1935"/>
      <c r="I7" s="1935"/>
      <c r="J7" s="1935"/>
      <c r="K7" s="1935"/>
      <c r="L7" s="1935"/>
      <c r="M7" s="1935"/>
      <c r="N7" s="1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908" t="s">
        <v>283</v>
      </c>
      <c r="B8" s="1909"/>
      <c r="C8" s="1909"/>
      <c r="D8" s="1909"/>
      <c r="E8" s="1910" t="str">
        <f t="shared" si="0"/>
        <v>長寿はつらつ課</v>
      </c>
      <c r="F8" s="1911"/>
      <c r="G8" s="1911"/>
      <c r="H8" s="1911"/>
      <c r="I8" s="1911"/>
      <c r="J8" s="1911"/>
      <c r="K8" s="1911"/>
      <c r="L8" s="1911"/>
      <c r="M8" s="1911"/>
      <c r="N8" s="1912"/>
      <c r="P8" s="1880" t="s">
        <v>302</v>
      </c>
      <c r="Q8" s="1881"/>
      <c r="R8" s="1881"/>
      <c r="S8" s="1881"/>
      <c r="T8" s="120" t="str">
        <f>LEFT(E87,1)</f>
        <v>Ａ</v>
      </c>
      <c r="U8" s="1878" t="s">
        <v>301</v>
      </c>
      <c r="V8" s="1878"/>
      <c r="W8" s="1878"/>
      <c r="X8" s="1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905" t="s">
        <v>334</v>
      </c>
      <c r="B9" s="1906"/>
      <c r="C9" s="1906"/>
      <c r="D9" s="1907"/>
      <c r="E9" s="1913" t="str">
        <f t="shared" si="0"/>
        <v>原則として市内に住所を有する介護保険被保険者で、（１）又は（２）に該当する高齢者について、一時的に老人入所施設等へ短期間入所措置する。
（１）養護者による高齢者虐待により緊急に保護を必要とする者
（２）認知症等により意思能力が乏しく、居所不明により緊急に保護を必要とする者で市長が認める者</v>
      </c>
      <c r="F9" s="1914"/>
      <c r="G9" s="1914"/>
      <c r="H9" s="1914"/>
      <c r="I9" s="1914"/>
      <c r="J9" s="1914"/>
      <c r="K9" s="1914"/>
      <c r="L9" s="1914"/>
      <c r="M9" s="1914"/>
      <c r="N9" s="1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876" t="s">
        <v>300</v>
      </c>
      <c r="Q10" s="1877"/>
      <c r="R10" s="1877"/>
      <c r="S10" s="1877"/>
      <c r="T10" s="118" t="str">
        <f>LEFT(E89,1)</f>
        <v>Ｂ</v>
      </c>
      <c r="U10" s="1878" t="s">
        <v>298</v>
      </c>
      <c r="V10" s="1878"/>
      <c r="W10" s="1878"/>
      <c r="X10" s="1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高齢者虐待により、緊急で保護が必要な高齢者を一時的に施設に保護することで、高齢者の生命の危険を回避するとともに尊厳を守り、安心して生活できる場所を提供できた。</v>
      </c>
      <c r="U12" s="1930"/>
      <c r="V12" s="1930"/>
      <c r="W12" s="1930"/>
      <c r="X12" s="1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908" t="s">
        <v>332</v>
      </c>
      <c r="B14" s="1909"/>
      <c r="C14" s="1909"/>
      <c r="D14" s="1909"/>
      <c r="E14" s="1922" t="str">
        <f>E51</f>
        <v>■市が直接実施  □一部委託  □全部委託・指定管理  □その他</v>
      </c>
      <c r="F14" s="1923"/>
      <c r="G14" s="1923"/>
      <c r="H14" s="1923"/>
      <c r="I14" s="1923"/>
      <c r="J14" s="1923"/>
      <c r="K14" s="1923"/>
      <c r="L14" s="1923"/>
      <c r="M14" s="1923"/>
      <c r="N14" s="1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908" t="s">
        <v>331</v>
      </c>
      <c r="B15" s="1909"/>
      <c r="C15" s="1909"/>
      <c r="D15" s="1909"/>
      <c r="E15" s="1922" t="str">
        <f>E52</f>
        <v>□国・県の制度　 □国・県の制度＋市独自の制度　 ■市独自の制度</v>
      </c>
      <c r="F15" s="1923"/>
      <c r="G15" s="1923"/>
      <c r="H15" s="1923"/>
      <c r="I15" s="1923"/>
      <c r="J15" s="1923"/>
      <c r="K15" s="1923"/>
      <c r="L15" s="1923"/>
      <c r="M15" s="1923"/>
      <c r="N15" s="1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925" t="s">
        <v>330</v>
      </c>
      <c r="B16" s="1926"/>
      <c r="C16" s="1926"/>
      <c r="D16" s="1926"/>
      <c r="E16" s="1927" t="str">
        <f>E53</f>
        <v>新座市高齢者虐待等緊急ショートステイ事業実施要綱</v>
      </c>
      <c r="F16" s="1928"/>
      <c r="G16" s="1928"/>
      <c r="H16" s="1928"/>
      <c r="I16" s="1928"/>
      <c r="J16" s="1928"/>
      <c r="K16" s="1928"/>
      <c r="L16" s="1928"/>
      <c r="M16" s="1928"/>
      <c r="N16" s="1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595000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343692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251308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0.57763361344537811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高齢者虐待により、緊急で保護を必要とする者を一時的に老人入所施設等に保護した。</v>
      </c>
      <c r="F26" s="53"/>
      <c r="G26" s="53"/>
      <c r="H26" s="53"/>
      <c r="I26" s="53"/>
      <c r="J26" s="53"/>
      <c r="K26" s="53"/>
      <c r="L26" s="53"/>
      <c r="M26" s="53"/>
      <c r="N26" s="54"/>
      <c r="O26" s="21"/>
      <c r="P26" s="1880" t="s">
        <v>292</v>
      </c>
      <c r="Q26" s="1881"/>
      <c r="R26" s="1881"/>
      <c r="S26" s="1937"/>
      <c r="T26" s="121" t="str">
        <f>E105</f>
        <v>高齢者虐待は発生しないことが望ましいが、虐待が発生してしまった場合に備え、緊急で保護することができる本事業は必要不可欠であるため、引き続き実施していく。</v>
      </c>
      <c r="U26" s="1930"/>
      <c r="V26" s="1930"/>
      <c r="W26" s="1930"/>
      <c r="X26" s="1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実施数</v>
      </c>
      <c r="C33" s="49"/>
      <c r="D33" s="23" t="str">
        <f t="shared" ref="D33:E36" si="1">D70</f>
        <v>人</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932" t="s">
        <v>285</v>
      </c>
      <c r="B44" s="1933"/>
      <c r="C44" s="1933"/>
      <c r="D44" s="1933"/>
      <c r="E44" s="1934" t="s">
        <v>672</v>
      </c>
      <c r="F44" s="1935"/>
      <c r="G44" s="1935"/>
      <c r="H44" s="1935"/>
      <c r="I44" s="1935"/>
      <c r="J44" s="1935"/>
      <c r="K44" s="1935"/>
      <c r="L44" s="1935"/>
      <c r="M44" s="1935"/>
      <c r="N44" s="1936"/>
    </row>
    <row r="45" spans="1:35" ht="20.100000000000001" customHeight="1" x14ac:dyDescent="0.15">
      <c r="A45" s="1908" t="s">
        <v>283</v>
      </c>
      <c r="B45" s="1909"/>
      <c r="C45" s="1909"/>
      <c r="D45" s="1909"/>
      <c r="E45" s="1910" t="s">
        <v>628</v>
      </c>
      <c r="F45" s="1911"/>
      <c r="G45" s="1911"/>
      <c r="H45" s="1911"/>
      <c r="I45" s="1911"/>
      <c r="J45" s="1911"/>
      <c r="K45" s="1911"/>
      <c r="L45" s="1911"/>
      <c r="M45" s="1911"/>
      <c r="N45" s="1912"/>
    </row>
    <row r="46" spans="1:35" ht="20.100000000000001" customHeight="1" x14ac:dyDescent="0.15">
      <c r="A46" s="1905" t="s">
        <v>334</v>
      </c>
      <c r="B46" s="1906"/>
      <c r="C46" s="1906"/>
      <c r="D46" s="1907"/>
      <c r="E46" s="1913" t="s">
        <v>671</v>
      </c>
      <c r="F46" s="1914"/>
      <c r="G46" s="1914"/>
      <c r="H46" s="1914"/>
      <c r="I46" s="1914"/>
      <c r="J46" s="1914"/>
      <c r="K46" s="1914"/>
      <c r="L46" s="1914"/>
      <c r="M46" s="1914"/>
      <c r="N46" s="1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908" t="s">
        <v>332</v>
      </c>
      <c r="B51" s="1909"/>
      <c r="C51" s="1909"/>
      <c r="D51" s="1909"/>
      <c r="E51" s="1922" t="str">
        <f>AA52 &amp; "市が直接実施  " &amp; AB52  &amp; "一部委託  "  &amp; AC52 &amp; "全部委託・指定管理  " &amp; AD52 &amp; "その他"</f>
        <v>■市が直接実施  □一部委託  □全部委託・指定管理  □その他</v>
      </c>
      <c r="F51" s="1923"/>
      <c r="G51" s="1923"/>
      <c r="H51" s="1923"/>
      <c r="I51" s="1923"/>
      <c r="J51" s="1923"/>
      <c r="K51" s="1923"/>
      <c r="L51" s="1923"/>
      <c r="M51" s="1923"/>
      <c r="N51" s="1924"/>
    </row>
    <row r="52" spans="1:40" ht="20.100000000000001" customHeight="1" x14ac:dyDescent="0.15">
      <c r="A52" s="1908" t="s">
        <v>331</v>
      </c>
      <c r="B52" s="1909"/>
      <c r="C52" s="1909"/>
      <c r="D52" s="1909"/>
      <c r="E52" s="1922" t="str">
        <f>AA53 &amp; "国・県の制度　 " &amp; AB53  &amp; "国・県の制度＋市独自の制度　 "  &amp; AC53  &amp; "市独自の制度"</f>
        <v>□国・県の制度　 □国・県の制度＋市独自の制度　 ■市独自の制度</v>
      </c>
      <c r="F52" s="1923"/>
      <c r="G52" s="1923"/>
      <c r="H52" s="1923"/>
      <c r="I52" s="1923"/>
      <c r="J52" s="1923"/>
      <c r="K52" s="1923"/>
      <c r="L52" s="1923"/>
      <c r="M52" s="1923"/>
      <c r="N52" s="1924"/>
      <c r="AA52" s="8" t="s">
        <v>275</v>
      </c>
      <c r="AB52" s="8" t="s">
        <v>274</v>
      </c>
      <c r="AC52" s="8" t="s">
        <v>274</v>
      </c>
      <c r="AD52" s="8" t="s">
        <v>274</v>
      </c>
    </row>
    <row r="53" spans="1:40" ht="20.100000000000001" customHeight="1" thickBot="1" x14ac:dyDescent="0.2">
      <c r="A53" s="1925" t="s">
        <v>330</v>
      </c>
      <c r="B53" s="1926"/>
      <c r="C53" s="1926"/>
      <c r="D53" s="1926"/>
      <c r="E53" s="1927" t="s">
        <v>670</v>
      </c>
      <c r="F53" s="1928"/>
      <c r="G53" s="1928"/>
      <c r="H53" s="1928"/>
      <c r="I53" s="1928"/>
      <c r="J53" s="1928"/>
      <c r="K53" s="1928"/>
      <c r="L53" s="1928"/>
      <c r="M53" s="1928"/>
      <c r="N53" s="192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595000</v>
      </c>
      <c r="F57" s="57"/>
      <c r="G57" s="57">
        <f>IFERROR(HLOOKUP($AF$38,$AA$56:$AI$57,2,FALSE)*1000,"")</f>
        <v>600000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2003</v>
      </c>
      <c r="AE57" s="13">
        <v>595</v>
      </c>
      <c r="AF57" s="13">
        <v>600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595000</v>
      </c>
      <c r="G58" s="19"/>
      <c r="H58" s="20">
        <f>IFERROR(G57-H59,"")</f>
        <v>600000</v>
      </c>
      <c r="I58" s="19"/>
      <c r="J58" s="20">
        <f>IFERROR(I57-J59,"")</f>
        <v>0</v>
      </c>
      <c r="K58" s="19"/>
      <c r="L58" s="20">
        <f>IFERROR(K57-L59,"")</f>
        <v>0</v>
      </c>
      <c r="M58" s="19"/>
      <c r="N58" s="18">
        <f>IFERROR(M57-N59,"")</f>
        <v>0</v>
      </c>
      <c r="AA58" s="13">
        <v>0</v>
      </c>
      <c r="AB58" s="13">
        <v>0</v>
      </c>
      <c r="AC58" s="13">
        <v>0</v>
      </c>
      <c r="AD58" s="13">
        <v>746533</v>
      </c>
      <c r="AE58" s="13">
        <v>343692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343692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251308</v>
      </c>
      <c r="F61" s="57"/>
      <c r="G61" s="57">
        <f>IFERROR(G57-G60,"")</f>
        <v>600000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0.57763361344537811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669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668</v>
      </c>
      <c r="C70" s="49"/>
      <c r="D70" s="15" t="s">
        <v>252</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880" t="s">
        <v>305</v>
      </c>
      <c r="B85" s="1881"/>
      <c r="C85" s="1881"/>
      <c r="D85" s="1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880" t="s">
        <v>302</v>
      </c>
      <c r="B87" s="1881"/>
      <c r="C87" s="1881"/>
      <c r="D87" s="1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876" t="s">
        <v>300</v>
      </c>
      <c r="B89" s="1877"/>
      <c r="C89" s="1877"/>
      <c r="D89" s="18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880" t="s">
        <v>297</v>
      </c>
      <c r="B91" s="1881"/>
      <c r="C91" s="1881"/>
      <c r="D91" s="1938"/>
      <c r="E91" s="158" t="s">
        <v>667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880" t="s">
        <v>294</v>
      </c>
      <c r="B98" s="1881"/>
      <c r="C98" s="1881"/>
      <c r="D98" s="1938"/>
      <c r="E98" s="1943" t="s">
        <v>340</v>
      </c>
      <c r="F98" s="1944"/>
      <c r="G98" s="1940" t="s">
        <v>293</v>
      </c>
      <c r="H98" s="1941"/>
      <c r="I98" s="1941"/>
      <c r="J98" s="1941"/>
      <c r="K98" s="1941"/>
      <c r="L98" s="1941"/>
      <c r="M98" s="1941"/>
      <c r="N98" s="1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880" t="s">
        <v>292</v>
      </c>
      <c r="B105" s="1881"/>
      <c r="C105" s="1881"/>
      <c r="D105" s="1938"/>
      <c r="E105" s="1939" t="s">
        <v>666</v>
      </c>
      <c r="F105" s="1930"/>
      <c r="G105" s="1930"/>
      <c r="H105" s="1930"/>
      <c r="I105" s="1930"/>
      <c r="J105" s="1930"/>
      <c r="K105" s="1930"/>
      <c r="L105" s="1930"/>
      <c r="M105" s="1930"/>
      <c r="N105" s="1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956" t="s">
        <v>307</v>
      </c>
      <c r="Q4" s="1957"/>
      <c r="R4" s="1957"/>
      <c r="S4" s="1957"/>
      <c r="T4" s="118" t="str">
        <f>LEFT(E83,1)</f>
        <v>Ｂ</v>
      </c>
      <c r="U4" s="1958" t="s">
        <v>306</v>
      </c>
      <c r="V4" s="1958"/>
      <c r="W4" s="1958"/>
      <c r="X4" s="1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1960" t="s">
        <v>305</v>
      </c>
      <c r="Q6" s="1961"/>
      <c r="R6" s="1961"/>
      <c r="S6" s="1961"/>
      <c r="T6" s="118" t="str">
        <f>LEFT(E85,1)</f>
        <v>Ｂ</v>
      </c>
      <c r="U6" s="1958" t="s">
        <v>303</v>
      </c>
      <c r="V6" s="1958"/>
      <c r="W6" s="1958"/>
      <c r="X6" s="1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1972" t="s">
        <v>285</v>
      </c>
      <c r="B7" s="1973"/>
      <c r="C7" s="1973"/>
      <c r="D7" s="1973"/>
      <c r="E7" s="1974" t="str">
        <f t="shared" si="0"/>
        <v>緊急連絡システム</v>
      </c>
      <c r="F7" s="1975"/>
      <c r="G7" s="1975"/>
      <c r="H7" s="1975"/>
      <c r="I7" s="1975"/>
      <c r="J7" s="1975"/>
      <c r="K7" s="1975"/>
      <c r="L7" s="1975"/>
      <c r="M7" s="1975"/>
      <c r="N7" s="1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948" t="s">
        <v>283</v>
      </c>
      <c r="B8" s="1949"/>
      <c r="C8" s="1949"/>
      <c r="D8" s="1949"/>
      <c r="E8" s="1950" t="str">
        <f t="shared" si="0"/>
        <v>長寿はつらつ課</v>
      </c>
      <c r="F8" s="1951"/>
      <c r="G8" s="1951"/>
      <c r="H8" s="1951"/>
      <c r="I8" s="1951"/>
      <c r="J8" s="1951"/>
      <c r="K8" s="1951"/>
      <c r="L8" s="1951"/>
      <c r="M8" s="1951"/>
      <c r="N8" s="1952"/>
      <c r="P8" s="1920" t="s">
        <v>302</v>
      </c>
      <c r="Q8" s="1921"/>
      <c r="R8" s="1921"/>
      <c r="S8" s="1921"/>
      <c r="T8" s="120" t="str">
        <f>LEFT(E87,1)</f>
        <v>Ｂ</v>
      </c>
      <c r="U8" s="1918" t="s">
        <v>301</v>
      </c>
      <c r="V8" s="1918"/>
      <c r="W8" s="1918"/>
      <c r="X8" s="1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945" t="s">
        <v>334</v>
      </c>
      <c r="B9" s="1946"/>
      <c r="C9" s="1946"/>
      <c r="D9" s="1947"/>
      <c r="E9" s="1953" t="str">
        <f t="shared" si="0"/>
        <v>６５歳以上のひとり暮らしの高齢者や高齢者世帯を対象として、急病や事故等緊急事態時に子機のボタンを押すと、自動的に埼玉県南西部消防局指令センターに通報され、直ちに救急活動が行われる緊急連絡システム機器を対象者宅に設置する。</v>
      </c>
      <c r="F9" s="1954"/>
      <c r="G9" s="1954"/>
      <c r="H9" s="1954"/>
      <c r="I9" s="1954"/>
      <c r="J9" s="1954"/>
      <c r="K9" s="1954"/>
      <c r="L9" s="1954"/>
      <c r="M9" s="1954"/>
      <c r="N9" s="1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916" t="s">
        <v>300</v>
      </c>
      <c r="Q10" s="1917"/>
      <c r="R10" s="1917"/>
      <c r="S10" s="1917"/>
      <c r="T10" s="118" t="str">
        <f>LEFT(E89,1)</f>
        <v>Ａ</v>
      </c>
      <c r="U10" s="1918" t="s">
        <v>298</v>
      </c>
      <c r="V10" s="1918"/>
      <c r="W10" s="1918"/>
      <c r="X10" s="1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高齢化がますます進行し、単身世帯や高齢者のみ世帯の増加が見込まれるが、当事業は、このような世帯を対象に実施しているため、新座市で安心して生活できる体制に貢献していると考える。
ただ、固定電話を設置している世帯のみが対象となっているため、固定電話を持たない高齢者も、新座市で安心して生活できる体制とするために、事業改善の余地があると考えている。</v>
      </c>
      <c r="U12" s="1970"/>
      <c r="V12" s="1970"/>
      <c r="W12" s="1970"/>
      <c r="X12" s="1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948" t="s">
        <v>332</v>
      </c>
      <c r="B14" s="1949"/>
      <c r="C14" s="1949"/>
      <c r="D14" s="1949"/>
      <c r="E14" s="1962" t="str">
        <f>E51</f>
        <v>□市が直接実施  □一部委託  ■全部委託・指定管理  □その他</v>
      </c>
      <c r="F14" s="1963"/>
      <c r="G14" s="1963"/>
      <c r="H14" s="1963"/>
      <c r="I14" s="1963"/>
      <c r="J14" s="1963"/>
      <c r="K14" s="1963"/>
      <c r="L14" s="1963"/>
      <c r="M14" s="1963"/>
      <c r="N14" s="1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948" t="s">
        <v>331</v>
      </c>
      <c r="B15" s="1949"/>
      <c r="C15" s="1949"/>
      <c r="D15" s="1949"/>
      <c r="E15" s="1962" t="str">
        <f>E52</f>
        <v>□国・県の制度　 □国・県の制度＋市独自の制度　 ■市独自の制度</v>
      </c>
      <c r="F15" s="1963"/>
      <c r="G15" s="1963"/>
      <c r="H15" s="1963"/>
      <c r="I15" s="1963"/>
      <c r="J15" s="1963"/>
      <c r="K15" s="1963"/>
      <c r="L15" s="1963"/>
      <c r="M15" s="1963"/>
      <c r="N15" s="1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1965" t="s">
        <v>330</v>
      </c>
      <c r="B16" s="1966"/>
      <c r="C16" s="1966"/>
      <c r="D16" s="1966"/>
      <c r="E16" s="1967" t="str">
        <f>E53</f>
        <v>新座市ひとり暮らし老人、重度身体障がい者等緊急連絡システム事業実施要綱</v>
      </c>
      <c r="F16" s="1968"/>
      <c r="G16" s="1968"/>
      <c r="H16" s="1968"/>
      <c r="I16" s="1968"/>
      <c r="J16" s="1968"/>
      <c r="K16" s="1968"/>
      <c r="L16" s="1968"/>
      <c r="M16" s="1968"/>
      <c r="N16" s="1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40253000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40253000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39760564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492436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0.98776647703276776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市が対象者として決定した者の自宅の固定電話に、委託事業者が緊急連絡システム機器を設置した。</v>
      </c>
      <c r="F26" s="53"/>
      <c r="G26" s="53"/>
      <c r="H26" s="53"/>
      <c r="I26" s="53"/>
      <c r="J26" s="53"/>
      <c r="K26" s="53"/>
      <c r="L26" s="53"/>
      <c r="M26" s="53"/>
      <c r="N26" s="54"/>
      <c r="O26" s="21"/>
      <c r="P26" s="1920" t="s">
        <v>292</v>
      </c>
      <c r="Q26" s="1921"/>
      <c r="R26" s="1921"/>
      <c r="S26" s="1977"/>
      <c r="T26" s="121" t="str">
        <f>E105</f>
        <v>固定電話を持たない高齢者も対象にした事業になるよう、事業の見直しを進める。
また、当事業は、自身で救急車を呼ぶことを前提にした事業だが、その行為ができなかった場合に備えたサービス（見守りIoT購入費助成事業など）についても検討していく必要性があると考えている。</v>
      </c>
      <c r="U26" s="1970"/>
      <c r="V26" s="1970"/>
      <c r="W26" s="1970"/>
      <c r="X26" s="1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緊急連絡システム設置台数</v>
      </c>
      <c r="C33" s="49"/>
      <c r="D33" s="23" t="str">
        <f t="shared" ref="D33:E36" si="1">D70</f>
        <v>台</v>
      </c>
      <c r="E33" s="46">
        <f t="shared" si="1"/>
        <v>280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緊急連絡システム年度末設置台数（総数）</v>
      </c>
      <c r="C34" s="49"/>
      <c r="D34" s="23" t="str">
        <f t="shared" si="1"/>
        <v>台</v>
      </c>
      <c r="E34" s="150">
        <f t="shared" si="1"/>
        <v>1889</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1972" t="s">
        <v>285</v>
      </c>
      <c r="B44" s="1973"/>
      <c r="C44" s="1973"/>
      <c r="D44" s="1973"/>
      <c r="E44" s="1974" t="s">
        <v>681</v>
      </c>
      <c r="F44" s="1975"/>
      <c r="G44" s="1975"/>
      <c r="H44" s="1975"/>
      <c r="I44" s="1975"/>
      <c r="J44" s="1975"/>
      <c r="K44" s="1975"/>
      <c r="L44" s="1975"/>
      <c r="M44" s="1975"/>
      <c r="N44" s="1976"/>
    </row>
    <row r="45" spans="1:35" ht="20.100000000000001" customHeight="1" x14ac:dyDescent="0.15">
      <c r="A45" s="1948" t="s">
        <v>283</v>
      </c>
      <c r="B45" s="1949"/>
      <c r="C45" s="1949"/>
      <c r="D45" s="1949"/>
      <c r="E45" s="1950" t="s">
        <v>628</v>
      </c>
      <c r="F45" s="1951"/>
      <c r="G45" s="1951"/>
      <c r="H45" s="1951"/>
      <c r="I45" s="1951"/>
      <c r="J45" s="1951"/>
      <c r="K45" s="1951"/>
      <c r="L45" s="1951"/>
      <c r="M45" s="1951"/>
      <c r="N45" s="1952"/>
    </row>
    <row r="46" spans="1:35" ht="20.100000000000001" customHeight="1" x14ac:dyDescent="0.15">
      <c r="A46" s="1945" t="s">
        <v>334</v>
      </c>
      <c r="B46" s="1946"/>
      <c r="C46" s="1946"/>
      <c r="D46" s="1947"/>
      <c r="E46" s="1953" t="s">
        <v>680</v>
      </c>
      <c r="F46" s="1954"/>
      <c r="G46" s="1954"/>
      <c r="H46" s="1954"/>
      <c r="I46" s="1954"/>
      <c r="J46" s="1954"/>
      <c r="K46" s="1954"/>
      <c r="L46" s="1954"/>
      <c r="M46" s="1954"/>
      <c r="N46" s="1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948" t="s">
        <v>332</v>
      </c>
      <c r="B51" s="1949"/>
      <c r="C51" s="1949"/>
      <c r="D51" s="1949"/>
      <c r="E51" s="1962" t="str">
        <f>AA52 &amp; "市が直接実施  " &amp; AB52  &amp; "一部委託  "  &amp; AC52 &amp; "全部委託・指定管理  " &amp; AD52 &amp; "その他"</f>
        <v>□市が直接実施  □一部委託  ■全部委託・指定管理  □その他</v>
      </c>
      <c r="F51" s="1963"/>
      <c r="G51" s="1963"/>
      <c r="H51" s="1963"/>
      <c r="I51" s="1963"/>
      <c r="J51" s="1963"/>
      <c r="K51" s="1963"/>
      <c r="L51" s="1963"/>
      <c r="M51" s="1963"/>
      <c r="N51" s="1964"/>
    </row>
    <row r="52" spans="1:40" ht="20.100000000000001" customHeight="1" x14ac:dyDescent="0.15">
      <c r="A52" s="1948" t="s">
        <v>331</v>
      </c>
      <c r="B52" s="1949"/>
      <c r="C52" s="1949"/>
      <c r="D52" s="1949"/>
      <c r="E52" s="1962" t="str">
        <f>AA53 &amp; "国・県の制度　 " &amp; AB53  &amp; "国・県の制度＋市独自の制度　 "  &amp; AC53  &amp; "市独自の制度"</f>
        <v>□国・県の制度　 □国・県の制度＋市独自の制度　 ■市独自の制度</v>
      </c>
      <c r="F52" s="1963"/>
      <c r="G52" s="1963"/>
      <c r="H52" s="1963"/>
      <c r="I52" s="1963"/>
      <c r="J52" s="1963"/>
      <c r="K52" s="1963"/>
      <c r="L52" s="1963"/>
      <c r="M52" s="1963"/>
      <c r="N52" s="1964"/>
      <c r="AA52" s="8" t="s">
        <v>274</v>
      </c>
      <c r="AB52" s="8" t="s">
        <v>274</v>
      </c>
      <c r="AC52" s="8" t="s">
        <v>275</v>
      </c>
      <c r="AD52" s="8" t="s">
        <v>274</v>
      </c>
    </row>
    <row r="53" spans="1:40" ht="20.100000000000001" customHeight="1" thickBot="1" x14ac:dyDescent="0.2">
      <c r="A53" s="1965" t="s">
        <v>330</v>
      </c>
      <c r="B53" s="1966"/>
      <c r="C53" s="1966"/>
      <c r="D53" s="1966"/>
      <c r="E53" s="1967" t="s">
        <v>679</v>
      </c>
      <c r="F53" s="1968"/>
      <c r="G53" s="1968"/>
      <c r="H53" s="1968"/>
      <c r="I53" s="1968"/>
      <c r="J53" s="1968"/>
      <c r="K53" s="1968"/>
      <c r="L53" s="1968"/>
      <c r="M53" s="1968"/>
      <c r="N53" s="19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40253000</v>
      </c>
      <c r="F57" s="57"/>
      <c r="G57" s="57">
        <f>IFERROR(HLOOKUP($AF$38,$AA$56:$AI$57,2,FALSE)*1000,"")</f>
        <v>40164000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38809</v>
      </c>
      <c r="AE57" s="13">
        <v>40253</v>
      </c>
      <c r="AF57" s="13">
        <v>40164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40253000</v>
      </c>
      <c r="G58" s="19"/>
      <c r="H58" s="20">
        <f>IFERROR(G57-H59,"")</f>
        <v>40164000</v>
      </c>
      <c r="I58" s="19"/>
      <c r="J58" s="20">
        <f>IFERROR(I57-J59,"")</f>
        <v>0</v>
      </c>
      <c r="K58" s="19"/>
      <c r="L58" s="20">
        <f>IFERROR(K57-L59,"")</f>
        <v>0</v>
      </c>
      <c r="M58" s="19"/>
      <c r="N58" s="18">
        <f>IFERROR(M57-N59,"")</f>
        <v>0</v>
      </c>
      <c r="AA58" s="13">
        <v>0</v>
      </c>
      <c r="AB58" s="13">
        <v>0</v>
      </c>
      <c r="AC58" s="13">
        <v>0</v>
      </c>
      <c r="AD58" s="13">
        <v>22593677</v>
      </c>
      <c r="AE58" s="13">
        <v>39760564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39760564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492436</v>
      </c>
      <c r="F61" s="57"/>
      <c r="G61" s="57">
        <f>IFERROR(G57-G60,"")</f>
        <v>40164000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0.98776647703276776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678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677</v>
      </c>
      <c r="C70" s="49"/>
      <c r="D70" s="15" t="s">
        <v>675</v>
      </c>
      <c r="E70" s="180">
        <f>IFERROR(HLOOKUP($AE$38,$AA$76:$AI$80,2,FALSE),"")</f>
        <v>280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676</v>
      </c>
      <c r="C71" s="49"/>
      <c r="D71" s="15" t="s">
        <v>675</v>
      </c>
      <c r="E71" s="180">
        <f>IFERROR(HLOOKUP($AE$38,$AA$76:$AI$80,3,FALSE),"")</f>
        <v>1889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280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1889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920" t="s">
        <v>305</v>
      </c>
      <c r="B85" s="1921"/>
      <c r="C85" s="1921"/>
      <c r="D85" s="19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920" t="s">
        <v>302</v>
      </c>
      <c r="B87" s="1921"/>
      <c r="C87" s="1921"/>
      <c r="D87" s="19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916" t="s">
        <v>300</v>
      </c>
      <c r="B89" s="1917"/>
      <c r="C89" s="1917"/>
      <c r="D89" s="1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920" t="s">
        <v>297</v>
      </c>
      <c r="B91" s="1921"/>
      <c r="C91" s="1921"/>
      <c r="D91" s="1978"/>
      <c r="E91" s="158" t="s">
        <v>674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920" t="s">
        <v>294</v>
      </c>
      <c r="B98" s="1921"/>
      <c r="C98" s="1921"/>
      <c r="D98" s="1978"/>
      <c r="E98" s="1983" t="s">
        <v>232</v>
      </c>
      <c r="F98" s="1984"/>
      <c r="G98" s="1980" t="s">
        <v>293</v>
      </c>
      <c r="H98" s="1981"/>
      <c r="I98" s="1981"/>
      <c r="J98" s="1981"/>
      <c r="K98" s="1981"/>
      <c r="L98" s="1981"/>
      <c r="M98" s="1981"/>
      <c r="N98" s="1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920" t="s">
        <v>292</v>
      </c>
      <c r="B105" s="1921"/>
      <c r="C105" s="1921"/>
      <c r="D105" s="1978"/>
      <c r="E105" s="1979" t="s">
        <v>673</v>
      </c>
      <c r="F105" s="1970"/>
      <c r="G105" s="1970"/>
      <c r="H105" s="1970"/>
      <c r="I105" s="1970"/>
      <c r="J105" s="1970"/>
      <c r="K105" s="1970"/>
      <c r="L105" s="1970"/>
      <c r="M105" s="1970"/>
      <c r="N105" s="1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1996" t="s">
        <v>307</v>
      </c>
      <c r="Q4" s="1997"/>
      <c r="R4" s="1997"/>
      <c r="S4" s="1997"/>
      <c r="T4" s="118" t="str">
        <f>LEFT(E83,1)</f>
        <v>Ｂ</v>
      </c>
      <c r="U4" s="1998" t="s">
        <v>306</v>
      </c>
      <c r="V4" s="1998"/>
      <c r="W4" s="1998"/>
      <c r="X4" s="1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000" t="s">
        <v>305</v>
      </c>
      <c r="Q6" s="2001"/>
      <c r="R6" s="2001"/>
      <c r="S6" s="2001"/>
      <c r="T6" s="118" t="str">
        <f>LEFT(E85,1)</f>
        <v>Ｂ</v>
      </c>
      <c r="U6" s="1998" t="s">
        <v>303</v>
      </c>
      <c r="V6" s="1998"/>
      <c r="W6" s="1998"/>
      <c r="X6" s="1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012" t="s">
        <v>285</v>
      </c>
      <c r="B7" s="2013"/>
      <c r="C7" s="2013"/>
      <c r="D7" s="2013"/>
      <c r="E7" s="2014" t="str">
        <f t="shared" si="0"/>
        <v>配食サービス</v>
      </c>
      <c r="F7" s="2015"/>
      <c r="G7" s="2015"/>
      <c r="H7" s="2015"/>
      <c r="I7" s="2015"/>
      <c r="J7" s="2015"/>
      <c r="K7" s="2015"/>
      <c r="L7" s="2015"/>
      <c r="M7" s="2015"/>
      <c r="N7" s="2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1988" t="s">
        <v>283</v>
      </c>
      <c r="B8" s="1989"/>
      <c r="C8" s="1989"/>
      <c r="D8" s="1989"/>
      <c r="E8" s="1990" t="str">
        <f t="shared" si="0"/>
        <v>長寿はつらつ課</v>
      </c>
      <c r="F8" s="1991"/>
      <c r="G8" s="1991"/>
      <c r="H8" s="1991"/>
      <c r="I8" s="1991"/>
      <c r="J8" s="1991"/>
      <c r="K8" s="1991"/>
      <c r="L8" s="1991"/>
      <c r="M8" s="1991"/>
      <c r="N8" s="1992"/>
      <c r="P8" s="1960" t="s">
        <v>302</v>
      </c>
      <c r="Q8" s="1961"/>
      <c r="R8" s="1961"/>
      <c r="S8" s="1961"/>
      <c r="T8" s="120" t="str">
        <f>LEFT(E87,1)</f>
        <v>Ｂ</v>
      </c>
      <c r="U8" s="1958" t="s">
        <v>301</v>
      </c>
      <c r="V8" s="1958"/>
      <c r="W8" s="1958"/>
      <c r="X8" s="1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1985" t="s">
        <v>334</v>
      </c>
      <c r="B9" s="1986"/>
      <c r="C9" s="1986"/>
      <c r="D9" s="1987"/>
      <c r="E9" s="1993" t="str">
        <f t="shared" si="0"/>
        <v>おおむね６５歳以上のひとり暮らしの高齢者又は高齢者世帯を対象として、月曜日から土曜日までの週６日の範囲内で、安否確認を兼ねて昼食の宅配を行う。
また、エネルギー・食料品価格等の物価高騰の影響を受けた配食サービスを実施している市内の社会福祉法人及びＮＰＯ法人に対し、物価高騰対策支援金を支給する。</v>
      </c>
      <c r="F9" s="1994"/>
      <c r="G9" s="1994"/>
      <c r="H9" s="1994"/>
      <c r="I9" s="1994"/>
      <c r="J9" s="1994"/>
      <c r="K9" s="1994"/>
      <c r="L9" s="1994"/>
      <c r="M9" s="1994"/>
      <c r="N9" s="1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956" t="s">
        <v>300</v>
      </c>
      <c r="Q10" s="1957"/>
      <c r="R10" s="1957"/>
      <c r="S10" s="1957"/>
      <c r="T10" s="118" t="str">
        <f>LEFT(E89,1)</f>
        <v>Ａ</v>
      </c>
      <c r="U10" s="1958" t="s">
        <v>298</v>
      </c>
      <c r="V10" s="1958"/>
      <c r="W10" s="1958"/>
      <c r="X10" s="1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高齢化がますます進行し、単身世帯や高齢者のみ世帯の増加が見込まれるが、当事業は、このような世帯を対象に実施しているため、新座市で安心して生活できる体制に貢献していると考える。
ただ、今後の対象者数の増加を想定し、委託事業者の負担を減らすことができるような安否確認の方法や利用者負担額の見直しを検討していきたい。</v>
      </c>
      <c r="U12" s="2010"/>
      <c r="V12" s="2010"/>
      <c r="W12" s="2010"/>
      <c r="X12" s="2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1988" t="s">
        <v>332</v>
      </c>
      <c r="B14" s="1989"/>
      <c r="C14" s="1989"/>
      <c r="D14" s="1989"/>
      <c r="E14" s="2002" t="str">
        <f>E51</f>
        <v>■市が直接実施  ■一部委託  □全部委託・指定管理  □その他</v>
      </c>
      <c r="F14" s="2003"/>
      <c r="G14" s="2003"/>
      <c r="H14" s="2003"/>
      <c r="I14" s="2003"/>
      <c r="J14" s="2003"/>
      <c r="K14" s="2003"/>
      <c r="L14" s="2003"/>
      <c r="M14" s="2003"/>
      <c r="N14" s="2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1988" t="s">
        <v>331</v>
      </c>
      <c r="B15" s="1989"/>
      <c r="C15" s="1989"/>
      <c r="D15" s="1989"/>
      <c r="E15" s="2002" t="str">
        <f>E52</f>
        <v>□国・県の制度　 □国・県の制度＋市独自の制度　 ■市独自の制度</v>
      </c>
      <c r="F15" s="2003"/>
      <c r="G15" s="2003"/>
      <c r="H15" s="2003"/>
      <c r="I15" s="2003"/>
      <c r="J15" s="2003"/>
      <c r="K15" s="2003"/>
      <c r="L15" s="2003"/>
      <c r="M15" s="2003"/>
      <c r="N15" s="2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005" t="s">
        <v>330</v>
      </c>
      <c r="B16" s="2006"/>
      <c r="C16" s="2006"/>
      <c r="D16" s="2006"/>
      <c r="E16" s="2007" t="str">
        <f>E53</f>
        <v>新座市高齢者配食サービス事業実施要綱</v>
      </c>
      <c r="F16" s="2008"/>
      <c r="G16" s="2008"/>
      <c r="H16" s="2008"/>
      <c r="I16" s="2008"/>
      <c r="J16" s="2008"/>
      <c r="K16" s="2008"/>
      <c r="L16" s="2008"/>
      <c r="M16" s="2008"/>
      <c r="N16" s="2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33170000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33170000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31958650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1211350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0.96348055471811878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市が対象者として決定した者に、委託事業者が月曜日から土曜日までの週６日の範囲内（対象者の任意）で、安否確認を兼ねて昼食の宅配を行った。
また、市から、エネルギー・食料品価格等の物価高騰の影響を受けた配食サービスを実施している市内の社会福祉法人及びＮＰＯ法人（計３団体）に対し、令和５年９月に物価高騰対策支援金（１団体毎２０万円）を支給した。</v>
      </c>
      <c r="F26" s="53"/>
      <c r="G26" s="53"/>
      <c r="H26" s="53"/>
      <c r="I26" s="53"/>
      <c r="J26" s="53"/>
      <c r="K26" s="53"/>
      <c r="L26" s="53"/>
      <c r="M26" s="53"/>
      <c r="N26" s="54"/>
      <c r="O26" s="21"/>
      <c r="P26" s="1960" t="s">
        <v>292</v>
      </c>
      <c r="Q26" s="1961"/>
      <c r="R26" s="1961"/>
      <c r="S26" s="2017"/>
      <c r="T26" s="121" t="str">
        <f>E105</f>
        <v>今後の対象者増加を想定し、委託事業者の負担を減らすことができるような安否確認の方法や利用者負担額の見直しを検討しながら、事業の見直しを図りたい。</v>
      </c>
      <c r="U26" s="2010"/>
      <c r="V26" s="2010"/>
      <c r="W26" s="2010"/>
      <c r="X26" s="2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延べ配食数</v>
      </c>
      <c r="C33" s="49"/>
      <c r="D33" s="23" t="str">
        <f t="shared" ref="D33:E36" si="1">D70</f>
        <v>食</v>
      </c>
      <c r="E33" s="150">
        <f t="shared" si="1"/>
        <v>95697</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利用者数</v>
      </c>
      <c r="C34" s="49"/>
      <c r="D34" s="23" t="str">
        <f t="shared" si="1"/>
        <v>人</v>
      </c>
      <c r="E34" s="46">
        <f t="shared" si="1"/>
        <v>819</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012" t="s">
        <v>285</v>
      </c>
      <c r="B44" s="2013"/>
      <c r="C44" s="2013"/>
      <c r="D44" s="2013"/>
      <c r="E44" s="2014" t="s">
        <v>689</v>
      </c>
      <c r="F44" s="2015"/>
      <c r="G44" s="2015"/>
      <c r="H44" s="2015"/>
      <c r="I44" s="2015"/>
      <c r="J44" s="2015"/>
      <c r="K44" s="2015"/>
      <c r="L44" s="2015"/>
      <c r="M44" s="2015"/>
      <c r="N44" s="2016"/>
    </row>
    <row r="45" spans="1:35" ht="20.100000000000001" customHeight="1" x14ac:dyDescent="0.15">
      <c r="A45" s="1988" t="s">
        <v>283</v>
      </c>
      <c r="B45" s="1989"/>
      <c r="C45" s="1989"/>
      <c r="D45" s="1989"/>
      <c r="E45" s="1990" t="s">
        <v>628</v>
      </c>
      <c r="F45" s="1991"/>
      <c r="G45" s="1991"/>
      <c r="H45" s="1991"/>
      <c r="I45" s="1991"/>
      <c r="J45" s="1991"/>
      <c r="K45" s="1991"/>
      <c r="L45" s="1991"/>
      <c r="M45" s="1991"/>
      <c r="N45" s="1992"/>
    </row>
    <row r="46" spans="1:35" ht="20.100000000000001" customHeight="1" x14ac:dyDescent="0.15">
      <c r="A46" s="1985" t="s">
        <v>334</v>
      </c>
      <c r="B46" s="1986"/>
      <c r="C46" s="1986"/>
      <c r="D46" s="1987"/>
      <c r="E46" s="1993" t="s">
        <v>688</v>
      </c>
      <c r="F46" s="1994"/>
      <c r="G46" s="1994"/>
      <c r="H46" s="1994"/>
      <c r="I46" s="1994"/>
      <c r="J46" s="1994"/>
      <c r="K46" s="1994"/>
      <c r="L46" s="1994"/>
      <c r="M46" s="1994"/>
      <c r="N46" s="1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1988" t="s">
        <v>332</v>
      </c>
      <c r="B51" s="1989"/>
      <c r="C51" s="1989"/>
      <c r="D51" s="1989"/>
      <c r="E51" s="2002" t="str">
        <f>AA52 &amp; "市が直接実施  " &amp; AB52  &amp; "一部委託  "  &amp; AC52 &amp; "全部委託・指定管理  " &amp; AD52 &amp; "その他"</f>
        <v>■市が直接実施  ■一部委託  □全部委託・指定管理  □その他</v>
      </c>
      <c r="F51" s="2003"/>
      <c r="G51" s="2003"/>
      <c r="H51" s="2003"/>
      <c r="I51" s="2003"/>
      <c r="J51" s="2003"/>
      <c r="K51" s="2003"/>
      <c r="L51" s="2003"/>
      <c r="M51" s="2003"/>
      <c r="N51" s="2004"/>
    </row>
    <row r="52" spans="1:40" ht="20.100000000000001" customHeight="1" x14ac:dyDescent="0.15">
      <c r="A52" s="1988" t="s">
        <v>331</v>
      </c>
      <c r="B52" s="1989"/>
      <c r="C52" s="1989"/>
      <c r="D52" s="1989"/>
      <c r="E52" s="2002" t="str">
        <f>AA53 &amp; "国・県の制度　 " &amp; AB53  &amp; "国・県の制度＋市独自の制度　 "  &amp; AC53  &amp; "市独自の制度"</f>
        <v>□国・県の制度　 □国・県の制度＋市独自の制度　 ■市独自の制度</v>
      </c>
      <c r="F52" s="2003"/>
      <c r="G52" s="2003"/>
      <c r="H52" s="2003"/>
      <c r="I52" s="2003"/>
      <c r="J52" s="2003"/>
      <c r="K52" s="2003"/>
      <c r="L52" s="2003"/>
      <c r="M52" s="2003"/>
      <c r="N52" s="2004"/>
      <c r="AA52" s="8" t="s">
        <v>275</v>
      </c>
      <c r="AB52" s="8" t="s">
        <v>275</v>
      </c>
      <c r="AC52" s="8" t="s">
        <v>274</v>
      </c>
      <c r="AD52" s="8" t="s">
        <v>274</v>
      </c>
    </row>
    <row r="53" spans="1:40" ht="20.100000000000001" customHeight="1" thickBot="1" x14ac:dyDescent="0.2">
      <c r="A53" s="2005" t="s">
        <v>330</v>
      </c>
      <c r="B53" s="2006"/>
      <c r="C53" s="2006"/>
      <c r="D53" s="2006"/>
      <c r="E53" s="2007" t="s">
        <v>687</v>
      </c>
      <c r="F53" s="2008"/>
      <c r="G53" s="2008"/>
      <c r="H53" s="2008"/>
      <c r="I53" s="2008"/>
      <c r="J53" s="2008"/>
      <c r="K53" s="2008"/>
      <c r="L53" s="2008"/>
      <c r="M53" s="2008"/>
      <c r="N53" s="20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33170000</v>
      </c>
      <c r="F57" s="57"/>
      <c r="G57" s="57">
        <f>IFERROR(HLOOKUP($AF$38,$AA$56:$AI$57,2,FALSE)*1000,"")</f>
        <v>33747000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35584</v>
      </c>
      <c r="AE57" s="13">
        <v>33170</v>
      </c>
      <c r="AF57" s="13">
        <v>33747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33170000</v>
      </c>
      <c r="G58" s="19"/>
      <c r="H58" s="20">
        <f>IFERROR(G57-H59,"")</f>
        <v>33747000</v>
      </c>
      <c r="I58" s="19"/>
      <c r="J58" s="20">
        <f>IFERROR(I57-J59,"")</f>
        <v>0</v>
      </c>
      <c r="K58" s="19"/>
      <c r="L58" s="20">
        <f>IFERROR(K57-L59,"")</f>
        <v>0</v>
      </c>
      <c r="M58" s="19"/>
      <c r="N58" s="18">
        <f>IFERROR(M57-N59,"")</f>
        <v>0</v>
      </c>
      <c r="AA58" s="13">
        <v>0</v>
      </c>
      <c r="AB58" s="13">
        <v>0</v>
      </c>
      <c r="AC58" s="13">
        <v>0</v>
      </c>
      <c r="AD58" s="13">
        <v>17554000</v>
      </c>
      <c r="AE58" s="13">
        <v>31958650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31958650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1211350</v>
      </c>
      <c r="F61" s="57"/>
      <c r="G61" s="57">
        <f>IFERROR(G57-G60,"")</f>
        <v>33747000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0.96348055471811878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686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685</v>
      </c>
      <c r="C70" s="49"/>
      <c r="D70" s="15" t="s">
        <v>684</v>
      </c>
      <c r="E70" s="180">
        <f>IFERROR(HLOOKUP($AE$38,$AA$76:$AI$80,2,FALSE),"")</f>
        <v>95697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360</v>
      </c>
      <c r="C71" s="49"/>
      <c r="D71" s="15" t="s">
        <v>252</v>
      </c>
      <c r="E71" s="180">
        <f>IFERROR(HLOOKUP($AE$38,$AA$76:$AI$80,3,FALSE),"")</f>
        <v>819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95697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819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1960" t="s">
        <v>305</v>
      </c>
      <c r="B85" s="1961"/>
      <c r="C85" s="1961"/>
      <c r="D85" s="19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1960" t="s">
        <v>302</v>
      </c>
      <c r="B87" s="1961"/>
      <c r="C87" s="1961"/>
      <c r="D87" s="19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956" t="s">
        <v>300</v>
      </c>
      <c r="B89" s="1957"/>
      <c r="C89" s="1957"/>
      <c r="D89" s="19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1960" t="s">
        <v>297</v>
      </c>
      <c r="B91" s="1961"/>
      <c r="C91" s="1961"/>
      <c r="D91" s="2018"/>
      <c r="E91" s="158" t="s">
        <v>683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1960" t="s">
        <v>294</v>
      </c>
      <c r="B98" s="1961"/>
      <c r="C98" s="1961"/>
      <c r="D98" s="2018"/>
      <c r="E98" s="2023" t="s">
        <v>232</v>
      </c>
      <c r="F98" s="2024"/>
      <c r="G98" s="2020" t="s">
        <v>293</v>
      </c>
      <c r="H98" s="2021"/>
      <c r="I98" s="2021"/>
      <c r="J98" s="2021"/>
      <c r="K98" s="2021"/>
      <c r="L98" s="2021"/>
      <c r="M98" s="2021"/>
      <c r="N98" s="2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1960" t="s">
        <v>292</v>
      </c>
      <c r="B105" s="1961"/>
      <c r="C105" s="1961"/>
      <c r="D105" s="2018"/>
      <c r="E105" s="2019" t="s">
        <v>682</v>
      </c>
      <c r="F105" s="2010"/>
      <c r="G105" s="2010"/>
      <c r="H105" s="2010"/>
      <c r="I105" s="2010"/>
      <c r="J105" s="2010"/>
      <c r="K105" s="2010"/>
      <c r="L105" s="2010"/>
      <c r="M105" s="2010"/>
      <c r="N105" s="2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036" t="s">
        <v>307</v>
      </c>
      <c r="Q4" s="2037"/>
      <c r="R4" s="2037"/>
      <c r="S4" s="2037"/>
      <c r="T4" s="118" t="str">
        <f>LEFT(E83,1)</f>
        <v>Ｂ</v>
      </c>
      <c r="U4" s="2038" t="s">
        <v>306</v>
      </c>
      <c r="V4" s="2038"/>
      <c r="W4" s="2038"/>
      <c r="X4" s="2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040" t="s">
        <v>305</v>
      </c>
      <c r="Q6" s="2041"/>
      <c r="R6" s="2041"/>
      <c r="S6" s="2041"/>
      <c r="T6" s="118" t="str">
        <f>LEFT(E85,1)</f>
        <v>Ｂ</v>
      </c>
      <c r="U6" s="2038" t="s">
        <v>303</v>
      </c>
      <c r="V6" s="2038"/>
      <c r="W6" s="2038"/>
      <c r="X6" s="2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052" t="s">
        <v>285</v>
      </c>
      <c r="B7" s="2053"/>
      <c r="C7" s="2053"/>
      <c r="D7" s="2053"/>
      <c r="E7" s="2054" t="str">
        <f t="shared" si="0"/>
        <v>寝具乾燥サービス</v>
      </c>
      <c r="F7" s="2055"/>
      <c r="G7" s="2055"/>
      <c r="H7" s="2055"/>
      <c r="I7" s="2055"/>
      <c r="J7" s="2055"/>
      <c r="K7" s="2055"/>
      <c r="L7" s="2055"/>
      <c r="M7" s="2055"/>
      <c r="N7" s="2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028" t="s">
        <v>283</v>
      </c>
      <c r="B8" s="2029"/>
      <c r="C8" s="2029"/>
      <c r="D8" s="2029"/>
      <c r="E8" s="2030" t="str">
        <f t="shared" si="0"/>
        <v>長寿はつらつ課</v>
      </c>
      <c r="F8" s="2031"/>
      <c r="G8" s="2031"/>
      <c r="H8" s="2031"/>
      <c r="I8" s="2031"/>
      <c r="J8" s="2031"/>
      <c r="K8" s="2031"/>
      <c r="L8" s="2031"/>
      <c r="M8" s="2031"/>
      <c r="N8" s="2032"/>
      <c r="P8" s="2000" t="s">
        <v>302</v>
      </c>
      <c r="Q8" s="2001"/>
      <c r="R8" s="2001"/>
      <c r="S8" s="2001"/>
      <c r="T8" s="120" t="str">
        <f>LEFT(E87,1)</f>
        <v>Ｂ</v>
      </c>
      <c r="U8" s="1998" t="s">
        <v>301</v>
      </c>
      <c r="V8" s="1998"/>
      <c r="W8" s="1998"/>
      <c r="X8" s="1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025" t="s">
        <v>334</v>
      </c>
      <c r="B9" s="2026"/>
      <c r="C9" s="2026"/>
      <c r="D9" s="2027"/>
      <c r="E9" s="2033" t="str">
        <f t="shared" si="0"/>
        <v>おおむね６５歳以上のひとり暮らしの高齢者又は寝たきりの高齢者のいる世帯で、自宅において寝具を干すことができない者を対象として、布団乾燥車を派遣して寝具乾燥を行う。</v>
      </c>
      <c r="F9" s="2034"/>
      <c r="G9" s="2034"/>
      <c r="H9" s="2034"/>
      <c r="I9" s="2034"/>
      <c r="J9" s="2034"/>
      <c r="K9" s="2034"/>
      <c r="L9" s="2034"/>
      <c r="M9" s="2034"/>
      <c r="N9" s="2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1996" t="s">
        <v>300</v>
      </c>
      <c r="Q10" s="1997"/>
      <c r="R10" s="1997"/>
      <c r="S10" s="1997"/>
      <c r="T10" s="118" t="str">
        <f>LEFT(E89,1)</f>
        <v>Ｂ</v>
      </c>
      <c r="U10" s="1998" t="s">
        <v>298</v>
      </c>
      <c r="V10" s="1998"/>
      <c r="W10" s="1998"/>
      <c r="X10" s="1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当事業は、寝具を干すことが難しい高齢者の生活支援及び同居家族への負担軽減に貢献している。
委託可能な事業者の減少や委託料増加などの課題もあるため、事業内容を見直していきたい。</v>
      </c>
      <c r="U12" s="2050"/>
      <c r="V12" s="2050"/>
      <c r="W12" s="2050"/>
      <c r="X12" s="2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028" t="s">
        <v>332</v>
      </c>
      <c r="B14" s="2029"/>
      <c r="C14" s="2029"/>
      <c r="D14" s="2029"/>
      <c r="E14" s="2042" t="str">
        <f>E51</f>
        <v>□市が直接実施  □一部委託  ■全部委託・指定管理  □その他</v>
      </c>
      <c r="F14" s="2043"/>
      <c r="G14" s="2043"/>
      <c r="H14" s="2043"/>
      <c r="I14" s="2043"/>
      <c r="J14" s="2043"/>
      <c r="K14" s="2043"/>
      <c r="L14" s="2043"/>
      <c r="M14" s="2043"/>
      <c r="N14" s="2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028" t="s">
        <v>331</v>
      </c>
      <c r="B15" s="2029"/>
      <c r="C15" s="2029"/>
      <c r="D15" s="2029"/>
      <c r="E15" s="2042" t="str">
        <f>E52</f>
        <v>□国・県の制度　 □国・県の制度＋市独自の制度　 ■市独自の制度</v>
      </c>
      <c r="F15" s="2043"/>
      <c r="G15" s="2043"/>
      <c r="H15" s="2043"/>
      <c r="I15" s="2043"/>
      <c r="J15" s="2043"/>
      <c r="K15" s="2043"/>
      <c r="L15" s="2043"/>
      <c r="M15" s="2043"/>
      <c r="N15" s="2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045" t="s">
        <v>330</v>
      </c>
      <c r="B16" s="2046"/>
      <c r="C16" s="2046"/>
      <c r="D16" s="2046"/>
      <c r="E16" s="2047" t="str">
        <f>E53</f>
        <v>新座市在宅老人及び身体障がい者寝具乾燥車派遣事業実施要綱</v>
      </c>
      <c r="F16" s="2048"/>
      <c r="G16" s="2048"/>
      <c r="H16" s="2048"/>
      <c r="I16" s="2048"/>
      <c r="J16" s="2048"/>
      <c r="K16" s="2048"/>
      <c r="L16" s="2048"/>
      <c r="M16" s="2048"/>
      <c r="N16" s="2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1360000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1359600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0.99970588235294122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市が対象者として決定した者の自宅に、委託事業者（布団乾燥車）を派遣して寝具乾燥を行った。
派遣回数（上限）は１３回で、原則月１回、６月と２月は月２回、８月は実施しないものとしている。</v>
      </c>
      <c r="F26" s="53"/>
      <c r="G26" s="53"/>
      <c r="H26" s="53"/>
      <c r="I26" s="53"/>
      <c r="J26" s="53"/>
      <c r="K26" s="53"/>
      <c r="L26" s="53"/>
      <c r="M26" s="53"/>
      <c r="N26" s="54"/>
      <c r="O26" s="21"/>
      <c r="P26" s="2000" t="s">
        <v>292</v>
      </c>
      <c r="Q26" s="2001"/>
      <c r="R26" s="2001"/>
      <c r="S26" s="2057"/>
      <c r="T26" s="121" t="str">
        <f>E105</f>
        <v>他市の実施状況をふまえ、事業廃止も視野に事業の在り方を見直していく。</v>
      </c>
      <c r="U26" s="2050"/>
      <c r="V26" s="2050"/>
      <c r="W26" s="2050"/>
      <c r="X26" s="2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延べ派遣回数</v>
      </c>
      <c r="C33" s="49"/>
      <c r="D33" s="23" t="str">
        <f t="shared" ref="D33:E36" si="1">D70</f>
        <v>回</v>
      </c>
      <c r="E33" s="46">
        <f t="shared" si="1"/>
        <v>309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利用者数</v>
      </c>
      <c r="C34" s="49"/>
      <c r="D34" s="23" t="str">
        <f t="shared" si="1"/>
        <v>人</v>
      </c>
      <c r="E34" s="46">
        <f t="shared" si="1"/>
        <v>38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052" t="s">
        <v>285</v>
      </c>
      <c r="B44" s="2053"/>
      <c r="C44" s="2053"/>
      <c r="D44" s="2053"/>
      <c r="E44" s="2054" t="s">
        <v>696</v>
      </c>
      <c r="F44" s="2055"/>
      <c r="G44" s="2055"/>
      <c r="H44" s="2055"/>
      <c r="I44" s="2055"/>
      <c r="J44" s="2055"/>
      <c r="K44" s="2055"/>
      <c r="L44" s="2055"/>
      <c r="M44" s="2055"/>
      <c r="N44" s="2056"/>
    </row>
    <row r="45" spans="1:35" ht="20.100000000000001" customHeight="1" x14ac:dyDescent="0.15">
      <c r="A45" s="2028" t="s">
        <v>283</v>
      </c>
      <c r="B45" s="2029"/>
      <c r="C45" s="2029"/>
      <c r="D45" s="2029"/>
      <c r="E45" s="2030" t="s">
        <v>628</v>
      </c>
      <c r="F45" s="2031"/>
      <c r="G45" s="2031"/>
      <c r="H45" s="2031"/>
      <c r="I45" s="2031"/>
      <c r="J45" s="2031"/>
      <c r="K45" s="2031"/>
      <c r="L45" s="2031"/>
      <c r="M45" s="2031"/>
      <c r="N45" s="2032"/>
    </row>
    <row r="46" spans="1:35" ht="20.100000000000001" customHeight="1" x14ac:dyDescent="0.15">
      <c r="A46" s="2025" t="s">
        <v>334</v>
      </c>
      <c r="B46" s="2026"/>
      <c r="C46" s="2026"/>
      <c r="D46" s="2027"/>
      <c r="E46" s="2033" t="s">
        <v>695</v>
      </c>
      <c r="F46" s="2034"/>
      <c r="G46" s="2034"/>
      <c r="H46" s="2034"/>
      <c r="I46" s="2034"/>
      <c r="J46" s="2034"/>
      <c r="K46" s="2034"/>
      <c r="L46" s="2034"/>
      <c r="M46" s="2034"/>
      <c r="N46" s="2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028" t="s">
        <v>332</v>
      </c>
      <c r="B51" s="2029"/>
      <c r="C51" s="2029"/>
      <c r="D51" s="2029"/>
      <c r="E51" s="2042" t="str">
        <f>AA52 &amp; "市が直接実施  " &amp; AB52  &amp; "一部委託  "  &amp; AC52 &amp; "全部委託・指定管理  " &amp; AD52 &amp; "その他"</f>
        <v>□市が直接実施  □一部委託  ■全部委託・指定管理  □その他</v>
      </c>
      <c r="F51" s="2043"/>
      <c r="G51" s="2043"/>
      <c r="H51" s="2043"/>
      <c r="I51" s="2043"/>
      <c r="J51" s="2043"/>
      <c r="K51" s="2043"/>
      <c r="L51" s="2043"/>
      <c r="M51" s="2043"/>
      <c r="N51" s="2044"/>
    </row>
    <row r="52" spans="1:40" ht="20.100000000000001" customHeight="1" x14ac:dyDescent="0.15">
      <c r="A52" s="2028" t="s">
        <v>331</v>
      </c>
      <c r="B52" s="2029"/>
      <c r="C52" s="2029"/>
      <c r="D52" s="2029"/>
      <c r="E52" s="2042" t="str">
        <f>AA53 &amp; "国・県の制度　 " &amp; AB53  &amp; "国・県の制度＋市独自の制度　 "  &amp; AC53  &amp; "市独自の制度"</f>
        <v>□国・県の制度　 □国・県の制度＋市独自の制度　 ■市独自の制度</v>
      </c>
      <c r="F52" s="2043"/>
      <c r="G52" s="2043"/>
      <c r="H52" s="2043"/>
      <c r="I52" s="2043"/>
      <c r="J52" s="2043"/>
      <c r="K52" s="2043"/>
      <c r="L52" s="2043"/>
      <c r="M52" s="2043"/>
      <c r="N52" s="2044"/>
      <c r="AA52" s="8" t="s">
        <v>274</v>
      </c>
      <c r="AB52" s="8" t="s">
        <v>274</v>
      </c>
      <c r="AC52" s="8" t="s">
        <v>275</v>
      </c>
      <c r="AD52" s="8" t="s">
        <v>274</v>
      </c>
    </row>
    <row r="53" spans="1:40" ht="20.100000000000001" customHeight="1" thickBot="1" x14ac:dyDescent="0.2">
      <c r="A53" s="2045" t="s">
        <v>330</v>
      </c>
      <c r="B53" s="2046"/>
      <c r="C53" s="2046"/>
      <c r="D53" s="2046"/>
      <c r="E53" s="2047" t="s">
        <v>694</v>
      </c>
      <c r="F53" s="2048"/>
      <c r="G53" s="2048"/>
      <c r="H53" s="2048"/>
      <c r="I53" s="2048"/>
      <c r="J53" s="2048"/>
      <c r="K53" s="2048"/>
      <c r="L53" s="2048"/>
      <c r="M53" s="2048"/>
      <c r="N53" s="20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1360000</v>
      </c>
      <c r="F57" s="57"/>
      <c r="G57" s="57">
        <f>IFERROR(HLOOKUP($AF$38,$AA$56:$AI$57,2,FALSE)*1000,"")</f>
        <v>1559000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875</v>
      </c>
      <c r="AE57" s="13">
        <v>1360</v>
      </c>
      <c r="AF57" s="13">
        <v>1559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1360000</v>
      </c>
      <c r="G58" s="19"/>
      <c r="H58" s="20">
        <f>IFERROR(G57-H59,"")</f>
        <v>1559000</v>
      </c>
      <c r="I58" s="19"/>
      <c r="J58" s="20">
        <f>IFERROR(I57-J59,"")</f>
        <v>0</v>
      </c>
      <c r="K58" s="19"/>
      <c r="L58" s="20">
        <f>IFERROR(K57-L59,"")</f>
        <v>0</v>
      </c>
      <c r="M58" s="19"/>
      <c r="N58" s="18">
        <f>IFERROR(M57-N59,"")</f>
        <v>0</v>
      </c>
      <c r="AA58" s="13">
        <v>0</v>
      </c>
      <c r="AB58" s="13">
        <v>0</v>
      </c>
      <c r="AC58" s="13">
        <v>0</v>
      </c>
      <c r="AD58" s="13">
        <v>519750</v>
      </c>
      <c r="AE58" s="13">
        <v>1359600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1359600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400</v>
      </c>
      <c r="F61" s="57"/>
      <c r="G61" s="57">
        <f>IFERROR(G57-G60,"")</f>
        <v>1559000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0.99970588235294122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693</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692</v>
      </c>
      <c r="C70" s="49"/>
      <c r="D70" s="15" t="s">
        <v>350</v>
      </c>
      <c r="E70" s="180">
        <f>IFERROR(HLOOKUP($AE$38,$AA$76:$AI$80,2,FALSE),"")</f>
        <v>309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360</v>
      </c>
      <c r="C71" s="49"/>
      <c r="D71" s="15" t="s">
        <v>252</v>
      </c>
      <c r="E71" s="180">
        <f>IFERROR(HLOOKUP($AE$38,$AA$76:$AI$80,3,FALSE),"")</f>
        <v>38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309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000" t="s">
        <v>305</v>
      </c>
      <c r="B85" s="2001"/>
      <c r="C85" s="2001"/>
      <c r="D85" s="2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000" t="s">
        <v>302</v>
      </c>
      <c r="B87" s="2001"/>
      <c r="C87" s="2001"/>
      <c r="D87" s="20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1996" t="s">
        <v>300</v>
      </c>
      <c r="B89" s="1997"/>
      <c r="C89" s="1997"/>
      <c r="D89" s="19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000" t="s">
        <v>297</v>
      </c>
      <c r="B91" s="2001"/>
      <c r="C91" s="2001"/>
      <c r="D91" s="2058"/>
      <c r="E91" s="158" t="s">
        <v>691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000" t="s">
        <v>294</v>
      </c>
      <c r="B98" s="2001"/>
      <c r="C98" s="2001"/>
      <c r="D98" s="2058"/>
      <c r="E98" s="2063" t="s">
        <v>232</v>
      </c>
      <c r="F98" s="2064"/>
      <c r="G98" s="2060" t="s">
        <v>293</v>
      </c>
      <c r="H98" s="2061"/>
      <c r="I98" s="2061"/>
      <c r="J98" s="2061"/>
      <c r="K98" s="2061"/>
      <c r="L98" s="2061"/>
      <c r="M98" s="2061"/>
      <c r="N98" s="2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000" t="s">
        <v>292</v>
      </c>
      <c r="B105" s="2001"/>
      <c r="C105" s="2001"/>
      <c r="D105" s="2058"/>
      <c r="E105" s="2059" t="s">
        <v>690</v>
      </c>
      <c r="F105" s="2050"/>
      <c r="G105" s="2050"/>
      <c r="H105" s="2050"/>
      <c r="I105" s="2050"/>
      <c r="J105" s="2050"/>
      <c r="K105" s="2050"/>
      <c r="L105" s="2050"/>
      <c r="M105" s="2050"/>
      <c r="N105" s="2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75" t="s">
        <v>307</v>
      </c>
      <c r="Q4" s="276"/>
      <c r="R4" s="276"/>
      <c r="S4" s="276"/>
      <c r="T4" s="118" t="str">
        <f>LEFT(E83,1)</f>
        <v>Ｂ</v>
      </c>
      <c r="U4" s="277" t="s">
        <v>306</v>
      </c>
      <c r="V4" s="277"/>
      <c r="W4" s="277"/>
      <c r="X4" s="278"/>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279" t="s">
        <v>305</v>
      </c>
      <c r="Q6" s="280"/>
      <c r="R6" s="280"/>
      <c r="S6" s="280"/>
      <c r="T6" s="118" t="str">
        <f>LEFT(E85,1)</f>
        <v>Ｂ</v>
      </c>
      <c r="U6" s="277" t="s">
        <v>303</v>
      </c>
      <c r="V6" s="277"/>
      <c r="W6" s="277"/>
      <c r="X6" s="278"/>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91" t="s">
        <v>285</v>
      </c>
      <c r="B7" s="292"/>
      <c r="C7" s="292"/>
      <c r="D7" s="292"/>
      <c r="E7" s="293" t="str">
        <f t="shared" si="0"/>
        <v>子ども・子育て会議</v>
      </c>
      <c r="F7" s="294"/>
      <c r="G7" s="294"/>
      <c r="H7" s="294"/>
      <c r="I7" s="294"/>
      <c r="J7" s="294"/>
      <c r="K7" s="294"/>
      <c r="L7" s="294"/>
      <c r="M7" s="294"/>
      <c r="N7" s="295"/>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67" t="s">
        <v>283</v>
      </c>
      <c r="B8" s="268"/>
      <c r="C8" s="268"/>
      <c r="D8" s="268"/>
      <c r="E8" s="269" t="str">
        <f t="shared" si="0"/>
        <v>こども支援課</v>
      </c>
      <c r="F8" s="270"/>
      <c r="G8" s="270"/>
      <c r="H8" s="270"/>
      <c r="I8" s="270"/>
      <c r="J8" s="270"/>
      <c r="K8" s="270"/>
      <c r="L8" s="270"/>
      <c r="M8" s="270"/>
      <c r="N8" s="271"/>
      <c r="P8" s="239" t="s">
        <v>302</v>
      </c>
      <c r="Q8" s="240"/>
      <c r="R8" s="240"/>
      <c r="S8" s="240"/>
      <c r="T8" s="120" t="str">
        <f>LEFT(E87,1)</f>
        <v>Ｂ</v>
      </c>
      <c r="U8" s="237" t="s">
        <v>301</v>
      </c>
      <c r="V8" s="237"/>
      <c r="W8" s="237"/>
      <c r="X8" s="23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64" t="s">
        <v>334</v>
      </c>
      <c r="B9" s="265"/>
      <c r="C9" s="265"/>
      <c r="D9" s="266"/>
      <c r="E9" s="272" t="str">
        <f t="shared" si="0"/>
        <v>新座市子ども・子育て会議において、新座市子ども・子育て支援事業計画の推進に関し必要な事項及び当該計画の実施状況を調査審議する。
また、令和７年度からを計画期間とする第３次新座市子ども・子育て支援事業計画の策定に向けて、教育・保育事業等の利用ニーズを把握するために調査を行う。</v>
      </c>
      <c r="F9" s="273"/>
      <c r="G9" s="273"/>
      <c r="H9" s="273"/>
      <c r="I9" s="273"/>
      <c r="J9" s="273"/>
      <c r="K9" s="273"/>
      <c r="L9" s="273"/>
      <c r="M9" s="273"/>
      <c r="N9" s="274"/>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35" t="s">
        <v>300</v>
      </c>
      <c r="Q10" s="236"/>
      <c r="R10" s="236"/>
      <c r="S10" s="236"/>
      <c r="T10" s="118" t="str">
        <f>LEFT(E89,1)</f>
        <v>Ｂ</v>
      </c>
      <c r="U10" s="237" t="s">
        <v>298</v>
      </c>
      <c r="V10" s="237"/>
      <c r="W10" s="237"/>
      <c r="X10" s="23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座市子ども・子育て支援事業計画の進捗状況や、令和７年度からを計画期間とする第３次新座市子ども・子育て支援事業計画の策定に向けて、教育・保育事業等の利用ニーズを把握するためのアンケートの調査項目について審議を行うなど、子育て行政の一層の充実を図った。
会議の開催に当たり、簡易的な文書はデータで送付するなどペーパーレス化を促進し、コスト発生の抑制に努めているものの、対面かつ開催時間が夜間であるため、職員や委員の負担が大きく、開催手法等について改善を検討する必要がある。</v>
      </c>
      <c r="U12" s="289"/>
      <c r="V12" s="289"/>
      <c r="W12" s="289"/>
      <c r="X12" s="29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67" t="s">
        <v>332</v>
      </c>
      <c r="B14" s="268"/>
      <c r="C14" s="268"/>
      <c r="D14" s="268"/>
      <c r="E14" s="281" t="str">
        <f>E51</f>
        <v>□市が直接実施  ■一部委託  □全部委託・指定管理  □その他</v>
      </c>
      <c r="F14" s="282"/>
      <c r="G14" s="282"/>
      <c r="H14" s="282"/>
      <c r="I14" s="282"/>
      <c r="J14" s="282"/>
      <c r="K14" s="282"/>
      <c r="L14" s="282"/>
      <c r="M14" s="282"/>
      <c r="N14" s="283"/>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67" t="s">
        <v>331</v>
      </c>
      <c r="B15" s="268"/>
      <c r="C15" s="268"/>
      <c r="D15" s="268"/>
      <c r="E15" s="281" t="str">
        <f>E52</f>
        <v>□国・県の制度　 ■国・県の制度＋市独自の制度　 □市独自の制度</v>
      </c>
      <c r="F15" s="282"/>
      <c r="G15" s="282"/>
      <c r="H15" s="282"/>
      <c r="I15" s="282"/>
      <c r="J15" s="282"/>
      <c r="K15" s="282"/>
      <c r="L15" s="282"/>
      <c r="M15" s="282"/>
      <c r="N15" s="283"/>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84" t="s">
        <v>330</v>
      </c>
      <c r="B16" s="285"/>
      <c r="C16" s="285"/>
      <c r="D16" s="285"/>
      <c r="E16" s="286" t="str">
        <f>E53</f>
        <v>子ども・子育て支援法、新座市子ども・子育て会議条例</v>
      </c>
      <c r="F16" s="287"/>
      <c r="G16" s="287"/>
      <c r="H16" s="287"/>
      <c r="I16" s="287"/>
      <c r="J16" s="287"/>
      <c r="K16" s="287"/>
      <c r="L16" s="287"/>
      <c r="M16" s="287"/>
      <c r="N16" s="288"/>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6882000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6882000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6307050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574950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0.91645597210113339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新座市子ども・子育て会議を開催し、新座市子ども・子育て支援事業計画の推進に関し必要な事項及び当該計画の実施状況を調査審議した。
また、令和７年度からを計画期間とする第３次新座市子ども・子育て支援事業計画の策定に向けて、教育・保育事業等の利用ニーズを把握するために調査を行った。
（１）委員数（任期２年） １７人以内
（２）開催回数　２回</v>
      </c>
      <c r="F26" s="53"/>
      <c r="G26" s="53"/>
      <c r="H26" s="53"/>
      <c r="I26" s="53"/>
      <c r="J26" s="53"/>
      <c r="K26" s="53"/>
      <c r="L26" s="53"/>
      <c r="M26" s="53"/>
      <c r="N26" s="54"/>
      <c r="O26" s="21"/>
      <c r="P26" s="239" t="s">
        <v>292</v>
      </c>
      <c r="Q26" s="240"/>
      <c r="R26" s="240"/>
      <c r="S26" s="296"/>
      <c r="T26" s="121" t="str">
        <f>E105</f>
        <v>開催手法等について改善を検討しつつ、今後も定期的に子ども・子育て会議を開催し、子育て支援施策の充実、推進を図る。</v>
      </c>
      <c r="U26" s="289"/>
      <c r="V26" s="289"/>
      <c r="W26" s="289"/>
      <c r="X26" s="290"/>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子ども・子育て会議開催回数</v>
      </c>
      <c r="C33" s="49"/>
      <c r="D33" s="23" t="str">
        <f t="shared" ref="D33:E36" si="1">D70</f>
        <v>回</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291" t="s">
        <v>285</v>
      </c>
      <c r="B44" s="292"/>
      <c r="C44" s="292"/>
      <c r="D44" s="292"/>
      <c r="E44" s="293" t="s">
        <v>355</v>
      </c>
      <c r="F44" s="294"/>
      <c r="G44" s="294"/>
      <c r="H44" s="294"/>
      <c r="I44" s="294"/>
      <c r="J44" s="294"/>
      <c r="K44" s="294"/>
      <c r="L44" s="294"/>
      <c r="M44" s="294"/>
      <c r="N44" s="295"/>
    </row>
    <row r="45" spans="1:35" ht="20.100000000000001" customHeight="1" x14ac:dyDescent="0.15">
      <c r="A45" s="267" t="s">
        <v>283</v>
      </c>
      <c r="B45" s="268"/>
      <c r="C45" s="268"/>
      <c r="D45" s="268"/>
      <c r="E45" s="269" t="s">
        <v>282</v>
      </c>
      <c r="F45" s="270"/>
      <c r="G45" s="270"/>
      <c r="H45" s="270"/>
      <c r="I45" s="270"/>
      <c r="J45" s="270"/>
      <c r="K45" s="270"/>
      <c r="L45" s="270"/>
      <c r="M45" s="270"/>
      <c r="N45" s="271"/>
    </row>
    <row r="46" spans="1:35" ht="20.100000000000001" customHeight="1" x14ac:dyDescent="0.15">
      <c r="A46" s="264" t="s">
        <v>334</v>
      </c>
      <c r="B46" s="265"/>
      <c r="C46" s="265"/>
      <c r="D46" s="266"/>
      <c r="E46" s="272" t="s">
        <v>354</v>
      </c>
      <c r="F46" s="273"/>
      <c r="G46" s="273"/>
      <c r="H46" s="273"/>
      <c r="I46" s="273"/>
      <c r="J46" s="273"/>
      <c r="K46" s="273"/>
      <c r="L46" s="273"/>
      <c r="M46" s="273"/>
      <c r="N46" s="274"/>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67" t="s">
        <v>332</v>
      </c>
      <c r="B51" s="268"/>
      <c r="C51" s="268"/>
      <c r="D51" s="268"/>
      <c r="E51" s="281" t="str">
        <f>AA52 &amp; "市が直接実施  " &amp; AB52  &amp; "一部委託  "  &amp; AC52 &amp; "全部委託・指定管理  " &amp; AD52 &amp; "その他"</f>
        <v>□市が直接実施  ■一部委託  □全部委託・指定管理  □その他</v>
      </c>
      <c r="F51" s="282"/>
      <c r="G51" s="282"/>
      <c r="H51" s="282"/>
      <c r="I51" s="282"/>
      <c r="J51" s="282"/>
      <c r="K51" s="282"/>
      <c r="L51" s="282"/>
      <c r="M51" s="282"/>
      <c r="N51" s="283"/>
    </row>
    <row r="52" spans="1:40" ht="20.100000000000001" customHeight="1" x14ac:dyDescent="0.15">
      <c r="A52" s="267" t="s">
        <v>331</v>
      </c>
      <c r="B52" s="268"/>
      <c r="C52" s="268"/>
      <c r="D52" s="268"/>
      <c r="E52" s="281" t="str">
        <f>AA53 &amp; "国・県の制度　 " &amp; AB53  &amp; "国・県の制度＋市独自の制度　 "  &amp; AC53  &amp; "市独自の制度"</f>
        <v>□国・県の制度　 ■国・県の制度＋市独自の制度　 □市独自の制度</v>
      </c>
      <c r="F52" s="282"/>
      <c r="G52" s="282"/>
      <c r="H52" s="282"/>
      <c r="I52" s="282"/>
      <c r="J52" s="282"/>
      <c r="K52" s="282"/>
      <c r="L52" s="282"/>
      <c r="M52" s="282"/>
      <c r="N52" s="283"/>
      <c r="AA52" s="8" t="s">
        <v>274</v>
      </c>
      <c r="AB52" s="8" t="s">
        <v>275</v>
      </c>
      <c r="AC52" s="8" t="s">
        <v>274</v>
      </c>
      <c r="AD52" s="8" t="s">
        <v>274</v>
      </c>
    </row>
    <row r="53" spans="1:40" ht="20.100000000000001" customHeight="1" thickBot="1" x14ac:dyDescent="0.2">
      <c r="A53" s="284" t="s">
        <v>330</v>
      </c>
      <c r="B53" s="285"/>
      <c r="C53" s="285"/>
      <c r="D53" s="285"/>
      <c r="E53" s="286" t="s">
        <v>353</v>
      </c>
      <c r="F53" s="287"/>
      <c r="G53" s="287"/>
      <c r="H53" s="287"/>
      <c r="I53" s="287"/>
      <c r="J53" s="287"/>
      <c r="K53" s="287"/>
      <c r="L53" s="287"/>
      <c r="M53" s="287"/>
      <c r="N53" s="288"/>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6882000</v>
      </c>
      <c r="F57" s="57"/>
      <c r="G57" s="57">
        <f>IFERROR(HLOOKUP($AF$38,$AA$56:$AI$57,2,FALSE)*1000,"")</f>
        <v>7161000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403</v>
      </c>
      <c r="AE57" s="13">
        <v>6882</v>
      </c>
      <c r="AF57" s="13">
        <v>7161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6882000</v>
      </c>
      <c r="G58" s="19"/>
      <c r="H58" s="20">
        <f>IFERROR(G57-H59,"")</f>
        <v>7161000</v>
      </c>
      <c r="I58" s="19"/>
      <c r="J58" s="20">
        <f>IFERROR(I57-J59,"")</f>
        <v>0</v>
      </c>
      <c r="K58" s="19"/>
      <c r="L58" s="20">
        <f>IFERROR(K57-L59,"")</f>
        <v>0</v>
      </c>
      <c r="M58" s="19"/>
      <c r="N58" s="18">
        <f>IFERROR(M57-N59,"")</f>
        <v>0</v>
      </c>
      <c r="AA58" s="13">
        <v>0</v>
      </c>
      <c r="AB58" s="13">
        <v>0</v>
      </c>
      <c r="AC58" s="13">
        <v>0</v>
      </c>
      <c r="AD58" s="13">
        <v>98500</v>
      </c>
      <c r="AE58" s="13">
        <v>6307050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6307050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574950</v>
      </c>
      <c r="F61" s="57"/>
      <c r="G61" s="57">
        <f>IFERROR(G57-G60,"")</f>
        <v>7161000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0.91645597210113339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352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351</v>
      </c>
      <c r="C70" s="49"/>
      <c r="D70" s="15" t="s">
        <v>350</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39" t="s">
        <v>305</v>
      </c>
      <c r="B85" s="240"/>
      <c r="C85" s="240"/>
      <c r="D85" s="240"/>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39" t="s">
        <v>302</v>
      </c>
      <c r="B87" s="240"/>
      <c r="C87" s="240"/>
      <c r="D87" s="240"/>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35" t="s">
        <v>300</v>
      </c>
      <c r="B89" s="236"/>
      <c r="C89" s="236"/>
      <c r="D89" s="236"/>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39" t="s">
        <v>297</v>
      </c>
      <c r="B91" s="240"/>
      <c r="C91" s="240"/>
      <c r="D91" s="297"/>
      <c r="E91" s="158" t="s">
        <v>348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39" t="s">
        <v>294</v>
      </c>
      <c r="B98" s="240"/>
      <c r="C98" s="240"/>
      <c r="D98" s="297"/>
      <c r="E98" s="302" t="s">
        <v>232</v>
      </c>
      <c r="F98" s="303"/>
      <c r="G98" s="299" t="s">
        <v>293</v>
      </c>
      <c r="H98" s="300"/>
      <c r="I98" s="300"/>
      <c r="J98" s="300"/>
      <c r="K98" s="300"/>
      <c r="L98" s="300"/>
      <c r="M98" s="300"/>
      <c r="N98" s="301"/>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39" t="s">
        <v>292</v>
      </c>
      <c r="B105" s="240"/>
      <c r="C105" s="240"/>
      <c r="D105" s="297"/>
      <c r="E105" s="298" t="s">
        <v>347</v>
      </c>
      <c r="F105" s="289"/>
      <c r="G105" s="289"/>
      <c r="H105" s="289"/>
      <c r="I105" s="289"/>
      <c r="J105" s="289"/>
      <c r="K105" s="289"/>
      <c r="L105" s="289"/>
      <c r="M105" s="289"/>
      <c r="N105" s="290"/>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076" t="s">
        <v>307</v>
      </c>
      <c r="Q4" s="2077"/>
      <c r="R4" s="2077"/>
      <c r="S4" s="2077"/>
      <c r="T4" s="118" t="str">
        <f>LEFT(E83,1)</f>
        <v>Ｂ</v>
      </c>
      <c r="U4" s="2078" t="s">
        <v>306</v>
      </c>
      <c r="V4" s="2078"/>
      <c r="W4" s="2078"/>
      <c r="X4" s="2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080" t="s">
        <v>305</v>
      </c>
      <c r="Q6" s="2081"/>
      <c r="R6" s="2081"/>
      <c r="S6" s="2081"/>
      <c r="T6" s="118" t="str">
        <f>LEFT(E85,1)</f>
        <v>Ｂ</v>
      </c>
      <c r="U6" s="2078" t="s">
        <v>303</v>
      </c>
      <c r="V6" s="2078"/>
      <c r="W6" s="2078"/>
      <c r="X6" s="2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092" t="s">
        <v>285</v>
      </c>
      <c r="B7" s="2093"/>
      <c r="C7" s="2093"/>
      <c r="D7" s="2093"/>
      <c r="E7" s="2094" t="str">
        <f t="shared" si="0"/>
        <v>高齢者おむつ等給付</v>
      </c>
      <c r="F7" s="2095"/>
      <c r="G7" s="2095"/>
      <c r="H7" s="2095"/>
      <c r="I7" s="2095"/>
      <c r="J7" s="2095"/>
      <c r="K7" s="2095"/>
      <c r="L7" s="2095"/>
      <c r="M7" s="2095"/>
      <c r="N7" s="2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068" t="s">
        <v>283</v>
      </c>
      <c r="B8" s="2069"/>
      <c r="C8" s="2069"/>
      <c r="D8" s="2069"/>
      <c r="E8" s="2070" t="str">
        <f t="shared" si="0"/>
        <v>長寿はつらつ課</v>
      </c>
      <c r="F8" s="2071"/>
      <c r="G8" s="2071"/>
      <c r="H8" s="2071"/>
      <c r="I8" s="2071"/>
      <c r="J8" s="2071"/>
      <c r="K8" s="2071"/>
      <c r="L8" s="2071"/>
      <c r="M8" s="2071"/>
      <c r="N8" s="2072"/>
      <c r="P8" s="2040" t="s">
        <v>302</v>
      </c>
      <c r="Q8" s="2041"/>
      <c r="R8" s="2041"/>
      <c r="S8" s="2041"/>
      <c r="T8" s="120" t="str">
        <f>LEFT(E87,1)</f>
        <v>Ｂ</v>
      </c>
      <c r="U8" s="2038" t="s">
        <v>301</v>
      </c>
      <c r="V8" s="2038"/>
      <c r="W8" s="2038"/>
      <c r="X8" s="2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065" t="s">
        <v>334</v>
      </c>
      <c r="B9" s="2066"/>
      <c r="C9" s="2066"/>
      <c r="D9" s="2067"/>
      <c r="E9" s="2073" t="str">
        <f t="shared" si="0"/>
        <v>要介護１～５に該当する、６５歳以上の常時失禁状態の高齢者で、全ての世帯員の市民税所得割額が４７，８００円以下の者に対し、おむつ等の給付を行う。</v>
      </c>
      <c r="F9" s="2074"/>
      <c r="G9" s="2074"/>
      <c r="H9" s="2074"/>
      <c r="I9" s="2074"/>
      <c r="J9" s="2074"/>
      <c r="K9" s="2074"/>
      <c r="L9" s="2074"/>
      <c r="M9" s="2074"/>
      <c r="N9" s="2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036" t="s">
        <v>300</v>
      </c>
      <c r="Q10" s="2037"/>
      <c r="R10" s="2037"/>
      <c r="S10" s="2037"/>
      <c r="T10" s="118" t="str">
        <f>LEFT(E89,1)</f>
        <v>Ａ</v>
      </c>
      <c r="U10" s="2038" t="s">
        <v>298</v>
      </c>
      <c r="V10" s="2038"/>
      <c r="W10" s="2038"/>
      <c r="X10" s="2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高齢者の生活を支援するサービスとして、施策に貢献している。
しかし、年々対象者数が増加し、予算額も増加しているため、今後の高齢者数の増加を見込んだ上で、持続可能なサービスとしていくための見直しをする必要性があるのではないかと考えている。</v>
      </c>
      <c r="U12" s="2090"/>
      <c r="V12" s="2090"/>
      <c r="W12" s="2090"/>
      <c r="X12" s="2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068" t="s">
        <v>332</v>
      </c>
      <c r="B14" s="2069"/>
      <c r="C14" s="2069"/>
      <c r="D14" s="2069"/>
      <c r="E14" s="2082" t="str">
        <f>E51</f>
        <v>■市が直接実施  □一部委託  □全部委託・指定管理  □その他</v>
      </c>
      <c r="F14" s="2083"/>
      <c r="G14" s="2083"/>
      <c r="H14" s="2083"/>
      <c r="I14" s="2083"/>
      <c r="J14" s="2083"/>
      <c r="K14" s="2083"/>
      <c r="L14" s="2083"/>
      <c r="M14" s="2083"/>
      <c r="N14" s="2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068" t="s">
        <v>331</v>
      </c>
      <c r="B15" s="2069"/>
      <c r="C15" s="2069"/>
      <c r="D15" s="2069"/>
      <c r="E15" s="2082" t="str">
        <f>E52</f>
        <v>□国・県の制度　 □国・県の制度＋市独自の制度　 ■市独自の制度</v>
      </c>
      <c r="F15" s="2083"/>
      <c r="G15" s="2083"/>
      <c r="H15" s="2083"/>
      <c r="I15" s="2083"/>
      <c r="J15" s="2083"/>
      <c r="K15" s="2083"/>
      <c r="L15" s="2083"/>
      <c r="M15" s="2083"/>
      <c r="N15" s="2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085" t="s">
        <v>330</v>
      </c>
      <c r="B16" s="2086"/>
      <c r="C16" s="2086"/>
      <c r="D16" s="2086"/>
      <c r="E16" s="2087" t="str">
        <f>E53</f>
        <v>新座市高齢者おむつ等給付事業実施要綱</v>
      </c>
      <c r="F16" s="2088"/>
      <c r="G16" s="2088"/>
      <c r="H16" s="2088"/>
      <c r="I16" s="2088"/>
      <c r="J16" s="2088"/>
      <c r="K16" s="2088"/>
      <c r="L16" s="2088"/>
      <c r="M16" s="2088"/>
      <c r="N16" s="2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86120000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86120000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86119026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974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0.99998869019972136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市が対象者として決定した者に、おむつ給付券（申請月に応じた枚数（月1枚。年度内最大12枚。）×上限7,000円（/枚）)を発行した。
また、対象者からの給付申請を受け付けた。</v>
      </c>
      <c r="F26" s="53"/>
      <c r="G26" s="53"/>
      <c r="H26" s="53"/>
      <c r="I26" s="53"/>
      <c r="J26" s="53"/>
      <c r="K26" s="53"/>
      <c r="L26" s="53"/>
      <c r="M26" s="53"/>
      <c r="N26" s="54"/>
      <c r="O26" s="21"/>
      <c r="P26" s="2040" t="s">
        <v>292</v>
      </c>
      <c r="Q26" s="2041"/>
      <c r="R26" s="2041"/>
      <c r="S26" s="2097"/>
      <c r="T26" s="121" t="str">
        <f>E105</f>
        <v>今後の高齢者人口増加を見込んだ上で、持続可能なサービスとしていくための見直しを検討していきたい。</v>
      </c>
      <c r="U26" s="2090"/>
      <c r="V26" s="2090"/>
      <c r="W26" s="2090"/>
      <c r="X26" s="2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延べ利用件数（給付申請件数）</v>
      </c>
      <c r="C33" s="49"/>
      <c r="D33" s="23" t="str">
        <f t="shared" ref="D33:E36" si="1">D70</f>
        <v>件</v>
      </c>
      <c r="E33" s="150">
        <f t="shared" si="1"/>
        <v>12741</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利用者（給付者の実人数）</v>
      </c>
      <c r="C34" s="49"/>
      <c r="D34" s="23" t="str">
        <f t="shared" si="1"/>
        <v>人</v>
      </c>
      <c r="E34" s="150">
        <f t="shared" si="1"/>
        <v>1680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092" t="s">
        <v>285</v>
      </c>
      <c r="B44" s="2093"/>
      <c r="C44" s="2093"/>
      <c r="D44" s="2093"/>
      <c r="E44" s="2094" t="s">
        <v>704</v>
      </c>
      <c r="F44" s="2095"/>
      <c r="G44" s="2095"/>
      <c r="H44" s="2095"/>
      <c r="I44" s="2095"/>
      <c r="J44" s="2095"/>
      <c r="K44" s="2095"/>
      <c r="L44" s="2095"/>
      <c r="M44" s="2095"/>
      <c r="N44" s="2096"/>
    </row>
    <row r="45" spans="1:35" ht="20.100000000000001" customHeight="1" x14ac:dyDescent="0.15">
      <c r="A45" s="2068" t="s">
        <v>283</v>
      </c>
      <c r="B45" s="2069"/>
      <c r="C45" s="2069"/>
      <c r="D45" s="2069"/>
      <c r="E45" s="2070" t="s">
        <v>628</v>
      </c>
      <c r="F45" s="2071"/>
      <c r="G45" s="2071"/>
      <c r="H45" s="2071"/>
      <c r="I45" s="2071"/>
      <c r="J45" s="2071"/>
      <c r="K45" s="2071"/>
      <c r="L45" s="2071"/>
      <c r="M45" s="2071"/>
      <c r="N45" s="2072"/>
    </row>
    <row r="46" spans="1:35" ht="20.100000000000001" customHeight="1" x14ac:dyDescent="0.15">
      <c r="A46" s="2065" t="s">
        <v>334</v>
      </c>
      <c r="B46" s="2066"/>
      <c r="C46" s="2066"/>
      <c r="D46" s="2067"/>
      <c r="E46" s="2073" t="s">
        <v>703</v>
      </c>
      <c r="F46" s="2074"/>
      <c r="G46" s="2074"/>
      <c r="H46" s="2074"/>
      <c r="I46" s="2074"/>
      <c r="J46" s="2074"/>
      <c r="K46" s="2074"/>
      <c r="L46" s="2074"/>
      <c r="M46" s="2074"/>
      <c r="N46" s="2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068" t="s">
        <v>332</v>
      </c>
      <c r="B51" s="2069"/>
      <c r="C51" s="2069"/>
      <c r="D51" s="2069"/>
      <c r="E51" s="2082" t="str">
        <f>AA52 &amp; "市が直接実施  " &amp; AB52  &amp; "一部委託  "  &amp; AC52 &amp; "全部委託・指定管理  " &amp; AD52 &amp; "その他"</f>
        <v>■市が直接実施  □一部委託  □全部委託・指定管理  □その他</v>
      </c>
      <c r="F51" s="2083"/>
      <c r="G51" s="2083"/>
      <c r="H51" s="2083"/>
      <c r="I51" s="2083"/>
      <c r="J51" s="2083"/>
      <c r="K51" s="2083"/>
      <c r="L51" s="2083"/>
      <c r="M51" s="2083"/>
      <c r="N51" s="2084"/>
    </row>
    <row r="52" spans="1:40" ht="20.100000000000001" customHeight="1" x14ac:dyDescent="0.15">
      <c r="A52" s="2068" t="s">
        <v>331</v>
      </c>
      <c r="B52" s="2069"/>
      <c r="C52" s="2069"/>
      <c r="D52" s="2069"/>
      <c r="E52" s="2082" t="str">
        <f>AA53 &amp; "国・県の制度　 " &amp; AB53  &amp; "国・県の制度＋市独自の制度　 "  &amp; AC53  &amp; "市独自の制度"</f>
        <v>□国・県の制度　 □国・県の制度＋市独自の制度　 ■市独自の制度</v>
      </c>
      <c r="F52" s="2083"/>
      <c r="G52" s="2083"/>
      <c r="H52" s="2083"/>
      <c r="I52" s="2083"/>
      <c r="J52" s="2083"/>
      <c r="K52" s="2083"/>
      <c r="L52" s="2083"/>
      <c r="M52" s="2083"/>
      <c r="N52" s="2084"/>
      <c r="AA52" s="8" t="s">
        <v>275</v>
      </c>
      <c r="AB52" s="8" t="s">
        <v>274</v>
      </c>
      <c r="AC52" s="8" t="s">
        <v>274</v>
      </c>
      <c r="AD52" s="8" t="s">
        <v>274</v>
      </c>
    </row>
    <row r="53" spans="1:40" ht="20.100000000000001" customHeight="1" thickBot="1" x14ac:dyDescent="0.2">
      <c r="A53" s="2085" t="s">
        <v>330</v>
      </c>
      <c r="B53" s="2086"/>
      <c r="C53" s="2086"/>
      <c r="D53" s="2086"/>
      <c r="E53" s="2087" t="s">
        <v>702</v>
      </c>
      <c r="F53" s="2088"/>
      <c r="G53" s="2088"/>
      <c r="H53" s="2088"/>
      <c r="I53" s="2088"/>
      <c r="J53" s="2088"/>
      <c r="K53" s="2088"/>
      <c r="L53" s="2088"/>
      <c r="M53" s="2088"/>
      <c r="N53" s="20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86120000</v>
      </c>
      <c r="F57" s="57"/>
      <c r="G57" s="57">
        <f>IFERROR(HLOOKUP($AF$38,$AA$56:$AI$57,2,FALSE)*1000,"")</f>
        <v>91273000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77671</v>
      </c>
      <c r="AE57" s="13">
        <v>86120</v>
      </c>
      <c r="AF57" s="13">
        <v>91273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86120000</v>
      </c>
      <c r="G58" s="19"/>
      <c r="H58" s="20">
        <f>IFERROR(G57-H59,"")</f>
        <v>91273000</v>
      </c>
      <c r="I58" s="19"/>
      <c r="J58" s="20">
        <f>IFERROR(I57-J59,"")</f>
        <v>0</v>
      </c>
      <c r="K58" s="19"/>
      <c r="L58" s="20">
        <f>IFERROR(K57-L59,"")</f>
        <v>0</v>
      </c>
      <c r="M58" s="19"/>
      <c r="N58" s="18">
        <f>IFERROR(M57-N59,"")</f>
        <v>0</v>
      </c>
      <c r="AA58" s="13">
        <v>0</v>
      </c>
      <c r="AB58" s="13">
        <v>0</v>
      </c>
      <c r="AC58" s="13">
        <v>0</v>
      </c>
      <c r="AD58" s="13">
        <v>40091579</v>
      </c>
      <c r="AE58" s="13">
        <v>86119026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86119026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974</v>
      </c>
      <c r="F61" s="57"/>
      <c r="G61" s="57">
        <f>IFERROR(G57-G60,"")</f>
        <v>91273000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0.99998869019972136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701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700</v>
      </c>
      <c r="C70" s="49"/>
      <c r="D70" s="15" t="s">
        <v>358</v>
      </c>
      <c r="E70" s="180">
        <f>IFERROR(HLOOKUP($AE$38,$AA$76:$AI$80,2,FALSE),"")</f>
        <v>12741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699</v>
      </c>
      <c r="C71" s="49"/>
      <c r="D71" s="15" t="s">
        <v>252</v>
      </c>
      <c r="E71" s="180">
        <f>IFERROR(HLOOKUP($AE$38,$AA$76:$AI$80,3,FALSE),"")</f>
        <v>1680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12741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1680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040" t="s">
        <v>305</v>
      </c>
      <c r="B85" s="2041"/>
      <c r="C85" s="2041"/>
      <c r="D85" s="2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040" t="s">
        <v>302</v>
      </c>
      <c r="B87" s="2041"/>
      <c r="C87" s="2041"/>
      <c r="D87" s="20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036" t="s">
        <v>300</v>
      </c>
      <c r="B89" s="2037"/>
      <c r="C89" s="2037"/>
      <c r="D89" s="2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040" t="s">
        <v>297</v>
      </c>
      <c r="B91" s="2041"/>
      <c r="C91" s="2041"/>
      <c r="D91" s="2098"/>
      <c r="E91" s="158" t="s">
        <v>698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040" t="s">
        <v>294</v>
      </c>
      <c r="B98" s="2041"/>
      <c r="C98" s="2041"/>
      <c r="D98" s="2098"/>
      <c r="E98" s="2103" t="s">
        <v>232</v>
      </c>
      <c r="F98" s="2104"/>
      <c r="G98" s="2100" t="s">
        <v>293</v>
      </c>
      <c r="H98" s="2101"/>
      <c r="I98" s="2101"/>
      <c r="J98" s="2101"/>
      <c r="K98" s="2101"/>
      <c r="L98" s="2101"/>
      <c r="M98" s="2101"/>
      <c r="N98" s="2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040" t="s">
        <v>292</v>
      </c>
      <c r="B105" s="2041"/>
      <c r="C105" s="2041"/>
      <c r="D105" s="2098"/>
      <c r="E105" s="2099" t="s">
        <v>697</v>
      </c>
      <c r="F105" s="2090"/>
      <c r="G105" s="2090"/>
      <c r="H105" s="2090"/>
      <c r="I105" s="2090"/>
      <c r="J105" s="2090"/>
      <c r="K105" s="2090"/>
      <c r="L105" s="2090"/>
      <c r="M105" s="2090"/>
      <c r="N105" s="2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116" t="s">
        <v>307</v>
      </c>
      <c r="Q4" s="2117"/>
      <c r="R4" s="2117"/>
      <c r="S4" s="2117"/>
      <c r="T4" s="118" t="str">
        <f>LEFT(E83,1)</f>
        <v>Ｂ</v>
      </c>
      <c r="U4" s="2118" t="s">
        <v>306</v>
      </c>
      <c r="V4" s="2118"/>
      <c r="W4" s="2118"/>
      <c r="X4" s="2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120" t="s">
        <v>305</v>
      </c>
      <c r="Q6" s="2121"/>
      <c r="R6" s="2121"/>
      <c r="S6" s="2121"/>
      <c r="T6" s="118" t="str">
        <f>LEFT(E85,1)</f>
        <v>Ｂ</v>
      </c>
      <c r="U6" s="2118" t="s">
        <v>303</v>
      </c>
      <c r="V6" s="2118"/>
      <c r="W6" s="2118"/>
      <c r="X6" s="2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132" t="s">
        <v>285</v>
      </c>
      <c r="B7" s="2133"/>
      <c r="C7" s="2133"/>
      <c r="D7" s="2133"/>
      <c r="E7" s="2134" t="str">
        <f t="shared" si="0"/>
        <v>重度要介護高齢者手当</v>
      </c>
      <c r="F7" s="2135"/>
      <c r="G7" s="2135"/>
      <c r="H7" s="2135"/>
      <c r="I7" s="2135"/>
      <c r="J7" s="2135"/>
      <c r="K7" s="2135"/>
      <c r="L7" s="2135"/>
      <c r="M7" s="2135"/>
      <c r="N7" s="2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108" t="s">
        <v>283</v>
      </c>
      <c r="B8" s="2109"/>
      <c r="C8" s="2109"/>
      <c r="D8" s="2109"/>
      <c r="E8" s="2110" t="str">
        <f t="shared" si="0"/>
        <v>長寿はつらつ課</v>
      </c>
      <c r="F8" s="2111"/>
      <c r="G8" s="2111"/>
      <c r="H8" s="2111"/>
      <c r="I8" s="2111"/>
      <c r="J8" s="2111"/>
      <c r="K8" s="2111"/>
      <c r="L8" s="2111"/>
      <c r="M8" s="2111"/>
      <c r="N8" s="2112"/>
      <c r="P8" s="2080" t="s">
        <v>302</v>
      </c>
      <c r="Q8" s="2081"/>
      <c r="R8" s="2081"/>
      <c r="S8" s="2081"/>
      <c r="T8" s="120" t="str">
        <f>LEFT(E87,1)</f>
        <v>Ｂ</v>
      </c>
      <c r="U8" s="2078" t="s">
        <v>301</v>
      </c>
      <c r="V8" s="2078"/>
      <c r="W8" s="2078"/>
      <c r="X8" s="2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105" t="s">
        <v>334</v>
      </c>
      <c r="B9" s="2106"/>
      <c r="C9" s="2106"/>
      <c r="D9" s="2107"/>
      <c r="E9" s="2113" t="str">
        <f t="shared" si="0"/>
        <v>６５歳以上の要介護４又は５に該当する高齢者で、全ての世帯員の市民税が非課税の者を対象として、年３回（４月・８月・１２月）、月額５，０００円の重度要介護高齢者手当を支給する。</v>
      </c>
      <c r="F9" s="2114"/>
      <c r="G9" s="2114"/>
      <c r="H9" s="2114"/>
      <c r="I9" s="2114"/>
      <c r="J9" s="2114"/>
      <c r="K9" s="2114"/>
      <c r="L9" s="2114"/>
      <c r="M9" s="2114"/>
      <c r="N9" s="2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076" t="s">
        <v>300</v>
      </c>
      <c r="Q10" s="2077"/>
      <c r="R10" s="2077"/>
      <c r="S10" s="2077"/>
      <c r="T10" s="118" t="str">
        <f>LEFT(E89,1)</f>
        <v>Ｂ</v>
      </c>
      <c r="U10" s="2078" t="s">
        <v>298</v>
      </c>
      <c r="V10" s="2078"/>
      <c r="W10" s="2078"/>
      <c r="X10" s="2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高齢者の生活を支えるサービスとして、施策へ貢献している。
支給額や対象者要件の見直しを定期的に行っているため、今後も必要に応じて、事業の見直しを検討していきたい。</v>
      </c>
      <c r="U12" s="2130"/>
      <c r="V12" s="2130"/>
      <c r="W12" s="2130"/>
      <c r="X12" s="2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108" t="s">
        <v>332</v>
      </c>
      <c r="B14" s="2109"/>
      <c r="C14" s="2109"/>
      <c r="D14" s="2109"/>
      <c r="E14" s="2122" t="str">
        <f>E51</f>
        <v>■市が直接実施  □一部委託  □全部委託・指定管理  □その他</v>
      </c>
      <c r="F14" s="2123"/>
      <c r="G14" s="2123"/>
      <c r="H14" s="2123"/>
      <c r="I14" s="2123"/>
      <c r="J14" s="2123"/>
      <c r="K14" s="2123"/>
      <c r="L14" s="2123"/>
      <c r="M14" s="2123"/>
      <c r="N14" s="2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108" t="s">
        <v>331</v>
      </c>
      <c r="B15" s="2109"/>
      <c r="C15" s="2109"/>
      <c r="D15" s="2109"/>
      <c r="E15" s="2122" t="str">
        <f>E52</f>
        <v>□国・県の制度　 □国・県の制度＋市独自の制度　 ■市独自の制度</v>
      </c>
      <c r="F15" s="2123"/>
      <c r="G15" s="2123"/>
      <c r="H15" s="2123"/>
      <c r="I15" s="2123"/>
      <c r="J15" s="2123"/>
      <c r="K15" s="2123"/>
      <c r="L15" s="2123"/>
      <c r="M15" s="2123"/>
      <c r="N15" s="2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125" t="s">
        <v>330</v>
      </c>
      <c r="B16" s="2126"/>
      <c r="C16" s="2126"/>
      <c r="D16" s="2126"/>
      <c r="E16" s="2127" t="str">
        <f>E53</f>
        <v>新座市重度要介護高齢者手当支給条例</v>
      </c>
      <c r="F16" s="2128"/>
      <c r="G16" s="2128"/>
      <c r="H16" s="2128"/>
      <c r="I16" s="2128"/>
      <c r="J16" s="2128"/>
      <c r="K16" s="2128"/>
      <c r="L16" s="2128"/>
      <c r="M16" s="2128"/>
      <c r="N16" s="2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16430000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16430000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16340000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0.99452221545952524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市が対象者として決定した者が指定した口座に、重度要介護高齢者手当を支給した。</v>
      </c>
      <c r="F26" s="53"/>
      <c r="G26" s="53"/>
      <c r="H26" s="53"/>
      <c r="I26" s="53"/>
      <c r="J26" s="53"/>
      <c r="K26" s="53"/>
      <c r="L26" s="53"/>
      <c r="M26" s="53"/>
      <c r="N26" s="54"/>
      <c r="O26" s="21"/>
      <c r="P26" s="2080" t="s">
        <v>292</v>
      </c>
      <c r="Q26" s="2081"/>
      <c r="R26" s="2081"/>
      <c r="S26" s="2137"/>
      <c r="T26" s="121" t="str">
        <f>E105</f>
        <v>今後の高齢者人口増加を見込んだ上で、持続可能なサービスとしていくために、必要に応じて事業の見直しを検討したい。</v>
      </c>
      <c r="U26" s="2130"/>
      <c r="V26" s="2130"/>
      <c r="W26" s="2130"/>
      <c r="X26" s="2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延べ支給回数</v>
      </c>
      <c r="C33" s="49"/>
      <c r="D33" s="23" t="str">
        <f t="shared" ref="D33:E36" si="1">D70</f>
        <v>回</v>
      </c>
      <c r="E33" s="150">
        <f t="shared" si="1"/>
        <v>3268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利用者（実人数）</v>
      </c>
      <c r="C34" s="49"/>
      <c r="D34" s="23" t="str">
        <f t="shared" si="1"/>
        <v>人</v>
      </c>
      <c r="E34" s="46">
        <f t="shared" si="1"/>
        <v>432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132" t="s">
        <v>285</v>
      </c>
      <c r="B44" s="2133"/>
      <c r="C44" s="2133"/>
      <c r="D44" s="2133"/>
      <c r="E44" s="2134" t="s">
        <v>712</v>
      </c>
      <c r="F44" s="2135"/>
      <c r="G44" s="2135"/>
      <c r="H44" s="2135"/>
      <c r="I44" s="2135"/>
      <c r="J44" s="2135"/>
      <c r="K44" s="2135"/>
      <c r="L44" s="2135"/>
      <c r="M44" s="2135"/>
      <c r="N44" s="2136"/>
    </row>
    <row r="45" spans="1:35" ht="20.100000000000001" customHeight="1" x14ac:dyDescent="0.15">
      <c r="A45" s="2108" t="s">
        <v>283</v>
      </c>
      <c r="B45" s="2109"/>
      <c r="C45" s="2109"/>
      <c r="D45" s="2109"/>
      <c r="E45" s="2110" t="s">
        <v>628</v>
      </c>
      <c r="F45" s="2111"/>
      <c r="G45" s="2111"/>
      <c r="H45" s="2111"/>
      <c r="I45" s="2111"/>
      <c r="J45" s="2111"/>
      <c r="K45" s="2111"/>
      <c r="L45" s="2111"/>
      <c r="M45" s="2111"/>
      <c r="N45" s="2112"/>
    </row>
    <row r="46" spans="1:35" ht="20.100000000000001" customHeight="1" x14ac:dyDescent="0.15">
      <c r="A46" s="2105" t="s">
        <v>334</v>
      </c>
      <c r="B46" s="2106"/>
      <c r="C46" s="2106"/>
      <c r="D46" s="2107"/>
      <c r="E46" s="2113" t="s">
        <v>711</v>
      </c>
      <c r="F46" s="2114"/>
      <c r="G46" s="2114"/>
      <c r="H46" s="2114"/>
      <c r="I46" s="2114"/>
      <c r="J46" s="2114"/>
      <c r="K46" s="2114"/>
      <c r="L46" s="2114"/>
      <c r="M46" s="2114"/>
      <c r="N46" s="2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108" t="s">
        <v>332</v>
      </c>
      <c r="B51" s="2109"/>
      <c r="C51" s="2109"/>
      <c r="D51" s="2109"/>
      <c r="E51" s="2122" t="str">
        <f>AA52 &amp; "市が直接実施  " &amp; AB52  &amp; "一部委託  "  &amp; AC52 &amp; "全部委託・指定管理  " &amp; AD52 &amp; "その他"</f>
        <v>■市が直接実施  □一部委託  □全部委託・指定管理  □その他</v>
      </c>
      <c r="F51" s="2123"/>
      <c r="G51" s="2123"/>
      <c r="H51" s="2123"/>
      <c r="I51" s="2123"/>
      <c r="J51" s="2123"/>
      <c r="K51" s="2123"/>
      <c r="L51" s="2123"/>
      <c r="M51" s="2123"/>
      <c r="N51" s="2124"/>
    </row>
    <row r="52" spans="1:40" ht="20.100000000000001" customHeight="1" x14ac:dyDescent="0.15">
      <c r="A52" s="2108" t="s">
        <v>331</v>
      </c>
      <c r="B52" s="2109"/>
      <c r="C52" s="2109"/>
      <c r="D52" s="2109"/>
      <c r="E52" s="2122" t="str">
        <f>AA53 &amp; "国・県の制度　 " &amp; AB53  &amp; "国・県の制度＋市独自の制度　 "  &amp; AC53  &amp; "市独自の制度"</f>
        <v>□国・県の制度　 □国・県の制度＋市独自の制度　 ■市独自の制度</v>
      </c>
      <c r="F52" s="2123"/>
      <c r="G52" s="2123"/>
      <c r="H52" s="2123"/>
      <c r="I52" s="2123"/>
      <c r="J52" s="2123"/>
      <c r="K52" s="2123"/>
      <c r="L52" s="2123"/>
      <c r="M52" s="2123"/>
      <c r="N52" s="2124"/>
      <c r="AA52" s="8" t="s">
        <v>275</v>
      </c>
      <c r="AB52" s="8" t="s">
        <v>274</v>
      </c>
      <c r="AC52" s="8" t="s">
        <v>274</v>
      </c>
      <c r="AD52" s="8" t="s">
        <v>274</v>
      </c>
    </row>
    <row r="53" spans="1:40" ht="20.100000000000001" customHeight="1" thickBot="1" x14ac:dyDescent="0.2">
      <c r="A53" s="2125" t="s">
        <v>330</v>
      </c>
      <c r="B53" s="2126"/>
      <c r="C53" s="2126"/>
      <c r="D53" s="2126"/>
      <c r="E53" s="2127" t="s">
        <v>710</v>
      </c>
      <c r="F53" s="2128"/>
      <c r="G53" s="2128"/>
      <c r="H53" s="2128"/>
      <c r="I53" s="2128"/>
      <c r="J53" s="2128"/>
      <c r="K53" s="2128"/>
      <c r="L53" s="2128"/>
      <c r="M53" s="2128"/>
      <c r="N53" s="212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16430000</v>
      </c>
      <c r="F57" s="57"/>
      <c r="G57" s="57">
        <f>IFERROR(HLOOKUP($AF$38,$AA$56:$AI$57,2,FALSE)*1000,"")</f>
        <v>20400000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23172</v>
      </c>
      <c r="AE57" s="13">
        <v>16430</v>
      </c>
      <c r="AF57" s="13">
        <v>20400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16430000</v>
      </c>
      <c r="G58" s="19"/>
      <c r="H58" s="20">
        <f>IFERROR(G57-H59,"")</f>
        <v>20400000</v>
      </c>
      <c r="I58" s="19"/>
      <c r="J58" s="20">
        <f>IFERROR(I57-J59,"")</f>
        <v>0</v>
      </c>
      <c r="K58" s="19"/>
      <c r="L58" s="20">
        <f>IFERROR(K57-L59,"")</f>
        <v>0</v>
      </c>
      <c r="M58" s="19"/>
      <c r="N58" s="18">
        <f>IFERROR(M57-N59,"")</f>
        <v>0</v>
      </c>
      <c r="AA58" s="13">
        <v>0</v>
      </c>
      <c r="AB58" s="13">
        <v>0</v>
      </c>
      <c r="AC58" s="13">
        <v>0</v>
      </c>
      <c r="AD58" s="13">
        <v>12395000</v>
      </c>
      <c r="AE58" s="13">
        <v>16340000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16340000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90000</v>
      </c>
      <c r="F61" s="57"/>
      <c r="G61" s="57">
        <f>IFERROR(G57-G60,"")</f>
        <v>20400000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0.99452221545952524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709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708</v>
      </c>
      <c r="C70" s="49"/>
      <c r="D70" s="15" t="s">
        <v>350</v>
      </c>
      <c r="E70" s="180">
        <f>IFERROR(HLOOKUP($AE$38,$AA$76:$AI$80,2,FALSE),"")</f>
        <v>3268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707</v>
      </c>
      <c r="C71" s="49"/>
      <c r="D71" s="15" t="s">
        <v>252</v>
      </c>
      <c r="E71" s="180">
        <f>IFERROR(HLOOKUP($AE$38,$AA$76:$AI$80,3,FALSE),"")</f>
        <v>432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3268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432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080" t="s">
        <v>305</v>
      </c>
      <c r="B85" s="2081"/>
      <c r="C85" s="2081"/>
      <c r="D85" s="2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080" t="s">
        <v>302</v>
      </c>
      <c r="B87" s="2081"/>
      <c r="C87" s="2081"/>
      <c r="D87" s="20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076" t="s">
        <v>300</v>
      </c>
      <c r="B89" s="2077"/>
      <c r="C89" s="2077"/>
      <c r="D89" s="20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080" t="s">
        <v>297</v>
      </c>
      <c r="B91" s="2081"/>
      <c r="C91" s="2081"/>
      <c r="D91" s="2138"/>
      <c r="E91" s="158" t="s">
        <v>706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080" t="s">
        <v>294</v>
      </c>
      <c r="B98" s="2081"/>
      <c r="C98" s="2081"/>
      <c r="D98" s="2138"/>
      <c r="E98" s="2143" t="s">
        <v>232</v>
      </c>
      <c r="F98" s="2144"/>
      <c r="G98" s="2140" t="s">
        <v>293</v>
      </c>
      <c r="H98" s="2141"/>
      <c r="I98" s="2141"/>
      <c r="J98" s="2141"/>
      <c r="K98" s="2141"/>
      <c r="L98" s="2141"/>
      <c r="M98" s="2141"/>
      <c r="N98" s="2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080" t="s">
        <v>292</v>
      </c>
      <c r="B105" s="2081"/>
      <c r="C105" s="2081"/>
      <c r="D105" s="2138"/>
      <c r="E105" s="2139" t="s">
        <v>705</v>
      </c>
      <c r="F105" s="2130"/>
      <c r="G105" s="2130"/>
      <c r="H105" s="2130"/>
      <c r="I105" s="2130"/>
      <c r="J105" s="2130"/>
      <c r="K105" s="2130"/>
      <c r="L105" s="2130"/>
      <c r="M105" s="2130"/>
      <c r="N105" s="2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156" t="s">
        <v>307</v>
      </c>
      <c r="Q4" s="2157"/>
      <c r="R4" s="2157"/>
      <c r="S4" s="2157"/>
      <c r="T4" s="118" t="str">
        <f>LEFT(E83,1)</f>
        <v>Ｂ</v>
      </c>
      <c r="U4" s="2158" t="s">
        <v>306</v>
      </c>
      <c r="V4" s="2158"/>
      <c r="W4" s="2158"/>
      <c r="X4" s="2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160" t="s">
        <v>305</v>
      </c>
      <c r="Q6" s="2161"/>
      <c r="R6" s="2161"/>
      <c r="S6" s="2161"/>
      <c r="T6" s="118" t="str">
        <f>LEFT(E85,1)</f>
        <v>Ｂ</v>
      </c>
      <c r="U6" s="2158" t="s">
        <v>303</v>
      </c>
      <c r="V6" s="2158"/>
      <c r="W6" s="2158"/>
      <c r="X6" s="2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172" t="s">
        <v>285</v>
      </c>
      <c r="B7" s="2173"/>
      <c r="C7" s="2173"/>
      <c r="D7" s="2173"/>
      <c r="E7" s="2174" t="str">
        <f t="shared" si="0"/>
        <v>高齢者移送サービス</v>
      </c>
      <c r="F7" s="2175"/>
      <c r="G7" s="2175"/>
      <c r="H7" s="2175"/>
      <c r="I7" s="2175"/>
      <c r="J7" s="2175"/>
      <c r="K7" s="2175"/>
      <c r="L7" s="2175"/>
      <c r="M7" s="2175"/>
      <c r="N7" s="2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148" t="s">
        <v>283</v>
      </c>
      <c r="B8" s="2149"/>
      <c r="C8" s="2149"/>
      <c r="D8" s="2149"/>
      <c r="E8" s="2150" t="str">
        <f t="shared" si="0"/>
        <v>長寿はつらつ課</v>
      </c>
      <c r="F8" s="2151"/>
      <c r="G8" s="2151"/>
      <c r="H8" s="2151"/>
      <c r="I8" s="2151"/>
      <c r="J8" s="2151"/>
      <c r="K8" s="2151"/>
      <c r="L8" s="2151"/>
      <c r="M8" s="2151"/>
      <c r="N8" s="2152"/>
      <c r="P8" s="2120" t="s">
        <v>302</v>
      </c>
      <c r="Q8" s="2121"/>
      <c r="R8" s="2121"/>
      <c r="S8" s="2121"/>
      <c r="T8" s="120" t="str">
        <f>LEFT(E87,1)</f>
        <v>Ｂ</v>
      </c>
      <c r="U8" s="2118" t="s">
        <v>301</v>
      </c>
      <c r="V8" s="2118"/>
      <c r="W8" s="2118"/>
      <c r="X8" s="2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145" t="s">
        <v>334</v>
      </c>
      <c r="B9" s="2146"/>
      <c r="C9" s="2146"/>
      <c r="D9" s="2147"/>
      <c r="E9" s="2153" t="str">
        <f t="shared" si="0"/>
        <v>介護保険施設に入所していない要介護３、４又は５に該当する６５歳以上の寝たきりの状態等にある高齢者で、全ての世帯員の市民税所得割額が４７，８００円以下の者を対象として、寝台や車椅子に乗りながら乗降できる移送用車両による移送サービスを利用した場合に、費用の９割を助成する（ただし、車椅子の場合は、介護保険サービスの通院等のための乗降介助を利用した移送に限る。）。</v>
      </c>
      <c r="F9" s="2154"/>
      <c r="G9" s="2154"/>
      <c r="H9" s="2154"/>
      <c r="I9" s="2154"/>
      <c r="J9" s="2154"/>
      <c r="K9" s="2154"/>
      <c r="L9" s="2154"/>
      <c r="M9" s="2154"/>
      <c r="N9" s="2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116" t="s">
        <v>300</v>
      </c>
      <c r="Q10" s="2117"/>
      <c r="R10" s="2117"/>
      <c r="S10" s="2117"/>
      <c r="T10" s="118" t="str">
        <f>LEFT(E89,1)</f>
        <v>Ａ</v>
      </c>
      <c r="U10" s="2118" t="s">
        <v>298</v>
      </c>
      <c r="V10" s="2118"/>
      <c r="W10" s="2118"/>
      <c r="X10" s="2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高齢者の生活を支援するサービスとして、施策に貢献している。
ただ、「介護保険サービスの通院等のための乗降介助を利用した移送（※利用者の通院等のため、訪問介護員等が、自ら運転する車両への乗車又は降車の介助を行うとともに、併せて、乗車前若しくは降車後の屋内外における移動等の介助又は通院先若しくは外出先での受診等の手続等の介助を行うサービス）」を担うことができる事業者が減少したことで、車いすで通院等を行った方が助成対象ではなくなってしまい、利用者に不利益が生じているため、その事象を解消する事業内容を検討する必要がある。
また、今後の高齢者人口増加を見込み、持続可能なサービスとするため、事業の見直しを検討していく。</v>
      </c>
      <c r="U12" s="2170"/>
      <c r="V12" s="2170"/>
      <c r="W12" s="2170"/>
      <c r="X12" s="2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148" t="s">
        <v>332</v>
      </c>
      <c r="B14" s="2149"/>
      <c r="C14" s="2149"/>
      <c r="D14" s="2149"/>
      <c r="E14" s="2162" t="str">
        <f>E51</f>
        <v>■市が直接実施  □一部委託  □全部委託・指定管理  □その他</v>
      </c>
      <c r="F14" s="2163"/>
      <c r="G14" s="2163"/>
      <c r="H14" s="2163"/>
      <c r="I14" s="2163"/>
      <c r="J14" s="2163"/>
      <c r="K14" s="2163"/>
      <c r="L14" s="2163"/>
      <c r="M14" s="2163"/>
      <c r="N14" s="2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148" t="s">
        <v>331</v>
      </c>
      <c r="B15" s="2149"/>
      <c r="C15" s="2149"/>
      <c r="D15" s="2149"/>
      <c r="E15" s="2162" t="str">
        <f>E52</f>
        <v>□国・県の制度　 □国・県の制度＋市独自の制度　 ■市独自の制度</v>
      </c>
      <c r="F15" s="2163"/>
      <c r="G15" s="2163"/>
      <c r="H15" s="2163"/>
      <c r="I15" s="2163"/>
      <c r="J15" s="2163"/>
      <c r="K15" s="2163"/>
      <c r="L15" s="2163"/>
      <c r="M15" s="2163"/>
      <c r="N15" s="2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165" t="s">
        <v>330</v>
      </c>
      <c r="B16" s="2166"/>
      <c r="C16" s="2166"/>
      <c r="D16" s="2166"/>
      <c r="E16" s="2167" t="str">
        <f>E53</f>
        <v>新座市高齢者移送サービス費助成事業実施要綱</v>
      </c>
      <c r="F16" s="2168"/>
      <c r="G16" s="2168"/>
      <c r="H16" s="2168"/>
      <c r="I16" s="2168"/>
      <c r="J16" s="2168"/>
      <c r="K16" s="2168"/>
      <c r="L16" s="2168"/>
      <c r="M16" s="2168"/>
      <c r="N16" s="2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3445000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3445000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2887980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557020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0.83831059506531203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市が対象者として決定した者に、新座市高齢者移送サービス費助成利用証明書（申請月に応じた枚数（月1枚。年度内最大12枚。）×上限13,500円（/枚）)を発行した。
また、対象者からの給付申請を受け付けた。</v>
      </c>
      <c r="F26" s="53"/>
      <c r="G26" s="53"/>
      <c r="H26" s="53"/>
      <c r="I26" s="53"/>
      <c r="J26" s="53"/>
      <c r="K26" s="53"/>
      <c r="L26" s="53"/>
      <c r="M26" s="53"/>
      <c r="N26" s="54"/>
      <c r="O26" s="21"/>
      <c r="P26" s="2120" t="s">
        <v>292</v>
      </c>
      <c r="Q26" s="2121"/>
      <c r="R26" s="2121"/>
      <c r="S26" s="2177"/>
      <c r="T26" s="121" t="str">
        <f>E105</f>
        <v>令和６年４月に、「介護保険サービスの通院等のための乗降介助を利用した移送」ではない場合でも、通院等を目的に、車いすで移送サービスを利用した方が助成を受けることができるよう事業内容の見直しを行う予定。
また、同時に、持続可能なサービスとするため、助成回数の見直しを行う予定。</v>
      </c>
      <c r="U26" s="2170"/>
      <c r="V26" s="2170"/>
      <c r="W26" s="2170"/>
      <c r="X26" s="2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延べ利用件数（給付申請件数）</v>
      </c>
      <c r="C33" s="49"/>
      <c r="D33" s="23" t="str">
        <f t="shared" ref="D33:E36" si="1">D70</f>
        <v>件</v>
      </c>
      <c r="E33" s="46">
        <f t="shared" si="1"/>
        <v>429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利用者（実人数）</v>
      </c>
      <c r="C34" s="49"/>
      <c r="D34" s="23" t="str">
        <f t="shared" si="1"/>
        <v>人</v>
      </c>
      <c r="E34" s="46">
        <f t="shared" si="1"/>
        <v>101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172" t="s">
        <v>285</v>
      </c>
      <c r="B44" s="2173"/>
      <c r="C44" s="2173"/>
      <c r="D44" s="2173"/>
      <c r="E44" s="2174" t="s">
        <v>718</v>
      </c>
      <c r="F44" s="2175"/>
      <c r="G44" s="2175"/>
      <c r="H44" s="2175"/>
      <c r="I44" s="2175"/>
      <c r="J44" s="2175"/>
      <c r="K44" s="2175"/>
      <c r="L44" s="2175"/>
      <c r="M44" s="2175"/>
      <c r="N44" s="2176"/>
    </row>
    <row r="45" spans="1:35" ht="20.100000000000001" customHeight="1" x14ac:dyDescent="0.15">
      <c r="A45" s="2148" t="s">
        <v>283</v>
      </c>
      <c r="B45" s="2149"/>
      <c r="C45" s="2149"/>
      <c r="D45" s="2149"/>
      <c r="E45" s="2150" t="s">
        <v>628</v>
      </c>
      <c r="F45" s="2151"/>
      <c r="G45" s="2151"/>
      <c r="H45" s="2151"/>
      <c r="I45" s="2151"/>
      <c r="J45" s="2151"/>
      <c r="K45" s="2151"/>
      <c r="L45" s="2151"/>
      <c r="M45" s="2151"/>
      <c r="N45" s="2152"/>
    </row>
    <row r="46" spans="1:35" ht="20.100000000000001" customHeight="1" x14ac:dyDescent="0.15">
      <c r="A46" s="2145" t="s">
        <v>334</v>
      </c>
      <c r="B46" s="2146"/>
      <c r="C46" s="2146"/>
      <c r="D46" s="2147"/>
      <c r="E46" s="2153" t="s">
        <v>717</v>
      </c>
      <c r="F46" s="2154"/>
      <c r="G46" s="2154"/>
      <c r="H46" s="2154"/>
      <c r="I46" s="2154"/>
      <c r="J46" s="2154"/>
      <c r="K46" s="2154"/>
      <c r="L46" s="2154"/>
      <c r="M46" s="2154"/>
      <c r="N46" s="2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148" t="s">
        <v>332</v>
      </c>
      <c r="B51" s="2149"/>
      <c r="C51" s="2149"/>
      <c r="D51" s="2149"/>
      <c r="E51" s="2162" t="str">
        <f>AA52 &amp; "市が直接実施  " &amp; AB52  &amp; "一部委託  "  &amp; AC52 &amp; "全部委託・指定管理  " &amp; AD52 &amp; "その他"</f>
        <v>■市が直接実施  □一部委託  □全部委託・指定管理  □その他</v>
      </c>
      <c r="F51" s="2163"/>
      <c r="G51" s="2163"/>
      <c r="H51" s="2163"/>
      <c r="I51" s="2163"/>
      <c r="J51" s="2163"/>
      <c r="K51" s="2163"/>
      <c r="L51" s="2163"/>
      <c r="M51" s="2163"/>
      <c r="N51" s="2164"/>
    </row>
    <row r="52" spans="1:40" ht="20.100000000000001" customHeight="1" x14ac:dyDescent="0.15">
      <c r="A52" s="2148" t="s">
        <v>331</v>
      </c>
      <c r="B52" s="2149"/>
      <c r="C52" s="2149"/>
      <c r="D52" s="2149"/>
      <c r="E52" s="2162" t="str">
        <f>AA53 &amp; "国・県の制度　 " &amp; AB53  &amp; "国・県の制度＋市独自の制度　 "  &amp; AC53  &amp; "市独自の制度"</f>
        <v>□国・県の制度　 □国・県の制度＋市独自の制度　 ■市独自の制度</v>
      </c>
      <c r="F52" s="2163"/>
      <c r="G52" s="2163"/>
      <c r="H52" s="2163"/>
      <c r="I52" s="2163"/>
      <c r="J52" s="2163"/>
      <c r="K52" s="2163"/>
      <c r="L52" s="2163"/>
      <c r="M52" s="2163"/>
      <c r="N52" s="2164"/>
      <c r="AA52" s="8" t="s">
        <v>275</v>
      </c>
      <c r="AB52" s="8" t="s">
        <v>274</v>
      </c>
      <c r="AC52" s="8" t="s">
        <v>274</v>
      </c>
      <c r="AD52" s="8" t="s">
        <v>274</v>
      </c>
    </row>
    <row r="53" spans="1:40" ht="20.100000000000001" customHeight="1" thickBot="1" x14ac:dyDescent="0.2">
      <c r="A53" s="2165" t="s">
        <v>330</v>
      </c>
      <c r="B53" s="2166"/>
      <c r="C53" s="2166"/>
      <c r="D53" s="2166"/>
      <c r="E53" s="2167" t="s">
        <v>716</v>
      </c>
      <c r="F53" s="2168"/>
      <c r="G53" s="2168"/>
      <c r="H53" s="2168"/>
      <c r="I53" s="2168"/>
      <c r="J53" s="2168"/>
      <c r="K53" s="2168"/>
      <c r="L53" s="2168"/>
      <c r="M53" s="2168"/>
      <c r="N53" s="216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3445000</v>
      </c>
      <c r="F57" s="57"/>
      <c r="G57" s="57">
        <f>IFERROR(HLOOKUP($AF$38,$AA$56:$AI$57,2,FALSE)*1000,"")</f>
        <v>5226000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4165</v>
      </c>
      <c r="AE57" s="13">
        <v>3445</v>
      </c>
      <c r="AF57" s="13">
        <v>5226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3445000</v>
      </c>
      <c r="G58" s="19"/>
      <c r="H58" s="20">
        <f>IFERROR(G57-H59,"")</f>
        <v>5226000</v>
      </c>
      <c r="I58" s="19"/>
      <c r="J58" s="20">
        <f>IFERROR(I57-J59,"")</f>
        <v>0</v>
      </c>
      <c r="K58" s="19"/>
      <c r="L58" s="20">
        <f>IFERROR(K57-L59,"")</f>
        <v>0</v>
      </c>
      <c r="M58" s="19"/>
      <c r="N58" s="18">
        <f>IFERROR(M57-N59,"")</f>
        <v>0</v>
      </c>
      <c r="AA58" s="13">
        <v>0</v>
      </c>
      <c r="AB58" s="13">
        <v>0</v>
      </c>
      <c r="AC58" s="13">
        <v>0</v>
      </c>
      <c r="AD58" s="13">
        <v>1777780</v>
      </c>
      <c r="AE58" s="13">
        <v>2887980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2887980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557020</v>
      </c>
      <c r="F61" s="57"/>
      <c r="G61" s="57">
        <f>IFERROR(G57-G60,"")</f>
        <v>5226000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0.83831059506531203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715</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700</v>
      </c>
      <c r="C70" s="49"/>
      <c r="D70" s="15" t="s">
        <v>358</v>
      </c>
      <c r="E70" s="180">
        <f>IFERROR(HLOOKUP($AE$38,$AA$76:$AI$80,2,FALSE),"")</f>
        <v>429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707</v>
      </c>
      <c r="C71" s="49"/>
      <c r="D71" s="15" t="s">
        <v>252</v>
      </c>
      <c r="E71" s="180">
        <f>IFERROR(HLOOKUP($AE$38,$AA$76:$AI$80,3,FALSE),"")</f>
        <v>101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429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101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120" t="s">
        <v>305</v>
      </c>
      <c r="B85" s="2121"/>
      <c r="C85" s="2121"/>
      <c r="D85" s="2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120" t="s">
        <v>302</v>
      </c>
      <c r="B87" s="2121"/>
      <c r="C87" s="2121"/>
      <c r="D87" s="21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116" t="s">
        <v>300</v>
      </c>
      <c r="B89" s="2117"/>
      <c r="C89" s="2117"/>
      <c r="D89" s="21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120" t="s">
        <v>297</v>
      </c>
      <c r="B91" s="2121"/>
      <c r="C91" s="2121"/>
      <c r="D91" s="2178"/>
      <c r="E91" s="158" t="s">
        <v>714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120" t="s">
        <v>294</v>
      </c>
      <c r="B98" s="2121"/>
      <c r="C98" s="2121"/>
      <c r="D98" s="2178"/>
      <c r="E98" s="2183" t="s">
        <v>232</v>
      </c>
      <c r="F98" s="2184"/>
      <c r="G98" s="2180" t="s">
        <v>293</v>
      </c>
      <c r="H98" s="2181"/>
      <c r="I98" s="2181"/>
      <c r="J98" s="2181"/>
      <c r="K98" s="2181"/>
      <c r="L98" s="2181"/>
      <c r="M98" s="2181"/>
      <c r="N98" s="2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120" t="s">
        <v>292</v>
      </c>
      <c r="B105" s="2121"/>
      <c r="C105" s="2121"/>
      <c r="D105" s="2178"/>
      <c r="E105" s="2179" t="s">
        <v>713</v>
      </c>
      <c r="F105" s="2170"/>
      <c r="G105" s="2170"/>
      <c r="H105" s="2170"/>
      <c r="I105" s="2170"/>
      <c r="J105" s="2170"/>
      <c r="K105" s="2170"/>
      <c r="L105" s="2170"/>
      <c r="M105" s="2170"/>
      <c r="N105" s="2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196" t="s">
        <v>307</v>
      </c>
      <c r="Q4" s="2197"/>
      <c r="R4" s="2197"/>
      <c r="S4" s="2197"/>
      <c r="T4" s="118" t="str">
        <f>LEFT(E83,1)</f>
        <v>Ｂ</v>
      </c>
      <c r="U4" s="2198" t="s">
        <v>306</v>
      </c>
      <c r="V4" s="2198"/>
      <c r="W4" s="2198"/>
      <c r="X4" s="2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200" t="s">
        <v>305</v>
      </c>
      <c r="Q6" s="2201"/>
      <c r="R6" s="2201"/>
      <c r="S6" s="2201"/>
      <c r="T6" s="118" t="str">
        <f>LEFT(E85,1)</f>
        <v>Ｂ</v>
      </c>
      <c r="U6" s="2198" t="s">
        <v>303</v>
      </c>
      <c r="V6" s="2198"/>
      <c r="W6" s="2198"/>
      <c r="X6" s="2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212" t="s">
        <v>285</v>
      </c>
      <c r="B7" s="2213"/>
      <c r="C7" s="2213"/>
      <c r="D7" s="2213"/>
      <c r="E7" s="2214" t="str">
        <f t="shared" si="0"/>
        <v>訪問理美容サービス</v>
      </c>
      <c r="F7" s="2215"/>
      <c r="G7" s="2215"/>
      <c r="H7" s="2215"/>
      <c r="I7" s="2215"/>
      <c r="J7" s="2215"/>
      <c r="K7" s="2215"/>
      <c r="L7" s="2215"/>
      <c r="M7" s="2215"/>
      <c r="N7" s="2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188" t="s">
        <v>283</v>
      </c>
      <c r="B8" s="2189"/>
      <c r="C8" s="2189"/>
      <c r="D8" s="2189"/>
      <c r="E8" s="2190" t="str">
        <f t="shared" si="0"/>
        <v>長寿はつらつ課</v>
      </c>
      <c r="F8" s="2191"/>
      <c r="G8" s="2191"/>
      <c r="H8" s="2191"/>
      <c r="I8" s="2191"/>
      <c r="J8" s="2191"/>
      <c r="K8" s="2191"/>
      <c r="L8" s="2191"/>
      <c r="M8" s="2191"/>
      <c r="N8" s="2192"/>
      <c r="P8" s="2160" t="s">
        <v>302</v>
      </c>
      <c r="Q8" s="2161"/>
      <c r="R8" s="2161"/>
      <c r="S8" s="2161"/>
      <c r="T8" s="120" t="str">
        <f>LEFT(E87,1)</f>
        <v>Ｂ</v>
      </c>
      <c r="U8" s="2158" t="s">
        <v>301</v>
      </c>
      <c r="V8" s="2158"/>
      <c r="W8" s="2158"/>
      <c r="X8" s="2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185" t="s">
        <v>334</v>
      </c>
      <c r="B9" s="2186"/>
      <c r="C9" s="2186"/>
      <c r="D9" s="2187"/>
      <c r="E9" s="2193" t="str">
        <f t="shared" si="0"/>
        <v>寝たきりの状態等により、理髪店又は美容院に出向くことが困難な６５歳以上の在宅の高齢者で、全ての世帯員の市民税が非課税の者に対し、理美容師が自宅を訪問して散髪を行う訪問理美容サービスを利用した場合に、年間６回を限度として、出張費（散髪代を除く。）を市が負担する。</v>
      </c>
      <c r="F9" s="2194"/>
      <c r="G9" s="2194"/>
      <c r="H9" s="2194"/>
      <c r="I9" s="2194"/>
      <c r="J9" s="2194"/>
      <c r="K9" s="2194"/>
      <c r="L9" s="2194"/>
      <c r="M9" s="2194"/>
      <c r="N9" s="2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156" t="s">
        <v>300</v>
      </c>
      <c r="Q10" s="2157"/>
      <c r="R10" s="2157"/>
      <c r="S10" s="2157"/>
      <c r="T10" s="118" t="str">
        <f>LEFT(E89,1)</f>
        <v>Ａ</v>
      </c>
      <c r="U10" s="2158" t="s">
        <v>298</v>
      </c>
      <c r="V10" s="2158"/>
      <c r="W10" s="2158"/>
      <c r="X10" s="2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高齢者の生活を支えるサービスとして、施策に貢献している。
今後の高齢者人口増加を見込み、持続可能なサービスとなるよう、必要に応じて事業の見直しを行う。</v>
      </c>
      <c r="U12" s="2210"/>
      <c r="V12" s="2210"/>
      <c r="W12" s="2210"/>
      <c r="X12" s="2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188" t="s">
        <v>332</v>
      </c>
      <c r="B14" s="2189"/>
      <c r="C14" s="2189"/>
      <c r="D14" s="2189"/>
      <c r="E14" s="2202" t="str">
        <f>E51</f>
        <v>□市が直接実施  □一部委託  ■全部委託・指定管理  □その他</v>
      </c>
      <c r="F14" s="2203"/>
      <c r="G14" s="2203"/>
      <c r="H14" s="2203"/>
      <c r="I14" s="2203"/>
      <c r="J14" s="2203"/>
      <c r="K14" s="2203"/>
      <c r="L14" s="2203"/>
      <c r="M14" s="2203"/>
      <c r="N14" s="2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188" t="s">
        <v>331</v>
      </c>
      <c r="B15" s="2189"/>
      <c r="C15" s="2189"/>
      <c r="D15" s="2189"/>
      <c r="E15" s="2202" t="str">
        <f>E52</f>
        <v>□国・県の制度　 □国・県の制度＋市独自の制度　 ■市独自の制度</v>
      </c>
      <c r="F15" s="2203"/>
      <c r="G15" s="2203"/>
      <c r="H15" s="2203"/>
      <c r="I15" s="2203"/>
      <c r="J15" s="2203"/>
      <c r="K15" s="2203"/>
      <c r="L15" s="2203"/>
      <c r="M15" s="2203"/>
      <c r="N15" s="2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205" t="s">
        <v>330</v>
      </c>
      <c r="B16" s="2206"/>
      <c r="C16" s="2206"/>
      <c r="D16" s="2206"/>
      <c r="E16" s="2207" t="str">
        <f>E53</f>
        <v>新座市高齢者訪問理美容サービス事業実施要綱</v>
      </c>
      <c r="F16" s="2208"/>
      <c r="G16" s="2208"/>
      <c r="H16" s="2208"/>
      <c r="I16" s="2208"/>
      <c r="J16" s="2208"/>
      <c r="K16" s="2208"/>
      <c r="L16" s="2208"/>
      <c r="M16" s="2208"/>
      <c r="N16" s="2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442000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442000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市が対象者として決定した者に、新座市高齢者訪問理美容サービス事業利用券を発行した。
対象者は、市の委託事業者（訪問理美容事業者）から任意の事業者を選び、市は、その事業者から請求を受け付けた。</v>
      </c>
      <c r="F26" s="53"/>
      <c r="G26" s="53"/>
      <c r="H26" s="53"/>
      <c r="I26" s="53"/>
      <c r="J26" s="53"/>
      <c r="K26" s="53"/>
      <c r="L26" s="53"/>
      <c r="M26" s="53"/>
      <c r="N26" s="54"/>
      <c r="O26" s="21"/>
      <c r="P26" s="2160" t="s">
        <v>292</v>
      </c>
      <c r="Q26" s="2161"/>
      <c r="R26" s="2161"/>
      <c r="S26" s="2217"/>
      <c r="T26" s="121" t="str">
        <f>E105</f>
        <v>今後の高齢者人口増加を見込み、持続可能なサービスとなるよう、必要に応じて事業の見直しを行う。</v>
      </c>
      <c r="U26" s="2210"/>
      <c r="V26" s="2210"/>
      <c r="W26" s="2210"/>
      <c r="X26" s="2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延べ利用件数</v>
      </c>
      <c r="C33" s="49"/>
      <c r="D33" s="23" t="str">
        <f t="shared" ref="D33:E36" si="1">D70</f>
        <v>件</v>
      </c>
      <c r="E33" s="46">
        <f t="shared" si="1"/>
        <v>221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利用者（実人数）</v>
      </c>
      <c r="C34" s="49"/>
      <c r="D34" s="23" t="str">
        <f t="shared" si="1"/>
        <v>人</v>
      </c>
      <c r="E34" s="46">
        <f t="shared" si="1"/>
        <v>72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212" t="s">
        <v>285</v>
      </c>
      <c r="B44" s="2213"/>
      <c r="C44" s="2213"/>
      <c r="D44" s="2213"/>
      <c r="E44" s="2214" t="s">
        <v>725</v>
      </c>
      <c r="F44" s="2215"/>
      <c r="G44" s="2215"/>
      <c r="H44" s="2215"/>
      <c r="I44" s="2215"/>
      <c r="J44" s="2215"/>
      <c r="K44" s="2215"/>
      <c r="L44" s="2215"/>
      <c r="M44" s="2215"/>
      <c r="N44" s="2216"/>
    </row>
    <row r="45" spans="1:35" ht="20.100000000000001" customHeight="1" x14ac:dyDescent="0.15">
      <c r="A45" s="2188" t="s">
        <v>283</v>
      </c>
      <c r="B45" s="2189"/>
      <c r="C45" s="2189"/>
      <c r="D45" s="2189"/>
      <c r="E45" s="2190" t="s">
        <v>628</v>
      </c>
      <c r="F45" s="2191"/>
      <c r="G45" s="2191"/>
      <c r="H45" s="2191"/>
      <c r="I45" s="2191"/>
      <c r="J45" s="2191"/>
      <c r="K45" s="2191"/>
      <c r="L45" s="2191"/>
      <c r="M45" s="2191"/>
      <c r="N45" s="2192"/>
    </row>
    <row r="46" spans="1:35" ht="20.100000000000001" customHeight="1" x14ac:dyDescent="0.15">
      <c r="A46" s="2185" t="s">
        <v>334</v>
      </c>
      <c r="B46" s="2186"/>
      <c r="C46" s="2186"/>
      <c r="D46" s="2187"/>
      <c r="E46" s="2193" t="s">
        <v>724</v>
      </c>
      <c r="F46" s="2194"/>
      <c r="G46" s="2194"/>
      <c r="H46" s="2194"/>
      <c r="I46" s="2194"/>
      <c r="J46" s="2194"/>
      <c r="K46" s="2194"/>
      <c r="L46" s="2194"/>
      <c r="M46" s="2194"/>
      <c r="N46" s="2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188" t="s">
        <v>332</v>
      </c>
      <c r="B51" s="2189"/>
      <c r="C51" s="2189"/>
      <c r="D51" s="2189"/>
      <c r="E51" s="2202" t="str">
        <f>AA52 &amp; "市が直接実施  " &amp; AB52  &amp; "一部委託  "  &amp; AC52 &amp; "全部委託・指定管理  " &amp; AD52 &amp; "その他"</f>
        <v>□市が直接実施  □一部委託  ■全部委託・指定管理  □その他</v>
      </c>
      <c r="F51" s="2203"/>
      <c r="G51" s="2203"/>
      <c r="H51" s="2203"/>
      <c r="I51" s="2203"/>
      <c r="J51" s="2203"/>
      <c r="K51" s="2203"/>
      <c r="L51" s="2203"/>
      <c r="M51" s="2203"/>
      <c r="N51" s="2204"/>
    </row>
    <row r="52" spans="1:40" ht="20.100000000000001" customHeight="1" x14ac:dyDescent="0.15">
      <c r="A52" s="2188" t="s">
        <v>331</v>
      </c>
      <c r="B52" s="2189"/>
      <c r="C52" s="2189"/>
      <c r="D52" s="2189"/>
      <c r="E52" s="2202" t="str">
        <f>AA53 &amp; "国・県の制度　 " &amp; AB53  &amp; "国・県の制度＋市独自の制度　 "  &amp; AC53  &amp; "市独自の制度"</f>
        <v>□国・県の制度　 □国・県の制度＋市独自の制度　 ■市独自の制度</v>
      </c>
      <c r="F52" s="2203"/>
      <c r="G52" s="2203"/>
      <c r="H52" s="2203"/>
      <c r="I52" s="2203"/>
      <c r="J52" s="2203"/>
      <c r="K52" s="2203"/>
      <c r="L52" s="2203"/>
      <c r="M52" s="2203"/>
      <c r="N52" s="2204"/>
      <c r="AA52" s="8" t="s">
        <v>274</v>
      </c>
      <c r="AB52" s="8" t="s">
        <v>274</v>
      </c>
      <c r="AC52" s="8" t="s">
        <v>275</v>
      </c>
      <c r="AD52" s="8" t="s">
        <v>274</v>
      </c>
    </row>
    <row r="53" spans="1:40" ht="20.100000000000001" customHeight="1" thickBot="1" x14ac:dyDescent="0.2">
      <c r="A53" s="2205" t="s">
        <v>330</v>
      </c>
      <c r="B53" s="2206"/>
      <c r="C53" s="2206"/>
      <c r="D53" s="2206"/>
      <c r="E53" s="2207" t="s">
        <v>723</v>
      </c>
      <c r="F53" s="2208"/>
      <c r="G53" s="2208"/>
      <c r="H53" s="2208"/>
      <c r="I53" s="2208"/>
      <c r="J53" s="2208"/>
      <c r="K53" s="2208"/>
      <c r="L53" s="2208"/>
      <c r="M53" s="2208"/>
      <c r="N53" s="22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442000</v>
      </c>
      <c r="F57" s="57"/>
      <c r="G57" s="57">
        <f>IFERROR(HLOOKUP($AF$38,$AA$56:$AI$57,2,FALSE)*1000,"")</f>
        <v>548000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374</v>
      </c>
      <c r="AE57" s="13">
        <v>442</v>
      </c>
      <c r="AF57" s="13">
        <v>548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442000</v>
      </c>
      <c r="G58" s="19"/>
      <c r="H58" s="20">
        <f>IFERROR(G57-H59,"")</f>
        <v>548000</v>
      </c>
      <c r="I58" s="19"/>
      <c r="J58" s="20">
        <f>IFERROR(I57-J59,"")</f>
        <v>0</v>
      </c>
      <c r="K58" s="19"/>
      <c r="L58" s="20">
        <f>IFERROR(K57-L59,"")</f>
        <v>0</v>
      </c>
      <c r="M58" s="19"/>
      <c r="N58" s="18">
        <f>IFERROR(M57-N59,"")</f>
        <v>0</v>
      </c>
      <c r="AA58" s="13">
        <v>0</v>
      </c>
      <c r="AB58" s="13">
        <v>0</v>
      </c>
      <c r="AC58" s="13">
        <v>0</v>
      </c>
      <c r="AD58" s="13">
        <v>216000</v>
      </c>
      <c r="AE58" s="13">
        <v>442000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442000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548000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722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721</v>
      </c>
      <c r="C70" s="49"/>
      <c r="D70" s="15" t="s">
        <v>358</v>
      </c>
      <c r="E70" s="180">
        <f>IFERROR(HLOOKUP($AE$38,$AA$76:$AI$80,2,FALSE),"")</f>
        <v>221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707</v>
      </c>
      <c r="C71" s="49"/>
      <c r="D71" s="15" t="s">
        <v>252</v>
      </c>
      <c r="E71" s="180">
        <f>IFERROR(HLOOKUP($AE$38,$AA$76:$AI$80,3,FALSE),"")</f>
        <v>72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221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72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160" t="s">
        <v>305</v>
      </c>
      <c r="B85" s="2161"/>
      <c r="C85" s="2161"/>
      <c r="D85" s="2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160" t="s">
        <v>302</v>
      </c>
      <c r="B87" s="2161"/>
      <c r="C87" s="2161"/>
      <c r="D87" s="216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156" t="s">
        <v>300</v>
      </c>
      <c r="B89" s="2157"/>
      <c r="C89" s="2157"/>
      <c r="D89" s="2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160" t="s">
        <v>297</v>
      </c>
      <c r="B91" s="2161"/>
      <c r="C91" s="2161"/>
      <c r="D91" s="2218"/>
      <c r="E91" s="158" t="s">
        <v>720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160" t="s">
        <v>294</v>
      </c>
      <c r="B98" s="2161"/>
      <c r="C98" s="2161"/>
      <c r="D98" s="2218"/>
      <c r="E98" s="2223" t="s">
        <v>232</v>
      </c>
      <c r="F98" s="2224"/>
      <c r="G98" s="2220" t="s">
        <v>293</v>
      </c>
      <c r="H98" s="2221"/>
      <c r="I98" s="2221"/>
      <c r="J98" s="2221"/>
      <c r="K98" s="2221"/>
      <c r="L98" s="2221"/>
      <c r="M98" s="2221"/>
      <c r="N98" s="2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160" t="s">
        <v>292</v>
      </c>
      <c r="B105" s="2161"/>
      <c r="C105" s="2161"/>
      <c r="D105" s="2218"/>
      <c r="E105" s="2219" t="s">
        <v>719</v>
      </c>
      <c r="F105" s="2210"/>
      <c r="G105" s="2210"/>
      <c r="H105" s="2210"/>
      <c r="I105" s="2210"/>
      <c r="J105" s="2210"/>
      <c r="K105" s="2210"/>
      <c r="L105" s="2210"/>
      <c r="M105" s="2210"/>
      <c r="N105" s="2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236" t="s">
        <v>307</v>
      </c>
      <c r="Q4" s="2237"/>
      <c r="R4" s="2237"/>
      <c r="S4" s="2237"/>
      <c r="T4" s="118" t="str">
        <f>LEFT(E83,1)</f>
        <v>Ｂ</v>
      </c>
      <c r="U4" s="2238" t="s">
        <v>306</v>
      </c>
      <c r="V4" s="2238"/>
      <c r="W4" s="2238"/>
      <c r="X4" s="2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240" t="s">
        <v>305</v>
      </c>
      <c r="Q6" s="2241"/>
      <c r="R6" s="2241"/>
      <c r="S6" s="2241"/>
      <c r="T6" s="118" t="str">
        <f>LEFT(E85,1)</f>
        <v>Ｂ</v>
      </c>
      <c r="U6" s="2238" t="s">
        <v>303</v>
      </c>
      <c r="V6" s="2238"/>
      <c r="W6" s="2238"/>
      <c r="X6" s="2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252" t="s">
        <v>285</v>
      </c>
      <c r="B7" s="2253"/>
      <c r="C7" s="2253"/>
      <c r="D7" s="2253"/>
      <c r="E7" s="2254" t="str">
        <f t="shared" si="0"/>
        <v>高齢者入浴扶助</v>
      </c>
      <c r="F7" s="2255"/>
      <c r="G7" s="2255"/>
      <c r="H7" s="2255"/>
      <c r="I7" s="2255"/>
      <c r="J7" s="2255"/>
      <c r="K7" s="2255"/>
      <c r="L7" s="2255"/>
      <c r="M7" s="2255"/>
      <c r="N7" s="2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228" t="s">
        <v>283</v>
      </c>
      <c r="B8" s="2229"/>
      <c r="C8" s="2229"/>
      <c r="D8" s="2229"/>
      <c r="E8" s="2230" t="str">
        <f t="shared" si="0"/>
        <v>長寿はつらつ課</v>
      </c>
      <c r="F8" s="2231"/>
      <c r="G8" s="2231"/>
      <c r="H8" s="2231"/>
      <c r="I8" s="2231"/>
      <c r="J8" s="2231"/>
      <c r="K8" s="2231"/>
      <c r="L8" s="2231"/>
      <c r="M8" s="2231"/>
      <c r="N8" s="2232"/>
      <c r="P8" s="2200" t="s">
        <v>302</v>
      </c>
      <c r="Q8" s="2201"/>
      <c r="R8" s="2201"/>
      <c r="S8" s="2201"/>
      <c r="T8" s="120" t="str">
        <f>LEFT(E87,1)</f>
        <v>Ａ</v>
      </c>
      <c r="U8" s="2198" t="s">
        <v>301</v>
      </c>
      <c r="V8" s="2198"/>
      <c r="W8" s="2198"/>
      <c r="X8" s="2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225" t="s">
        <v>334</v>
      </c>
      <c r="B9" s="2226"/>
      <c r="C9" s="2226"/>
      <c r="D9" s="2227"/>
      <c r="E9" s="2233" t="str">
        <f t="shared" si="0"/>
        <v>６５歳以上の単身世帯又は高齢者のみの世帯で、自宅に入浴施設がなく、公衆浴場を利用する高齢者を対象として、１週につき１枚の入浴補助券（年間５２枚を限度）を交付する。</v>
      </c>
      <c r="F9" s="2234"/>
      <c r="G9" s="2234"/>
      <c r="H9" s="2234"/>
      <c r="I9" s="2234"/>
      <c r="J9" s="2234"/>
      <c r="K9" s="2234"/>
      <c r="L9" s="2234"/>
      <c r="M9" s="2234"/>
      <c r="N9" s="2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196" t="s">
        <v>300</v>
      </c>
      <c r="Q10" s="2197"/>
      <c r="R10" s="2197"/>
      <c r="S10" s="2197"/>
      <c r="T10" s="118" t="str">
        <f>LEFT(E89,1)</f>
        <v>Ｂ</v>
      </c>
      <c r="U10" s="2198" t="s">
        <v>298</v>
      </c>
      <c r="V10" s="2198"/>
      <c r="W10" s="2198"/>
      <c r="X10" s="2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対象者はやや減少傾向にあるが、概ね計画どおりに助成を実施し、自宅に入浴設備がない高齢者の健康増進を図るとともに、生きがいのある生活の向上に資することができた。</v>
      </c>
      <c r="U12" s="2250"/>
      <c r="V12" s="2250"/>
      <c r="W12" s="2250"/>
      <c r="X12" s="2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228" t="s">
        <v>332</v>
      </c>
      <c r="B14" s="2229"/>
      <c r="C14" s="2229"/>
      <c r="D14" s="2229"/>
      <c r="E14" s="2242" t="str">
        <f>E51</f>
        <v>■市が直接実施  □一部委託  □全部委託・指定管理  □その他</v>
      </c>
      <c r="F14" s="2243"/>
      <c r="G14" s="2243"/>
      <c r="H14" s="2243"/>
      <c r="I14" s="2243"/>
      <c r="J14" s="2243"/>
      <c r="K14" s="2243"/>
      <c r="L14" s="2243"/>
      <c r="M14" s="2243"/>
      <c r="N14" s="2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228" t="s">
        <v>331</v>
      </c>
      <c r="B15" s="2229"/>
      <c r="C15" s="2229"/>
      <c r="D15" s="2229"/>
      <c r="E15" s="2242" t="str">
        <f>E52</f>
        <v>□国・県の制度　 □国・県の制度＋市独自の制度　 ■市独自の制度</v>
      </c>
      <c r="F15" s="2243"/>
      <c r="G15" s="2243"/>
      <c r="H15" s="2243"/>
      <c r="I15" s="2243"/>
      <c r="J15" s="2243"/>
      <c r="K15" s="2243"/>
      <c r="L15" s="2243"/>
      <c r="M15" s="2243"/>
      <c r="N15" s="2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245" t="s">
        <v>330</v>
      </c>
      <c r="B16" s="2246"/>
      <c r="C16" s="2246"/>
      <c r="D16" s="2246"/>
      <c r="E16" s="2247" t="str">
        <f>E53</f>
        <v>新座市高齢者入浴助成事業実施要綱</v>
      </c>
      <c r="F16" s="2248"/>
      <c r="G16" s="2248"/>
      <c r="H16" s="2248"/>
      <c r="I16" s="2248"/>
      <c r="J16" s="2248"/>
      <c r="K16" s="2248"/>
      <c r="L16" s="2248"/>
      <c r="M16" s="2248"/>
      <c r="N16" s="2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147000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83480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63520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0.56789115646258503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自宅に入浴設備がない高齢者に対し、入浴補助券を交付した。</v>
      </c>
      <c r="F26" s="53"/>
      <c r="G26" s="53"/>
      <c r="H26" s="53"/>
      <c r="I26" s="53"/>
      <c r="J26" s="53"/>
      <c r="K26" s="53"/>
      <c r="L26" s="53"/>
      <c r="M26" s="53"/>
      <c r="N26" s="54"/>
      <c r="O26" s="21"/>
      <c r="P26" s="2200" t="s">
        <v>292</v>
      </c>
      <c r="Q26" s="2201"/>
      <c r="R26" s="2201"/>
      <c r="S26" s="2257"/>
      <c r="T26" s="121" t="str">
        <f>E105</f>
        <v>自宅に入浴設備がない高齢者にとって必要な事業であり、引き続き実施していく。</v>
      </c>
      <c r="U26" s="2250"/>
      <c r="V26" s="2250"/>
      <c r="W26" s="2250"/>
      <c r="X26" s="2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実利用者数</v>
      </c>
      <c r="C33" s="49"/>
      <c r="D33" s="23" t="str">
        <f t="shared" ref="D33:E36" si="1">D70</f>
        <v>人</v>
      </c>
      <c r="E33" s="46">
        <f t="shared" si="1"/>
        <v>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延べ助成回数</v>
      </c>
      <c r="C34" s="49"/>
      <c r="D34" s="23" t="str">
        <f t="shared" si="1"/>
        <v>回</v>
      </c>
      <c r="E34" s="46">
        <f t="shared" si="1"/>
        <v>171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252" t="s">
        <v>285</v>
      </c>
      <c r="B44" s="2253"/>
      <c r="C44" s="2253"/>
      <c r="D44" s="2253"/>
      <c r="E44" s="2254" t="s">
        <v>733</v>
      </c>
      <c r="F44" s="2255"/>
      <c r="G44" s="2255"/>
      <c r="H44" s="2255"/>
      <c r="I44" s="2255"/>
      <c r="J44" s="2255"/>
      <c r="K44" s="2255"/>
      <c r="L44" s="2255"/>
      <c r="M44" s="2255"/>
      <c r="N44" s="2256"/>
    </row>
    <row r="45" spans="1:35" ht="20.100000000000001" customHeight="1" x14ac:dyDescent="0.15">
      <c r="A45" s="2228" t="s">
        <v>283</v>
      </c>
      <c r="B45" s="2229"/>
      <c r="C45" s="2229"/>
      <c r="D45" s="2229"/>
      <c r="E45" s="2230" t="s">
        <v>628</v>
      </c>
      <c r="F45" s="2231"/>
      <c r="G45" s="2231"/>
      <c r="H45" s="2231"/>
      <c r="I45" s="2231"/>
      <c r="J45" s="2231"/>
      <c r="K45" s="2231"/>
      <c r="L45" s="2231"/>
      <c r="M45" s="2231"/>
      <c r="N45" s="2232"/>
    </row>
    <row r="46" spans="1:35" ht="20.100000000000001" customHeight="1" x14ac:dyDescent="0.15">
      <c r="A46" s="2225" t="s">
        <v>334</v>
      </c>
      <c r="B46" s="2226"/>
      <c r="C46" s="2226"/>
      <c r="D46" s="2227"/>
      <c r="E46" s="2233" t="s">
        <v>732</v>
      </c>
      <c r="F46" s="2234"/>
      <c r="G46" s="2234"/>
      <c r="H46" s="2234"/>
      <c r="I46" s="2234"/>
      <c r="J46" s="2234"/>
      <c r="K46" s="2234"/>
      <c r="L46" s="2234"/>
      <c r="M46" s="2234"/>
      <c r="N46" s="2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228" t="s">
        <v>332</v>
      </c>
      <c r="B51" s="2229"/>
      <c r="C51" s="2229"/>
      <c r="D51" s="2229"/>
      <c r="E51" s="2242" t="str">
        <f>AA52 &amp; "市が直接実施  " &amp; AB52  &amp; "一部委託  "  &amp; AC52 &amp; "全部委託・指定管理  " &amp; AD52 &amp; "その他"</f>
        <v>■市が直接実施  □一部委託  □全部委託・指定管理  □その他</v>
      </c>
      <c r="F51" s="2243"/>
      <c r="G51" s="2243"/>
      <c r="H51" s="2243"/>
      <c r="I51" s="2243"/>
      <c r="J51" s="2243"/>
      <c r="K51" s="2243"/>
      <c r="L51" s="2243"/>
      <c r="M51" s="2243"/>
      <c r="N51" s="2244"/>
    </row>
    <row r="52" spans="1:40" ht="20.100000000000001" customHeight="1" x14ac:dyDescent="0.15">
      <c r="A52" s="2228" t="s">
        <v>331</v>
      </c>
      <c r="B52" s="2229"/>
      <c r="C52" s="2229"/>
      <c r="D52" s="2229"/>
      <c r="E52" s="2242" t="str">
        <f>AA53 &amp; "国・県の制度　 " &amp; AB53  &amp; "国・県の制度＋市独自の制度　 "  &amp; AC53  &amp; "市独自の制度"</f>
        <v>□国・県の制度　 □国・県の制度＋市独自の制度　 ■市独自の制度</v>
      </c>
      <c r="F52" s="2243"/>
      <c r="G52" s="2243"/>
      <c r="H52" s="2243"/>
      <c r="I52" s="2243"/>
      <c r="J52" s="2243"/>
      <c r="K52" s="2243"/>
      <c r="L52" s="2243"/>
      <c r="M52" s="2243"/>
      <c r="N52" s="2244"/>
      <c r="AA52" s="8" t="s">
        <v>275</v>
      </c>
      <c r="AB52" s="8" t="s">
        <v>274</v>
      </c>
      <c r="AC52" s="8" t="s">
        <v>274</v>
      </c>
      <c r="AD52" s="8" t="s">
        <v>274</v>
      </c>
    </row>
    <row r="53" spans="1:40" ht="20.100000000000001" customHeight="1" thickBot="1" x14ac:dyDescent="0.2">
      <c r="A53" s="2245" t="s">
        <v>330</v>
      </c>
      <c r="B53" s="2246"/>
      <c r="C53" s="2246"/>
      <c r="D53" s="2246"/>
      <c r="E53" s="2247" t="s">
        <v>731</v>
      </c>
      <c r="F53" s="2248"/>
      <c r="G53" s="2248"/>
      <c r="H53" s="2248"/>
      <c r="I53" s="2248"/>
      <c r="J53" s="2248"/>
      <c r="K53" s="2248"/>
      <c r="L53" s="2248"/>
      <c r="M53" s="2248"/>
      <c r="N53" s="224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147000</v>
      </c>
      <c r="F57" s="57"/>
      <c r="G57" s="57">
        <f>IFERROR(HLOOKUP($AF$38,$AA$56:$AI$57,2,FALSE)*1000,"")</f>
        <v>157000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143</v>
      </c>
      <c r="AE57" s="13">
        <v>147</v>
      </c>
      <c r="AF57" s="13">
        <v>157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147000</v>
      </c>
      <c r="G58" s="19"/>
      <c r="H58" s="20">
        <f>IFERROR(G57-H59,"")</f>
        <v>157000</v>
      </c>
      <c r="I58" s="19"/>
      <c r="J58" s="20">
        <f>IFERROR(I57-J59,"")</f>
        <v>0</v>
      </c>
      <c r="K58" s="19"/>
      <c r="L58" s="20">
        <f>IFERROR(K57-L59,"")</f>
        <v>0</v>
      </c>
      <c r="M58" s="19"/>
      <c r="N58" s="18">
        <f>IFERROR(M57-N59,"")</f>
        <v>0</v>
      </c>
      <c r="AA58" s="13">
        <v>0</v>
      </c>
      <c r="AB58" s="13">
        <v>0</v>
      </c>
      <c r="AC58" s="13">
        <v>0</v>
      </c>
      <c r="AD58" s="13">
        <v>23850</v>
      </c>
      <c r="AE58" s="13">
        <v>83480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83480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63520</v>
      </c>
      <c r="F61" s="57"/>
      <c r="G61" s="57">
        <f>IFERROR(G57-G60,"")</f>
        <v>157000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0.56789115646258503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730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729</v>
      </c>
      <c r="C70" s="49"/>
      <c r="D70" s="15" t="s">
        <v>252</v>
      </c>
      <c r="E70" s="180">
        <f>IFERROR(HLOOKUP($AE$38,$AA$76:$AI$80,2,FALSE),"")</f>
        <v>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728</v>
      </c>
      <c r="C71" s="49"/>
      <c r="D71" s="15" t="s">
        <v>350</v>
      </c>
      <c r="E71" s="180">
        <f>IFERROR(HLOOKUP($AE$38,$AA$76:$AI$80,3,FALSE),"")</f>
        <v>171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171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200" t="s">
        <v>305</v>
      </c>
      <c r="B85" s="2201"/>
      <c r="C85" s="2201"/>
      <c r="D85" s="22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200" t="s">
        <v>302</v>
      </c>
      <c r="B87" s="2201"/>
      <c r="C87" s="2201"/>
      <c r="D87" s="2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196" t="s">
        <v>300</v>
      </c>
      <c r="B89" s="2197"/>
      <c r="C89" s="2197"/>
      <c r="D89" s="219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200" t="s">
        <v>297</v>
      </c>
      <c r="B91" s="2201"/>
      <c r="C91" s="2201"/>
      <c r="D91" s="2258"/>
      <c r="E91" s="158" t="s">
        <v>727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200" t="s">
        <v>294</v>
      </c>
      <c r="B98" s="2201"/>
      <c r="C98" s="2201"/>
      <c r="D98" s="2258"/>
      <c r="E98" s="2263" t="s">
        <v>340</v>
      </c>
      <c r="F98" s="2264"/>
      <c r="G98" s="2260" t="s">
        <v>293</v>
      </c>
      <c r="H98" s="2261"/>
      <c r="I98" s="2261"/>
      <c r="J98" s="2261"/>
      <c r="K98" s="2261"/>
      <c r="L98" s="2261"/>
      <c r="M98" s="2261"/>
      <c r="N98" s="2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200" t="s">
        <v>292</v>
      </c>
      <c r="B105" s="2201"/>
      <c r="C105" s="2201"/>
      <c r="D105" s="2258"/>
      <c r="E105" s="2259" t="s">
        <v>726</v>
      </c>
      <c r="F105" s="2250"/>
      <c r="G105" s="2250"/>
      <c r="H105" s="2250"/>
      <c r="I105" s="2250"/>
      <c r="J105" s="2250"/>
      <c r="K105" s="2250"/>
      <c r="L105" s="2250"/>
      <c r="M105" s="2250"/>
      <c r="N105" s="2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276" t="s">
        <v>307</v>
      </c>
      <c r="Q4" s="2277"/>
      <c r="R4" s="2277"/>
      <c r="S4" s="2277"/>
      <c r="T4" s="118" t="str">
        <f>LEFT(E83,1)</f>
        <v>Ｂ</v>
      </c>
      <c r="U4" s="2278" t="s">
        <v>306</v>
      </c>
      <c r="V4" s="2278"/>
      <c r="W4" s="2278"/>
      <c r="X4" s="2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280" t="s">
        <v>305</v>
      </c>
      <c r="Q6" s="2281"/>
      <c r="R6" s="2281"/>
      <c r="S6" s="2281"/>
      <c r="T6" s="118" t="str">
        <f>LEFT(E85,1)</f>
        <v>Ｂ</v>
      </c>
      <c r="U6" s="2278" t="s">
        <v>303</v>
      </c>
      <c r="V6" s="2278"/>
      <c r="W6" s="2278"/>
      <c r="X6" s="2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292" t="s">
        <v>285</v>
      </c>
      <c r="B7" s="2293"/>
      <c r="C7" s="2293"/>
      <c r="D7" s="2293"/>
      <c r="E7" s="2294" t="str">
        <f t="shared" si="0"/>
        <v>日常生活自立支援事業利用料助成</v>
      </c>
      <c r="F7" s="2295"/>
      <c r="G7" s="2295"/>
      <c r="H7" s="2295"/>
      <c r="I7" s="2295"/>
      <c r="J7" s="2295"/>
      <c r="K7" s="2295"/>
      <c r="L7" s="2295"/>
      <c r="M7" s="2295"/>
      <c r="N7" s="2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268" t="s">
        <v>283</v>
      </c>
      <c r="B8" s="2269"/>
      <c r="C8" s="2269"/>
      <c r="D8" s="2269"/>
      <c r="E8" s="2270" t="str">
        <f t="shared" si="0"/>
        <v>長寿はつらつ課</v>
      </c>
      <c r="F8" s="2271"/>
      <c r="G8" s="2271"/>
      <c r="H8" s="2271"/>
      <c r="I8" s="2271"/>
      <c r="J8" s="2271"/>
      <c r="K8" s="2271"/>
      <c r="L8" s="2271"/>
      <c r="M8" s="2271"/>
      <c r="N8" s="2272"/>
      <c r="P8" s="2240" t="s">
        <v>302</v>
      </c>
      <c r="Q8" s="2241"/>
      <c r="R8" s="2241"/>
      <c r="S8" s="2241"/>
      <c r="T8" s="120" t="str">
        <f>LEFT(E87,1)</f>
        <v>Ａ</v>
      </c>
      <c r="U8" s="2238" t="s">
        <v>301</v>
      </c>
      <c r="V8" s="2238"/>
      <c r="W8" s="2238"/>
      <c r="X8" s="2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265" t="s">
        <v>334</v>
      </c>
      <c r="B9" s="2266"/>
      <c r="C9" s="2266"/>
      <c r="D9" s="2267"/>
      <c r="E9" s="2273" t="str">
        <f t="shared" si="0"/>
        <v>判断能力の低下した高齢者などに対し、社会福祉協議会が行っている日常的金銭管理等の福祉サービス利用援助事業（日常生活自立支援事業）の利用料の９割を助成する。</v>
      </c>
      <c r="F9" s="2274"/>
      <c r="G9" s="2274"/>
      <c r="H9" s="2274"/>
      <c r="I9" s="2274"/>
      <c r="J9" s="2274"/>
      <c r="K9" s="2274"/>
      <c r="L9" s="2274"/>
      <c r="M9" s="2274"/>
      <c r="N9" s="2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236" t="s">
        <v>300</v>
      </c>
      <c r="Q10" s="2237"/>
      <c r="R10" s="2237"/>
      <c r="S10" s="2237"/>
      <c r="T10" s="118" t="str">
        <f>LEFT(E89,1)</f>
        <v>Ｂ</v>
      </c>
      <c r="U10" s="2238" t="s">
        <v>298</v>
      </c>
      <c r="V10" s="2238"/>
      <c r="W10" s="2238"/>
      <c r="X10" s="2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判断能力に不安のある高齢者に対し、福祉サービス利用援助事業（日常生活自立支援事業）利用料の助成を行うことで、経済的な負担を軽減して制度を利用しやすくし、対象者の権利擁護に資することができた。</v>
      </c>
      <c r="U12" s="2290"/>
      <c r="V12" s="2290"/>
      <c r="W12" s="2290"/>
      <c r="X12" s="2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268" t="s">
        <v>332</v>
      </c>
      <c r="B14" s="2269"/>
      <c r="C14" s="2269"/>
      <c r="D14" s="2269"/>
      <c r="E14" s="2282" t="str">
        <f>E51</f>
        <v>■市が直接実施  □一部委託  □全部委託・指定管理  □その他</v>
      </c>
      <c r="F14" s="2283"/>
      <c r="G14" s="2283"/>
      <c r="H14" s="2283"/>
      <c r="I14" s="2283"/>
      <c r="J14" s="2283"/>
      <c r="K14" s="2283"/>
      <c r="L14" s="2283"/>
      <c r="M14" s="2283"/>
      <c r="N14" s="2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268" t="s">
        <v>331</v>
      </c>
      <c r="B15" s="2269"/>
      <c r="C15" s="2269"/>
      <c r="D15" s="2269"/>
      <c r="E15" s="2282" t="str">
        <f>E52</f>
        <v>□国・県の制度　 □国・県の制度＋市独自の制度　 ■市独自の制度</v>
      </c>
      <c r="F15" s="2283"/>
      <c r="G15" s="2283"/>
      <c r="H15" s="2283"/>
      <c r="I15" s="2283"/>
      <c r="J15" s="2283"/>
      <c r="K15" s="2283"/>
      <c r="L15" s="2283"/>
      <c r="M15" s="2283"/>
      <c r="N15" s="2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285" t="s">
        <v>330</v>
      </c>
      <c r="B16" s="2286"/>
      <c r="C16" s="2286"/>
      <c r="D16" s="2286"/>
      <c r="E16" s="2287" t="str">
        <f>E53</f>
        <v>新座市日常生活自立支援事業利用料助成金交付要綱</v>
      </c>
      <c r="F16" s="2288"/>
      <c r="G16" s="2288"/>
      <c r="H16" s="2288"/>
      <c r="I16" s="2288"/>
      <c r="J16" s="2288"/>
      <c r="K16" s="2288"/>
      <c r="L16" s="2288"/>
      <c r="M16" s="2288"/>
      <c r="N16" s="2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68130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870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0.98739130434782607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社会福祉協議会が行っている福祉サービス利用援助事業（日常生活自立支援事業）を利用した高齢者に対し、利用料の助成を行った。</v>
      </c>
      <c r="F26" s="53"/>
      <c r="G26" s="53"/>
      <c r="H26" s="53"/>
      <c r="I26" s="53"/>
      <c r="J26" s="53"/>
      <c r="K26" s="53"/>
      <c r="L26" s="53"/>
      <c r="M26" s="53"/>
      <c r="N26" s="54"/>
      <c r="O26" s="21"/>
      <c r="P26" s="2240" t="s">
        <v>292</v>
      </c>
      <c r="Q26" s="2241"/>
      <c r="R26" s="2241"/>
      <c r="S26" s="2297"/>
      <c r="T26" s="121" t="str">
        <f>E105</f>
        <v>一人暮らしで親族と疎遠であったり、身寄りがない高齢者が増加している。また、認知症になる方も増加しており、そのような方の支援のために本事業は大変重要なものとなっているため、引き続き実施していく。</v>
      </c>
      <c r="U26" s="2290"/>
      <c r="V26" s="2290"/>
      <c r="W26" s="2290"/>
      <c r="X26" s="2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実利用者数</v>
      </c>
      <c r="C33" s="49"/>
      <c r="D33" s="23" t="str">
        <f t="shared" ref="D33:E36" si="1">D70</f>
        <v>人</v>
      </c>
      <c r="E33" s="46">
        <f t="shared" si="1"/>
        <v>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延べ助成回数</v>
      </c>
      <c r="C34" s="49"/>
      <c r="D34" s="23" t="str">
        <f t="shared" si="1"/>
        <v>回</v>
      </c>
      <c r="E34" s="46">
        <f t="shared" si="1"/>
        <v>42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292" t="s">
        <v>285</v>
      </c>
      <c r="B44" s="2293"/>
      <c r="C44" s="2293"/>
      <c r="D44" s="2293"/>
      <c r="E44" s="2294" t="s">
        <v>739</v>
      </c>
      <c r="F44" s="2295"/>
      <c r="G44" s="2295"/>
      <c r="H44" s="2295"/>
      <c r="I44" s="2295"/>
      <c r="J44" s="2295"/>
      <c r="K44" s="2295"/>
      <c r="L44" s="2295"/>
      <c r="M44" s="2295"/>
      <c r="N44" s="2296"/>
    </row>
    <row r="45" spans="1:35" ht="20.100000000000001" customHeight="1" x14ac:dyDescent="0.15">
      <c r="A45" s="2268" t="s">
        <v>283</v>
      </c>
      <c r="B45" s="2269"/>
      <c r="C45" s="2269"/>
      <c r="D45" s="2269"/>
      <c r="E45" s="2270" t="s">
        <v>628</v>
      </c>
      <c r="F45" s="2271"/>
      <c r="G45" s="2271"/>
      <c r="H45" s="2271"/>
      <c r="I45" s="2271"/>
      <c r="J45" s="2271"/>
      <c r="K45" s="2271"/>
      <c r="L45" s="2271"/>
      <c r="M45" s="2271"/>
      <c r="N45" s="2272"/>
    </row>
    <row r="46" spans="1:35" ht="20.100000000000001" customHeight="1" x14ac:dyDescent="0.15">
      <c r="A46" s="2265" t="s">
        <v>334</v>
      </c>
      <c r="B46" s="2266"/>
      <c r="C46" s="2266"/>
      <c r="D46" s="2267"/>
      <c r="E46" s="2273" t="s">
        <v>738</v>
      </c>
      <c r="F46" s="2274"/>
      <c r="G46" s="2274"/>
      <c r="H46" s="2274"/>
      <c r="I46" s="2274"/>
      <c r="J46" s="2274"/>
      <c r="K46" s="2274"/>
      <c r="L46" s="2274"/>
      <c r="M46" s="2274"/>
      <c r="N46" s="2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268" t="s">
        <v>332</v>
      </c>
      <c r="B51" s="2269"/>
      <c r="C51" s="2269"/>
      <c r="D51" s="2269"/>
      <c r="E51" s="2282" t="str">
        <f>AA52 &amp; "市が直接実施  " &amp; AB52  &amp; "一部委託  "  &amp; AC52 &amp; "全部委託・指定管理  " &amp; AD52 &amp; "その他"</f>
        <v>■市が直接実施  □一部委託  □全部委託・指定管理  □その他</v>
      </c>
      <c r="F51" s="2283"/>
      <c r="G51" s="2283"/>
      <c r="H51" s="2283"/>
      <c r="I51" s="2283"/>
      <c r="J51" s="2283"/>
      <c r="K51" s="2283"/>
      <c r="L51" s="2283"/>
      <c r="M51" s="2283"/>
      <c r="N51" s="2284"/>
    </row>
    <row r="52" spans="1:40" ht="20.100000000000001" customHeight="1" x14ac:dyDescent="0.15">
      <c r="A52" s="2268" t="s">
        <v>331</v>
      </c>
      <c r="B52" s="2269"/>
      <c r="C52" s="2269"/>
      <c r="D52" s="2269"/>
      <c r="E52" s="2282" t="str">
        <f>AA53 &amp; "国・県の制度　 " &amp; AB53  &amp; "国・県の制度＋市独自の制度　 "  &amp; AC53  &amp; "市独自の制度"</f>
        <v>□国・県の制度　 □国・県の制度＋市独自の制度　 ■市独自の制度</v>
      </c>
      <c r="F52" s="2283"/>
      <c r="G52" s="2283"/>
      <c r="H52" s="2283"/>
      <c r="I52" s="2283"/>
      <c r="J52" s="2283"/>
      <c r="K52" s="2283"/>
      <c r="L52" s="2283"/>
      <c r="M52" s="2283"/>
      <c r="N52" s="2284"/>
      <c r="AA52" s="8" t="s">
        <v>275</v>
      </c>
      <c r="AB52" s="8" t="s">
        <v>274</v>
      </c>
      <c r="AC52" s="8" t="s">
        <v>274</v>
      </c>
      <c r="AD52" s="8" t="s">
        <v>274</v>
      </c>
    </row>
    <row r="53" spans="1:40" ht="20.100000000000001" customHeight="1" thickBot="1" x14ac:dyDescent="0.2">
      <c r="A53" s="2285" t="s">
        <v>330</v>
      </c>
      <c r="B53" s="2286"/>
      <c r="C53" s="2286"/>
      <c r="D53" s="2286"/>
      <c r="E53" s="2287" t="s">
        <v>737</v>
      </c>
      <c r="F53" s="2288"/>
      <c r="G53" s="2288"/>
      <c r="H53" s="2288"/>
      <c r="I53" s="2288"/>
      <c r="J53" s="2288"/>
      <c r="K53" s="2288"/>
      <c r="L53" s="2288"/>
      <c r="M53" s="2288"/>
      <c r="N53" s="22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69000</v>
      </c>
      <c r="F57" s="57"/>
      <c r="G57" s="57">
        <f>IFERROR(HLOOKUP($AF$38,$AA$56:$AI$57,2,FALSE)*1000,"")</f>
        <v>96000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80</v>
      </c>
      <c r="AE57" s="13">
        <v>69</v>
      </c>
      <c r="AF57" s="13">
        <v>96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69000</v>
      </c>
      <c r="G58" s="19"/>
      <c r="H58" s="20">
        <f>IFERROR(G57-H59,"")</f>
        <v>96000</v>
      </c>
      <c r="I58" s="19"/>
      <c r="J58" s="20">
        <f>IFERROR(I57-J59,"")</f>
        <v>0</v>
      </c>
      <c r="K58" s="19"/>
      <c r="L58" s="20">
        <f>IFERROR(K57-L59,"")</f>
        <v>0</v>
      </c>
      <c r="M58" s="19"/>
      <c r="N58" s="18">
        <f>IFERROR(M57-N59,"")</f>
        <v>0</v>
      </c>
      <c r="AA58" s="13">
        <v>0</v>
      </c>
      <c r="AB58" s="13">
        <v>0</v>
      </c>
      <c r="AC58" s="13">
        <v>0</v>
      </c>
      <c r="AD58" s="13">
        <v>31950</v>
      </c>
      <c r="AE58" s="13">
        <v>68130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68130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870</v>
      </c>
      <c r="F61" s="57"/>
      <c r="G61" s="57">
        <f>IFERROR(G57-G60,"")</f>
        <v>96000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0.98739130434782607</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736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729</v>
      </c>
      <c r="C70" s="49"/>
      <c r="D70" s="15" t="s">
        <v>252</v>
      </c>
      <c r="E70" s="180">
        <f>IFERROR(HLOOKUP($AE$38,$AA$76:$AI$80,2,FALSE),"")</f>
        <v>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728</v>
      </c>
      <c r="C71" s="49"/>
      <c r="D71" s="15" t="s">
        <v>350</v>
      </c>
      <c r="E71" s="180">
        <f>IFERROR(HLOOKUP($AE$38,$AA$76:$AI$80,3,FALSE),"")</f>
        <v>42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42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240" t="s">
        <v>305</v>
      </c>
      <c r="B85" s="2241"/>
      <c r="C85" s="2241"/>
      <c r="D85" s="2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240" t="s">
        <v>302</v>
      </c>
      <c r="B87" s="2241"/>
      <c r="C87" s="2241"/>
      <c r="D87" s="2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236" t="s">
        <v>300</v>
      </c>
      <c r="B89" s="2237"/>
      <c r="C89" s="2237"/>
      <c r="D89" s="223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240" t="s">
        <v>297</v>
      </c>
      <c r="B91" s="2241"/>
      <c r="C91" s="2241"/>
      <c r="D91" s="2298"/>
      <c r="E91" s="158" t="s">
        <v>735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240" t="s">
        <v>294</v>
      </c>
      <c r="B98" s="2241"/>
      <c r="C98" s="2241"/>
      <c r="D98" s="2298"/>
      <c r="E98" s="2303" t="s">
        <v>340</v>
      </c>
      <c r="F98" s="2304"/>
      <c r="G98" s="2300" t="s">
        <v>293</v>
      </c>
      <c r="H98" s="2301"/>
      <c r="I98" s="2301"/>
      <c r="J98" s="2301"/>
      <c r="K98" s="2301"/>
      <c r="L98" s="2301"/>
      <c r="M98" s="2301"/>
      <c r="N98" s="2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240" t="s">
        <v>292</v>
      </c>
      <c r="B105" s="2241"/>
      <c r="C105" s="2241"/>
      <c r="D105" s="2298"/>
      <c r="E105" s="2299" t="s">
        <v>734</v>
      </c>
      <c r="F105" s="2290"/>
      <c r="G105" s="2290"/>
      <c r="H105" s="2290"/>
      <c r="I105" s="2290"/>
      <c r="J105" s="2290"/>
      <c r="K105" s="2290"/>
      <c r="L105" s="2290"/>
      <c r="M105" s="2290"/>
      <c r="N105" s="2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316" t="s">
        <v>307</v>
      </c>
      <c r="Q4" s="2317"/>
      <c r="R4" s="2317"/>
      <c r="S4" s="2317"/>
      <c r="T4" s="118" t="str">
        <f>LEFT(E83,1)</f>
        <v>Ｂ</v>
      </c>
      <c r="U4" s="2318" t="s">
        <v>306</v>
      </c>
      <c r="V4" s="2318"/>
      <c r="W4" s="2318"/>
      <c r="X4" s="2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320" t="s">
        <v>305</v>
      </c>
      <c r="Q6" s="2321"/>
      <c r="R6" s="2321"/>
      <c r="S6" s="2321"/>
      <c r="T6" s="118" t="str">
        <f>LEFT(E85,1)</f>
        <v>Ａ</v>
      </c>
      <c r="U6" s="2318" t="s">
        <v>303</v>
      </c>
      <c r="V6" s="2318"/>
      <c r="W6" s="2318"/>
      <c r="X6" s="2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332" t="s">
        <v>285</v>
      </c>
      <c r="B7" s="2333"/>
      <c r="C7" s="2333"/>
      <c r="D7" s="2333"/>
      <c r="E7" s="2334" t="str">
        <f t="shared" si="0"/>
        <v>高齢者虐待防止ネットワーク研修会</v>
      </c>
      <c r="F7" s="2335"/>
      <c r="G7" s="2335"/>
      <c r="H7" s="2335"/>
      <c r="I7" s="2335"/>
      <c r="J7" s="2335"/>
      <c r="K7" s="2335"/>
      <c r="L7" s="2335"/>
      <c r="M7" s="2335"/>
      <c r="N7" s="2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308" t="s">
        <v>283</v>
      </c>
      <c r="B8" s="2309"/>
      <c r="C8" s="2309"/>
      <c r="D8" s="2309"/>
      <c r="E8" s="2310" t="str">
        <f t="shared" si="0"/>
        <v>長寿はつらつ課</v>
      </c>
      <c r="F8" s="2311"/>
      <c r="G8" s="2311"/>
      <c r="H8" s="2311"/>
      <c r="I8" s="2311"/>
      <c r="J8" s="2311"/>
      <c r="K8" s="2311"/>
      <c r="L8" s="2311"/>
      <c r="M8" s="2311"/>
      <c r="N8" s="2312"/>
      <c r="P8" s="2280" t="s">
        <v>302</v>
      </c>
      <c r="Q8" s="2281"/>
      <c r="R8" s="2281"/>
      <c r="S8" s="2281"/>
      <c r="T8" s="120" t="str">
        <f>LEFT(E87,1)</f>
        <v>Ａ</v>
      </c>
      <c r="U8" s="2278" t="s">
        <v>301</v>
      </c>
      <c r="V8" s="2278"/>
      <c r="W8" s="2278"/>
      <c r="X8" s="2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305" t="s">
        <v>334</v>
      </c>
      <c r="B9" s="2306"/>
      <c r="C9" s="2306"/>
      <c r="D9" s="2307"/>
      <c r="E9" s="2313" t="str">
        <f t="shared" si="0"/>
        <v>高齢者の権利擁護・虐待防止に必要な知識の習得及び対応技能の向上を目的とした研修を行う。</v>
      </c>
      <c r="F9" s="2314"/>
      <c r="G9" s="2314"/>
      <c r="H9" s="2314"/>
      <c r="I9" s="2314"/>
      <c r="J9" s="2314"/>
      <c r="K9" s="2314"/>
      <c r="L9" s="2314"/>
      <c r="M9" s="2314"/>
      <c r="N9" s="2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276" t="s">
        <v>300</v>
      </c>
      <c r="Q10" s="2277"/>
      <c r="R10" s="2277"/>
      <c r="S10" s="2277"/>
      <c r="T10" s="118" t="str">
        <f>LEFT(E89,1)</f>
        <v>Ｂ</v>
      </c>
      <c r="U10" s="2278" t="s">
        <v>298</v>
      </c>
      <c r="V10" s="2278"/>
      <c r="W10" s="2278"/>
      <c r="X10" s="2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令和２年度から令和４年度までの間は、新型コロナウイルス感染症拡大の影響で、研修会を実施できなかったため、令和元年度以来の開催となった。
地域包括支援センター等での勤務経験が豊富で、数多くの自治体等で研修講師を務めている専門職の方に講師を依頼し、充実した研修を開催することができた。</v>
      </c>
      <c r="U12" s="2330"/>
      <c r="V12" s="2330"/>
      <c r="W12" s="2330"/>
      <c r="X12" s="2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308" t="s">
        <v>332</v>
      </c>
      <c r="B14" s="2309"/>
      <c r="C14" s="2309"/>
      <c r="D14" s="2309"/>
      <c r="E14" s="2322" t="str">
        <f>E51</f>
        <v>■市が直接実施  □一部委託  □全部委託・指定管理  □その他</v>
      </c>
      <c r="F14" s="2323"/>
      <c r="G14" s="2323"/>
      <c r="H14" s="2323"/>
      <c r="I14" s="2323"/>
      <c r="J14" s="2323"/>
      <c r="K14" s="2323"/>
      <c r="L14" s="2323"/>
      <c r="M14" s="2323"/>
      <c r="N14" s="2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308" t="s">
        <v>331</v>
      </c>
      <c r="B15" s="2309"/>
      <c r="C15" s="2309"/>
      <c r="D15" s="2309"/>
      <c r="E15" s="2322" t="str">
        <f>E52</f>
        <v>□国・県の制度　 □国・県の制度＋市独自の制度　 ■市独自の制度</v>
      </c>
      <c r="F15" s="2323"/>
      <c r="G15" s="2323"/>
      <c r="H15" s="2323"/>
      <c r="I15" s="2323"/>
      <c r="J15" s="2323"/>
      <c r="K15" s="2323"/>
      <c r="L15" s="2323"/>
      <c r="M15" s="2323"/>
      <c r="N15" s="2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325" t="s">
        <v>330</v>
      </c>
      <c r="B16" s="2326"/>
      <c r="C16" s="2326"/>
      <c r="D16" s="2326"/>
      <c r="E16" s="2327" t="str">
        <f>E53</f>
        <v>高齢者虐待の防止、高齢者の養護者に対する支援等に関する法律（高齢者虐待防止法）</v>
      </c>
      <c r="F16" s="2328"/>
      <c r="G16" s="2328"/>
      <c r="H16" s="2328"/>
      <c r="I16" s="2328"/>
      <c r="J16" s="2328"/>
      <c r="K16" s="2328"/>
      <c r="L16" s="2328"/>
      <c r="M16" s="2328"/>
      <c r="N16" s="2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52930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0.98018518518518516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高齢者の権利擁護・虐待防止に必要な知識の習得及び対応技能の向上、高齢者虐待を防止するネットワークの構築を目的とした研修を行った。
参加者：居宅介護支援事業所のケアマネジャー、高齢者相談センター職員、福祉担当課に所属する市職員</v>
      </c>
      <c r="F26" s="53"/>
      <c r="G26" s="53"/>
      <c r="H26" s="53"/>
      <c r="I26" s="53"/>
      <c r="J26" s="53"/>
      <c r="K26" s="53"/>
      <c r="L26" s="53"/>
      <c r="M26" s="53"/>
      <c r="N26" s="54"/>
      <c r="O26" s="21"/>
      <c r="P26" s="2280" t="s">
        <v>292</v>
      </c>
      <c r="Q26" s="2281"/>
      <c r="R26" s="2281"/>
      <c r="S26" s="2337"/>
      <c r="T26" s="121" t="str">
        <f>E105</f>
        <v>８０５０問題などに起因する様々な事情を抱えた家族が増加している中で、高齢者虐待事案も増加しており、対応が困難な事案が大変多くなっている。このような事案に適切に対応し、高齢者の尊厳を守るために本事業は大変重要である。
研修会を複数回実施し、内容を段階的に構成するなど、研修会をより一層充実させ、高齢者の権利擁護・虐待防止・関係機関のネットワーク構築を推進していく。</v>
      </c>
      <c r="U26" s="2330"/>
      <c r="V26" s="2330"/>
      <c r="W26" s="2330"/>
      <c r="X26" s="2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開催回数</v>
      </c>
      <c r="C33" s="49"/>
      <c r="D33" s="23" t="str">
        <f t="shared" ref="D33:E36" si="1">D70</f>
        <v>回</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参加人数</v>
      </c>
      <c r="C34" s="49"/>
      <c r="D34" s="23" t="str">
        <f t="shared" si="1"/>
        <v>人</v>
      </c>
      <c r="E34" s="46">
        <f t="shared" si="1"/>
        <v>59</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332" t="s">
        <v>285</v>
      </c>
      <c r="B44" s="2333"/>
      <c r="C44" s="2333"/>
      <c r="D44" s="2333"/>
      <c r="E44" s="2334" t="s">
        <v>747</v>
      </c>
      <c r="F44" s="2335"/>
      <c r="G44" s="2335"/>
      <c r="H44" s="2335"/>
      <c r="I44" s="2335"/>
      <c r="J44" s="2335"/>
      <c r="K44" s="2335"/>
      <c r="L44" s="2335"/>
      <c r="M44" s="2335"/>
      <c r="N44" s="2336"/>
    </row>
    <row r="45" spans="1:35" ht="20.100000000000001" customHeight="1" x14ac:dyDescent="0.15">
      <c r="A45" s="2308" t="s">
        <v>283</v>
      </c>
      <c r="B45" s="2309"/>
      <c r="C45" s="2309"/>
      <c r="D45" s="2309"/>
      <c r="E45" s="2310" t="s">
        <v>628</v>
      </c>
      <c r="F45" s="2311"/>
      <c r="G45" s="2311"/>
      <c r="H45" s="2311"/>
      <c r="I45" s="2311"/>
      <c r="J45" s="2311"/>
      <c r="K45" s="2311"/>
      <c r="L45" s="2311"/>
      <c r="M45" s="2311"/>
      <c r="N45" s="2312"/>
    </row>
    <row r="46" spans="1:35" ht="20.100000000000001" customHeight="1" x14ac:dyDescent="0.15">
      <c r="A46" s="2305" t="s">
        <v>334</v>
      </c>
      <c r="B46" s="2306"/>
      <c r="C46" s="2306"/>
      <c r="D46" s="2307"/>
      <c r="E46" s="2313" t="s">
        <v>746</v>
      </c>
      <c r="F46" s="2314"/>
      <c r="G46" s="2314"/>
      <c r="H46" s="2314"/>
      <c r="I46" s="2314"/>
      <c r="J46" s="2314"/>
      <c r="K46" s="2314"/>
      <c r="L46" s="2314"/>
      <c r="M46" s="2314"/>
      <c r="N46" s="2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308" t="s">
        <v>332</v>
      </c>
      <c r="B51" s="2309"/>
      <c r="C51" s="2309"/>
      <c r="D51" s="2309"/>
      <c r="E51" s="2322" t="str">
        <f>AA52 &amp; "市が直接実施  " &amp; AB52  &amp; "一部委託  "  &amp; AC52 &amp; "全部委託・指定管理  " &amp; AD52 &amp; "その他"</f>
        <v>■市が直接実施  □一部委託  □全部委託・指定管理  □その他</v>
      </c>
      <c r="F51" s="2323"/>
      <c r="G51" s="2323"/>
      <c r="H51" s="2323"/>
      <c r="I51" s="2323"/>
      <c r="J51" s="2323"/>
      <c r="K51" s="2323"/>
      <c r="L51" s="2323"/>
      <c r="M51" s="2323"/>
      <c r="N51" s="2324"/>
    </row>
    <row r="52" spans="1:40" ht="20.100000000000001" customHeight="1" x14ac:dyDescent="0.15">
      <c r="A52" s="2308" t="s">
        <v>331</v>
      </c>
      <c r="B52" s="2309"/>
      <c r="C52" s="2309"/>
      <c r="D52" s="2309"/>
      <c r="E52" s="2322" t="str">
        <f>AA53 &amp; "国・県の制度　 " &amp; AB53  &amp; "国・県の制度＋市独自の制度　 "  &amp; AC53  &amp; "市独自の制度"</f>
        <v>□国・県の制度　 □国・県の制度＋市独自の制度　 ■市独自の制度</v>
      </c>
      <c r="F52" s="2323"/>
      <c r="G52" s="2323"/>
      <c r="H52" s="2323"/>
      <c r="I52" s="2323"/>
      <c r="J52" s="2323"/>
      <c r="K52" s="2323"/>
      <c r="L52" s="2323"/>
      <c r="M52" s="2323"/>
      <c r="N52" s="2324"/>
      <c r="AA52" s="8" t="s">
        <v>275</v>
      </c>
      <c r="AB52" s="8" t="s">
        <v>274</v>
      </c>
      <c r="AC52" s="8" t="s">
        <v>274</v>
      </c>
      <c r="AD52" s="8" t="s">
        <v>274</v>
      </c>
    </row>
    <row r="53" spans="1:40" ht="20.100000000000001" customHeight="1" thickBot="1" x14ac:dyDescent="0.2">
      <c r="A53" s="2325" t="s">
        <v>330</v>
      </c>
      <c r="B53" s="2326"/>
      <c r="C53" s="2326"/>
      <c r="D53" s="2326"/>
      <c r="E53" s="2327" t="s">
        <v>745</v>
      </c>
      <c r="F53" s="2328"/>
      <c r="G53" s="2328"/>
      <c r="H53" s="2328"/>
      <c r="I53" s="2328"/>
      <c r="J53" s="2328"/>
      <c r="K53" s="2328"/>
      <c r="L53" s="2328"/>
      <c r="M53" s="2328"/>
      <c r="N53" s="232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54000</v>
      </c>
      <c r="F57" s="57"/>
      <c r="G57" s="57">
        <f>IFERROR(HLOOKUP($AF$38,$AA$56:$AI$57,2,FALSE)*1000,"")</f>
        <v>147000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54</v>
      </c>
      <c r="AF57" s="13">
        <v>147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54000</v>
      </c>
      <c r="G58" s="19"/>
      <c r="H58" s="20">
        <f>IFERROR(G57-H59,"")</f>
        <v>147000</v>
      </c>
      <c r="I58" s="19"/>
      <c r="J58" s="20">
        <f>IFERROR(I57-J59,"")</f>
        <v>0</v>
      </c>
      <c r="K58" s="19"/>
      <c r="L58" s="20">
        <f>IFERROR(K57-L59,"")</f>
        <v>0</v>
      </c>
      <c r="M58" s="19"/>
      <c r="N58" s="18">
        <f>IFERROR(M57-N59,"")</f>
        <v>0</v>
      </c>
      <c r="AA58" s="13">
        <v>0</v>
      </c>
      <c r="AB58" s="13">
        <v>0</v>
      </c>
      <c r="AC58" s="13">
        <v>0</v>
      </c>
      <c r="AD58" s="13">
        <v>0</v>
      </c>
      <c r="AE58" s="13">
        <v>52930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52930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1070</v>
      </c>
      <c r="F61" s="57"/>
      <c r="G61" s="57">
        <f>IFERROR(G57-G60,"")</f>
        <v>147000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0.98018518518518516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744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743</v>
      </c>
      <c r="C70" s="49"/>
      <c r="D70" s="15" t="s">
        <v>350</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742</v>
      </c>
      <c r="C71" s="49"/>
      <c r="D71" s="15" t="s">
        <v>252</v>
      </c>
      <c r="E71" s="180">
        <f>IFERROR(HLOOKUP($AE$38,$AA$76:$AI$80,3,FALSE),"")</f>
        <v>59</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59</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280" t="s">
        <v>305</v>
      </c>
      <c r="B85" s="2281"/>
      <c r="C85" s="2281"/>
      <c r="D85" s="228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280" t="s">
        <v>302</v>
      </c>
      <c r="B87" s="2281"/>
      <c r="C87" s="2281"/>
      <c r="D87" s="22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276" t="s">
        <v>300</v>
      </c>
      <c r="B89" s="2277"/>
      <c r="C89" s="2277"/>
      <c r="D89" s="22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280" t="s">
        <v>297</v>
      </c>
      <c r="B91" s="2281"/>
      <c r="C91" s="2281"/>
      <c r="D91" s="2338"/>
      <c r="E91" s="158" t="s">
        <v>741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280" t="s">
        <v>294</v>
      </c>
      <c r="B98" s="2281"/>
      <c r="C98" s="2281"/>
      <c r="D98" s="2338"/>
      <c r="E98" s="2343" t="s">
        <v>366</v>
      </c>
      <c r="F98" s="2344"/>
      <c r="G98" s="2340" t="s">
        <v>293</v>
      </c>
      <c r="H98" s="2341"/>
      <c r="I98" s="2341"/>
      <c r="J98" s="2341"/>
      <c r="K98" s="2341"/>
      <c r="L98" s="2341"/>
      <c r="M98" s="2341"/>
      <c r="N98" s="2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280" t="s">
        <v>292</v>
      </c>
      <c r="B105" s="2281"/>
      <c r="C105" s="2281"/>
      <c r="D105" s="2338"/>
      <c r="E105" s="2339" t="s">
        <v>740</v>
      </c>
      <c r="F105" s="2330"/>
      <c r="G105" s="2330"/>
      <c r="H105" s="2330"/>
      <c r="I105" s="2330"/>
      <c r="J105" s="2330"/>
      <c r="K105" s="2330"/>
      <c r="L105" s="2330"/>
      <c r="M105" s="2330"/>
      <c r="N105" s="2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356" t="s">
        <v>307</v>
      </c>
      <c r="Q4" s="2357"/>
      <c r="R4" s="2357"/>
      <c r="S4" s="2357"/>
      <c r="T4" s="118" t="str">
        <f>LEFT(E83,1)</f>
        <v>Ｂ</v>
      </c>
      <c r="U4" s="2358" t="s">
        <v>306</v>
      </c>
      <c r="V4" s="2358"/>
      <c r="W4" s="2358"/>
      <c r="X4" s="2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360" t="s">
        <v>305</v>
      </c>
      <c r="Q6" s="2361"/>
      <c r="R6" s="2361"/>
      <c r="S6" s="2361"/>
      <c r="T6" s="118" t="str">
        <f>LEFT(E85,1)</f>
        <v>Ａ</v>
      </c>
      <c r="U6" s="2358" t="s">
        <v>303</v>
      </c>
      <c r="V6" s="2358"/>
      <c r="W6" s="2358"/>
      <c r="X6" s="2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372" t="s">
        <v>285</v>
      </c>
      <c r="B7" s="2373"/>
      <c r="C7" s="2373"/>
      <c r="D7" s="2373"/>
      <c r="E7" s="2374" t="str">
        <f t="shared" si="0"/>
        <v>高齢者保健事業</v>
      </c>
      <c r="F7" s="2375"/>
      <c r="G7" s="2375"/>
      <c r="H7" s="2375"/>
      <c r="I7" s="2375"/>
      <c r="J7" s="2375"/>
      <c r="K7" s="2375"/>
      <c r="L7" s="2375"/>
      <c r="M7" s="2375"/>
      <c r="N7" s="2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348" t="s">
        <v>283</v>
      </c>
      <c r="B8" s="2349"/>
      <c r="C8" s="2349"/>
      <c r="D8" s="2349"/>
      <c r="E8" s="2350" t="str">
        <f t="shared" si="0"/>
        <v>長寿はつらつ課</v>
      </c>
      <c r="F8" s="2351"/>
      <c r="G8" s="2351"/>
      <c r="H8" s="2351"/>
      <c r="I8" s="2351"/>
      <c r="J8" s="2351"/>
      <c r="K8" s="2351"/>
      <c r="L8" s="2351"/>
      <c r="M8" s="2351"/>
      <c r="N8" s="2352"/>
      <c r="P8" s="2320" t="s">
        <v>302</v>
      </c>
      <c r="Q8" s="2321"/>
      <c r="R8" s="2321"/>
      <c r="S8" s="2321"/>
      <c r="T8" s="120" t="str">
        <f>LEFT(E87,1)</f>
        <v>Ｂ</v>
      </c>
      <c r="U8" s="2318" t="s">
        <v>301</v>
      </c>
      <c r="V8" s="2318"/>
      <c r="W8" s="2318"/>
      <c r="X8" s="2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345" t="s">
        <v>334</v>
      </c>
      <c r="B9" s="2346"/>
      <c r="C9" s="2346"/>
      <c r="D9" s="2347"/>
      <c r="E9" s="2353" t="str">
        <f t="shared" si="0"/>
        <v>高齢者の心身の特性に応じ、健康管理及び疾病の予防に係る被保険者の自助努力についての支援、その他の被保険者の健康の保持増進を図ることを目的とし、埼玉県後期高齢者医療広域連合からの委託を受け、高齢者の保健事業と介護予防の一体的な実施事業を行う。　</v>
      </c>
      <c r="F9" s="2354"/>
      <c r="G9" s="2354"/>
      <c r="H9" s="2354"/>
      <c r="I9" s="2354"/>
      <c r="J9" s="2354"/>
      <c r="K9" s="2354"/>
      <c r="L9" s="2354"/>
      <c r="M9" s="2354"/>
      <c r="N9" s="2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316" t="s">
        <v>300</v>
      </c>
      <c r="Q10" s="2317"/>
      <c r="R10" s="2317"/>
      <c r="S10" s="2317"/>
      <c r="T10" s="118" t="str">
        <f>LEFT(E89,1)</f>
        <v>Ａ</v>
      </c>
      <c r="U10" s="2318" t="s">
        <v>298</v>
      </c>
      <c r="V10" s="2318"/>
      <c r="W10" s="2318"/>
      <c r="X10" s="2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人口の増加に伴い事業対象者も増加しており、事業の必要性は高まっている。他事業の結果を用いた事業は、他事業の動向により実施が左右されやすいため、実施方法を再検討する余地がある。ハイリスクアプローチとポピュレーションアプローチを組み合わせることで、幅広いニーズに合わせた対応が可能であり、事業貢献は行えている。関係各課で定期的に情報共有や問題解決を図ることで、市として一体的な取り組みを行えた。</v>
      </c>
      <c r="U12" s="2370"/>
      <c r="V12" s="2370"/>
      <c r="W12" s="2370"/>
      <c r="X12" s="2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348" t="s">
        <v>332</v>
      </c>
      <c r="B14" s="2349"/>
      <c r="C14" s="2349"/>
      <c r="D14" s="2349"/>
      <c r="E14" s="2362" t="str">
        <f>E51</f>
        <v>■市が直接実施  ■一部委託  □全部委託・指定管理  □その他</v>
      </c>
      <c r="F14" s="2363"/>
      <c r="G14" s="2363"/>
      <c r="H14" s="2363"/>
      <c r="I14" s="2363"/>
      <c r="J14" s="2363"/>
      <c r="K14" s="2363"/>
      <c r="L14" s="2363"/>
      <c r="M14" s="2363"/>
      <c r="N14" s="2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348" t="s">
        <v>331</v>
      </c>
      <c r="B15" s="2349"/>
      <c r="C15" s="2349"/>
      <c r="D15" s="2349"/>
      <c r="E15" s="2362" t="str">
        <f>E52</f>
        <v>■国・県の制度　 □国・県の制度＋市独自の制度　 □市独自の制度</v>
      </c>
      <c r="F15" s="2363"/>
      <c r="G15" s="2363"/>
      <c r="H15" s="2363"/>
      <c r="I15" s="2363"/>
      <c r="J15" s="2363"/>
      <c r="K15" s="2363"/>
      <c r="L15" s="2363"/>
      <c r="M15" s="2363"/>
      <c r="N15" s="2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365" t="s">
        <v>330</v>
      </c>
      <c r="B16" s="2366"/>
      <c r="C16" s="2366"/>
      <c r="D16" s="2366"/>
      <c r="E16" s="2367" t="str">
        <f>E53</f>
        <v>高齢者の医療の確保に関する法律</v>
      </c>
      <c r="F16" s="2368"/>
      <c r="G16" s="2368"/>
      <c r="H16" s="2368"/>
      <c r="I16" s="2368"/>
      <c r="J16" s="2368"/>
      <c r="K16" s="2368"/>
      <c r="L16" s="2368"/>
      <c r="M16" s="2368"/>
      <c r="N16" s="2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4175000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4013000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3842224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332776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0.92029317365269458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国保データベース（ＫＤＢ）システム（「健診・保健指導」「医療」「介護」の各種データを利活用して、「統計情報」「個人の健康に関するデータ」を作成するシステム）を活用し、健診結果等の分析、支援対象者の把握を行った。
・「低栄養防止・生活習慣病等の重症化予防の取組」や「口腔機能低下防止のための取組」等の対象者へ個別支援（ハイリスクアプローチ）として、相談支援等を行った
・通いの場等への積極的な関与等（ポピュレーションアプローチ）として講話を行った。
・関係各課（介護保険課、国保年金課、保健センター）との調整会議を４回行った。</v>
      </c>
      <c r="F26" s="53"/>
      <c r="G26" s="53"/>
      <c r="H26" s="53"/>
      <c r="I26" s="53"/>
      <c r="J26" s="53"/>
      <c r="K26" s="53"/>
      <c r="L26" s="53"/>
      <c r="M26" s="53"/>
      <c r="N26" s="54"/>
      <c r="O26" s="21"/>
      <c r="P26" s="2320" t="s">
        <v>292</v>
      </c>
      <c r="Q26" s="2321"/>
      <c r="R26" s="2321"/>
      <c r="S26" s="2377"/>
      <c r="T26" s="121" t="str">
        <f>E105</f>
        <v>アプローチする対象者、その実施方法等、より効果的に行えるよう検討しながら継続していく。</v>
      </c>
      <c r="U26" s="2370"/>
      <c r="V26" s="2370"/>
      <c r="W26" s="2370"/>
      <c r="X26" s="2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延べ相談支援実施人数</v>
      </c>
      <c r="C33" s="49"/>
      <c r="D33" s="23" t="str">
        <f t="shared" ref="D33:E36" si="1">D70</f>
        <v>人</v>
      </c>
      <c r="E33" s="46">
        <f t="shared" si="1"/>
        <v>23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講話開催回数</v>
      </c>
      <c r="C34" s="49"/>
      <c r="D34" s="23" t="str">
        <f t="shared" si="1"/>
        <v>回</v>
      </c>
      <c r="E34" s="46">
        <f t="shared" si="1"/>
        <v>26</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延べ講話参加人数</v>
      </c>
      <c r="C35" s="49"/>
      <c r="D35" s="23" t="str">
        <f t="shared" si="1"/>
        <v>人</v>
      </c>
      <c r="E35" s="46">
        <f t="shared" si="1"/>
        <v>503</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調整会議開催回数</v>
      </c>
      <c r="C36" s="44"/>
      <c r="D36" s="22" t="str">
        <f t="shared" si="1"/>
        <v>回</v>
      </c>
      <c r="E36" s="45">
        <f t="shared" si="1"/>
        <v>4</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372" t="s">
        <v>285</v>
      </c>
      <c r="B44" s="2373"/>
      <c r="C44" s="2373"/>
      <c r="D44" s="2373"/>
      <c r="E44" s="2374" t="s">
        <v>757</v>
      </c>
      <c r="F44" s="2375"/>
      <c r="G44" s="2375"/>
      <c r="H44" s="2375"/>
      <c r="I44" s="2375"/>
      <c r="J44" s="2375"/>
      <c r="K44" s="2375"/>
      <c r="L44" s="2375"/>
      <c r="M44" s="2375"/>
      <c r="N44" s="2376"/>
    </row>
    <row r="45" spans="1:35" ht="20.100000000000001" customHeight="1" x14ac:dyDescent="0.15">
      <c r="A45" s="2348" t="s">
        <v>283</v>
      </c>
      <c r="B45" s="2349"/>
      <c r="C45" s="2349"/>
      <c r="D45" s="2349"/>
      <c r="E45" s="2350" t="s">
        <v>628</v>
      </c>
      <c r="F45" s="2351"/>
      <c r="G45" s="2351"/>
      <c r="H45" s="2351"/>
      <c r="I45" s="2351"/>
      <c r="J45" s="2351"/>
      <c r="K45" s="2351"/>
      <c r="L45" s="2351"/>
      <c r="M45" s="2351"/>
      <c r="N45" s="2352"/>
    </row>
    <row r="46" spans="1:35" ht="20.100000000000001" customHeight="1" x14ac:dyDescent="0.15">
      <c r="A46" s="2345" t="s">
        <v>334</v>
      </c>
      <c r="B46" s="2346"/>
      <c r="C46" s="2346"/>
      <c r="D46" s="2347"/>
      <c r="E46" s="2353" t="s">
        <v>756</v>
      </c>
      <c r="F46" s="2354"/>
      <c r="G46" s="2354"/>
      <c r="H46" s="2354"/>
      <c r="I46" s="2354"/>
      <c r="J46" s="2354"/>
      <c r="K46" s="2354"/>
      <c r="L46" s="2354"/>
      <c r="M46" s="2354"/>
      <c r="N46" s="2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348" t="s">
        <v>332</v>
      </c>
      <c r="B51" s="2349"/>
      <c r="C51" s="2349"/>
      <c r="D51" s="2349"/>
      <c r="E51" s="2362" t="str">
        <f>AA52 &amp; "市が直接実施  " &amp; AB52  &amp; "一部委託  "  &amp; AC52 &amp; "全部委託・指定管理  " &amp; AD52 &amp; "その他"</f>
        <v>■市が直接実施  ■一部委託  □全部委託・指定管理  □その他</v>
      </c>
      <c r="F51" s="2363"/>
      <c r="G51" s="2363"/>
      <c r="H51" s="2363"/>
      <c r="I51" s="2363"/>
      <c r="J51" s="2363"/>
      <c r="K51" s="2363"/>
      <c r="L51" s="2363"/>
      <c r="M51" s="2363"/>
      <c r="N51" s="2364"/>
    </row>
    <row r="52" spans="1:40" ht="20.100000000000001" customHeight="1" x14ac:dyDescent="0.15">
      <c r="A52" s="2348" t="s">
        <v>331</v>
      </c>
      <c r="B52" s="2349"/>
      <c r="C52" s="2349"/>
      <c r="D52" s="2349"/>
      <c r="E52" s="2362" t="str">
        <f>AA53 &amp; "国・県の制度　 " &amp; AB53  &amp; "国・県の制度＋市独自の制度　 "  &amp; AC53  &amp; "市独自の制度"</f>
        <v>■国・県の制度　 □国・県の制度＋市独自の制度　 □市独自の制度</v>
      </c>
      <c r="F52" s="2363"/>
      <c r="G52" s="2363"/>
      <c r="H52" s="2363"/>
      <c r="I52" s="2363"/>
      <c r="J52" s="2363"/>
      <c r="K52" s="2363"/>
      <c r="L52" s="2363"/>
      <c r="M52" s="2363"/>
      <c r="N52" s="2364"/>
      <c r="AA52" s="8" t="s">
        <v>275</v>
      </c>
      <c r="AB52" s="8" t="s">
        <v>275</v>
      </c>
      <c r="AC52" s="8" t="s">
        <v>274</v>
      </c>
      <c r="AD52" s="8" t="s">
        <v>274</v>
      </c>
    </row>
    <row r="53" spans="1:40" ht="20.100000000000001" customHeight="1" thickBot="1" x14ac:dyDescent="0.2">
      <c r="A53" s="2365" t="s">
        <v>330</v>
      </c>
      <c r="B53" s="2366"/>
      <c r="C53" s="2366"/>
      <c r="D53" s="2366"/>
      <c r="E53" s="2367" t="s">
        <v>755</v>
      </c>
      <c r="F53" s="2368"/>
      <c r="G53" s="2368"/>
      <c r="H53" s="2368"/>
      <c r="I53" s="2368"/>
      <c r="J53" s="2368"/>
      <c r="K53" s="2368"/>
      <c r="L53" s="2368"/>
      <c r="M53" s="2368"/>
      <c r="N53" s="23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4175000</v>
      </c>
      <c r="F57" s="57"/>
      <c r="G57" s="57">
        <f>IFERROR(HLOOKUP($AF$38,$AA$56:$AI$57,2,FALSE)*1000,"")</f>
        <v>5042000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4315</v>
      </c>
      <c r="AE57" s="13">
        <v>4175</v>
      </c>
      <c r="AF57" s="13">
        <v>5042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162000</v>
      </c>
      <c r="G58" s="19"/>
      <c r="H58" s="20">
        <f>IFERROR(G57-H59,"")</f>
        <v>644000</v>
      </c>
      <c r="I58" s="19"/>
      <c r="J58" s="20">
        <f>IFERROR(I57-J59,"")</f>
        <v>0</v>
      </c>
      <c r="K58" s="19"/>
      <c r="L58" s="20">
        <f>IFERROR(K57-L59,"")</f>
        <v>0</v>
      </c>
      <c r="M58" s="19"/>
      <c r="N58" s="18">
        <f>IFERROR(M57-N59,"")</f>
        <v>0</v>
      </c>
      <c r="AA58" s="13">
        <v>0</v>
      </c>
      <c r="AB58" s="13">
        <v>0</v>
      </c>
      <c r="AC58" s="13">
        <v>0</v>
      </c>
      <c r="AD58" s="13">
        <v>1953956</v>
      </c>
      <c r="AE58" s="13">
        <v>3842224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4013000</v>
      </c>
      <c r="G59" s="19"/>
      <c r="H59" s="20">
        <f>IFERROR(HLOOKUP($AF$38,$AA$60:$AI$61,2,FALSE)*1000,"")</f>
        <v>4398000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3842224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332776</v>
      </c>
      <c r="F61" s="57"/>
      <c r="G61" s="57">
        <f>IFERROR(G57-G60,"")</f>
        <v>5042000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4183</v>
      </c>
      <c r="AE61" s="12">
        <f t="shared" si="2"/>
        <v>4013</v>
      </c>
      <c r="AF61" s="12">
        <f t="shared" si="2"/>
        <v>4398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0.92029317365269458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754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753</v>
      </c>
      <c r="C70" s="49"/>
      <c r="D70" s="15" t="s">
        <v>252</v>
      </c>
      <c r="E70" s="180">
        <f>IFERROR(HLOOKUP($AE$38,$AA$76:$AI$80,2,FALSE),"")</f>
        <v>23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752</v>
      </c>
      <c r="C71" s="49"/>
      <c r="D71" s="15" t="s">
        <v>350</v>
      </c>
      <c r="E71" s="180">
        <f>IFERROR(HLOOKUP($AE$38,$AA$76:$AI$80,3,FALSE),"")</f>
        <v>26</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4183</v>
      </c>
      <c r="AE71" s="11">
        <v>4013</v>
      </c>
      <c r="AF71" s="11">
        <v>4398</v>
      </c>
      <c r="AG71" s="11">
        <v>0</v>
      </c>
      <c r="AH71" s="11">
        <v>0</v>
      </c>
      <c r="AI71" s="11">
        <v>0</v>
      </c>
      <c r="AJ71" s="8" t="s">
        <v>251</v>
      </c>
      <c r="AL71" s="8" t="s">
        <v>251</v>
      </c>
      <c r="AN71" s="8" t="s">
        <v>251</v>
      </c>
    </row>
    <row r="72" spans="1:40" ht="20.100000000000001" customHeight="1" x14ac:dyDescent="0.15">
      <c r="A72" s="56"/>
      <c r="B72" s="49" t="s">
        <v>751</v>
      </c>
      <c r="C72" s="49"/>
      <c r="D72" s="15" t="s">
        <v>252</v>
      </c>
      <c r="E72" s="180">
        <f>IFERROR(HLOOKUP($AE$38,$AA$76:$AI$80,4,FALSE),"")</f>
        <v>503</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750</v>
      </c>
      <c r="C73" s="44"/>
      <c r="D73" s="14" t="s">
        <v>350</v>
      </c>
      <c r="E73" s="181">
        <f>IFERROR(HLOOKUP($AE$38,$AA$76:$AI$80,5,FALSE),"")</f>
        <v>4</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26</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503</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4</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320" t="s">
        <v>305</v>
      </c>
      <c r="B85" s="2321"/>
      <c r="C85" s="2321"/>
      <c r="D85" s="23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320" t="s">
        <v>302</v>
      </c>
      <c r="B87" s="2321"/>
      <c r="C87" s="2321"/>
      <c r="D87" s="23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316" t="s">
        <v>300</v>
      </c>
      <c r="B89" s="2317"/>
      <c r="C89" s="2317"/>
      <c r="D89" s="2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320" t="s">
        <v>297</v>
      </c>
      <c r="B91" s="2321"/>
      <c r="C91" s="2321"/>
      <c r="D91" s="2378"/>
      <c r="E91" s="158" t="s">
        <v>749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320" t="s">
        <v>294</v>
      </c>
      <c r="B98" s="2321"/>
      <c r="C98" s="2321"/>
      <c r="D98" s="2378"/>
      <c r="E98" s="2383" t="s">
        <v>232</v>
      </c>
      <c r="F98" s="2384"/>
      <c r="G98" s="2380" t="s">
        <v>293</v>
      </c>
      <c r="H98" s="2381"/>
      <c r="I98" s="2381"/>
      <c r="J98" s="2381"/>
      <c r="K98" s="2381"/>
      <c r="L98" s="2381"/>
      <c r="M98" s="2381"/>
      <c r="N98" s="2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320" t="s">
        <v>292</v>
      </c>
      <c r="B105" s="2321"/>
      <c r="C105" s="2321"/>
      <c r="D105" s="2378"/>
      <c r="E105" s="2379" t="s">
        <v>748</v>
      </c>
      <c r="F105" s="2370"/>
      <c r="G105" s="2370"/>
      <c r="H105" s="2370"/>
      <c r="I105" s="2370"/>
      <c r="J105" s="2370"/>
      <c r="K105" s="2370"/>
      <c r="L105" s="2370"/>
      <c r="M105" s="2370"/>
      <c r="N105" s="2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396" t="s">
        <v>307</v>
      </c>
      <c r="Q4" s="2397"/>
      <c r="R4" s="2397"/>
      <c r="S4" s="2397"/>
      <c r="T4" s="118" t="str">
        <f>LEFT(E83,1)</f>
        <v>Ｂ</v>
      </c>
      <c r="U4" s="2398" t="s">
        <v>306</v>
      </c>
      <c r="V4" s="2398"/>
      <c r="W4" s="2398"/>
      <c r="X4" s="2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400" t="s">
        <v>305</v>
      </c>
      <c r="Q6" s="2401"/>
      <c r="R6" s="2401"/>
      <c r="S6" s="2401"/>
      <c r="T6" s="118" t="str">
        <f>LEFT(E85,1)</f>
        <v>Ｂ</v>
      </c>
      <c r="U6" s="2398" t="s">
        <v>303</v>
      </c>
      <c r="V6" s="2398"/>
      <c r="W6" s="2398"/>
      <c r="X6" s="2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412" t="s">
        <v>285</v>
      </c>
      <c r="B7" s="2413"/>
      <c r="C7" s="2413"/>
      <c r="D7" s="2413"/>
      <c r="E7" s="2414" t="str">
        <f t="shared" si="0"/>
        <v>保養施設利用補助金</v>
      </c>
      <c r="F7" s="2415"/>
      <c r="G7" s="2415"/>
      <c r="H7" s="2415"/>
      <c r="I7" s="2415"/>
      <c r="J7" s="2415"/>
      <c r="K7" s="2415"/>
      <c r="L7" s="2415"/>
      <c r="M7" s="2415"/>
      <c r="N7" s="2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388" t="s">
        <v>283</v>
      </c>
      <c r="B8" s="2389"/>
      <c r="C8" s="2389"/>
      <c r="D8" s="2389"/>
      <c r="E8" s="2390" t="str">
        <f t="shared" si="0"/>
        <v>長寿はつらつ課</v>
      </c>
      <c r="F8" s="2391"/>
      <c r="G8" s="2391"/>
      <c r="H8" s="2391"/>
      <c r="I8" s="2391"/>
      <c r="J8" s="2391"/>
      <c r="K8" s="2391"/>
      <c r="L8" s="2391"/>
      <c r="M8" s="2391"/>
      <c r="N8" s="2392"/>
      <c r="P8" s="2360" t="s">
        <v>302</v>
      </c>
      <c r="Q8" s="2361"/>
      <c r="R8" s="2361"/>
      <c r="S8" s="2361"/>
      <c r="T8" s="120" t="str">
        <f>LEFT(E87,1)</f>
        <v>Ａ</v>
      </c>
      <c r="U8" s="2358" t="s">
        <v>301</v>
      </c>
      <c r="V8" s="2358"/>
      <c r="W8" s="2358"/>
      <c r="X8" s="2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385" t="s">
        <v>334</v>
      </c>
      <c r="B9" s="2386"/>
      <c r="C9" s="2386"/>
      <c r="D9" s="2387"/>
      <c r="E9" s="2393" t="str">
        <f t="shared" si="0"/>
        <v>後期高齢者医療被保険者の健康の保持増進のため、市の指定保養施設利用時に、利用補助券を交付する。</v>
      </c>
      <c r="F9" s="2394"/>
      <c r="G9" s="2394"/>
      <c r="H9" s="2394"/>
      <c r="I9" s="2394"/>
      <c r="J9" s="2394"/>
      <c r="K9" s="2394"/>
      <c r="L9" s="2394"/>
      <c r="M9" s="2394"/>
      <c r="N9" s="2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356" t="s">
        <v>300</v>
      </c>
      <c r="Q10" s="2357"/>
      <c r="R10" s="2357"/>
      <c r="S10" s="2357"/>
      <c r="T10" s="118" t="str">
        <f>LEFT(E89,1)</f>
        <v>Ａ</v>
      </c>
      <c r="U10" s="2358" t="s">
        <v>298</v>
      </c>
      <c r="V10" s="2358"/>
      <c r="W10" s="2358"/>
      <c r="X10" s="2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健康の保持増進のため貢献することができた。</v>
      </c>
      <c r="U12" s="2410"/>
      <c r="V12" s="2410"/>
      <c r="W12" s="2410"/>
      <c r="X12" s="2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388" t="s">
        <v>332</v>
      </c>
      <c r="B14" s="2389"/>
      <c r="C14" s="2389"/>
      <c r="D14" s="2389"/>
      <c r="E14" s="2402" t="str">
        <f>E51</f>
        <v>■市が直接実施  □一部委託  □全部委託・指定管理  □その他</v>
      </c>
      <c r="F14" s="2403"/>
      <c r="G14" s="2403"/>
      <c r="H14" s="2403"/>
      <c r="I14" s="2403"/>
      <c r="J14" s="2403"/>
      <c r="K14" s="2403"/>
      <c r="L14" s="2403"/>
      <c r="M14" s="2403"/>
      <c r="N14" s="2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388" t="s">
        <v>331</v>
      </c>
      <c r="B15" s="2389"/>
      <c r="C15" s="2389"/>
      <c r="D15" s="2389"/>
      <c r="E15" s="2402" t="str">
        <f>E52</f>
        <v>■国・県の制度　 □国・県の制度＋市独自の制度　 □市独自の制度</v>
      </c>
      <c r="F15" s="2403"/>
      <c r="G15" s="2403"/>
      <c r="H15" s="2403"/>
      <c r="I15" s="2403"/>
      <c r="J15" s="2403"/>
      <c r="K15" s="2403"/>
      <c r="L15" s="2403"/>
      <c r="M15" s="2403"/>
      <c r="N15" s="2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405" t="s">
        <v>330</v>
      </c>
      <c r="B16" s="2406"/>
      <c r="C16" s="2406"/>
      <c r="D16" s="2406"/>
      <c r="E16" s="2407" t="str">
        <f>E53</f>
        <v>新座市後期高齢者医療保養施設利用要綱</v>
      </c>
      <c r="F16" s="2408"/>
      <c r="G16" s="2408"/>
      <c r="H16" s="2408"/>
      <c r="I16" s="2408"/>
      <c r="J16" s="2408"/>
      <c r="K16" s="2408"/>
      <c r="L16" s="2408"/>
      <c r="M16" s="2408"/>
      <c r="N16" s="2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676000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676000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368000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308000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0.54437869822485208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保養施設２，０００円×１泊として、１年度につき1人１泊分を上限として利用券と助成券を交付した。</v>
      </c>
      <c r="F26" s="53"/>
      <c r="G26" s="53"/>
      <c r="H26" s="53"/>
      <c r="I26" s="53"/>
      <c r="J26" s="53"/>
      <c r="K26" s="53"/>
      <c r="L26" s="53"/>
      <c r="M26" s="53"/>
      <c r="N26" s="54"/>
      <c r="O26" s="21"/>
      <c r="P26" s="2360" t="s">
        <v>292</v>
      </c>
      <c r="Q26" s="2361"/>
      <c r="R26" s="2361"/>
      <c r="S26" s="2417"/>
      <c r="T26" s="121" t="str">
        <f>E105</f>
        <v>健康の保持増進のため現状のまま継続する。</v>
      </c>
      <c r="U26" s="2410"/>
      <c r="V26" s="2410"/>
      <c r="W26" s="2410"/>
      <c r="X26" s="2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助成人数</v>
      </c>
      <c r="C33" s="49"/>
      <c r="D33" s="23" t="str">
        <f t="shared" ref="D33:E36" si="1">D70</f>
        <v>人</v>
      </c>
      <c r="E33" s="46">
        <f t="shared" si="1"/>
        <v>221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412" t="s">
        <v>285</v>
      </c>
      <c r="B44" s="2413"/>
      <c r="C44" s="2413"/>
      <c r="D44" s="2413"/>
      <c r="E44" s="2414" t="s">
        <v>764</v>
      </c>
      <c r="F44" s="2415"/>
      <c r="G44" s="2415"/>
      <c r="H44" s="2415"/>
      <c r="I44" s="2415"/>
      <c r="J44" s="2415"/>
      <c r="K44" s="2415"/>
      <c r="L44" s="2415"/>
      <c r="M44" s="2415"/>
      <c r="N44" s="2416"/>
    </row>
    <row r="45" spans="1:35" ht="20.100000000000001" customHeight="1" x14ac:dyDescent="0.15">
      <c r="A45" s="2388" t="s">
        <v>283</v>
      </c>
      <c r="B45" s="2389"/>
      <c r="C45" s="2389"/>
      <c r="D45" s="2389"/>
      <c r="E45" s="2390" t="s">
        <v>628</v>
      </c>
      <c r="F45" s="2391"/>
      <c r="G45" s="2391"/>
      <c r="H45" s="2391"/>
      <c r="I45" s="2391"/>
      <c r="J45" s="2391"/>
      <c r="K45" s="2391"/>
      <c r="L45" s="2391"/>
      <c r="M45" s="2391"/>
      <c r="N45" s="2392"/>
    </row>
    <row r="46" spans="1:35" ht="20.100000000000001" customHeight="1" x14ac:dyDescent="0.15">
      <c r="A46" s="2385" t="s">
        <v>334</v>
      </c>
      <c r="B46" s="2386"/>
      <c r="C46" s="2386"/>
      <c r="D46" s="2387"/>
      <c r="E46" s="2393" t="s">
        <v>763</v>
      </c>
      <c r="F46" s="2394"/>
      <c r="G46" s="2394"/>
      <c r="H46" s="2394"/>
      <c r="I46" s="2394"/>
      <c r="J46" s="2394"/>
      <c r="K46" s="2394"/>
      <c r="L46" s="2394"/>
      <c r="M46" s="2394"/>
      <c r="N46" s="2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388" t="s">
        <v>332</v>
      </c>
      <c r="B51" s="2389"/>
      <c r="C51" s="2389"/>
      <c r="D51" s="2389"/>
      <c r="E51" s="2402" t="str">
        <f>AA52 &amp; "市が直接実施  " &amp; AB52  &amp; "一部委託  "  &amp; AC52 &amp; "全部委託・指定管理  " &amp; AD52 &amp; "その他"</f>
        <v>■市が直接実施  □一部委託  □全部委託・指定管理  □その他</v>
      </c>
      <c r="F51" s="2403"/>
      <c r="G51" s="2403"/>
      <c r="H51" s="2403"/>
      <c r="I51" s="2403"/>
      <c r="J51" s="2403"/>
      <c r="K51" s="2403"/>
      <c r="L51" s="2403"/>
      <c r="M51" s="2403"/>
      <c r="N51" s="2404"/>
    </row>
    <row r="52" spans="1:40" ht="20.100000000000001" customHeight="1" x14ac:dyDescent="0.15">
      <c r="A52" s="2388" t="s">
        <v>331</v>
      </c>
      <c r="B52" s="2389"/>
      <c r="C52" s="2389"/>
      <c r="D52" s="2389"/>
      <c r="E52" s="2402" t="str">
        <f>AA53 &amp; "国・県の制度　 " &amp; AB53  &amp; "国・県の制度＋市独自の制度　 "  &amp; AC53  &amp; "市独自の制度"</f>
        <v>■国・県の制度　 □国・県の制度＋市独自の制度　 □市独自の制度</v>
      </c>
      <c r="F52" s="2403"/>
      <c r="G52" s="2403"/>
      <c r="H52" s="2403"/>
      <c r="I52" s="2403"/>
      <c r="J52" s="2403"/>
      <c r="K52" s="2403"/>
      <c r="L52" s="2403"/>
      <c r="M52" s="2403"/>
      <c r="N52" s="2404"/>
      <c r="AA52" s="8" t="s">
        <v>275</v>
      </c>
      <c r="AB52" s="8" t="s">
        <v>274</v>
      </c>
      <c r="AC52" s="8" t="s">
        <v>274</v>
      </c>
      <c r="AD52" s="8" t="s">
        <v>274</v>
      </c>
    </row>
    <row r="53" spans="1:40" ht="20.100000000000001" customHeight="1" thickBot="1" x14ac:dyDescent="0.2">
      <c r="A53" s="2405" t="s">
        <v>330</v>
      </c>
      <c r="B53" s="2406"/>
      <c r="C53" s="2406"/>
      <c r="D53" s="2406"/>
      <c r="E53" s="2407" t="s">
        <v>762</v>
      </c>
      <c r="F53" s="2408"/>
      <c r="G53" s="2408"/>
      <c r="H53" s="2408"/>
      <c r="I53" s="2408"/>
      <c r="J53" s="2408"/>
      <c r="K53" s="2408"/>
      <c r="L53" s="2408"/>
      <c r="M53" s="2408"/>
      <c r="N53" s="24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676000</v>
      </c>
      <c r="F57" s="57"/>
      <c r="G57" s="57">
        <f>IFERROR(HLOOKUP($AF$38,$AA$56:$AI$57,2,FALSE)*1000,"")</f>
        <v>668000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1020</v>
      </c>
      <c r="AE57" s="13">
        <v>676</v>
      </c>
      <c r="AF57" s="13">
        <v>668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676000</v>
      </c>
      <c r="G58" s="19"/>
      <c r="H58" s="20">
        <f>IFERROR(G57-H59,"")</f>
        <v>668000</v>
      </c>
      <c r="I58" s="19"/>
      <c r="J58" s="20">
        <f>IFERROR(I57-J59,"")</f>
        <v>0</v>
      </c>
      <c r="K58" s="19"/>
      <c r="L58" s="20">
        <f>IFERROR(K57-L59,"")</f>
        <v>0</v>
      </c>
      <c r="M58" s="19"/>
      <c r="N58" s="18">
        <f>IFERROR(M57-N59,"")</f>
        <v>0</v>
      </c>
      <c r="AA58" s="13">
        <v>0</v>
      </c>
      <c r="AB58" s="13">
        <v>0</v>
      </c>
      <c r="AC58" s="13">
        <v>0</v>
      </c>
      <c r="AD58" s="13">
        <v>162000</v>
      </c>
      <c r="AE58" s="13">
        <v>368000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368000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308000</v>
      </c>
      <c r="F61" s="57"/>
      <c r="G61" s="57">
        <f>IFERROR(G57-G60,"")</f>
        <v>668000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0.54437869822485208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761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760</v>
      </c>
      <c r="C70" s="49"/>
      <c r="D70" s="15" t="s">
        <v>252</v>
      </c>
      <c r="E70" s="180">
        <f>IFERROR(HLOOKUP($AE$38,$AA$76:$AI$80,2,FALSE),"")</f>
        <v>221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221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360" t="s">
        <v>305</v>
      </c>
      <c r="B85" s="2361"/>
      <c r="C85" s="2361"/>
      <c r="D85" s="23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360" t="s">
        <v>302</v>
      </c>
      <c r="B87" s="2361"/>
      <c r="C87" s="2361"/>
      <c r="D87" s="2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356" t="s">
        <v>300</v>
      </c>
      <c r="B89" s="2357"/>
      <c r="C89" s="2357"/>
      <c r="D89" s="2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360" t="s">
        <v>297</v>
      </c>
      <c r="B91" s="2361"/>
      <c r="C91" s="2361"/>
      <c r="D91" s="2418"/>
      <c r="E91" s="158" t="s">
        <v>759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360" t="s">
        <v>294</v>
      </c>
      <c r="B98" s="2361"/>
      <c r="C98" s="2361"/>
      <c r="D98" s="2418"/>
      <c r="E98" s="2423" t="s">
        <v>340</v>
      </c>
      <c r="F98" s="2424"/>
      <c r="G98" s="2420" t="s">
        <v>293</v>
      </c>
      <c r="H98" s="2421"/>
      <c r="I98" s="2421"/>
      <c r="J98" s="2421"/>
      <c r="K98" s="2421"/>
      <c r="L98" s="2421"/>
      <c r="M98" s="2421"/>
      <c r="N98" s="2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360" t="s">
        <v>292</v>
      </c>
      <c r="B105" s="2361"/>
      <c r="C105" s="2361"/>
      <c r="D105" s="2418"/>
      <c r="E105" s="2419" t="s">
        <v>758</v>
      </c>
      <c r="F105" s="2410"/>
      <c r="G105" s="2410"/>
      <c r="H105" s="2410"/>
      <c r="I105" s="2410"/>
      <c r="J105" s="2410"/>
      <c r="K105" s="2410"/>
      <c r="L105" s="2410"/>
      <c r="M105" s="2410"/>
      <c r="N105" s="2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436" t="s">
        <v>307</v>
      </c>
      <c r="Q4" s="2437"/>
      <c r="R4" s="2437"/>
      <c r="S4" s="2437"/>
      <c r="T4" s="118" t="str">
        <f>LEFT(E83,1)</f>
        <v>Ｂ</v>
      </c>
      <c r="U4" s="2438" t="s">
        <v>306</v>
      </c>
      <c r="V4" s="2438"/>
      <c r="W4" s="2438"/>
      <c r="X4" s="2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440" t="s">
        <v>305</v>
      </c>
      <c r="Q6" s="2441"/>
      <c r="R6" s="2441"/>
      <c r="S6" s="2441"/>
      <c r="T6" s="118" t="str">
        <f>LEFT(E85,1)</f>
        <v>Ｂ</v>
      </c>
      <c r="U6" s="2438" t="s">
        <v>303</v>
      </c>
      <c r="V6" s="2438"/>
      <c r="W6" s="2438"/>
      <c r="X6" s="2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452" t="s">
        <v>285</v>
      </c>
      <c r="B7" s="2453"/>
      <c r="C7" s="2453"/>
      <c r="D7" s="2453"/>
      <c r="E7" s="2454" t="str">
        <f t="shared" si="0"/>
        <v>健診費補助金</v>
      </c>
      <c r="F7" s="2455"/>
      <c r="G7" s="2455"/>
      <c r="H7" s="2455"/>
      <c r="I7" s="2455"/>
      <c r="J7" s="2455"/>
      <c r="K7" s="2455"/>
      <c r="L7" s="2455"/>
      <c r="M7" s="2455"/>
      <c r="N7" s="2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428" t="s">
        <v>283</v>
      </c>
      <c r="B8" s="2429"/>
      <c r="C8" s="2429"/>
      <c r="D8" s="2429"/>
      <c r="E8" s="2430" t="str">
        <f t="shared" si="0"/>
        <v>長寿はつらつ課</v>
      </c>
      <c r="F8" s="2431"/>
      <c r="G8" s="2431"/>
      <c r="H8" s="2431"/>
      <c r="I8" s="2431"/>
      <c r="J8" s="2431"/>
      <c r="K8" s="2431"/>
      <c r="L8" s="2431"/>
      <c r="M8" s="2431"/>
      <c r="N8" s="2432"/>
      <c r="P8" s="2400" t="s">
        <v>302</v>
      </c>
      <c r="Q8" s="2401"/>
      <c r="R8" s="2401"/>
      <c r="S8" s="2401"/>
      <c r="T8" s="120" t="str">
        <f>LEFT(E87,1)</f>
        <v>Ｂ</v>
      </c>
      <c r="U8" s="2398" t="s">
        <v>301</v>
      </c>
      <c r="V8" s="2398"/>
      <c r="W8" s="2398"/>
      <c r="X8" s="2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425" t="s">
        <v>334</v>
      </c>
      <c r="B9" s="2426"/>
      <c r="C9" s="2426"/>
      <c r="D9" s="2427"/>
      <c r="E9" s="2433" t="str">
        <f t="shared" si="0"/>
        <v>後期高齢者医療被保険者の疾病の早期発見及び予防のため、市の指定医療機関で行う健康診査の受診料の自己負担額を助成する。</v>
      </c>
      <c r="F9" s="2434"/>
      <c r="G9" s="2434"/>
      <c r="H9" s="2434"/>
      <c r="I9" s="2434"/>
      <c r="J9" s="2434"/>
      <c r="K9" s="2434"/>
      <c r="L9" s="2434"/>
      <c r="M9" s="2434"/>
      <c r="N9" s="2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396" t="s">
        <v>300</v>
      </c>
      <c r="Q10" s="2397"/>
      <c r="R10" s="2397"/>
      <c r="S10" s="2397"/>
      <c r="T10" s="118" t="str">
        <f>LEFT(E89,1)</f>
        <v>Ａ</v>
      </c>
      <c r="U10" s="2398" t="s">
        <v>298</v>
      </c>
      <c r="V10" s="2398"/>
      <c r="W10" s="2398"/>
      <c r="X10" s="2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疾病の早期発見及び予防のために受診率向上が望まれているため、周知・勧奨方法を検討し続ける必要がある。</v>
      </c>
      <c r="U12" s="2450"/>
      <c r="V12" s="2450"/>
      <c r="W12" s="2450"/>
      <c r="X12" s="2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428" t="s">
        <v>332</v>
      </c>
      <c r="B14" s="2429"/>
      <c r="C14" s="2429"/>
      <c r="D14" s="2429"/>
      <c r="E14" s="2442" t="str">
        <f>E51</f>
        <v>■市が直接実施  ■一部委託  □全部委託・指定管理  □その他</v>
      </c>
      <c r="F14" s="2443"/>
      <c r="G14" s="2443"/>
      <c r="H14" s="2443"/>
      <c r="I14" s="2443"/>
      <c r="J14" s="2443"/>
      <c r="K14" s="2443"/>
      <c r="L14" s="2443"/>
      <c r="M14" s="2443"/>
      <c r="N14" s="2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428" t="s">
        <v>331</v>
      </c>
      <c r="B15" s="2429"/>
      <c r="C15" s="2429"/>
      <c r="D15" s="2429"/>
      <c r="E15" s="2442" t="str">
        <f>E52</f>
        <v>■国・県の制度　 □国・県の制度＋市独自の制度　 □市独自の制度</v>
      </c>
      <c r="F15" s="2443"/>
      <c r="G15" s="2443"/>
      <c r="H15" s="2443"/>
      <c r="I15" s="2443"/>
      <c r="J15" s="2443"/>
      <c r="K15" s="2443"/>
      <c r="L15" s="2443"/>
      <c r="M15" s="2443"/>
      <c r="N15" s="2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445" t="s">
        <v>330</v>
      </c>
      <c r="B16" s="2446"/>
      <c r="C16" s="2446"/>
      <c r="D16" s="2446"/>
      <c r="E16" s="2447" t="str">
        <f>E53</f>
        <v>高齢者の医療の確保に関する法律</v>
      </c>
      <c r="F16" s="2448"/>
      <c r="G16" s="2448"/>
      <c r="H16" s="2448"/>
      <c r="I16" s="2448"/>
      <c r="J16" s="2448"/>
      <c r="K16" s="2448"/>
      <c r="L16" s="2448"/>
      <c r="M16" s="2448"/>
      <c r="N16" s="2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92411000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15950000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76461000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84855991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7555009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0.91824556600404716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市の指定医療機関で行う健康診査の受診料の自己負担額を助成した。
５月　朝霞地区医師会と４市で契約
６月　受診券送付
７月から３月　健診実施</v>
      </c>
      <c r="F26" s="53"/>
      <c r="G26" s="53"/>
      <c r="H26" s="53"/>
      <c r="I26" s="53"/>
      <c r="J26" s="53"/>
      <c r="K26" s="53"/>
      <c r="L26" s="53"/>
      <c r="M26" s="53"/>
      <c r="N26" s="54"/>
      <c r="O26" s="21"/>
      <c r="P26" s="2400" t="s">
        <v>292</v>
      </c>
      <c r="Q26" s="2401"/>
      <c r="R26" s="2401"/>
      <c r="S26" s="2457"/>
      <c r="T26" s="121" t="str">
        <f>E105</f>
        <v>受診率向上を目指し、健診受診勧奨方法を検討していく。</v>
      </c>
      <c r="U26" s="2450"/>
      <c r="V26" s="2450"/>
      <c r="W26" s="2450"/>
      <c r="X26" s="2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受診率</v>
      </c>
      <c r="C33" s="49"/>
      <c r="D33" s="23" t="str">
        <f t="shared" ref="D33:E36" si="1">D70</f>
        <v>％</v>
      </c>
      <c r="E33" s="46">
        <f t="shared" si="1"/>
        <v>28.4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452" t="s">
        <v>285</v>
      </c>
      <c r="B44" s="2453"/>
      <c r="C44" s="2453"/>
      <c r="D44" s="2453"/>
      <c r="E44" s="2454" t="s">
        <v>770</v>
      </c>
      <c r="F44" s="2455"/>
      <c r="G44" s="2455"/>
      <c r="H44" s="2455"/>
      <c r="I44" s="2455"/>
      <c r="J44" s="2455"/>
      <c r="K44" s="2455"/>
      <c r="L44" s="2455"/>
      <c r="M44" s="2455"/>
      <c r="N44" s="2456"/>
    </row>
    <row r="45" spans="1:35" ht="20.100000000000001" customHeight="1" x14ac:dyDescent="0.15">
      <c r="A45" s="2428" t="s">
        <v>283</v>
      </c>
      <c r="B45" s="2429"/>
      <c r="C45" s="2429"/>
      <c r="D45" s="2429"/>
      <c r="E45" s="2430" t="s">
        <v>628</v>
      </c>
      <c r="F45" s="2431"/>
      <c r="G45" s="2431"/>
      <c r="H45" s="2431"/>
      <c r="I45" s="2431"/>
      <c r="J45" s="2431"/>
      <c r="K45" s="2431"/>
      <c r="L45" s="2431"/>
      <c r="M45" s="2431"/>
      <c r="N45" s="2432"/>
    </row>
    <row r="46" spans="1:35" ht="20.100000000000001" customHeight="1" x14ac:dyDescent="0.15">
      <c r="A46" s="2425" t="s">
        <v>334</v>
      </c>
      <c r="B46" s="2426"/>
      <c r="C46" s="2426"/>
      <c r="D46" s="2427"/>
      <c r="E46" s="2433" t="s">
        <v>769</v>
      </c>
      <c r="F46" s="2434"/>
      <c r="G46" s="2434"/>
      <c r="H46" s="2434"/>
      <c r="I46" s="2434"/>
      <c r="J46" s="2434"/>
      <c r="K46" s="2434"/>
      <c r="L46" s="2434"/>
      <c r="M46" s="2434"/>
      <c r="N46" s="2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428" t="s">
        <v>332</v>
      </c>
      <c r="B51" s="2429"/>
      <c r="C51" s="2429"/>
      <c r="D51" s="2429"/>
      <c r="E51" s="2442" t="str">
        <f>AA52 &amp; "市が直接実施  " &amp; AB52  &amp; "一部委託  "  &amp; AC52 &amp; "全部委託・指定管理  " &amp; AD52 &amp; "その他"</f>
        <v>■市が直接実施  ■一部委託  □全部委託・指定管理  □その他</v>
      </c>
      <c r="F51" s="2443"/>
      <c r="G51" s="2443"/>
      <c r="H51" s="2443"/>
      <c r="I51" s="2443"/>
      <c r="J51" s="2443"/>
      <c r="K51" s="2443"/>
      <c r="L51" s="2443"/>
      <c r="M51" s="2443"/>
      <c r="N51" s="2444"/>
    </row>
    <row r="52" spans="1:40" ht="20.100000000000001" customHeight="1" x14ac:dyDescent="0.15">
      <c r="A52" s="2428" t="s">
        <v>331</v>
      </c>
      <c r="B52" s="2429"/>
      <c r="C52" s="2429"/>
      <c r="D52" s="2429"/>
      <c r="E52" s="2442" t="str">
        <f>AA53 &amp; "国・県の制度　 " &amp; AB53  &amp; "国・県の制度＋市独自の制度　 "  &amp; AC53  &amp; "市独自の制度"</f>
        <v>■国・県の制度　 □国・県の制度＋市独自の制度　 □市独自の制度</v>
      </c>
      <c r="F52" s="2443"/>
      <c r="G52" s="2443"/>
      <c r="H52" s="2443"/>
      <c r="I52" s="2443"/>
      <c r="J52" s="2443"/>
      <c r="K52" s="2443"/>
      <c r="L52" s="2443"/>
      <c r="M52" s="2443"/>
      <c r="N52" s="2444"/>
      <c r="AA52" s="8" t="s">
        <v>275</v>
      </c>
      <c r="AB52" s="8" t="s">
        <v>275</v>
      </c>
      <c r="AC52" s="8" t="s">
        <v>274</v>
      </c>
      <c r="AD52" s="8" t="s">
        <v>274</v>
      </c>
    </row>
    <row r="53" spans="1:40" ht="20.100000000000001" customHeight="1" thickBot="1" x14ac:dyDescent="0.2">
      <c r="A53" s="2445" t="s">
        <v>330</v>
      </c>
      <c r="B53" s="2446"/>
      <c r="C53" s="2446"/>
      <c r="D53" s="2446"/>
      <c r="E53" s="2447" t="s">
        <v>755</v>
      </c>
      <c r="F53" s="2448"/>
      <c r="G53" s="2448"/>
      <c r="H53" s="2448"/>
      <c r="I53" s="2448"/>
      <c r="J53" s="2448"/>
      <c r="K53" s="2448"/>
      <c r="L53" s="2448"/>
      <c r="M53" s="2448"/>
      <c r="N53" s="2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92411000</v>
      </c>
      <c r="F57" s="57"/>
      <c r="G57" s="57">
        <f>IFERROR(HLOOKUP($AF$38,$AA$56:$AI$57,2,FALSE)*1000,"")</f>
        <v>95289000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83454</v>
      </c>
      <c r="AE57" s="13">
        <v>92411</v>
      </c>
      <c r="AF57" s="13">
        <v>95289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15950000</v>
      </c>
      <c r="G58" s="19"/>
      <c r="H58" s="20">
        <f>IFERROR(G57-H59,"")</f>
        <v>23666000</v>
      </c>
      <c r="I58" s="19"/>
      <c r="J58" s="20">
        <f>IFERROR(I57-J59,"")</f>
        <v>0</v>
      </c>
      <c r="K58" s="19"/>
      <c r="L58" s="20">
        <f>IFERROR(K57-L59,"")</f>
        <v>0</v>
      </c>
      <c r="M58" s="19"/>
      <c r="N58" s="18">
        <f>IFERROR(M57-N59,"")</f>
        <v>0</v>
      </c>
      <c r="AA58" s="13">
        <v>0</v>
      </c>
      <c r="AB58" s="13">
        <v>0</v>
      </c>
      <c r="AC58" s="13">
        <v>0</v>
      </c>
      <c r="AD58" s="13">
        <v>28590694</v>
      </c>
      <c r="AE58" s="13">
        <v>84855991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76461000</v>
      </c>
      <c r="G59" s="19"/>
      <c r="H59" s="20">
        <f>IFERROR(HLOOKUP($AF$38,$AA$60:$AI$61,2,FALSE)*1000,"")</f>
        <v>71623000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84855991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7555009</v>
      </c>
      <c r="F61" s="57"/>
      <c r="G61" s="57">
        <f>IFERROR(G57-G60,"")</f>
        <v>95289000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73727</v>
      </c>
      <c r="AE61" s="12">
        <f t="shared" si="2"/>
        <v>76461</v>
      </c>
      <c r="AF61" s="12">
        <f t="shared" si="2"/>
        <v>71623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0.91824556600404716</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768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767</v>
      </c>
      <c r="C70" s="49"/>
      <c r="D70" s="15" t="s">
        <v>421</v>
      </c>
      <c r="E70" s="180">
        <f>IFERROR(HLOOKUP($AE$38,$AA$76:$AI$80,2,FALSE),"")</f>
        <v>28.4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73727</v>
      </c>
      <c r="AE71" s="11">
        <v>76461</v>
      </c>
      <c r="AF71" s="11">
        <v>71623</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28.4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400" t="s">
        <v>305</v>
      </c>
      <c r="B85" s="2401"/>
      <c r="C85" s="2401"/>
      <c r="D85" s="2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400" t="s">
        <v>302</v>
      </c>
      <c r="B87" s="2401"/>
      <c r="C87" s="2401"/>
      <c r="D87" s="24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396" t="s">
        <v>300</v>
      </c>
      <c r="B89" s="2397"/>
      <c r="C89" s="2397"/>
      <c r="D89" s="2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400" t="s">
        <v>297</v>
      </c>
      <c r="B91" s="2401"/>
      <c r="C91" s="2401"/>
      <c r="D91" s="2458"/>
      <c r="E91" s="158" t="s">
        <v>766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400" t="s">
        <v>294</v>
      </c>
      <c r="B98" s="2401"/>
      <c r="C98" s="2401"/>
      <c r="D98" s="2458"/>
      <c r="E98" s="2463" t="s">
        <v>232</v>
      </c>
      <c r="F98" s="2464"/>
      <c r="G98" s="2460" t="s">
        <v>293</v>
      </c>
      <c r="H98" s="2461"/>
      <c r="I98" s="2461"/>
      <c r="J98" s="2461"/>
      <c r="K98" s="2461"/>
      <c r="L98" s="2461"/>
      <c r="M98" s="2461"/>
      <c r="N98" s="2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400" t="s">
        <v>292</v>
      </c>
      <c r="B105" s="2401"/>
      <c r="C105" s="2401"/>
      <c r="D105" s="2458"/>
      <c r="E105" s="2459" t="s">
        <v>765</v>
      </c>
      <c r="F105" s="2450"/>
      <c r="G105" s="2450"/>
      <c r="H105" s="2450"/>
      <c r="I105" s="2450"/>
      <c r="J105" s="2450"/>
      <c r="K105" s="2450"/>
      <c r="L105" s="2450"/>
      <c r="M105" s="2450"/>
      <c r="N105" s="2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15" t="s">
        <v>307</v>
      </c>
      <c r="Q4" s="316"/>
      <c r="R4" s="316"/>
      <c r="S4" s="316"/>
      <c r="T4" s="118" t="str">
        <f>LEFT(E83,1)</f>
        <v>Ｂ</v>
      </c>
      <c r="U4" s="317" t="s">
        <v>306</v>
      </c>
      <c r="V4" s="317"/>
      <c r="W4" s="317"/>
      <c r="X4" s="318"/>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319" t="s">
        <v>305</v>
      </c>
      <c r="Q6" s="320"/>
      <c r="R6" s="320"/>
      <c r="S6" s="320"/>
      <c r="T6" s="118" t="str">
        <f>LEFT(E85,1)</f>
        <v>Ｂ</v>
      </c>
      <c r="U6" s="317" t="s">
        <v>303</v>
      </c>
      <c r="V6" s="317"/>
      <c r="W6" s="317"/>
      <c r="X6" s="318"/>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31" t="s">
        <v>285</v>
      </c>
      <c r="B7" s="332"/>
      <c r="C7" s="332"/>
      <c r="D7" s="332"/>
      <c r="E7" s="333" t="str">
        <f t="shared" si="0"/>
        <v>利用者支援（基本型）</v>
      </c>
      <c r="F7" s="334"/>
      <c r="G7" s="334"/>
      <c r="H7" s="334"/>
      <c r="I7" s="334"/>
      <c r="J7" s="334"/>
      <c r="K7" s="334"/>
      <c r="L7" s="334"/>
      <c r="M7" s="334"/>
      <c r="N7" s="335"/>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07" t="s">
        <v>283</v>
      </c>
      <c r="B8" s="308"/>
      <c r="C8" s="308"/>
      <c r="D8" s="308"/>
      <c r="E8" s="309" t="str">
        <f t="shared" si="0"/>
        <v>こども支援課</v>
      </c>
      <c r="F8" s="310"/>
      <c r="G8" s="310"/>
      <c r="H8" s="310"/>
      <c r="I8" s="310"/>
      <c r="J8" s="310"/>
      <c r="K8" s="310"/>
      <c r="L8" s="310"/>
      <c r="M8" s="310"/>
      <c r="N8" s="311"/>
      <c r="P8" s="279" t="s">
        <v>302</v>
      </c>
      <c r="Q8" s="280"/>
      <c r="R8" s="280"/>
      <c r="S8" s="280"/>
      <c r="T8" s="120" t="str">
        <f>LEFT(E87,1)</f>
        <v>Ａ</v>
      </c>
      <c r="U8" s="277" t="s">
        <v>301</v>
      </c>
      <c r="V8" s="277"/>
      <c r="W8" s="277"/>
      <c r="X8" s="27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04" t="s">
        <v>334</v>
      </c>
      <c r="B9" s="305"/>
      <c r="C9" s="305"/>
      <c r="D9" s="306"/>
      <c r="E9" s="312" t="str">
        <f t="shared" si="0"/>
        <v>子育て世代包括支援体制の整備に向けて、子どもとその保護者に対し、地域の身近な場所で子ども・子育て支援に関する情報提供や相談・助言、また、地域資源の発掘や関係機関との連携・調整等総合的に行う子育て支援コーディネーターを配置する。</v>
      </c>
      <c r="F9" s="313"/>
      <c r="G9" s="313"/>
      <c r="H9" s="313"/>
      <c r="I9" s="313"/>
      <c r="J9" s="313"/>
      <c r="K9" s="313"/>
      <c r="L9" s="313"/>
      <c r="M9" s="313"/>
      <c r="N9" s="314"/>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75" t="s">
        <v>300</v>
      </c>
      <c r="Q10" s="276"/>
      <c r="R10" s="276"/>
      <c r="S10" s="276"/>
      <c r="T10" s="118" t="str">
        <f>LEFT(E89,1)</f>
        <v>Ｂ</v>
      </c>
      <c r="U10" s="277" t="s">
        <v>298</v>
      </c>
      <c r="V10" s="277"/>
      <c r="W10" s="277"/>
      <c r="X10" s="27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令和５年度から３か所目を開設して実施した。保健センターの集団検診や関係機関へ出向いたり、市役所２階フロアを使った掲示等をするなど積極的にＰＲ活動を行い相談件数も増加した。また、出産・子育て応援給付金事業の８か月面談を利用者支援（基本型）が行うことで、ＰＲにもつながっている。</v>
      </c>
      <c r="U12" s="329"/>
      <c r="V12" s="329"/>
      <c r="W12" s="329"/>
      <c r="X12" s="330"/>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07" t="s">
        <v>332</v>
      </c>
      <c r="B14" s="308"/>
      <c r="C14" s="308"/>
      <c r="D14" s="308"/>
      <c r="E14" s="321" t="str">
        <f>E51</f>
        <v>□市が直接実施  □一部委託  ■全部委託・指定管理  □その他</v>
      </c>
      <c r="F14" s="322"/>
      <c r="G14" s="322"/>
      <c r="H14" s="322"/>
      <c r="I14" s="322"/>
      <c r="J14" s="322"/>
      <c r="K14" s="322"/>
      <c r="L14" s="322"/>
      <c r="M14" s="322"/>
      <c r="N14" s="323"/>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07" t="s">
        <v>331</v>
      </c>
      <c r="B15" s="308"/>
      <c r="C15" s="308"/>
      <c r="D15" s="308"/>
      <c r="E15" s="321" t="str">
        <f>E52</f>
        <v>■国・県の制度　 □国・県の制度＋市独自の制度　 □市独自の制度</v>
      </c>
      <c r="F15" s="322"/>
      <c r="G15" s="322"/>
      <c r="H15" s="322"/>
      <c r="I15" s="322"/>
      <c r="J15" s="322"/>
      <c r="K15" s="322"/>
      <c r="L15" s="322"/>
      <c r="M15" s="322"/>
      <c r="N15" s="323"/>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24" t="s">
        <v>330</v>
      </c>
      <c r="B16" s="325"/>
      <c r="C16" s="325"/>
      <c r="D16" s="325"/>
      <c r="E16" s="326" t="str">
        <f>E53</f>
        <v>子ども・子育て支援法、新座市利用者支援事業実施要綱</v>
      </c>
      <c r="F16" s="327"/>
      <c r="G16" s="327"/>
      <c r="H16" s="327"/>
      <c r="I16" s="327"/>
      <c r="J16" s="327"/>
      <c r="K16" s="327"/>
      <c r="L16" s="327"/>
      <c r="M16" s="327"/>
      <c r="N16" s="328"/>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16751000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2828000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13923000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16751000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子育て支援センターで支援員と共に利用者の相談を受け、立ち入った相談については、相談室で相談・助言を行う。また、地域連携として、保育園、幼稚園等へ出向くとともに、地域自立支援協議会こども部会や生活支援体制事業の圏域協議体に出席し、地域子育て支援資源の育成、地域課題の発見、共有、社会資源の開発等を行う。</v>
      </c>
      <c r="F26" s="53"/>
      <c r="G26" s="53"/>
      <c r="H26" s="53"/>
      <c r="I26" s="53"/>
      <c r="J26" s="53"/>
      <c r="K26" s="53"/>
      <c r="L26" s="53"/>
      <c r="M26" s="53"/>
      <c r="N26" s="54"/>
      <c r="O26" s="21"/>
      <c r="P26" s="279" t="s">
        <v>292</v>
      </c>
      <c r="Q26" s="280"/>
      <c r="R26" s="280"/>
      <c r="S26" s="336"/>
      <c r="T26" s="121" t="str">
        <f>E105</f>
        <v>妊娠期から、子育てに関する相談機関があることや地域子育て支援センターは気軽に立ち寄り子育て中の親子の情報交換や交流の場であることを知っていただくために、工夫をしながら引き続き積極的なＰＲを行い、子育て家庭や妊婦が、教育・保育施設や地域子育て支援センター、保健・医療・福祉等の関係機関を円滑に利用できるように、相談や情報提供、助言等必要な支援を行うとともに、関係機関との連絡調整、連携・協働の体制づくり等を行う。</v>
      </c>
      <c r="U26" s="329"/>
      <c r="V26" s="329"/>
      <c r="W26" s="329"/>
      <c r="X26" s="330"/>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利用者数</v>
      </c>
      <c r="C33" s="49"/>
      <c r="D33" s="23" t="str">
        <f t="shared" ref="D33:E36" si="1">D70</f>
        <v>人</v>
      </c>
      <c r="E33" s="150">
        <f t="shared" si="1"/>
        <v>1170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提供情報・相談件数</v>
      </c>
      <c r="C34" s="49"/>
      <c r="D34" s="23" t="str">
        <f t="shared" si="1"/>
        <v>件</v>
      </c>
      <c r="E34" s="150">
        <f t="shared" si="1"/>
        <v>2182</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331" t="s">
        <v>285</v>
      </c>
      <c r="B44" s="332"/>
      <c r="C44" s="332"/>
      <c r="D44" s="332"/>
      <c r="E44" s="333" t="s">
        <v>364</v>
      </c>
      <c r="F44" s="334"/>
      <c r="G44" s="334"/>
      <c r="H44" s="334"/>
      <c r="I44" s="334"/>
      <c r="J44" s="334"/>
      <c r="K44" s="334"/>
      <c r="L44" s="334"/>
      <c r="M44" s="334"/>
      <c r="N44" s="335"/>
    </row>
    <row r="45" spans="1:35" ht="20.100000000000001" customHeight="1" x14ac:dyDescent="0.15">
      <c r="A45" s="307" t="s">
        <v>283</v>
      </c>
      <c r="B45" s="308"/>
      <c r="C45" s="308"/>
      <c r="D45" s="308"/>
      <c r="E45" s="309" t="s">
        <v>282</v>
      </c>
      <c r="F45" s="310"/>
      <c r="G45" s="310"/>
      <c r="H45" s="310"/>
      <c r="I45" s="310"/>
      <c r="J45" s="310"/>
      <c r="K45" s="310"/>
      <c r="L45" s="310"/>
      <c r="M45" s="310"/>
      <c r="N45" s="311"/>
    </row>
    <row r="46" spans="1:35" ht="20.100000000000001" customHeight="1" x14ac:dyDescent="0.15">
      <c r="A46" s="304" t="s">
        <v>334</v>
      </c>
      <c r="B46" s="305"/>
      <c r="C46" s="305"/>
      <c r="D46" s="306"/>
      <c r="E46" s="312" t="s">
        <v>363</v>
      </c>
      <c r="F46" s="313"/>
      <c r="G46" s="313"/>
      <c r="H46" s="313"/>
      <c r="I46" s="313"/>
      <c r="J46" s="313"/>
      <c r="K46" s="313"/>
      <c r="L46" s="313"/>
      <c r="M46" s="313"/>
      <c r="N46" s="314"/>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07" t="s">
        <v>332</v>
      </c>
      <c r="B51" s="308"/>
      <c r="C51" s="308"/>
      <c r="D51" s="308"/>
      <c r="E51" s="321" t="str">
        <f>AA52 &amp; "市が直接実施  " &amp; AB52  &amp; "一部委託  "  &amp; AC52 &amp; "全部委託・指定管理  " &amp; AD52 &amp; "その他"</f>
        <v>□市が直接実施  □一部委託  ■全部委託・指定管理  □その他</v>
      </c>
      <c r="F51" s="322"/>
      <c r="G51" s="322"/>
      <c r="H51" s="322"/>
      <c r="I51" s="322"/>
      <c r="J51" s="322"/>
      <c r="K51" s="322"/>
      <c r="L51" s="322"/>
      <c r="M51" s="322"/>
      <c r="N51" s="323"/>
    </row>
    <row r="52" spans="1:40" ht="20.100000000000001" customHeight="1" x14ac:dyDescent="0.15">
      <c r="A52" s="307" t="s">
        <v>331</v>
      </c>
      <c r="B52" s="308"/>
      <c r="C52" s="308"/>
      <c r="D52" s="308"/>
      <c r="E52" s="321" t="str">
        <f>AA53 &amp; "国・県の制度　 " &amp; AB53  &amp; "国・県の制度＋市独自の制度　 "  &amp; AC53  &amp; "市独自の制度"</f>
        <v>■国・県の制度　 □国・県の制度＋市独自の制度　 □市独自の制度</v>
      </c>
      <c r="F52" s="322"/>
      <c r="G52" s="322"/>
      <c r="H52" s="322"/>
      <c r="I52" s="322"/>
      <c r="J52" s="322"/>
      <c r="K52" s="322"/>
      <c r="L52" s="322"/>
      <c r="M52" s="322"/>
      <c r="N52" s="323"/>
      <c r="AA52" s="8" t="s">
        <v>274</v>
      </c>
      <c r="AB52" s="8" t="s">
        <v>274</v>
      </c>
      <c r="AC52" s="8" t="s">
        <v>275</v>
      </c>
      <c r="AD52" s="8" t="s">
        <v>274</v>
      </c>
    </row>
    <row r="53" spans="1:40" ht="20.100000000000001" customHeight="1" thickBot="1" x14ac:dyDescent="0.2">
      <c r="A53" s="324" t="s">
        <v>330</v>
      </c>
      <c r="B53" s="325"/>
      <c r="C53" s="325"/>
      <c r="D53" s="325"/>
      <c r="E53" s="326" t="s">
        <v>362</v>
      </c>
      <c r="F53" s="327"/>
      <c r="G53" s="327"/>
      <c r="H53" s="327"/>
      <c r="I53" s="327"/>
      <c r="J53" s="327"/>
      <c r="K53" s="327"/>
      <c r="L53" s="327"/>
      <c r="M53" s="327"/>
      <c r="N53" s="328"/>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16751000</v>
      </c>
      <c r="F57" s="57"/>
      <c r="G57" s="57">
        <f>IFERROR(HLOOKUP($AF$38,$AA$56:$AI$57,2,FALSE)*1000,"")</f>
        <v>16731000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11634</v>
      </c>
      <c r="AE57" s="13">
        <v>16751</v>
      </c>
      <c r="AF57" s="13">
        <v>16731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2828000</v>
      </c>
      <c r="G58" s="19"/>
      <c r="H58" s="20">
        <f>IFERROR(G57-H59,"")</f>
        <v>2789000</v>
      </c>
      <c r="I58" s="19"/>
      <c r="J58" s="20">
        <f>IFERROR(I57-J59,"")</f>
        <v>0</v>
      </c>
      <c r="K58" s="19"/>
      <c r="L58" s="20">
        <f>IFERROR(K57-L59,"")</f>
        <v>0</v>
      </c>
      <c r="M58" s="19"/>
      <c r="N58" s="18">
        <f>IFERROR(M57-N59,"")</f>
        <v>0</v>
      </c>
      <c r="AA58" s="13">
        <v>0</v>
      </c>
      <c r="AB58" s="13">
        <v>0</v>
      </c>
      <c r="AC58" s="13">
        <v>0</v>
      </c>
      <c r="AD58" s="13">
        <v>6436500</v>
      </c>
      <c r="AE58" s="13">
        <v>16751000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13923000</v>
      </c>
      <c r="G59" s="19"/>
      <c r="H59" s="20">
        <f>IFERROR(HLOOKUP($AF$38,$AA$60:$AI$61,2,FALSE)*1000,"")</f>
        <v>13942000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16751000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16731000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9195</v>
      </c>
      <c r="AE61" s="12">
        <f t="shared" si="2"/>
        <v>13923</v>
      </c>
      <c r="AF61" s="12">
        <f t="shared" si="2"/>
        <v>13942</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7356</v>
      </c>
      <c r="AE62" s="11">
        <v>11167</v>
      </c>
      <c r="AF62" s="11">
        <v>11154</v>
      </c>
      <c r="AG62" s="11">
        <v>0</v>
      </c>
      <c r="AH62" s="11">
        <v>0</v>
      </c>
      <c r="AI62" s="11">
        <v>0</v>
      </c>
      <c r="AJ62" s="8" t="s">
        <v>251</v>
      </c>
      <c r="AL62" s="8" t="s">
        <v>251</v>
      </c>
      <c r="AN62" s="8" t="s">
        <v>251</v>
      </c>
    </row>
    <row r="63" spans="1:40" ht="20.100000000000001" customHeight="1" x14ac:dyDescent="0.15">
      <c r="A63" s="51" t="s">
        <v>321</v>
      </c>
      <c r="B63" s="52"/>
      <c r="C63" s="52"/>
      <c r="D63" s="52"/>
      <c r="E63" s="53" t="s">
        <v>361</v>
      </c>
      <c r="F63" s="53"/>
      <c r="G63" s="53"/>
      <c r="H63" s="53"/>
      <c r="I63" s="53"/>
      <c r="J63" s="53"/>
      <c r="K63" s="53"/>
      <c r="L63" s="53"/>
      <c r="M63" s="53"/>
      <c r="N63" s="54"/>
      <c r="AA63" s="11">
        <v>0</v>
      </c>
      <c r="AB63" s="11">
        <v>0</v>
      </c>
      <c r="AC63" s="11">
        <v>0</v>
      </c>
      <c r="AD63" s="11">
        <v>1839</v>
      </c>
      <c r="AE63" s="11">
        <v>2756</v>
      </c>
      <c r="AF63" s="11">
        <v>2788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360</v>
      </c>
      <c r="C70" s="49"/>
      <c r="D70" s="15" t="s">
        <v>252</v>
      </c>
      <c r="E70" s="180">
        <f>IFERROR(HLOOKUP($AE$38,$AA$76:$AI$80,2,FALSE),"")</f>
        <v>1170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359</v>
      </c>
      <c r="C71" s="49"/>
      <c r="D71" s="15" t="s">
        <v>358</v>
      </c>
      <c r="E71" s="180">
        <f>IFERROR(HLOOKUP($AE$38,$AA$76:$AI$80,3,FALSE),"")</f>
        <v>2182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1170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2182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79" t="s">
        <v>305</v>
      </c>
      <c r="B85" s="280"/>
      <c r="C85" s="280"/>
      <c r="D85" s="280"/>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79" t="s">
        <v>302</v>
      </c>
      <c r="B87" s="280"/>
      <c r="C87" s="280"/>
      <c r="D87" s="280"/>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75" t="s">
        <v>300</v>
      </c>
      <c r="B89" s="276"/>
      <c r="C89" s="276"/>
      <c r="D89" s="276"/>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79" t="s">
        <v>297</v>
      </c>
      <c r="B91" s="280"/>
      <c r="C91" s="280"/>
      <c r="D91" s="337"/>
      <c r="E91" s="158" t="s">
        <v>357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79" t="s">
        <v>294</v>
      </c>
      <c r="B98" s="280"/>
      <c r="C98" s="280"/>
      <c r="D98" s="337"/>
      <c r="E98" s="342" t="s">
        <v>232</v>
      </c>
      <c r="F98" s="343"/>
      <c r="G98" s="339" t="s">
        <v>293</v>
      </c>
      <c r="H98" s="340"/>
      <c r="I98" s="340"/>
      <c r="J98" s="340"/>
      <c r="K98" s="340"/>
      <c r="L98" s="340"/>
      <c r="M98" s="340"/>
      <c r="N98" s="341"/>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79" t="s">
        <v>292</v>
      </c>
      <c r="B105" s="280"/>
      <c r="C105" s="280"/>
      <c r="D105" s="337"/>
      <c r="E105" s="338" t="s">
        <v>356</v>
      </c>
      <c r="F105" s="329"/>
      <c r="G105" s="329"/>
      <c r="H105" s="329"/>
      <c r="I105" s="329"/>
      <c r="J105" s="329"/>
      <c r="K105" s="329"/>
      <c r="L105" s="329"/>
      <c r="M105" s="329"/>
      <c r="N105" s="330"/>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476" t="s">
        <v>307</v>
      </c>
      <c r="Q4" s="2477"/>
      <c r="R4" s="2477"/>
      <c r="S4" s="2477"/>
      <c r="T4" s="118" t="str">
        <f>LEFT(E83,1)</f>
        <v>Ｂ</v>
      </c>
      <c r="U4" s="2478" t="s">
        <v>306</v>
      </c>
      <c r="V4" s="2478"/>
      <c r="W4" s="2478"/>
      <c r="X4" s="2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480" t="s">
        <v>305</v>
      </c>
      <c r="Q6" s="2481"/>
      <c r="R6" s="2481"/>
      <c r="S6" s="2481"/>
      <c r="T6" s="118" t="str">
        <f>LEFT(E85,1)</f>
        <v>Ｂ</v>
      </c>
      <c r="U6" s="2478" t="s">
        <v>303</v>
      </c>
      <c r="V6" s="2478"/>
      <c r="W6" s="2478"/>
      <c r="X6" s="2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492" t="s">
        <v>285</v>
      </c>
      <c r="B7" s="2493"/>
      <c r="C7" s="2493"/>
      <c r="D7" s="2493"/>
      <c r="E7" s="2494" t="str">
        <f t="shared" si="0"/>
        <v>人間ドック受診料補助金</v>
      </c>
      <c r="F7" s="2495"/>
      <c r="G7" s="2495"/>
      <c r="H7" s="2495"/>
      <c r="I7" s="2495"/>
      <c r="J7" s="2495"/>
      <c r="K7" s="2495"/>
      <c r="L7" s="2495"/>
      <c r="M7" s="2495"/>
      <c r="N7" s="2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468" t="s">
        <v>283</v>
      </c>
      <c r="B8" s="2469"/>
      <c r="C8" s="2469"/>
      <c r="D8" s="2469"/>
      <c r="E8" s="2470" t="str">
        <f t="shared" si="0"/>
        <v>長寿はつらつ課</v>
      </c>
      <c r="F8" s="2471"/>
      <c r="G8" s="2471"/>
      <c r="H8" s="2471"/>
      <c r="I8" s="2471"/>
      <c r="J8" s="2471"/>
      <c r="K8" s="2471"/>
      <c r="L8" s="2471"/>
      <c r="M8" s="2471"/>
      <c r="N8" s="2472"/>
      <c r="P8" s="2440" t="s">
        <v>302</v>
      </c>
      <c r="Q8" s="2441"/>
      <c r="R8" s="2441"/>
      <c r="S8" s="2441"/>
      <c r="T8" s="120" t="str">
        <f>LEFT(E87,1)</f>
        <v>Ｂ</v>
      </c>
      <c r="U8" s="2438" t="s">
        <v>301</v>
      </c>
      <c r="V8" s="2438"/>
      <c r="W8" s="2438"/>
      <c r="X8" s="2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465" t="s">
        <v>334</v>
      </c>
      <c r="B9" s="2466"/>
      <c r="C9" s="2466"/>
      <c r="D9" s="2467"/>
      <c r="E9" s="2473" t="str">
        <f t="shared" si="0"/>
        <v>後期高齢者医療被保険者の疾病の早期発見及び予防のため、市の指定医療機関で行う人間ドックの受診料の一部を助成する。</v>
      </c>
      <c r="F9" s="2474"/>
      <c r="G9" s="2474"/>
      <c r="H9" s="2474"/>
      <c r="I9" s="2474"/>
      <c r="J9" s="2474"/>
      <c r="K9" s="2474"/>
      <c r="L9" s="2474"/>
      <c r="M9" s="2474"/>
      <c r="N9" s="2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436" t="s">
        <v>300</v>
      </c>
      <c r="Q10" s="2437"/>
      <c r="R10" s="2437"/>
      <c r="S10" s="2437"/>
      <c r="T10" s="118" t="str">
        <f>LEFT(E89,1)</f>
        <v>Ａ</v>
      </c>
      <c r="U10" s="2438" t="s">
        <v>298</v>
      </c>
      <c r="V10" s="2438"/>
      <c r="W10" s="2438"/>
      <c r="X10" s="2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疾病の早期発見及び予防のために受診率向上が望まれているため、周知・勧奨方法を検討し続ける必要がある。</v>
      </c>
      <c r="U12" s="2490"/>
      <c r="V12" s="2490"/>
      <c r="W12" s="2490"/>
      <c r="X12" s="2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468" t="s">
        <v>332</v>
      </c>
      <c r="B14" s="2469"/>
      <c r="C14" s="2469"/>
      <c r="D14" s="2469"/>
      <c r="E14" s="2482" t="str">
        <f>E51</f>
        <v>■市が直接実施  ■一部委託  □全部委託・指定管理  □その他</v>
      </c>
      <c r="F14" s="2483"/>
      <c r="G14" s="2483"/>
      <c r="H14" s="2483"/>
      <c r="I14" s="2483"/>
      <c r="J14" s="2483"/>
      <c r="K14" s="2483"/>
      <c r="L14" s="2483"/>
      <c r="M14" s="2483"/>
      <c r="N14" s="2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468" t="s">
        <v>331</v>
      </c>
      <c r="B15" s="2469"/>
      <c r="C15" s="2469"/>
      <c r="D15" s="2469"/>
      <c r="E15" s="2482" t="str">
        <f>E52</f>
        <v>■国・県の制度　 □国・県の制度＋市独自の制度　 □市独自の制度</v>
      </c>
      <c r="F15" s="2483"/>
      <c r="G15" s="2483"/>
      <c r="H15" s="2483"/>
      <c r="I15" s="2483"/>
      <c r="J15" s="2483"/>
      <c r="K15" s="2483"/>
      <c r="L15" s="2483"/>
      <c r="M15" s="2483"/>
      <c r="N15" s="2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485" t="s">
        <v>330</v>
      </c>
      <c r="B16" s="2486"/>
      <c r="C16" s="2486"/>
      <c r="D16" s="2486"/>
      <c r="E16" s="2487" t="str">
        <f>E53</f>
        <v>高齢者の医療の確保に関する法律</v>
      </c>
      <c r="F16" s="2488"/>
      <c r="G16" s="2488"/>
      <c r="H16" s="2488"/>
      <c r="I16" s="2488"/>
      <c r="J16" s="2488"/>
      <c r="K16" s="2488"/>
      <c r="L16" s="2488"/>
      <c r="M16" s="2488"/>
      <c r="N16" s="2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37183000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23183000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35368544</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1814456</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0.95120200091439633</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市の指定医療機関で行う人間ドックの受診料の一部を助成した。
５月　朝霞地区医師会と４市で契約
６月　受診券送付
７月から３月　健診実施
助成額　３６，０１９円（自己負担額５，０００円）</v>
      </c>
      <c r="F26" s="53"/>
      <c r="G26" s="53"/>
      <c r="H26" s="53"/>
      <c r="I26" s="53"/>
      <c r="J26" s="53"/>
      <c r="K26" s="53"/>
      <c r="L26" s="53"/>
      <c r="M26" s="53"/>
      <c r="N26" s="54"/>
      <c r="O26" s="21"/>
      <c r="P26" s="2440" t="s">
        <v>292</v>
      </c>
      <c r="Q26" s="2441"/>
      <c r="R26" s="2441"/>
      <c r="S26" s="2497"/>
      <c r="T26" s="121" t="str">
        <f>E105</f>
        <v>受診率向上を目指し、受診勧奨方法を検討していく。</v>
      </c>
      <c r="U26" s="2490"/>
      <c r="V26" s="2490"/>
      <c r="W26" s="2490"/>
      <c r="X26" s="2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受診率</v>
      </c>
      <c r="C33" s="49"/>
      <c r="D33" s="23" t="str">
        <f t="shared" ref="D33:E36" si="1">D70</f>
        <v>％</v>
      </c>
      <c r="E33" s="46">
        <f t="shared" si="1"/>
        <v>4.5999999999999996</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492" t="s">
        <v>285</v>
      </c>
      <c r="B44" s="2493"/>
      <c r="C44" s="2493"/>
      <c r="D44" s="2493"/>
      <c r="E44" s="2494" t="s">
        <v>774</v>
      </c>
      <c r="F44" s="2495"/>
      <c r="G44" s="2495"/>
      <c r="H44" s="2495"/>
      <c r="I44" s="2495"/>
      <c r="J44" s="2495"/>
      <c r="K44" s="2495"/>
      <c r="L44" s="2495"/>
      <c r="M44" s="2495"/>
      <c r="N44" s="2496"/>
    </row>
    <row r="45" spans="1:35" ht="20.100000000000001" customHeight="1" x14ac:dyDescent="0.15">
      <c r="A45" s="2468" t="s">
        <v>283</v>
      </c>
      <c r="B45" s="2469"/>
      <c r="C45" s="2469"/>
      <c r="D45" s="2469"/>
      <c r="E45" s="2470" t="s">
        <v>628</v>
      </c>
      <c r="F45" s="2471"/>
      <c r="G45" s="2471"/>
      <c r="H45" s="2471"/>
      <c r="I45" s="2471"/>
      <c r="J45" s="2471"/>
      <c r="K45" s="2471"/>
      <c r="L45" s="2471"/>
      <c r="M45" s="2471"/>
      <c r="N45" s="2472"/>
    </row>
    <row r="46" spans="1:35" ht="20.100000000000001" customHeight="1" x14ac:dyDescent="0.15">
      <c r="A46" s="2465" t="s">
        <v>334</v>
      </c>
      <c r="B46" s="2466"/>
      <c r="C46" s="2466"/>
      <c r="D46" s="2467"/>
      <c r="E46" s="2473" t="s">
        <v>773</v>
      </c>
      <c r="F46" s="2474"/>
      <c r="G46" s="2474"/>
      <c r="H46" s="2474"/>
      <c r="I46" s="2474"/>
      <c r="J46" s="2474"/>
      <c r="K46" s="2474"/>
      <c r="L46" s="2474"/>
      <c r="M46" s="2474"/>
      <c r="N46" s="2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468" t="s">
        <v>332</v>
      </c>
      <c r="B51" s="2469"/>
      <c r="C51" s="2469"/>
      <c r="D51" s="2469"/>
      <c r="E51" s="2482" t="str">
        <f>AA52 &amp; "市が直接実施  " &amp; AB52  &amp; "一部委託  "  &amp; AC52 &amp; "全部委託・指定管理  " &amp; AD52 &amp; "その他"</f>
        <v>■市が直接実施  ■一部委託  □全部委託・指定管理  □その他</v>
      </c>
      <c r="F51" s="2483"/>
      <c r="G51" s="2483"/>
      <c r="H51" s="2483"/>
      <c r="I51" s="2483"/>
      <c r="J51" s="2483"/>
      <c r="K51" s="2483"/>
      <c r="L51" s="2483"/>
      <c r="M51" s="2483"/>
      <c r="N51" s="2484"/>
    </row>
    <row r="52" spans="1:40" ht="20.100000000000001" customHeight="1" x14ac:dyDescent="0.15">
      <c r="A52" s="2468" t="s">
        <v>331</v>
      </c>
      <c r="B52" s="2469"/>
      <c r="C52" s="2469"/>
      <c r="D52" s="2469"/>
      <c r="E52" s="2482" t="str">
        <f>AA53 &amp; "国・県の制度　 " &amp; AB53  &amp; "国・県の制度＋市独自の制度　 "  &amp; AC53  &amp; "市独自の制度"</f>
        <v>■国・県の制度　 □国・県の制度＋市独自の制度　 □市独自の制度</v>
      </c>
      <c r="F52" s="2483"/>
      <c r="G52" s="2483"/>
      <c r="H52" s="2483"/>
      <c r="I52" s="2483"/>
      <c r="J52" s="2483"/>
      <c r="K52" s="2483"/>
      <c r="L52" s="2483"/>
      <c r="M52" s="2483"/>
      <c r="N52" s="2484"/>
      <c r="AA52" s="8" t="s">
        <v>275</v>
      </c>
      <c r="AB52" s="8" t="s">
        <v>275</v>
      </c>
      <c r="AC52" s="8" t="s">
        <v>274</v>
      </c>
      <c r="AD52" s="8" t="s">
        <v>274</v>
      </c>
    </row>
    <row r="53" spans="1:40" ht="20.100000000000001" customHeight="1" thickBot="1" x14ac:dyDescent="0.2">
      <c r="A53" s="2485" t="s">
        <v>330</v>
      </c>
      <c r="B53" s="2486"/>
      <c r="C53" s="2486"/>
      <c r="D53" s="2486"/>
      <c r="E53" s="2487" t="s">
        <v>755</v>
      </c>
      <c r="F53" s="2488"/>
      <c r="G53" s="2488"/>
      <c r="H53" s="2488"/>
      <c r="I53" s="2488"/>
      <c r="J53" s="2488"/>
      <c r="K53" s="2488"/>
      <c r="L53" s="2488"/>
      <c r="M53" s="2488"/>
      <c r="N53" s="2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37183000</v>
      </c>
      <c r="F57" s="57"/>
      <c r="G57" s="57">
        <f>IFERROR(HLOOKUP($AF$38,$AA$56:$AI$57,2,FALSE)*1000,"")</f>
        <v>37568000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32706</v>
      </c>
      <c r="AE57" s="13">
        <v>37183</v>
      </c>
      <c r="AF57" s="13">
        <v>37568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23183000</v>
      </c>
      <c r="G58" s="19"/>
      <c r="H58" s="20">
        <f>IFERROR(G57-H59,"")</f>
        <v>22966000</v>
      </c>
      <c r="I58" s="19"/>
      <c r="J58" s="20">
        <f>IFERROR(I57-J59,"")</f>
        <v>0</v>
      </c>
      <c r="K58" s="19"/>
      <c r="L58" s="20">
        <f>IFERROR(K57-L59,"")</f>
        <v>0</v>
      </c>
      <c r="M58" s="19"/>
      <c r="N58" s="18">
        <f>IFERROR(M57-N59,"")</f>
        <v>0</v>
      </c>
      <c r="AA58" s="13">
        <v>0</v>
      </c>
      <c r="AB58" s="13">
        <v>0</v>
      </c>
      <c r="AC58" s="13">
        <v>0</v>
      </c>
      <c r="AD58" s="13">
        <v>12739623</v>
      </c>
      <c r="AE58" s="13">
        <v>35368544</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14000000</v>
      </c>
      <c r="G59" s="19"/>
      <c r="H59" s="20">
        <f>IFERROR(HLOOKUP($AF$38,$AA$60:$AI$61,2,FALSE)*1000,"")</f>
        <v>14602000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35368544</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1814456</v>
      </c>
      <c r="F61" s="57"/>
      <c r="G61" s="57">
        <f>IFERROR(G57-G60,"")</f>
        <v>37568000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12712</v>
      </c>
      <c r="AE61" s="12">
        <f t="shared" si="2"/>
        <v>14000</v>
      </c>
      <c r="AF61" s="12">
        <f t="shared" si="2"/>
        <v>14602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0.95120200091439633</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772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767</v>
      </c>
      <c r="C70" s="49"/>
      <c r="D70" s="15" t="s">
        <v>421</v>
      </c>
      <c r="E70" s="180">
        <f>IFERROR(HLOOKUP($AE$38,$AA$76:$AI$80,2,FALSE),"")</f>
        <v>4.5999999999999996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12712</v>
      </c>
      <c r="AE71" s="11">
        <v>14000</v>
      </c>
      <c r="AF71" s="11">
        <v>14602</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4.5999999999999996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440" t="s">
        <v>305</v>
      </c>
      <c r="B85" s="2441"/>
      <c r="C85" s="2441"/>
      <c r="D85" s="24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440" t="s">
        <v>302</v>
      </c>
      <c r="B87" s="2441"/>
      <c r="C87" s="2441"/>
      <c r="D87" s="244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436" t="s">
        <v>300</v>
      </c>
      <c r="B89" s="2437"/>
      <c r="C89" s="2437"/>
      <c r="D89" s="2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440" t="s">
        <v>297</v>
      </c>
      <c r="B91" s="2441"/>
      <c r="C91" s="2441"/>
      <c r="D91" s="2498"/>
      <c r="E91" s="158" t="s">
        <v>766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440" t="s">
        <v>294</v>
      </c>
      <c r="B98" s="2441"/>
      <c r="C98" s="2441"/>
      <c r="D98" s="2498"/>
      <c r="E98" s="2503" t="s">
        <v>232</v>
      </c>
      <c r="F98" s="2504"/>
      <c r="G98" s="2500" t="s">
        <v>293</v>
      </c>
      <c r="H98" s="2501"/>
      <c r="I98" s="2501"/>
      <c r="J98" s="2501"/>
      <c r="K98" s="2501"/>
      <c r="L98" s="2501"/>
      <c r="M98" s="2501"/>
      <c r="N98" s="2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440" t="s">
        <v>292</v>
      </c>
      <c r="B105" s="2441"/>
      <c r="C105" s="2441"/>
      <c r="D105" s="2498"/>
      <c r="E105" s="2499" t="s">
        <v>771</v>
      </c>
      <c r="F105" s="2490"/>
      <c r="G105" s="2490"/>
      <c r="H105" s="2490"/>
      <c r="I105" s="2490"/>
      <c r="J105" s="2490"/>
      <c r="K105" s="2490"/>
      <c r="L105" s="2490"/>
      <c r="M105" s="2490"/>
      <c r="N105" s="2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516" t="s">
        <v>307</v>
      </c>
      <c r="Q4" s="2517"/>
      <c r="R4" s="2517"/>
      <c r="S4" s="2517"/>
      <c r="T4" s="118" t="str">
        <f>LEFT(E83,1)</f>
        <v>Ｂ</v>
      </c>
      <c r="U4" s="2518" t="s">
        <v>306</v>
      </c>
      <c r="V4" s="2518"/>
      <c r="W4" s="2518"/>
      <c r="X4" s="2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520" t="s">
        <v>305</v>
      </c>
      <c r="Q6" s="2521"/>
      <c r="R6" s="2521"/>
      <c r="S6" s="2521"/>
      <c r="T6" s="118" t="str">
        <f>LEFT(E85,1)</f>
        <v>Ｂ</v>
      </c>
      <c r="U6" s="2518" t="s">
        <v>303</v>
      </c>
      <c r="V6" s="2518"/>
      <c r="W6" s="2518"/>
      <c r="X6" s="2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532" t="s">
        <v>285</v>
      </c>
      <c r="B7" s="2533"/>
      <c r="C7" s="2533"/>
      <c r="D7" s="2533"/>
      <c r="E7" s="2534" t="str">
        <f t="shared" si="0"/>
        <v>埼玉県後期高齢者医療広域連合負担金</v>
      </c>
      <c r="F7" s="2535"/>
      <c r="G7" s="2535"/>
      <c r="H7" s="2535"/>
      <c r="I7" s="2535"/>
      <c r="J7" s="2535"/>
      <c r="K7" s="2535"/>
      <c r="L7" s="2535"/>
      <c r="M7" s="2535"/>
      <c r="N7" s="2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508" t="s">
        <v>283</v>
      </c>
      <c r="B8" s="2509"/>
      <c r="C8" s="2509"/>
      <c r="D8" s="2509"/>
      <c r="E8" s="2510" t="str">
        <f t="shared" si="0"/>
        <v>長寿はつらつ課</v>
      </c>
      <c r="F8" s="2511"/>
      <c r="G8" s="2511"/>
      <c r="H8" s="2511"/>
      <c r="I8" s="2511"/>
      <c r="J8" s="2511"/>
      <c r="K8" s="2511"/>
      <c r="L8" s="2511"/>
      <c r="M8" s="2511"/>
      <c r="N8" s="2512"/>
      <c r="P8" s="2480" t="s">
        <v>302</v>
      </c>
      <c r="Q8" s="2481"/>
      <c r="R8" s="2481"/>
      <c r="S8" s="2481"/>
      <c r="T8" s="120" t="str">
        <f>LEFT(E87,1)</f>
        <v>Ａ</v>
      </c>
      <c r="U8" s="2478" t="s">
        <v>301</v>
      </c>
      <c r="V8" s="2478"/>
      <c r="W8" s="2478"/>
      <c r="X8" s="2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505" t="s">
        <v>334</v>
      </c>
      <c r="B9" s="2506"/>
      <c r="C9" s="2506"/>
      <c r="D9" s="2507"/>
      <c r="E9" s="2513" t="str">
        <f t="shared" si="0"/>
        <v>後期高齢者医療制度を運営するために設立された埼玉県後期高齢者医療広域連合の共通経費を加盟する県内全市町村で負担する。</v>
      </c>
      <c r="F9" s="2514"/>
      <c r="G9" s="2514"/>
      <c r="H9" s="2514"/>
      <c r="I9" s="2514"/>
      <c r="J9" s="2514"/>
      <c r="K9" s="2514"/>
      <c r="L9" s="2514"/>
      <c r="M9" s="2514"/>
      <c r="N9" s="2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476" t="s">
        <v>300</v>
      </c>
      <c r="Q10" s="2477"/>
      <c r="R10" s="2477"/>
      <c r="S10" s="2477"/>
      <c r="T10" s="118" t="str">
        <f>LEFT(E89,1)</f>
        <v>Ａ</v>
      </c>
      <c r="U10" s="2478" t="s">
        <v>298</v>
      </c>
      <c r="V10" s="2478"/>
      <c r="W10" s="2478"/>
      <c r="X10" s="2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埼玉県後期高齢者医療広域連合からの通知によるものであり、高齢者（75歳以上）の人口と共に負担金も増加している。</v>
      </c>
      <c r="U12" s="2530"/>
      <c r="V12" s="2530"/>
      <c r="W12" s="2530"/>
      <c r="X12" s="2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508" t="s">
        <v>332</v>
      </c>
      <c r="B14" s="2509"/>
      <c r="C14" s="2509"/>
      <c r="D14" s="2509"/>
      <c r="E14" s="2522" t="str">
        <f>E51</f>
        <v>□市が直接実施  □一部委託  □全部委託・指定管理  ■その他</v>
      </c>
      <c r="F14" s="2523"/>
      <c r="G14" s="2523"/>
      <c r="H14" s="2523"/>
      <c r="I14" s="2523"/>
      <c r="J14" s="2523"/>
      <c r="K14" s="2523"/>
      <c r="L14" s="2523"/>
      <c r="M14" s="2523"/>
      <c r="N14" s="2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508" t="s">
        <v>331</v>
      </c>
      <c r="B15" s="2509"/>
      <c r="C15" s="2509"/>
      <c r="D15" s="2509"/>
      <c r="E15" s="2522" t="str">
        <f>E52</f>
        <v>■国・県の制度　 □国・県の制度＋市独自の制度　 □市独自の制度</v>
      </c>
      <c r="F15" s="2523"/>
      <c r="G15" s="2523"/>
      <c r="H15" s="2523"/>
      <c r="I15" s="2523"/>
      <c r="J15" s="2523"/>
      <c r="K15" s="2523"/>
      <c r="L15" s="2523"/>
      <c r="M15" s="2523"/>
      <c r="N15" s="2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525" t="s">
        <v>330</v>
      </c>
      <c r="B16" s="2526"/>
      <c r="C16" s="2526"/>
      <c r="D16" s="2526"/>
      <c r="E16" s="2527" t="str">
        <f>E53</f>
        <v>埼玉県後期高齢者医療広域連合規約第１７条第２項</v>
      </c>
      <c r="F16" s="2528"/>
      <c r="G16" s="2528"/>
      <c r="H16" s="2528"/>
      <c r="I16" s="2528"/>
      <c r="J16" s="2528"/>
      <c r="K16" s="2528"/>
      <c r="L16" s="2528"/>
      <c r="M16" s="2528"/>
      <c r="N16" s="2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55060000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55060000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55059056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944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0.99998285506719942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埼玉県後期高齢者医療広域連合の関係市町村の負担金（共通経費）分。
共通経費の負担割合は、均等割１０％、高齢者人口割４５％、人口割４５％とする。</v>
      </c>
      <c r="F26" s="53"/>
      <c r="G26" s="53"/>
      <c r="H26" s="53"/>
      <c r="I26" s="53"/>
      <c r="J26" s="53"/>
      <c r="K26" s="53"/>
      <c r="L26" s="53"/>
      <c r="M26" s="53"/>
      <c r="N26" s="54"/>
      <c r="O26" s="21"/>
      <c r="P26" s="2480" t="s">
        <v>292</v>
      </c>
      <c r="Q26" s="2481"/>
      <c r="R26" s="2481"/>
      <c r="S26" s="2537"/>
      <c r="T26" s="121" t="str">
        <f>E105</f>
        <v>埼玉県後期高齢者医療広域連合からの通知による。</v>
      </c>
      <c r="U26" s="2530"/>
      <c r="V26" s="2530"/>
      <c r="W26" s="2530"/>
      <c r="X26" s="2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75歳以上人口（前年度の3月31日現在）</v>
      </c>
      <c r="C33" s="49"/>
      <c r="D33" s="23" t="str">
        <f t="shared" ref="D33:E36" si="1">D70</f>
        <v>人</v>
      </c>
      <c r="E33" s="150">
        <f t="shared" si="1"/>
        <v>24343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532" t="s">
        <v>285</v>
      </c>
      <c r="B44" s="2533"/>
      <c r="C44" s="2533"/>
      <c r="D44" s="2533"/>
      <c r="E44" s="2534" t="s">
        <v>781</v>
      </c>
      <c r="F44" s="2535"/>
      <c r="G44" s="2535"/>
      <c r="H44" s="2535"/>
      <c r="I44" s="2535"/>
      <c r="J44" s="2535"/>
      <c r="K44" s="2535"/>
      <c r="L44" s="2535"/>
      <c r="M44" s="2535"/>
      <c r="N44" s="2536"/>
    </row>
    <row r="45" spans="1:35" ht="20.100000000000001" customHeight="1" x14ac:dyDescent="0.15">
      <c r="A45" s="2508" t="s">
        <v>283</v>
      </c>
      <c r="B45" s="2509"/>
      <c r="C45" s="2509"/>
      <c r="D45" s="2509"/>
      <c r="E45" s="2510" t="s">
        <v>628</v>
      </c>
      <c r="F45" s="2511"/>
      <c r="G45" s="2511"/>
      <c r="H45" s="2511"/>
      <c r="I45" s="2511"/>
      <c r="J45" s="2511"/>
      <c r="K45" s="2511"/>
      <c r="L45" s="2511"/>
      <c r="M45" s="2511"/>
      <c r="N45" s="2512"/>
    </row>
    <row r="46" spans="1:35" ht="20.100000000000001" customHeight="1" x14ac:dyDescent="0.15">
      <c r="A46" s="2505" t="s">
        <v>334</v>
      </c>
      <c r="B46" s="2506"/>
      <c r="C46" s="2506"/>
      <c r="D46" s="2507"/>
      <c r="E46" s="2513" t="s">
        <v>780</v>
      </c>
      <c r="F46" s="2514"/>
      <c r="G46" s="2514"/>
      <c r="H46" s="2514"/>
      <c r="I46" s="2514"/>
      <c r="J46" s="2514"/>
      <c r="K46" s="2514"/>
      <c r="L46" s="2514"/>
      <c r="M46" s="2514"/>
      <c r="N46" s="2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508" t="s">
        <v>332</v>
      </c>
      <c r="B51" s="2509"/>
      <c r="C51" s="2509"/>
      <c r="D51" s="2509"/>
      <c r="E51" s="2522" t="str">
        <f>AA52 &amp; "市が直接実施  " &amp; AB52  &amp; "一部委託  "  &amp; AC52 &amp; "全部委託・指定管理  " &amp; AD52 &amp; "その他"</f>
        <v>□市が直接実施  □一部委託  □全部委託・指定管理  ■その他</v>
      </c>
      <c r="F51" s="2523"/>
      <c r="G51" s="2523"/>
      <c r="H51" s="2523"/>
      <c r="I51" s="2523"/>
      <c r="J51" s="2523"/>
      <c r="K51" s="2523"/>
      <c r="L51" s="2523"/>
      <c r="M51" s="2523"/>
      <c r="N51" s="2524"/>
    </row>
    <row r="52" spans="1:40" ht="20.100000000000001" customHeight="1" x14ac:dyDescent="0.15">
      <c r="A52" s="2508" t="s">
        <v>331</v>
      </c>
      <c r="B52" s="2509"/>
      <c r="C52" s="2509"/>
      <c r="D52" s="2509"/>
      <c r="E52" s="2522" t="str">
        <f>AA53 &amp; "国・県の制度　 " &amp; AB53  &amp; "国・県の制度＋市独自の制度　 "  &amp; AC53  &amp; "市独自の制度"</f>
        <v>■国・県の制度　 □国・県の制度＋市独自の制度　 □市独自の制度</v>
      </c>
      <c r="F52" s="2523"/>
      <c r="G52" s="2523"/>
      <c r="H52" s="2523"/>
      <c r="I52" s="2523"/>
      <c r="J52" s="2523"/>
      <c r="K52" s="2523"/>
      <c r="L52" s="2523"/>
      <c r="M52" s="2523"/>
      <c r="N52" s="2524"/>
      <c r="AA52" s="8" t="s">
        <v>274</v>
      </c>
      <c r="AB52" s="8" t="s">
        <v>274</v>
      </c>
      <c r="AC52" s="8" t="s">
        <v>274</v>
      </c>
      <c r="AD52" s="8" t="s">
        <v>275</v>
      </c>
    </row>
    <row r="53" spans="1:40" ht="20.100000000000001" customHeight="1" thickBot="1" x14ac:dyDescent="0.2">
      <c r="A53" s="2525" t="s">
        <v>330</v>
      </c>
      <c r="B53" s="2526"/>
      <c r="C53" s="2526"/>
      <c r="D53" s="2526"/>
      <c r="E53" s="2527" t="s">
        <v>779</v>
      </c>
      <c r="F53" s="2528"/>
      <c r="G53" s="2528"/>
      <c r="H53" s="2528"/>
      <c r="I53" s="2528"/>
      <c r="J53" s="2528"/>
      <c r="K53" s="2528"/>
      <c r="L53" s="2528"/>
      <c r="M53" s="2528"/>
      <c r="N53" s="25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55060000</v>
      </c>
      <c r="F57" s="57"/>
      <c r="G57" s="57">
        <f>IFERROR(HLOOKUP($AF$38,$AA$56:$AI$57,2,FALSE)*1000,"")</f>
        <v>53650000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35017</v>
      </c>
      <c r="AE57" s="13">
        <v>55060</v>
      </c>
      <c r="AF57" s="13">
        <v>53650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55060000</v>
      </c>
      <c r="G58" s="19"/>
      <c r="H58" s="20">
        <f>IFERROR(G57-H59,"")</f>
        <v>53650000</v>
      </c>
      <c r="I58" s="19"/>
      <c r="J58" s="20">
        <f>IFERROR(I57-J59,"")</f>
        <v>0</v>
      </c>
      <c r="K58" s="19"/>
      <c r="L58" s="20">
        <f>IFERROR(K57-L59,"")</f>
        <v>0</v>
      </c>
      <c r="M58" s="19"/>
      <c r="N58" s="18">
        <f>IFERROR(M57-N59,"")</f>
        <v>0</v>
      </c>
      <c r="AA58" s="13">
        <v>0</v>
      </c>
      <c r="AB58" s="13">
        <v>0</v>
      </c>
      <c r="AC58" s="13">
        <v>0</v>
      </c>
      <c r="AD58" s="13">
        <v>31152000</v>
      </c>
      <c r="AE58" s="13">
        <v>55059056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55059056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944</v>
      </c>
      <c r="F61" s="57"/>
      <c r="G61" s="57">
        <f>IFERROR(G57-G60,"")</f>
        <v>53650000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0.99998285506719942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778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777</v>
      </c>
      <c r="C70" s="49"/>
      <c r="D70" s="15" t="s">
        <v>252</v>
      </c>
      <c r="E70" s="180">
        <f>IFERROR(HLOOKUP($AE$38,$AA$76:$AI$80,2,FALSE),"")</f>
        <v>24343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24343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480" t="s">
        <v>305</v>
      </c>
      <c r="B85" s="2481"/>
      <c r="C85" s="2481"/>
      <c r="D85" s="2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480" t="s">
        <v>302</v>
      </c>
      <c r="B87" s="2481"/>
      <c r="C87" s="2481"/>
      <c r="D87" s="2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476" t="s">
        <v>300</v>
      </c>
      <c r="B89" s="2477"/>
      <c r="C89" s="2477"/>
      <c r="D89" s="2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480" t="s">
        <v>297</v>
      </c>
      <c r="B91" s="2481"/>
      <c r="C91" s="2481"/>
      <c r="D91" s="2538"/>
      <c r="E91" s="158" t="s">
        <v>776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480" t="s">
        <v>294</v>
      </c>
      <c r="B98" s="2481"/>
      <c r="C98" s="2481"/>
      <c r="D98" s="2538"/>
      <c r="E98" s="2543" t="s">
        <v>340</v>
      </c>
      <c r="F98" s="2544"/>
      <c r="G98" s="2540" t="s">
        <v>293</v>
      </c>
      <c r="H98" s="2541"/>
      <c r="I98" s="2541"/>
      <c r="J98" s="2541"/>
      <c r="K98" s="2541"/>
      <c r="L98" s="2541"/>
      <c r="M98" s="2541"/>
      <c r="N98" s="2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480" t="s">
        <v>292</v>
      </c>
      <c r="B105" s="2481"/>
      <c r="C105" s="2481"/>
      <c r="D105" s="2538"/>
      <c r="E105" s="2539" t="s">
        <v>775</v>
      </c>
      <c r="F105" s="2530"/>
      <c r="G105" s="2530"/>
      <c r="H105" s="2530"/>
      <c r="I105" s="2530"/>
      <c r="J105" s="2530"/>
      <c r="K105" s="2530"/>
      <c r="L105" s="2530"/>
      <c r="M105" s="2530"/>
      <c r="N105" s="2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556" t="s">
        <v>307</v>
      </c>
      <c r="Q4" s="2557"/>
      <c r="R4" s="2557"/>
      <c r="S4" s="2557"/>
      <c r="T4" s="118" t="str">
        <f>LEFT(E83,1)</f>
        <v>Ｂ</v>
      </c>
      <c r="U4" s="2558" t="s">
        <v>306</v>
      </c>
      <c r="V4" s="2558"/>
      <c r="W4" s="2558"/>
      <c r="X4" s="2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560" t="s">
        <v>305</v>
      </c>
      <c r="Q6" s="2561"/>
      <c r="R6" s="2561"/>
      <c r="S6" s="2561"/>
      <c r="T6" s="118" t="str">
        <f>LEFT(E85,1)</f>
        <v>Ｂ</v>
      </c>
      <c r="U6" s="2558" t="s">
        <v>303</v>
      </c>
      <c r="V6" s="2558"/>
      <c r="W6" s="2558"/>
      <c r="X6" s="2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572" t="s">
        <v>285</v>
      </c>
      <c r="B7" s="2573"/>
      <c r="C7" s="2573"/>
      <c r="D7" s="2573"/>
      <c r="E7" s="2574" t="str">
        <f t="shared" si="0"/>
        <v>療養給付費負担金</v>
      </c>
      <c r="F7" s="2575"/>
      <c r="G7" s="2575"/>
      <c r="H7" s="2575"/>
      <c r="I7" s="2575"/>
      <c r="J7" s="2575"/>
      <c r="K7" s="2575"/>
      <c r="L7" s="2575"/>
      <c r="M7" s="2575"/>
      <c r="N7" s="2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548" t="s">
        <v>283</v>
      </c>
      <c r="B8" s="2549"/>
      <c r="C8" s="2549"/>
      <c r="D8" s="2549"/>
      <c r="E8" s="2550" t="str">
        <f t="shared" si="0"/>
        <v>長寿はつらつ課</v>
      </c>
      <c r="F8" s="2551"/>
      <c r="G8" s="2551"/>
      <c r="H8" s="2551"/>
      <c r="I8" s="2551"/>
      <c r="J8" s="2551"/>
      <c r="K8" s="2551"/>
      <c r="L8" s="2551"/>
      <c r="M8" s="2551"/>
      <c r="N8" s="2552"/>
      <c r="P8" s="2520" t="s">
        <v>302</v>
      </c>
      <c r="Q8" s="2521"/>
      <c r="R8" s="2521"/>
      <c r="S8" s="2521"/>
      <c r="T8" s="120" t="str">
        <f>LEFT(E87,1)</f>
        <v>Ａ</v>
      </c>
      <c r="U8" s="2518" t="s">
        <v>301</v>
      </c>
      <c r="V8" s="2518"/>
      <c r="W8" s="2518"/>
      <c r="X8" s="2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545" t="s">
        <v>334</v>
      </c>
      <c r="B9" s="2546"/>
      <c r="C9" s="2546"/>
      <c r="D9" s="2547"/>
      <c r="E9" s="2553" t="str">
        <f t="shared" si="0"/>
        <v>高齢者の医療の確保に関する法律に定められた負担率に基づき、埼玉県後期高齢者医療広域連合に対して、後期高齢者医療費を負担する。
　市負担率　１／１２</v>
      </c>
      <c r="F9" s="2554"/>
      <c r="G9" s="2554"/>
      <c r="H9" s="2554"/>
      <c r="I9" s="2554"/>
      <c r="J9" s="2554"/>
      <c r="K9" s="2554"/>
      <c r="L9" s="2554"/>
      <c r="M9" s="2554"/>
      <c r="N9" s="2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516" t="s">
        <v>300</v>
      </c>
      <c r="Q10" s="2517"/>
      <c r="R10" s="2517"/>
      <c r="S10" s="2517"/>
      <c r="T10" s="118" t="str">
        <f>LEFT(E89,1)</f>
        <v>Ａ</v>
      </c>
      <c r="U10" s="2518" t="s">
        <v>298</v>
      </c>
      <c r="V10" s="2518"/>
      <c r="W10" s="2518"/>
      <c r="X10" s="2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埼玉県後期高齢者医療広域連合からの通知によるものであり、医療費の増加に伴い、負担金も増額となった。</v>
      </c>
      <c r="U12" s="2570"/>
      <c r="V12" s="2570"/>
      <c r="W12" s="2570"/>
      <c r="X12" s="2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548" t="s">
        <v>332</v>
      </c>
      <c r="B14" s="2549"/>
      <c r="C14" s="2549"/>
      <c r="D14" s="2549"/>
      <c r="E14" s="2562" t="str">
        <f>E51</f>
        <v>□市が直接実施  □一部委託  □全部委託・指定管理  ■その他</v>
      </c>
      <c r="F14" s="2563"/>
      <c r="G14" s="2563"/>
      <c r="H14" s="2563"/>
      <c r="I14" s="2563"/>
      <c r="J14" s="2563"/>
      <c r="K14" s="2563"/>
      <c r="L14" s="2563"/>
      <c r="M14" s="2563"/>
      <c r="N14" s="2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548" t="s">
        <v>331</v>
      </c>
      <c r="B15" s="2549"/>
      <c r="C15" s="2549"/>
      <c r="D15" s="2549"/>
      <c r="E15" s="2562" t="str">
        <f>E52</f>
        <v>■国・県の制度　 □国・県の制度＋市独自の制度　 □市独自の制度</v>
      </c>
      <c r="F15" s="2563"/>
      <c r="G15" s="2563"/>
      <c r="H15" s="2563"/>
      <c r="I15" s="2563"/>
      <c r="J15" s="2563"/>
      <c r="K15" s="2563"/>
      <c r="L15" s="2563"/>
      <c r="M15" s="2563"/>
      <c r="N15" s="2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565" t="s">
        <v>330</v>
      </c>
      <c r="B16" s="2566"/>
      <c r="C16" s="2566"/>
      <c r="D16" s="2566"/>
      <c r="E16" s="2567" t="str">
        <f>E53</f>
        <v>高齢者の医療の確保に関する法律第９８条</v>
      </c>
      <c r="F16" s="2568"/>
      <c r="G16" s="2568"/>
      <c r="H16" s="2568"/>
      <c r="I16" s="2568"/>
      <c r="J16" s="2568"/>
      <c r="K16" s="2568"/>
      <c r="L16" s="2568"/>
      <c r="M16" s="2568"/>
      <c r="N16" s="2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1652857000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1652857000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1652856021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979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0.99999940769225648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埼玉県後期高齢者医療広域連合の医療給付に要する経費
埼玉県後期高齢者医療広域連合に対し、負担対象総額の１２分の１に相当する額を負担する。</v>
      </c>
      <c r="F26" s="53"/>
      <c r="G26" s="53"/>
      <c r="H26" s="53"/>
      <c r="I26" s="53"/>
      <c r="J26" s="53"/>
      <c r="K26" s="53"/>
      <c r="L26" s="53"/>
      <c r="M26" s="53"/>
      <c r="N26" s="54"/>
      <c r="O26" s="21"/>
      <c r="P26" s="2520" t="s">
        <v>292</v>
      </c>
      <c r="Q26" s="2521"/>
      <c r="R26" s="2521"/>
      <c r="S26" s="2577"/>
      <c r="T26" s="121" t="str">
        <f>E105</f>
        <v>埼玉県後期高齢者医療広域連合からの通知による。</v>
      </c>
      <c r="U26" s="2570"/>
      <c r="V26" s="2570"/>
      <c r="W26" s="2570"/>
      <c r="X26" s="2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1割･2割負担被保険者数（年度末現在）</v>
      </c>
      <c r="C33" s="49"/>
      <c r="D33" s="23" t="str">
        <f t="shared" ref="D33:E36" si="1">D70</f>
        <v>人</v>
      </c>
      <c r="E33" s="150">
        <f t="shared" si="1"/>
        <v>22226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572" t="s">
        <v>285</v>
      </c>
      <c r="B44" s="2573"/>
      <c r="C44" s="2573"/>
      <c r="D44" s="2573"/>
      <c r="E44" s="2574" t="s">
        <v>787</v>
      </c>
      <c r="F44" s="2575"/>
      <c r="G44" s="2575"/>
      <c r="H44" s="2575"/>
      <c r="I44" s="2575"/>
      <c r="J44" s="2575"/>
      <c r="K44" s="2575"/>
      <c r="L44" s="2575"/>
      <c r="M44" s="2575"/>
      <c r="N44" s="2576"/>
    </row>
    <row r="45" spans="1:35" ht="20.100000000000001" customHeight="1" x14ac:dyDescent="0.15">
      <c r="A45" s="2548" t="s">
        <v>283</v>
      </c>
      <c r="B45" s="2549"/>
      <c r="C45" s="2549"/>
      <c r="D45" s="2549"/>
      <c r="E45" s="2550" t="s">
        <v>628</v>
      </c>
      <c r="F45" s="2551"/>
      <c r="G45" s="2551"/>
      <c r="H45" s="2551"/>
      <c r="I45" s="2551"/>
      <c r="J45" s="2551"/>
      <c r="K45" s="2551"/>
      <c r="L45" s="2551"/>
      <c r="M45" s="2551"/>
      <c r="N45" s="2552"/>
    </row>
    <row r="46" spans="1:35" ht="20.100000000000001" customHeight="1" x14ac:dyDescent="0.15">
      <c r="A46" s="2545" t="s">
        <v>334</v>
      </c>
      <c r="B46" s="2546"/>
      <c r="C46" s="2546"/>
      <c r="D46" s="2547"/>
      <c r="E46" s="2553" t="s">
        <v>786</v>
      </c>
      <c r="F46" s="2554"/>
      <c r="G46" s="2554"/>
      <c r="H46" s="2554"/>
      <c r="I46" s="2554"/>
      <c r="J46" s="2554"/>
      <c r="K46" s="2554"/>
      <c r="L46" s="2554"/>
      <c r="M46" s="2554"/>
      <c r="N46" s="2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548" t="s">
        <v>332</v>
      </c>
      <c r="B51" s="2549"/>
      <c r="C51" s="2549"/>
      <c r="D51" s="2549"/>
      <c r="E51" s="2562" t="str">
        <f>AA52 &amp; "市が直接実施  " &amp; AB52  &amp; "一部委託  "  &amp; AC52 &amp; "全部委託・指定管理  " &amp; AD52 &amp; "その他"</f>
        <v>□市が直接実施  □一部委託  □全部委託・指定管理  ■その他</v>
      </c>
      <c r="F51" s="2563"/>
      <c r="G51" s="2563"/>
      <c r="H51" s="2563"/>
      <c r="I51" s="2563"/>
      <c r="J51" s="2563"/>
      <c r="K51" s="2563"/>
      <c r="L51" s="2563"/>
      <c r="M51" s="2563"/>
      <c r="N51" s="2564"/>
    </row>
    <row r="52" spans="1:40" ht="20.100000000000001" customHeight="1" x14ac:dyDescent="0.15">
      <c r="A52" s="2548" t="s">
        <v>331</v>
      </c>
      <c r="B52" s="2549"/>
      <c r="C52" s="2549"/>
      <c r="D52" s="2549"/>
      <c r="E52" s="2562" t="str">
        <f>AA53 &amp; "国・県の制度　 " &amp; AB53  &amp; "国・県の制度＋市独自の制度　 "  &amp; AC53  &amp; "市独自の制度"</f>
        <v>■国・県の制度　 □国・県の制度＋市独自の制度　 □市独自の制度</v>
      </c>
      <c r="F52" s="2563"/>
      <c r="G52" s="2563"/>
      <c r="H52" s="2563"/>
      <c r="I52" s="2563"/>
      <c r="J52" s="2563"/>
      <c r="K52" s="2563"/>
      <c r="L52" s="2563"/>
      <c r="M52" s="2563"/>
      <c r="N52" s="2564"/>
      <c r="AA52" s="8" t="s">
        <v>274</v>
      </c>
      <c r="AB52" s="8" t="s">
        <v>274</v>
      </c>
      <c r="AC52" s="8" t="s">
        <v>274</v>
      </c>
      <c r="AD52" s="8" t="s">
        <v>275</v>
      </c>
    </row>
    <row r="53" spans="1:40" ht="20.100000000000001" customHeight="1" thickBot="1" x14ac:dyDescent="0.2">
      <c r="A53" s="2565" t="s">
        <v>330</v>
      </c>
      <c r="B53" s="2566"/>
      <c r="C53" s="2566"/>
      <c r="D53" s="2566"/>
      <c r="E53" s="2567" t="s">
        <v>785</v>
      </c>
      <c r="F53" s="2568"/>
      <c r="G53" s="2568"/>
      <c r="H53" s="2568"/>
      <c r="I53" s="2568"/>
      <c r="J53" s="2568"/>
      <c r="K53" s="2568"/>
      <c r="L53" s="2568"/>
      <c r="M53" s="2568"/>
      <c r="N53" s="2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1652857000</v>
      </c>
      <c r="F57" s="57"/>
      <c r="G57" s="57">
        <f>IFERROR(HLOOKUP($AF$38,$AA$56:$AI$57,2,FALSE)*1000,"")</f>
        <v>1740854000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1570993</v>
      </c>
      <c r="AE57" s="13">
        <v>1652857</v>
      </c>
      <c r="AF57" s="13">
        <v>1740854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1652857000</v>
      </c>
      <c r="G58" s="19"/>
      <c r="H58" s="20">
        <f>IFERROR(G57-H59,"")</f>
        <v>1740854000</v>
      </c>
      <c r="I58" s="19"/>
      <c r="J58" s="20">
        <f>IFERROR(I57-J59,"")</f>
        <v>0</v>
      </c>
      <c r="K58" s="19"/>
      <c r="L58" s="20">
        <f>IFERROR(K57-L59,"")</f>
        <v>0</v>
      </c>
      <c r="M58" s="19"/>
      <c r="N58" s="18">
        <f>IFERROR(M57-N59,"")</f>
        <v>0</v>
      </c>
      <c r="AA58" s="13">
        <v>0</v>
      </c>
      <c r="AB58" s="13">
        <v>0</v>
      </c>
      <c r="AC58" s="13">
        <v>0</v>
      </c>
      <c r="AD58" s="13">
        <v>916412000</v>
      </c>
      <c r="AE58" s="13">
        <v>1652856021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1652856021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979</v>
      </c>
      <c r="F61" s="57"/>
      <c r="G61" s="57">
        <f>IFERROR(G57-G60,"")</f>
        <v>1740854000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0.99999940769225648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784</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783</v>
      </c>
      <c r="C70" s="49"/>
      <c r="D70" s="15" t="s">
        <v>252</v>
      </c>
      <c r="E70" s="180">
        <f>IFERROR(HLOOKUP($AE$38,$AA$76:$AI$80,2,FALSE),"")</f>
        <v>22226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22226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520" t="s">
        <v>305</v>
      </c>
      <c r="B85" s="2521"/>
      <c r="C85" s="2521"/>
      <c r="D85" s="25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520" t="s">
        <v>302</v>
      </c>
      <c r="B87" s="2521"/>
      <c r="C87" s="2521"/>
      <c r="D87" s="2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516" t="s">
        <v>300</v>
      </c>
      <c r="B89" s="2517"/>
      <c r="C89" s="2517"/>
      <c r="D89" s="25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520" t="s">
        <v>297</v>
      </c>
      <c r="B91" s="2521"/>
      <c r="C91" s="2521"/>
      <c r="D91" s="2578"/>
      <c r="E91" s="158" t="s">
        <v>782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520" t="s">
        <v>294</v>
      </c>
      <c r="B98" s="2521"/>
      <c r="C98" s="2521"/>
      <c r="D98" s="2578"/>
      <c r="E98" s="2583" t="s">
        <v>340</v>
      </c>
      <c r="F98" s="2584"/>
      <c r="G98" s="2580" t="s">
        <v>293</v>
      </c>
      <c r="H98" s="2581"/>
      <c r="I98" s="2581"/>
      <c r="J98" s="2581"/>
      <c r="K98" s="2581"/>
      <c r="L98" s="2581"/>
      <c r="M98" s="2581"/>
      <c r="N98" s="2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520" t="s">
        <v>292</v>
      </c>
      <c r="B105" s="2521"/>
      <c r="C105" s="2521"/>
      <c r="D105" s="2578"/>
      <c r="E105" s="2579" t="s">
        <v>775</v>
      </c>
      <c r="F105" s="2570"/>
      <c r="G105" s="2570"/>
      <c r="H105" s="2570"/>
      <c r="I105" s="2570"/>
      <c r="J105" s="2570"/>
      <c r="K105" s="2570"/>
      <c r="L105" s="2570"/>
      <c r="M105" s="2570"/>
      <c r="N105" s="2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596" t="s">
        <v>307</v>
      </c>
      <c r="Q4" s="2597"/>
      <c r="R4" s="2597"/>
      <c r="S4" s="2597"/>
      <c r="T4" s="118" t="str">
        <f>LEFT(E83,1)</f>
        <v>Ｂ</v>
      </c>
      <c r="U4" s="2598" t="s">
        <v>306</v>
      </c>
      <c r="V4" s="2598"/>
      <c r="W4" s="2598"/>
      <c r="X4" s="2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600" t="s">
        <v>305</v>
      </c>
      <c r="Q6" s="2601"/>
      <c r="R6" s="2601"/>
      <c r="S6" s="2601"/>
      <c r="T6" s="118" t="str">
        <f>LEFT(E85,1)</f>
        <v>Ｂ</v>
      </c>
      <c r="U6" s="2598" t="s">
        <v>303</v>
      </c>
      <c r="V6" s="2598"/>
      <c r="W6" s="2598"/>
      <c r="X6" s="2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612" t="s">
        <v>285</v>
      </c>
      <c r="B7" s="2613"/>
      <c r="C7" s="2613"/>
      <c r="D7" s="2613"/>
      <c r="E7" s="2614" t="str">
        <f t="shared" si="0"/>
        <v>後期高齢者医療事業特別会計繰出金</v>
      </c>
      <c r="F7" s="2615"/>
      <c r="G7" s="2615"/>
      <c r="H7" s="2615"/>
      <c r="I7" s="2615"/>
      <c r="J7" s="2615"/>
      <c r="K7" s="2615"/>
      <c r="L7" s="2615"/>
      <c r="M7" s="2615"/>
      <c r="N7" s="2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588" t="s">
        <v>283</v>
      </c>
      <c r="B8" s="2589"/>
      <c r="C8" s="2589"/>
      <c r="D8" s="2589"/>
      <c r="E8" s="2590" t="str">
        <f t="shared" si="0"/>
        <v>長寿はつらつ課</v>
      </c>
      <c r="F8" s="2591"/>
      <c r="G8" s="2591"/>
      <c r="H8" s="2591"/>
      <c r="I8" s="2591"/>
      <c r="J8" s="2591"/>
      <c r="K8" s="2591"/>
      <c r="L8" s="2591"/>
      <c r="M8" s="2591"/>
      <c r="N8" s="2592"/>
      <c r="P8" s="2560" t="s">
        <v>302</v>
      </c>
      <c r="Q8" s="2561"/>
      <c r="R8" s="2561"/>
      <c r="S8" s="2561"/>
      <c r="T8" s="120" t="str">
        <f>LEFT(E87,1)</f>
        <v>Ａ</v>
      </c>
      <c r="U8" s="2558" t="s">
        <v>301</v>
      </c>
      <c r="V8" s="2558"/>
      <c r="W8" s="2558"/>
      <c r="X8" s="2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585" t="s">
        <v>334</v>
      </c>
      <c r="B9" s="2586"/>
      <c r="C9" s="2586"/>
      <c r="D9" s="2587"/>
      <c r="E9" s="2593" t="str">
        <f t="shared" si="0"/>
        <v>後期高齢者医療事業特別会計に係る繰出金
高齢者の医療の確保に関する法律に定められた負担率に基づき、保険料減額分を一般会計において負担する。
市負担率　１／４</v>
      </c>
      <c r="F9" s="2594"/>
      <c r="G9" s="2594"/>
      <c r="H9" s="2594"/>
      <c r="I9" s="2594"/>
      <c r="J9" s="2594"/>
      <c r="K9" s="2594"/>
      <c r="L9" s="2594"/>
      <c r="M9" s="2594"/>
      <c r="N9" s="2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556" t="s">
        <v>300</v>
      </c>
      <c r="Q10" s="2557"/>
      <c r="R10" s="2557"/>
      <c r="S10" s="2557"/>
      <c r="T10" s="118" t="str">
        <f>LEFT(E89,1)</f>
        <v>Ａ</v>
      </c>
      <c r="U10" s="2558" t="s">
        <v>298</v>
      </c>
      <c r="V10" s="2558"/>
      <c r="W10" s="2558"/>
      <c r="X10" s="2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埼玉県後期高齢者医療広域連合からの通知によるものであり、均等割額や軽減対象者数が増加しているため、繰出額が増加している。</v>
      </c>
      <c r="U12" s="2610"/>
      <c r="V12" s="2610"/>
      <c r="W12" s="2610"/>
      <c r="X12" s="2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588" t="s">
        <v>332</v>
      </c>
      <c r="B14" s="2589"/>
      <c r="C14" s="2589"/>
      <c r="D14" s="2589"/>
      <c r="E14" s="2602" t="str">
        <f>E51</f>
        <v>□市が直接実施  □一部委託  □全部委託・指定管理  ■その他</v>
      </c>
      <c r="F14" s="2603"/>
      <c r="G14" s="2603"/>
      <c r="H14" s="2603"/>
      <c r="I14" s="2603"/>
      <c r="J14" s="2603"/>
      <c r="K14" s="2603"/>
      <c r="L14" s="2603"/>
      <c r="M14" s="2603"/>
      <c r="N14" s="2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588" t="s">
        <v>331</v>
      </c>
      <c r="B15" s="2589"/>
      <c r="C15" s="2589"/>
      <c r="D15" s="2589"/>
      <c r="E15" s="2602" t="str">
        <f>E52</f>
        <v>■国・県の制度　 □国・県の制度＋市独自の制度　 □市独自の制度</v>
      </c>
      <c r="F15" s="2603"/>
      <c r="G15" s="2603"/>
      <c r="H15" s="2603"/>
      <c r="I15" s="2603"/>
      <c r="J15" s="2603"/>
      <c r="K15" s="2603"/>
      <c r="L15" s="2603"/>
      <c r="M15" s="2603"/>
      <c r="N15" s="2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605" t="s">
        <v>330</v>
      </c>
      <c r="B16" s="2606"/>
      <c r="C16" s="2606"/>
      <c r="D16" s="2606"/>
      <c r="E16" s="2607" t="str">
        <f>E53</f>
        <v>高齢者の医療の確保に関する法律１０５条</v>
      </c>
      <c r="F16" s="2608"/>
      <c r="G16" s="2608"/>
      <c r="H16" s="2608"/>
      <c r="I16" s="2608"/>
      <c r="J16" s="2608"/>
      <c r="K16" s="2608"/>
      <c r="L16" s="2608"/>
      <c r="M16" s="2608"/>
      <c r="N16" s="2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379088000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94773000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284315000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379087923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77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0.99999979688093532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市町村が徴収した低所得者等（７割･５割･２割軽減、被扶養者５割軽減）の保険料軽減額相当額を納付するもの。県３／４、市１／４の負担割合で一般会計から特別会計へ繰り入れる。</v>
      </c>
      <c r="F26" s="53"/>
      <c r="G26" s="53"/>
      <c r="H26" s="53"/>
      <c r="I26" s="53"/>
      <c r="J26" s="53"/>
      <c r="K26" s="53"/>
      <c r="L26" s="53"/>
      <c r="M26" s="53"/>
      <c r="N26" s="54"/>
      <c r="O26" s="21"/>
      <c r="P26" s="2560" t="s">
        <v>292</v>
      </c>
      <c r="Q26" s="2561"/>
      <c r="R26" s="2561"/>
      <c r="S26" s="2617"/>
      <c r="T26" s="121" t="str">
        <f>E105</f>
        <v>埼玉県後期高齢者医療広域連合からの通知による。</v>
      </c>
      <c r="U26" s="2610"/>
      <c r="V26" s="2610"/>
      <c r="W26" s="2610"/>
      <c r="X26" s="2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対象被保険者数</v>
      </c>
      <c r="C33" s="49"/>
      <c r="D33" s="23" t="str">
        <f t="shared" ref="D33:E36" si="1">D70</f>
        <v>人</v>
      </c>
      <c r="E33" s="150">
        <f t="shared" si="1"/>
        <v>15842</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612" t="s">
        <v>285</v>
      </c>
      <c r="B44" s="2613"/>
      <c r="C44" s="2613"/>
      <c r="D44" s="2613"/>
      <c r="E44" s="2614" t="s">
        <v>793</v>
      </c>
      <c r="F44" s="2615"/>
      <c r="G44" s="2615"/>
      <c r="H44" s="2615"/>
      <c r="I44" s="2615"/>
      <c r="J44" s="2615"/>
      <c r="K44" s="2615"/>
      <c r="L44" s="2615"/>
      <c r="M44" s="2615"/>
      <c r="N44" s="2616"/>
    </row>
    <row r="45" spans="1:35" ht="20.100000000000001" customHeight="1" x14ac:dyDescent="0.15">
      <c r="A45" s="2588" t="s">
        <v>283</v>
      </c>
      <c r="B45" s="2589"/>
      <c r="C45" s="2589"/>
      <c r="D45" s="2589"/>
      <c r="E45" s="2590" t="s">
        <v>628</v>
      </c>
      <c r="F45" s="2591"/>
      <c r="G45" s="2591"/>
      <c r="H45" s="2591"/>
      <c r="I45" s="2591"/>
      <c r="J45" s="2591"/>
      <c r="K45" s="2591"/>
      <c r="L45" s="2591"/>
      <c r="M45" s="2591"/>
      <c r="N45" s="2592"/>
    </row>
    <row r="46" spans="1:35" ht="20.100000000000001" customHeight="1" x14ac:dyDescent="0.15">
      <c r="A46" s="2585" t="s">
        <v>334</v>
      </c>
      <c r="B46" s="2586"/>
      <c r="C46" s="2586"/>
      <c r="D46" s="2587"/>
      <c r="E46" s="2593" t="s">
        <v>792</v>
      </c>
      <c r="F46" s="2594"/>
      <c r="G46" s="2594"/>
      <c r="H46" s="2594"/>
      <c r="I46" s="2594"/>
      <c r="J46" s="2594"/>
      <c r="K46" s="2594"/>
      <c r="L46" s="2594"/>
      <c r="M46" s="2594"/>
      <c r="N46" s="2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588" t="s">
        <v>332</v>
      </c>
      <c r="B51" s="2589"/>
      <c r="C51" s="2589"/>
      <c r="D51" s="2589"/>
      <c r="E51" s="2602" t="str">
        <f>AA52 &amp; "市が直接実施  " &amp; AB52  &amp; "一部委託  "  &amp; AC52 &amp; "全部委託・指定管理  " &amp; AD52 &amp; "その他"</f>
        <v>□市が直接実施  □一部委託  □全部委託・指定管理  ■その他</v>
      </c>
      <c r="F51" s="2603"/>
      <c r="G51" s="2603"/>
      <c r="H51" s="2603"/>
      <c r="I51" s="2603"/>
      <c r="J51" s="2603"/>
      <c r="K51" s="2603"/>
      <c r="L51" s="2603"/>
      <c r="M51" s="2603"/>
      <c r="N51" s="2604"/>
    </row>
    <row r="52" spans="1:40" ht="20.100000000000001" customHeight="1" x14ac:dyDescent="0.15">
      <c r="A52" s="2588" t="s">
        <v>331</v>
      </c>
      <c r="B52" s="2589"/>
      <c r="C52" s="2589"/>
      <c r="D52" s="2589"/>
      <c r="E52" s="2602" t="str">
        <f>AA53 &amp; "国・県の制度　 " &amp; AB53  &amp; "国・県の制度＋市独自の制度　 "  &amp; AC53  &amp; "市独自の制度"</f>
        <v>■国・県の制度　 □国・県の制度＋市独自の制度　 □市独自の制度</v>
      </c>
      <c r="F52" s="2603"/>
      <c r="G52" s="2603"/>
      <c r="H52" s="2603"/>
      <c r="I52" s="2603"/>
      <c r="J52" s="2603"/>
      <c r="K52" s="2603"/>
      <c r="L52" s="2603"/>
      <c r="M52" s="2603"/>
      <c r="N52" s="2604"/>
      <c r="AA52" s="8" t="s">
        <v>274</v>
      </c>
      <c r="AB52" s="8" t="s">
        <v>274</v>
      </c>
      <c r="AC52" s="8" t="s">
        <v>274</v>
      </c>
      <c r="AD52" s="8" t="s">
        <v>275</v>
      </c>
    </row>
    <row r="53" spans="1:40" ht="20.100000000000001" customHeight="1" thickBot="1" x14ac:dyDescent="0.2">
      <c r="A53" s="2605" t="s">
        <v>330</v>
      </c>
      <c r="B53" s="2606"/>
      <c r="C53" s="2606"/>
      <c r="D53" s="2606"/>
      <c r="E53" s="2607" t="s">
        <v>791</v>
      </c>
      <c r="F53" s="2608"/>
      <c r="G53" s="2608"/>
      <c r="H53" s="2608"/>
      <c r="I53" s="2608"/>
      <c r="J53" s="2608"/>
      <c r="K53" s="2608"/>
      <c r="L53" s="2608"/>
      <c r="M53" s="2608"/>
      <c r="N53" s="26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379088000</v>
      </c>
      <c r="F57" s="57"/>
      <c r="G57" s="57">
        <f>IFERROR(HLOOKUP($AF$38,$AA$56:$AI$57,2,FALSE)*1000,"")</f>
        <v>435841000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353689</v>
      </c>
      <c r="AE57" s="13">
        <v>379088</v>
      </c>
      <c r="AF57" s="13">
        <v>435841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94773000</v>
      </c>
      <c r="G58" s="19"/>
      <c r="H58" s="20">
        <f>IFERROR(G57-H59,"")</f>
        <v>108961000</v>
      </c>
      <c r="I58" s="19"/>
      <c r="J58" s="20">
        <f>IFERROR(I57-J59,"")</f>
        <v>0</v>
      </c>
      <c r="K58" s="19"/>
      <c r="L58" s="20">
        <f>IFERROR(K57-L59,"")</f>
        <v>0</v>
      </c>
      <c r="M58" s="19"/>
      <c r="N58" s="18">
        <f>IFERROR(M57-N59,"")</f>
        <v>0</v>
      </c>
      <c r="AA58" s="13">
        <v>0</v>
      </c>
      <c r="AB58" s="13">
        <v>0</v>
      </c>
      <c r="AC58" s="13">
        <v>0</v>
      </c>
      <c r="AD58" s="13">
        <v>0</v>
      </c>
      <c r="AE58" s="13">
        <v>379087923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284315000</v>
      </c>
      <c r="G59" s="19"/>
      <c r="H59" s="20">
        <f>IFERROR(HLOOKUP($AF$38,$AA$60:$AI$61,2,FALSE)*1000,"")</f>
        <v>326880000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379087923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77</v>
      </c>
      <c r="F61" s="57"/>
      <c r="G61" s="57">
        <f>IFERROR(G57-G60,"")</f>
        <v>435841000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265266</v>
      </c>
      <c r="AE61" s="12">
        <f t="shared" si="2"/>
        <v>284315</v>
      </c>
      <c r="AF61" s="12">
        <f t="shared" si="2"/>
        <v>326880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0.99999979688093532</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790</v>
      </c>
      <c r="F63" s="53"/>
      <c r="G63" s="53"/>
      <c r="H63" s="53"/>
      <c r="I63" s="53"/>
      <c r="J63" s="53"/>
      <c r="K63" s="53"/>
      <c r="L63" s="53"/>
      <c r="M63" s="53"/>
      <c r="N63" s="54"/>
      <c r="AA63" s="11">
        <v>0</v>
      </c>
      <c r="AB63" s="11">
        <v>0</v>
      </c>
      <c r="AC63" s="11">
        <v>0</v>
      </c>
      <c r="AD63" s="11">
        <v>265266</v>
      </c>
      <c r="AE63" s="11">
        <v>284315</v>
      </c>
      <c r="AF63" s="11">
        <v>326880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789</v>
      </c>
      <c r="C70" s="49"/>
      <c r="D70" s="15" t="s">
        <v>252</v>
      </c>
      <c r="E70" s="180">
        <f>IFERROR(HLOOKUP($AE$38,$AA$76:$AI$80,2,FALSE),"")</f>
        <v>15842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15842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560" t="s">
        <v>305</v>
      </c>
      <c r="B85" s="2561"/>
      <c r="C85" s="2561"/>
      <c r="D85" s="2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560" t="s">
        <v>302</v>
      </c>
      <c r="B87" s="2561"/>
      <c r="C87" s="2561"/>
      <c r="D87" s="2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556" t="s">
        <v>300</v>
      </c>
      <c r="B89" s="2557"/>
      <c r="C89" s="2557"/>
      <c r="D89" s="25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560" t="s">
        <v>297</v>
      </c>
      <c r="B91" s="2561"/>
      <c r="C91" s="2561"/>
      <c r="D91" s="2618"/>
      <c r="E91" s="158" t="s">
        <v>788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560" t="s">
        <v>294</v>
      </c>
      <c r="B98" s="2561"/>
      <c r="C98" s="2561"/>
      <c r="D98" s="2618"/>
      <c r="E98" s="2623" t="s">
        <v>340</v>
      </c>
      <c r="F98" s="2624"/>
      <c r="G98" s="2620" t="s">
        <v>293</v>
      </c>
      <c r="H98" s="2621"/>
      <c r="I98" s="2621"/>
      <c r="J98" s="2621"/>
      <c r="K98" s="2621"/>
      <c r="L98" s="2621"/>
      <c r="M98" s="2621"/>
      <c r="N98" s="2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560" t="s">
        <v>292</v>
      </c>
      <c r="B105" s="2561"/>
      <c r="C105" s="2561"/>
      <c r="D105" s="2618"/>
      <c r="E105" s="2619" t="s">
        <v>775</v>
      </c>
      <c r="F105" s="2610"/>
      <c r="G105" s="2610"/>
      <c r="H105" s="2610"/>
      <c r="I105" s="2610"/>
      <c r="J105" s="2610"/>
      <c r="K105" s="2610"/>
      <c r="L105" s="2610"/>
      <c r="M105" s="2610"/>
      <c r="N105" s="2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636" t="s">
        <v>307</v>
      </c>
      <c r="Q4" s="2637"/>
      <c r="R4" s="2637"/>
      <c r="S4" s="2637"/>
      <c r="T4" s="118" t="str">
        <f>LEFT(E83,1)</f>
        <v>Ｂ</v>
      </c>
      <c r="U4" s="2638" t="s">
        <v>306</v>
      </c>
      <c r="V4" s="2638"/>
      <c r="W4" s="2638"/>
      <c r="X4" s="2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640" t="s">
        <v>305</v>
      </c>
      <c r="Q6" s="2641"/>
      <c r="R6" s="2641"/>
      <c r="S6" s="2641"/>
      <c r="T6" s="118" t="str">
        <f>LEFT(E85,1)</f>
        <v>Ｂ</v>
      </c>
      <c r="U6" s="2638" t="s">
        <v>303</v>
      </c>
      <c r="V6" s="2638"/>
      <c r="W6" s="2638"/>
      <c r="X6" s="2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652" t="s">
        <v>285</v>
      </c>
      <c r="B7" s="2653"/>
      <c r="C7" s="2653"/>
      <c r="D7" s="2653"/>
      <c r="E7" s="2654" t="str">
        <f t="shared" si="0"/>
        <v>老人福祉センター・第二老人福祉センター運営管理</v>
      </c>
      <c r="F7" s="2655"/>
      <c r="G7" s="2655"/>
      <c r="H7" s="2655"/>
      <c r="I7" s="2655"/>
      <c r="J7" s="2655"/>
      <c r="K7" s="2655"/>
      <c r="L7" s="2655"/>
      <c r="M7" s="2655"/>
      <c r="N7" s="2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628" t="s">
        <v>283</v>
      </c>
      <c r="B8" s="2629"/>
      <c r="C8" s="2629"/>
      <c r="D8" s="2629"/>
      <c r="E8" s="2630" t="str">
        <f t="shared" si="0"/>
        <v>長寿はつらつ課</v>
      </c>
      <c r="F8" s="2631"/>
      <c r="G8" s="2631"/>
      <c r="H8" s="2631"/>
      <c r="I8" s="2631"/>
      <c r="J8" s="2631"/>
      <c r="K8" s="2631"/>
      <c r="L8" s="2631"/>
      <c r="M8" s="2631"/>
      <c r="N8" s="2632"/>
      <c r="P8" s="2600" t="s">
        <v>302</v>
      </c>
      <c r="Q8" s="2601"/>
      <c r="R8" s="2601"/>
      <c r="S8" s="2601"/>
      <c r="T8" s="120" t="str">
        <f>LEFT(E87,1)</f>
        <v>Ａ</v>
      </c>
      <c r="U8" s="2598" t="s">
        <v>301</v>
      </c>
      <c r="V8" s="2598"/>
      <c r="W8" s="2598"/>
      <c r="X8" s="2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625" t="s">
        <v>334</v>
      </c>
      <c r="B9" s="2626"/>
      <c r="C9" s="2626"/>
      <c r="D9" s="2627"/>
      <c r="E9" s="2633" t="str">
        <f t="shared" si="0"/>
        <v>高齢者を対象に、各種の相談に応じるとともに、健康の増進、教養の向上及びレクリエーション等のサービスを総合的に提供するため、老人福祉センターの充実を図る。</v>
      </c>
      <c r="F9" s="2634"/>
      <c r="G9" s="2634"/>
      <c r="H9" s="2634"/>
      <c r="I9" s="2634"/>
      <c r="J9" s="2634"/>
      <c r="K9" s="2634"/>
      <c r="L9" s="2634"/>
      <c r="M9" s="2634"/>
      <c r="N9" s="2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596" t="s">
        <v>300</v>
      </c>
      <c r="Q10" s="2597"/>
      <c r="R10" s="2597"/>
      <c r="S10" s="2597"/>
      <c r="T10" s="118" t="str">
        <f>LEFT(E89,1)</f>
        <v>Ａ</v>
      </c>
      <c r="U10" s="2598" t="s">
        <v>298</v>
      </c>
      <c r="V10" s="2598"/>
      <c r="W10" s="2598"/>
      <c r="X10" s="2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高齢者を対象にレクリエーションや講座を設け、健康の増進、教養の向上及び仲間づくりの場を提供するとともに、生活相談や健康相談を実施し、高齢者の生きがいづくりと社会参加を促進した。</v>
      </c>
      <c r="U12" s="2650"/>
      <c r="V12" s="2650"/>
      <c r="W12" s="2650"/>
      <c r="X12" s="2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628" t="s">
        <v>332</v>
      </c>
      <c r="B14" s="2629"/>
      <c r="C14" s="2629"/>
      <c r="D14" s="2629"/>
      <c r="E14" s="2642" t="str">
        <f>E51</f>
        <v>□市が直接実施  □一部委託  ■全部委託・指定管理  □その他</v>
      </c>
      <c r="F14" s="2643"/>
      <c r="G14" s="2643"/>
      <c r="H14" s="2643"/>
      <c r="I14" s="2643"/>
      <c r="J14" s="2643"/>
      <c r="K14" s="2643"/>
      <c r="L14" s="2643"/>
      <c r="M14" s="2643"/>
      <c r="N14" s="2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628" t="s">
        <v>331</v>
      </c>
      <c r="B15" s="2629"/>
      <c r="C15" s="2629"/>
      <c r="D15" s="2629"/>
      <c r="E15" s="2642" t="str">
        <f>E52</f>
        <v>□国・県の制度　 ■国・県の制度＋市独自の制度　 □市独自の制度</v>
      </c>
      <c r="F15" s="2643"/>
      <c r="G15" s="2643"/>
      <c r="H15" s="2643"/>
      <c r="I15" s="2643"/>
      <c r="J15" s="2643"/>
      <c r="K15" s="2643"/>
      <c r="L15" s="2643"/>
      <c r="M15" s="2643"/>
      <c r="N15" s="2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645" t="s">
        <v>330</v>
      </c>
      <c r="B16" s="2646"/>
      <c r="C16" s="2646"/>
      <c r="D16" s="2646"/>
      <c r="E16" s="2647" t="str">
        <f>E53</f>
        <v>老人福祉法、新座市老人福祉センター条例</v>
      </c>
      <c r="F16" s="2648"/>
      <c r="G16" s="2648"/>
      <c r="H16" s="2648"/>
      <c r="I16" s="2648"/>
      <c r="J16" s="2648"/>
      <c r="K16" s="2648"/>
      <c r="L16" s="2648"/>
      <c r="M16" s="2648"/>
      <c r="N16" s="2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112608000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112355000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253000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93811459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18796541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0.83307987887183854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高齢者を対象に、レクリエーションや各種趣味の教室を設けて、健康の増進や教養の向上、仲間づくりの場を提供するとともに、悩みや心配事など生活上の相談や健康相談を実施する。
なお、令和４年度から令和８年度までは、地方自治法第２４４条の２第３項の規定による指定管理者制度を活用し、施設の管理を帝国ビル管理協同組合に委託している。
　利用状況（延べ人数）　１　老人福祉センター　　　４９，０２２人
　　　　　　　　　　　　２　第二老人福祉センター　５３，８２０人</v>
      </c>
      <c r="F26" s="53"/>
      <c r="G26" s="53"/>
      <c r="H26" s="53"/>
      <c r="I26" s="53"/>
      <c r="J26" s="53"/>
      <c r="K26" s="53"/>
      <c r="L26" s="53"/>
      <c r="M26" s="53"/>
      <c r="N26" s="54"/>
      <c r="O26" s="21"/>
      <c r="P26" s="2600" t="s">
        <v>292</v>
      </c>
      <c r="Q26" s="2601"/>
      <c r="R26" s="2601"/>
      <c r="S26" s="2657"/>
      <c r="T26" s="121" t="str">
        <f>E105</f>
        <v>引き続き、高齢者の生きがいづくりの場を提供するとともに、各種相談、講座、サークル活動等利用者のニーズにあった事業を推進していく。</v>
      </c>
      <c r="U26" s="2650"/>
      <c r="V26" s="2650"/>
      <c r="W26" s="2650"/>
      <c r="X26" s="2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利用者数</v>
      </c>
      <c r="C33" s="49"/>
      <c r="D33" s="23" t="str">
        <f t="shared" ref="D33:E36" si="1">D70</f>
        <v>人</v>
      </c>
      <c r="E33" s="150">
        <f t="shared" si="1"/>
        <v>102842</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サークル数</v>
      </c>
      <c r="C34" s="49"/>
      <c r="D34" s="23" t="str">
        <f t="shared" si="1"/>
        <v>サークル</v>
      </c>
      <c r="E34" s="46">
        <f t="shared" si="1"/>
        <v>50</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サークル利用者数</v>
      </c>
      <c r="C35" s="49"/>
      <c r="D35" s="23" t="str">
        <f t="shared" si="1"/>
        <v>人</v>
      </c>
      <c r="E35" s="150">
        <f t="shared" si="1"/>
        <v>17730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開館日数</v>
      </c>
      <c r="C36" s="44"/>
      <c r="D36" s="22" t="str">
        <f t="shared" si="1"/>
        <v>日</v>
      </c>
      <c r="E36" s="45">
        <f t="shared" si="1"/>
        <v>295</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652" t="s">
        <v>285</v>
      </c>
      <c r="B44" s="2653"/>
      <c r="C44" s="2653"/>
      <c r="D44" s="2653"/>
      <c r="E44" s="2654" t="s">
        <v>804</v>
      </c>
      <c r="F44" s="2655"/>
      <c r="G44" s="2655"/>
      <c r="H44" s="2655"/>
      <c r="I44" s="2655"/>
      <c r="J44" s="2655"/>
      <c r="K44" s="2655"/>
      <c r="L44" s="2655"/>
      <c r="M44" s="2655"/>
      <c r="N44" s="2656"/>
    </row>
    <row r="45" spans="1:35" ht="20.100000000000001" customHeight="1" x14ac:dyDescent="0.15">
      <c r="A45" s="2628" t="s">
        <v>283</v>
      </c>
      <c r="B45" s="2629"/>
      <c r="C45" s="2629"/>
      <c r="D45" s="2629"/>
      <c r="E45" s="2630" t="s">
        <v>628</v>
      </c>
      <c r="F45" s="2631"/>
      <c r="G45" s="2631"/>
      <c r="H45" s="2631"/>
      <c r="I45" s="2631"/>
      <c r="J45" s="2631"/>
      <c r="K45" s="2631"/>
      <c r="L45" s="2631"/>
      <c r="M45" s="2631"/>
      <c r="N45" s="2632"/>
    </row>
    <row r="46" spans="1:35" ht="20.100000000000001" customHeight="1" x14ac:dyDescent="0.15">
      <c r="A46" s="2625" t="s">
        <v>334</v>
      </c>
      <c r="B46" s="2626"/>
      <c r="C46" s="2626"/>
      <c r="D46" s="2627"/>
      <c r="E46" s="2633" t="s">
        <v>803</v>
      </c>
      <c r="F46" s="2634"/>
      <c r="G46" s="2634"/>
      <c r="H46" s="2634"/>
      <c r="I46" s="2634"/>
      <c r="J46" s="2634"/>
      <c r="K46" s="2634"/>
      <c r="L46" s="2634"/>
      <c r="M46" s="2634"/>
      <c r="N46" s="2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628" t="s">
        <v>332</v>
      </c>
      <c r="B51" s="2629"/>
      <c r="C51" s="2629"/>
      <c r="D51" s="2629"/>
      <c r="E51" s="2642" t="str">
        <f>AA52 &amp; "市が直接実施  " &amp; AB52  &amp; "一部委託  "  &amp; AC52 &amp; "全部委託・指定管理  " &amp; AD52 &amp; "その他"</f>
        <v>□市が直接実施  □一部委託  ■全部委託・指定管理  □その他</v>
      </c>
      <c r="F51" s="2643"/>
      <c r="G51" s="2643"/>
      <c r="H51" s="2643"/>
      <c r="I51" s="2643"/>
      <c r="J51" s="2643"/>
      <c r="K51" s="2643"/>
      <c r="L51" s="2643"/>
      <c r="M51" s="2643"/>
      <c r="N51" s="2644"/>
    </row>
    <row r="52" spans="1:40" ht="20.100000000000001" customHeight="1" x14ac:dyDescent="0.15">
      <c r="A52" s="2628" t="s">
        <v>331</v>
      </c>
      <c r="B52" s="2629"/>
      <c r="C52" s="2629"/>
      <c r="D52" s="2629"/>
      <c r="E52" s="2642" t="str">
        <f>AA53 &amp; "国・県の制度　 " &amp; AB53  &amp; "国・県の制度＋市独自の制度　 "  &amp; AC53  &amp; "市独自の制度"</f>
        <v>□国・県の制度　 ■国・県の制度＋市独自の制度　 □市独自の制度</v>
      </c>
      <c r="F52" s="2643"/>
      <c r="G52" s="2643"/>
      <c r="H52" s="2643"/>
      <c r="I52" s="2643"/>
      <c r="J52" s="2643"/>
      <c r="K52" s="2643"/>
      <c r="L52" s="2643"/>
      <c r="M52" s="2643"/>
      <c r="N52" s="2644"/>
      <c r="AA52" s="8" t="s">
        <v>274</v>
      </c>
      <c r="AB52" s="8" t="s">
        <v>274</v>
      </c>
      <c r="AC52" s="8" t="s">
        <v>275</v>
      </c>
      <c r="AD52" s="8" t="s">
        <v>274</v>
      </c>
    </row>
    <row r="53" spans="1:40" ht="20.100000000000001" customHeight="1" thickBot="1" x14ac:dyDescent="0.2">
      <c r="A53" s="2645" t="s">
        <v>330</v>
      </c>
      <c r="B53" s="2646"/>
      <c r="C53" s="2646"/>
      <c r="D53" s="2646"/>
      <c r="E53" s="2647" t="s">
        <v>802</v>
      </c>
      <c r="F53" s="2648"/>
      <c r="G53" s="2648"/>
      <c r="H53" s="2648"/>
      <c r="I53" s="2648"/>
      <c r="J53" s="2648"/>
      <c r="K53" s="2648"/>
      <c r="L53" s="2648"/>
      <c r="M53" s="2648"/>
      <c r="N53" s="264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112608000</v>
      </c>
      <c r="F57" s="57"/>
      <c r="G57" s="57">
        <f>IFERROR(HLOOKUP($AF$38,$AA$56:$AI$57,2,FALSE)*1000,"")</f>
        <v>99461000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99371</v>
      </c>
      <c r="AE57" s="13">
        <v>112608</v>
      </c>
      <c r="AF57" s="13">
        <v>99461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112355000</v>
      </c>
      <c r="G58" s="19"/>
      <c r="H58" s="20">
        <f>IFERROR(G57-H59,"")</f>
        <v>99011000</v>
      </c>
      <c r="I58" s="19"/>
      <c r="J58" s="20">
        <f>IFERROR(I57-J59,"")</f>
        <v>0</v>
      </c>
      <c r="K58" s="19"/>
      <c r="L58" s="20">
        <f>IFERROR(K57-L59,"")</f>
        <v>0</v>
      </c>
      <c r="M58" s="19"/>
      <c r="N58" s="18">
        <f>IFERROR(M57-N59,"")</f>
        <v>0</v>
      </c>
      <c r="AA58" s="13">
        <v>0</v>
      </c>
      <c r="AB58" s="13">
        <v>0</v>
      </c>
      <c r="AC58" s="13">
        <v>0</v>
      </c>
      <c r="AD58" s="13">
        <v>66298865</v>
      </c>
      <c r="AE58" s="13">
        <v>93811459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253000</v>
      </c>
      <c r="G59" s="19"/>
      <c r="H59" s="20">
        <f>IFERROR(HLOOKUP($AF$38,$AA$60:$AI$61,2,FALSE)*1000,"")</f>
        <v>450000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93811459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18796541</v>
      </c>
      <c r="F61" s="57"/>
      <c r="G61" s="57">
        <f>IFERROR(G57-G60,"")</f>
        <v>99461000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154</v>
      </c>
      <c r="AE61" s="12">
        <f t="shared" si="2"/>
        <v>253</v>
      </c>
      <c r="AF61" s="12">
        <f t="shared" si="2"/>
        <v>450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0.83307987887183854</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801</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154</v>
      </c>
      <c r="AE64" s="11">
        <v>253</v>
      </c>
      <c r="AF64" s="11">
        <v>450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360</v>
      </c>
      <c r="C70" s="49"/>
      <c r="D70" s="15" t="s">
        <v>252</v>
      </c>
      <c r="E70" s="180">
        <f>IFERROR(HLOOKUP($AE$38,$AA$76:$AI$80,2,FALSE),"")</f>
        <v>102842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800</v>
      </c>
      <c r="C71" s="49"/>
      <c r="D71" s="15" t="s">
        <v>799</v>
      </c>
      <c r="E71" s="180">
        <f>IFERROR(HLOOKUP($AE$38,$AA$76:$AI$80,3,FALSE),"")</f>
        <v>50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798</v>
      </c>
      <c r="C72" s="49"/>
      <c r="D72" s="15" t="s">
        <v>252</v>
      </c>
      <c r="E72" s="180">
        <f>IFERROR(HLOOKUP($AE$38,$AA$76:$AI$80,4,FALSE),"")</f>
        <v>17730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797</v>
      </c>
      <c r="C73" s="44"/>
      <c r="D73" s="14" t="s">
        <v>796</v>
      </c>
      <c r="E73" s="181">
        <f>IFERROR(HLOOKUP($AE$38,$AA$76:$AI$80,5,FALSE),"")</f>
        <v>295</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102842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17730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295</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600" t="s">
        <v>305</v>
      </c>
      <c r="B85" s="2601"/>
      <c r="C85" s="2601"/>
      <c r="D85" s="2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600" t="s">
        <v>302</v>
      </c>
      <c r="B87" s="2601"/>
      <c r="C87" s="2601"/>
      <c r="D87" s="2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596" t="s">
        <v>300</v>
      </c>
      <c r="B89" s="2597"/>
      <c r="C89" s="2597"/>
      <c r="D89" s="25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600" t="s">
        <v>297</v>
      </c>
      <c r="B91" s="2601"/>
      <c r="C91" s="2601"/>
      <c r="D91" s="2658"/>
      <c r="E91" s="158" t="s">
        <v>795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600" t="s">
        <v>294</v>
      </c>
      <c r="B98" s="2601"/>
      <c r="C98" s="2601"/>
      <c r="D98" s="2658"/>
      <c r="E98" s="2663" t="s">
        <v>340</v>
      </c>
      <c r="F98" s="2664"/>
      <c r="G98" s="2660" t="s">
        <v>293</v>
      </c>
      <c r="H98" s="2661"/>
      <c r="I98" s="2661"/>
      <c r="J98" s="2661"/>
      <c r="K98" s="2661"/>
      <c r="L98" s="2661"/>
      <c r="M98" s="2661"/>
      <c r="N98" s="2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600" t="s">
        <v>292</v>
      </c>
      <c r="B105" s="2601"/>
      <c r="C105" s="2601"/>
      <c r="D105" s="2658"/>
      <c r="E105" s="2659" t="s">
        <v>794</v>
      </c>
      <c r="F105" s="2650"/>
      <c r="G105" s="2650"/>
      <c r="H105" s="2650"/>
      <c r="I105" s="2650"/>
      <c r="J105" s="2650"/>
      <c r="K105" s="2650"/>
      <c r="L105" s="2650"/>
      <c r="M105" s="2650"/>
      <c r="N105" s="2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676" t="s">
        <v>307</v>
      </c>
      <c r="Q4" s="2677"/>
      <c r="R4" s="2677"/>
      <c r="S4" s="2677"/>
      <c r="T4" s="118" t="str">
        <f>LEFT(E83,1)</f>
        <v>Ｂ</v>
      </c>
      <c r="U4" s="2678" t="s">
        <v>306</v>
      </c>
      <c r="V4" s="2678"/>
      <c r="W4" s="2678"/>
      <c r="X4" s="2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680" t="s">
        <v>305</v>
      </c>
      <c r="Q6" s="2681"/>
      <c r="R6" s="2681"/>
      <c r="S6" s="2681"/>
      <c r="T6" s="118" t="str">
        <f>LEFT(E85,1)</f>
        <v>Ｂ</v>
      </c>
      <c r="U6" s="2678" t="s">
        <v>303</v>
      </c>
      <c r="V6" s="2678"/>
      <c r="W6" s="2678"/>
      <c r="X6" s="2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692" t="s">
        <v>285</v>
      </c>
      <c r="B7" s="2693"/>
      <c r="C7" s="2693"/>
      <c r="D7" s="2693"/>
      <c r="E7" s="2694" t="str">
        <f t="shared" si="0"/>
        <v>福祉の里老人福祉センター運営</v>
      </c>
      <c r="F7" s="2695"/>
      <c r="G7" s="2695"/>
      <c r="H7" s="2695"/>
      <c r="I7" s="2695"/>
      <c r="J7" s="2695"/>
      <c r="K7" s="2695"/>
      <c r="L7" s="2695"/>
      <c r="M7" s="2695"/>
      <c r="N7" s="2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668" t="s">
        <v>283</v>
      </c>
      <c r="B8" s="2669"/>
      <c r="C8" s="2669"/>
      <c r="D8" s="2669"/>
      <c r="E8" s="2670" t="str">
        <f t="shared" si="0"/>
        <v>長寿はつらつ課</v>
      </c>
      <c r="F8" s="2671"/>
      <c r="G8" s="2671"/>
      <c r="H8" s="2671"/>
      <c r="I8" s="2671"/>
      <c r="J8" s="2671"/>
      <c r="K8" s="2671"/>
      <c r="L8" s="2671"/>
      <c r="M8" s="2671"/>
      <c r="N8" s="2672"/>
      <c r="P8" s="2640" t="s">
        <v>302</v>
      </c>
      <c r="Q8" s="2641"/>
      <c r="R8" s="2641"/>
      <c r="S8" s="2641"/>
      <c r="T8" s="120" t="str">
        <f>LEFT(E87,1)</f>
        <v>Ａ</v>
      </c>
      <c r="U8" s="2638" t="s">
        <v>301</v>
      </c>
      <c r="V8" s="2638"/>
      <c r="W8" s="2638"/>
      <c r="X8" s="2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665" t="s">
        <v>334</v>
      </c>
      <c r="B9" s="2666"/>
      <c r="C9" s="2666"/>
      <c r="D9" s="2667"/>
      <c r="E9" s="2673" t="str">
        <f t="shared" si="0"/>
        <v>高齢者を対象に、各種の相談に応じるとともに、健康の増進、教養の向上及びレクリエーション等のサービスを総合的に提供するため、老人福祉センターの充実を図る。</v>
      </c>
      <c r="F9" s="2674"/>
      <c r="G9" s="2674"/>
      <c r="H9" s="2674"/>
      <c r="I9" s="2674"/>
      <c r="J9" s="2674"/>
      <c r="K9" s="2674"/>
      <c r="L9" s="2674"/>
      <c r="M9" s="2674"/>
      <c r="N9" s="2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636" t="s">
        <v>300</v>
      </c>
      <c r="Q10" s="2637"/>
      <c r="R10" s="2637"/>
      <c r="S10" s="2637"/>
      <c r="T10" s="118" t="str">
        <f>LEFT(E89,1)</f>
        <v>Ａ</v>
      </c>
      <c r="U10" s="2638" t="s">
        <v>298</v>
      </c>
      <c r="V10" s="2638"/>
      <c r="W10" s="2638"/>
      <c r="X10" s="2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入浴の利用や趣味の教室・サークルへの参加等、多くの利用があり、充実したサービスが提供できている。これからも充実したサービスの提供が行えるようセンターの運営を維持していく必要がある。</v>
      </c>
      <c r="U12" s="2690"/>
      <c r="V12" s="2690"/>
      <c r="W12" s="2690"/>
      <c r="X12" s="2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668" t="s">
        <v>332</v>
      </c>
      <c r="B14" s="2669"/>
      <c r="C14" s="2669"/>
      <c r="D14" s="2669"/>
      <c r="E14" s="2682" t="str">
        <f>E51</f>
        <v>■市が直接実施  □一部委託  □全部委託・指定管理  □その他</v>
      </c>
      <c r="F14" s="2683"/>
      <c r="G14" s="2683"/>
      <c r="H14" s="2683"/>
      <c r="I14" s="2683"/>
      <c r="J14" s="2683"/>
      <c r="K14" s="2683"/>
      <c r="L14" s="2683"/>
      <c r="M14" s="2683"/>
      <c r="N14" s="2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668" t="s">
        <v>331</v>
      </c>
      <c r="B15" s="2669"/>
      <c r="C15" s="2669"/>
      <c r="D15" s="2669"/>
      <c r="E15" s="2682" t="str">
        <f>E52</f>
        <v>□国・県の制度　 □国・県の制度＋市独自の制度　 ■市独自の制度</v>
      </c>
      <c r="F15" s="2683"/>
      <c r="G15" s="2683"/>
      <c r="H15" s="2683"/>
      <c r="I15" s="2683"/>
      <c r="J15" s="2683"/>
      <c r="K15" s="2683"/>
      <c r="L15" s="2683"/>
      <c r="M15" s="2683"/>
      <c r="N15" s="2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685" t="s">
        <v>330</v>
      </c>
      <c r="B16" s="2686"/>
      <c r="C16" s="2686"/>
      <c r="D16" s="2686"/>
      <c r="E16" s="2687" t="str">
        <f>E53</f>
        <v>新座市老人福祉センター条例</v>
      </c>
      <c r="F16" s="2688"/>
      <c r="G16" s="2688"/>
      <c r="H16" s="2688"/>
      <c r="I16" s="2688"/>
      <c r="J16" s="2688"/>
      <c r="K16" s="2688"/>
      <c r="L16" s="2688"/>
      <c r="M16" s="2688"/>
      <c r="N16" s="2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2448000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2447000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2400207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47793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0.98047671568627448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新座市老人福祉センター条例に基づき、福祉の里老人福祉センターの運営を行った。</v>
      </c>
      <c r="F26" s="53"/>
      <c r="G26" s="53"/>
      <c r="H26" s="53"/>
      <c r="I26" s="53"/>
      <c r="J26" s="53"/>
      <c r="K26" s="53"/>
      <c r="L26" s="53"/>
      <c r="M26" s="53"/>
      <c r="N26" s="54"/>
      <c r="O26" s="21"/>
      <c r="P26" s="2640" t="s">
        <v>292</v>
      </c>
      <c r="Q26" s="2641"/>
      <c r="R26" s="2641"/>
      <c r="S26" s="2697"/>
      <c r="T26" s="121" t="str">
        <f>E105</f>
        <v>地域の高齢者の健康の増進や教養の向上を図るため、サービスの提供を継続していく。</v>
      </c>
      <c r="U26" s="2690"/>
      <c r="V26" s="2690"/>
      <c r="W26" s="2690"/>
      <c r="X26" s="2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個人利用者数（延べ）</v>
      </c>
      <c r="C33" s="49"/>
      <c r="D33" s="23" t="str">
        <f t="shared" ref="D33:E36" si="1">D70</f>
        <v>人</v>
      </c>
      <c r="E33" s="150">
        <f t="shared" si="1"/>
        <v>12611</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風呂入浴者数（延べ）</v>
      </c>
      <c r="C34" s="49"/>
      <c r="D34" s="23" t="str">
        <f t="shared" si="1"/>
        <v>人</v>
      </c>
      <c r="E34" s="150">
        <f t="shared" si="1"/>
        <v>9444</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サークル利用者数（延べ）</v>
      </c>
      <c r="C35" s="49"/>
      <c r="D35" s="23" t="str">
        <f t="shared" si="1"/>
        <v>人</v>
      </c>
      <c r="E35" s="150">
        <f t="shared" si="1"/>
        <v>2669</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692" t="s">
        <v>285</v>
      </c>
      <c r="B44" s="2693"/>
      <c r="C44" s="2693"/>
      <c r="D44" s="2693"/>
      <c r="E44" s="2694" t="s">
        <v>812</v>
      </c>
      <c r="F44" s="2695"/>
      <c r="G44" s="2695"/>
      <c r="H44" s="2695"/>
      <c r="I44" s="2695"/>
      <c r="J44" s="2695"/>
      <c r="K44" s="2695"/>
      <c r="L44" s="2695"/>
      <c r="M44" s="2695"/>
      <c r="N44" s="2696"/>
    </row>
    <row r="45" spans="1:35" ht="20.100000000000001" customHeight="1" x14ac:dyDescent="0.15">
      <c r="A45" s="2668" t="s">
        <v>283</v>
      </c>
      <c r="B45" s="2669"/>
      <c r="C45" s="2669"/>
      <c r="D45" s="2669"/>
      <c r="E45" s="2670" t="s">
        <v>628</v>
      </c>
      <c r="F45" s="2671"/>
      <c r="G45" s="2671"/>
      <c r="H45" s="2671"/>
      <c r="I45" s="2671"/>
      <c r="J45" s="2671"/>
      <c r="K45" s="2671"/>
      <c r="L45" s="2671"/>
      <c r="M45" s="2671"/>
      <c r="N45" s="2672"/>
    </row>
    <row r="46" spans="1:35" ht="20.100000000000001" customHeight="1" x14ac:dyDescent="0.15">
      <c r="A46" s="2665" t="s">
        <v>334</v>
      </c>
      <c r="B46" s="2666"/>
      <c r="C46" s="2666"/>
      <c r="D46" s="2667"/>
      <c r="E46" s="2673" t="s">
        <v>803</v>
      </c>
      <c r="F46" s="2674"/>
      <c r="G46" s="2674"/>
      <c r="H46" s="2674"/>
      <c r="I46" s="2674"/>
      <c r="J46" s="2674"/>
      <c r="K46" s="2674"/>
      <c r="L46" s="2674"/>
      <c r="M46" s="2674"/>
      <c r="N46" s="2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668" t="s">
        <v>332</v>
      </c>
      <c r="B51" s="2669"/>
      <c r="C51" s="2669"/>
      <c r="D51" s="2669"/>
      <c r="E51" s="2682" t="str">
        <f>AA52 &amp; "市が直接実施  " &amp; AB52  &amp; "一部委託  "  &amp; AC52 &amp; "全部委託・指定管理  " &amp; AD52 &amp; "その他"</f>
        <v>■市が直接実施  □一部委託  □全部委託・指定管理  □その他</v>
      </c>
      <c r="F51" s="2683"/>
      <c r="G51" s="2683"/>
      <c r="H51" s="2683"/>
      <c r="I51" s="2683"/>
      <c r="J51" s="2683"/>
      <c r="K51" s="2683"/>
      <c r="L51" s="2683"/>
      <c r="M51" s="2683"/>
      <c r="N51" s="2684"/>
    </row>
    <row r="52" spans="1:40" ht="20.100000000000001" customHeight="1" x14ac:dyDescent="0.15">
      <c r="A52" s="2668" t="s">
        <v>331</v>
      </c>
      <c r="B52" s="2669"/>
      <c r="C52" s="2669"/>
      <c r="D52" s="2669"/>
      <c r="E52" s="2682" t="str">
        <f>AA53 &amp; "国・県の制度　 " &amp; AB53  &amp; "国・県の制度＋市独自の制度　 "  &amp; AC53  &amp; "市独自の制度"</f>
        <v>□国・県の制度　 □国・県の制度＋市独自の制度　 ■市独自の制度</v>
      </c>
      <c r="F52" s="2683"/>
      <c r="G52" s="2683"/>
      <c r="H52" s="2683"/>
      <c r="I52" s="2683"/>
      <c r="J52" s="2683"/>
      <c r="K52" s="2683"/>
      <c r="L52" s="2683"/>
      <c r="M52" s="2683"/>
      <c r="N52" s="2684"/>
      <c r="AA52" s="8" t="s">
        <v>275</v>
      </c>
      <c r="AB52" s="8" t="s">
        <v>274</v>
      </c>
      <c r="AC52" s="8" t="s">
        <v>274</v>
      </c>
      <c r="AD52" s="8" t="s">
        <v>274</v>
      </c>
    </row>
    <row r="53" spans="1:40" ht="20.100000000000001" customHeight="1" thickBot="1" x14ac:dyDescent="0.2">
      <c r="A53" s="2685" t="s">
        <v>330</v>
      </c>
      <c r="B53" s="2686"/>
      <c r="C53" s="2686"/>
      <c r="D53" s="2686"/>
      <c r="E53" s="2687" t="s">
        <v>811</v>
      </c>
      <c r="F53" s="2688"/>
      <c r="G53" s="2688"/>
      <c r="H53" s="2688"/>
      <c r="I53" s="2688"/>
      <c r="J53" s="2688"/>
      <c r="K53" s="2688"/>
      <c r="L53" s="2688"/>
      <c r="M53" s="2688"/>
      <c r="N53" s="268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2448000</v>
      </c>
      <c r="F57" s="57"/>
      <c r="G57" s="57">
        <f>IFERROR(HLOOKUP($AF$38,$AA$56:$AI$57,2,FALSE)*1000,"")</f>
        <v>2978000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2357</v>
      </c>
      <c r="AE57" s="13">
        <v>2448</v>
      </c>
      <c r="AF57" s="13">
        <v>2978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2447000</v>
      </c>
      <c r="G58" s="19"/>
      <c r="H58" s="20">
        <f>IFERROR(G57-H59,"")</f>
        <v>2935000</v>
      </c>
      <c r="I58" s="19"/>
      <c r="J58" s="20">
        <f>IFERROR(I57-J59,"")</f>
        <v>0</v>
      </c>
      <c r="K58" s="19"/>
      <c r="L58" s="20">
        <f>IFERROR(K57-L59,"")</f>
        <v>0</v>
      </c>
      <c r="M58" s="19"/>
      <c r="N58" s="18">
        <f>IFERROR(M57-N59,"")</f>
        <v>0</v>
      </c>
      <c r="AA58" s="13">
        <v>0</v>
      </c>
      <c r="AB58" s="13">
        <v>0</v>
      </c>
      <c r="AC58" s="13">
        <v>0</v>
      </c>
      <c r="AD58" s="13">
        <v>1359404</v>
      </c>
      <c r="AE58" s="13">
        <v>2400207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1000</v>
      </c>
      <c r="G59" s="19"/>
      <c r="H59" s="20">
        <f>IFERROR(HLOOKUP($AF$38,$AA$60:$AI$61,2,FALSE)*1000,"")</f>
        <v>43000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2400207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47793</v>
      </c>
      <c r="F61" s="57"/>
      <c r="G61" s="57">
        <f>IFERROR(G57-G60,"")</f>
        <v>2978000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v>
      </c>
      <c r="AE61" s="12">
        <f t="shared" si="2"/>
        <v>1</v>
      </c>
      <c r="AF61" s="12">
        <f t="shared" si="2"/>
        <v>43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0.98047671568627448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810</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1</v>
      </c>
      <c r="AE64" s="11">
        <v>1</v>
      </c>
      <c r="AF64" s="11">
        <v>43</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809</v>
      </c>
      <c r="C70" s="49"/>
      <c r="D70" s="15" t="s">
        <v>252</v>
      </c>
      <c r="E70" s="180">
        <f>IFERROR(HLOOKUP($AE$38,$AA$76:$AI$80,2,FALSE),"")</f>
        <v>12611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808</v>
      </c>
      <c r="C71" s="49"/>
      <c r="D71" s="15" t="s">
        <v>252</v>
      </c>
      <c r="E71" s="180">
        <f>IFERROR(HLOOKUP($AE$38,$AA$76:$AI$80,3,FALSE),"")</f>
        <v>9444</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807</v>
      </c>
      <c r="C72" s="49"/>
      <c r="D72" s="15" t="s">
        <v>252</v>
      </c>
      <c r="E72" s="180">
        <f>IFERROR(HLOOKUP($AE$38,$AA$76:$AI$80,4,FALSE),"")</f>
        <v>2669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12611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9444</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2669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640" t="s">
        <v>305</v>
      </c>
      <c r="B85" s="2641"/>
      <c r="C85" s="2641"/>
      <c r="D85" s="2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640" t="s">
        <v>302</v>
      </c>
      <c r="B87" s="2641"/>
      <c r="C87" s="2641"/>
      <c r="D87" s="2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636" t="s">
        <v>300</v>
      </c>
      <c r="B89" s="2637"/>
      <c r="C89" s="2637"/>
      <c r="D89" s="2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640" t="s">
        <v>297</v>
      </c>
      <c r="B91" s="2641"/>
      <c r="C91" s="2641"/>
      <c r="D91" s="2698"/>
      <c r="E91" s="158" t="s">
        <v>806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640" t="s">
        <v>294</v>
      </c>
      <c r="B98" s="2641"/>
      <c r="C98" s="2641"/>
      <c r="D98" s="2698"/>
      <c r="E98" s="2703" t="s">
        <v>340</v>
      </c>
      <c r="F98" s="2704"/>
      <c r="G98" s="2700" t="s">
        <v>293</v>
      </c>
      <c r="H98" s="2701"/>
      <c r="I98" s="2701"/>
      <c r="J98" s="2701"/>
      <c r="K98" s="2701"/>
      <c r="L98" s="2701"/>
      <c r="M98" s="2701"/>
      <c r="N98" s="2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640" t="s">
        <v>292</v>
      </c>
      <c r="B105" s="2641"/>
      <c r="C105" s="2641"/>
      <c r="D105" s="2698"/>
      <c r="E105" s="2699" t="s">
        <v>805</v>
      </c>
      <c r="F105" s="2690"/>
      <c r="G105" s="2690"/>
      <c r="H105" s="2690"/>
      <c r="I105" s="2690"/>
      <c r="J105" s="2690"/>
      <c r="K105" s="2690"/>
      <c r="L105" s="2690"/>
      <c r="M105" s="2690"/>
      <c r="N105" s="2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716" t="s">
        <v>307</v>
      </c>
      <c r="Q4" s="2717"/>
      <c r="R4" s="2717"/>
      <c r="S4" s="2717"/>
      <c r="T4" s="118" t="str">
        <f>LEFT(E83,1)</f>
        <v>Ｂ</v>
      </c>
      <c r="U4" s="2718" t="s">
        <v>306</v>
      </c>
      <c r="V4" s="2718"/>
      <c r="W4" s="2718"/>
      <c r="X4" s="2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720" t="s">
        <v>305</v>
      </c>
      <c r="Q6" s="2721"/>
      <c r="R6" s="2721"/>
      <c r="S6" s="2721"/>
      <c r="T6" s="118" t="str">
        <f>LEFT(E85,1)</f>
        <v>Ｂ</v>
      </c>
      <c r="U6" s="2718" t="s">
        <v>303</v>
      </c>
      <c r="V6" s="2718"/>
      <c r="W6" s="2718"/>
      <c r="X6" s="2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732" t="s">
        <v>285</v>
      </c>
      <c r="B7" s="2733"/>
      <c r="C7" s="2733"/>
      <c r="D7" s="2733"/>
      <c r="E7" s="2734" t="str">
        <f t="shared" si="0"/>
        <v>介護予防促進</v>
      </c>
      <c r="F7" s="2735"/>
      <c r="G7" s="2735"/>
      <c r="H7" s="2735"/>
      <c r="I7" s="2735"/>
      <c r="J7" s="2735"/>
      <c r="K7" s="2735"/>
      <c r="L7" s="2735"/>
      <c r="M7" s="2735"/>
      <c r="N7" s="2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708" t="s">
        <v>283</v>
      </c>
      <c r="B8" s="2709"/>
      <c r="C8" s="2709"/>
      <c r="D8" s="2709"/>
      <c r="E8" s="2710" t="str">
        <f t="shared" si="0"/>
        <v>介護保険課</v>
      </c>
      <c r="F8" s="2711"/>
      <c r="G8" s="2711"/>
      <c r="H8" s="2711"/>
      <c r="I8" s="2711"/>
      <c r="J8" s="2711"/>
      <c r="K8" s="2711"/>
      <c r="L8" s="2711"/>
      <c r="M8" s="2711"/>
      <c r="N8" s="2712"/>
      <c r="P8" s="2680" t="s">
        <v>302</v>
      </c>
      <c r="Q8" s="2681"/>
      <c r="R8" s="2681"/>
      <c r="S8" s="2681"/>
      <c r="T8" s="120" t="str">
        <f>LEFT(E87,1)</f>
        <v>Ｂ</v>
      </c>
      <c r="U8" s="2678" t="s">
        <v>301</v>
      </c>
      <c r="V8" s="2678"/>
      <c r="W8" s="2678"/>
      <c r="X8" s="2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705" t="s">
        <v>334</v>
      </c>
      <c r="B9" s="2706"/>
      <c r="C9" s="2706"/>
      <c r="D9" s="2707"/>
      <c r="E9" s="2713" t="str">
        <f t="shared" si="0"/>
        <v>介護予防を促進していくため、次の事業を実施する。
オンライン介護予防教室の実施／介護予防教室の実施／地域活動マップの作成・配布／歩き方測定会の実施／フレイル予防測定会の実施／介護予防活動実践講座の実施／普及啓発冊子の配布</v>
      </c>
      <c r="F9" s="2714"/>
      <c r="G9" s="2714"/>
      <c r="H9" s="2714"/>
      <c r="I9" s="2714"/>
      <c r="J9" s="2714"/>
      <c r="K9" s="2714"/>
      <c r="L9" s="2714"/>
      <c r="M9" s="2714"/>
      <c r="N9" s="2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676" t="s">
        <v>300</v>
      </c>
      <c r="Q10" s="2677"/>
      <c r="R10" s="2677"/>
      <c r="S10" s="2677"/>
      <c r="T10" s="118" t="str">
        <f>LEFT(E89,1)</f>
        <v>Ｂ</v>
      </c>
      <c r="U10" s="2678" t="s">
        <v>298</v>
      </c>
      <c r="V10" s="2678"/>
      <c r="W10" s="2678"/>
      <c r="X10" s="2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介護予防教室や地域活動マップの配布を始めとして、介護予防に関する知識や社会参加の重要性等を普及することができた。
介護予防教室については、気軽に参加できる単発型とグループ形成を目的とした連続型で実施することで、自分のニーズに合った内容を選択していただき、多くの市民が学ぶことができた。さらに、より多くの市民が参加できるよう、開催地区や時間の見直しを行うことが必要と思われた。
また、地域活動マップを６５歳以上がいる世帯に１部ずつ郵送することで、地域活動の周知を行うことができ、外出や社会参加のきっかけとすることができた。</v>
      </c>
      <c r="U12" s="2730"/>
      <c r="V12" s="2730"/>
      <c r="W12" s="2730"/>
      <c r="X12" s="2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708" t="s">
        <v>332</v>
      </c>
      <c r="B14" s="2709"/>
      <c r="C14" s="2709"/>
      <c r="D14" s="2709"/>
      <c r="E14" s="2722" t="str">
        <f>E51</f>
        <v>■市が直接実施  ■一部委託  □全部委託・指定管理  □その他</v>
      </c>
      <c r="F14" s="2723"/>
      <c r="G14" s="2723"/>
      <c r="H14" s="2723"/>
      <c r="I14" s="2723"/>
      <c r="J14" s="2723"/>
      <c r="K14" s="2723"/>
      <c r="L14" s="2723"/>
      <c r="M14" s="2723"/>
      <c r="N14" s="2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708" t="s">
        <v>331</v>
      </c>
      <c r="B15" s="2709"/>
      <c r="C15" s="2709"/>
      <c r="D15" s="2709"/>
      <c r="E15" s="2722" t="str">
        <f>E52</f>
        <v>■国・県の制度　 □国・県の制度＋市独自の制度　 □市独自の制度</v>
      </c>
      <c r="F15" s="2723"/>
      <c r="G15" s="2723"/>
      <c r="H15" s="2723"/>
      <c r="I15" s="2723"/>
      <c r="J15" s="2723"/>
      <c r="K15" s="2723"/>
      <c r="L15" s="2723"/>
      <c r="M15" s="2723"/>
      <c r="N15" s="2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725" t="s">
        <v>330</v>
      </c>
      <c r="B16" s="2726"/>
      <c r="C16" s="2726"/>
      <c r="D16" s="2726"/>
      <c r="E16" s="2727" t="str">
        <f>E53</f>
        <v>介護保険法第１１５条の４５</v>
      </c>
      <c r="F16" s="2728"/>
      <c r="G16" s="2728"/>
      <c r="H16" s="2728"/>
      <c r="I16" s="2728"/>
      <c r="J16" s="2728"/>
      <c r="K16" s="2728"/>
      <c r="L16" s="2728"/>
      <c r="M16" s="2728"/>
      <c r="N16" s="2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10957000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10957000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10282130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674870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0.93840741078762435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介護予防を促進していくため、オンライン介護予防教室、介護予防教室、地域活動マップの作成・配布、歩き方測定会、介護予防活動実践講座、普及啓発冊子の配布を行った。</v>
      </c>
      <c r="F26" s="53"/>
      <c r="G26" s="53"/>
      <c r="H26" s="53"/>
      <c r="I26" s="53"/>
      <c r="J26" s="53"/>
      <c r="K26" s="53"/>
      <c r="L26" s="53"/>
      <c r="M26" s="53"/>
      <c r="N26" s="54"/>
      <c r="O26" s="21"/>
      <c r="P26" s="2680" t="s">
        <v>292</v>
      </c>
      <c r="Q26" s="2681"/>
      <c r="R26" s="2681"/>
      <c r="S26" s="2737"/>
      <c r="T26" s="121" t="str">
        <f>E105</f>
        <v>より自宅から近い場所での介護予防教室の参加需要が高まっているため、コロナ禍で開始したオンライン介護予防教室を見直し、介護予防教室（単発型）の開催回数や開催場所や時間を増やして実施することで、より多くの市民が参加して介護予防に関する情報に触れるきっかけとする。
また、地域活動マップについては反響が大きく、市民が興味のある団体に参加するきっかけとなり介護予防に寄与しているため、引き続き作成・配布を行う。</v>
      </c>
      <c r="U26" s="2730"/>
      <c r="V26" s="2730"/>
      <c r="W26" s="2730"/>
      <c r="X26" s="2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介護予防教室参加人数</v>
      </c>
      <c r="C33" s="49"/>
      <c r="D33" s="23" t="str">
        <f t="shared" ref="D33:E36" si="1">D70</f>
        <v>人</v>
      </c>
      <c r="E33" s="46">
        <f t="shared" si="1"/>
        <v>90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地域活動マップ作成部数</v>
      </c>
      <c r="C34" s="49"/>
      <c r="D34" s="23" t="str">
        <f t="shared" si="1"/>
        <v>部</v>
      </c>
      <c r="E34" s="150">
        <f t="shared" si="1"/>
        <v>30000</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介護予防活動実践講座参加人数</v>
      </c>
      <c r="C35" s="49"/>
      <c r="D35" s="23" t="str">
        <f t="shared" si="1"/>
        <v>人</v>
      </c>
      <c r="E35" s="46">
        <f t="shared" si="1"/>
        <v>9</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732" t="s">
        <v>285</v>
      </c>
      <c r="B44" s="2733"/>
      <c r="C44" s="2733"/>
      <c r="D44" s="2733"/>
      <c r="E44" s="2734" t="s">
        <v>823</v>
      </c>
      <c r="F44" s="2735"/>
      <c r="G44" s="2735"/>
      <c r="H44" s="2735"/>
      <c r="I44" s="2735"/>
      <c r="J44" s="2735"/>
      <c r="K44" s="2735"/>
      <c r="L44" s="2735"/>
      <c r="M44" s="2735"/>
      <c r="N44" s="2736"/>
    </row>
    <row r="45" spans="1:35" ht="20.100000000000001" customHeight="1" x14ac:dyDescent="0.15">
      <c r="A45" s="2708" t="s">
        <v>283</v>
      </c>
      <c r="B45" s="2709"/>
      <c r="C45" s="2709"/>
      <c r="D45" s="2709"/>
      <c r="E45" s="2710" t="s">
        <v>822</v>
      </c>
      <c r="F45" s="2711"/>
      <c r="G45" s="2711"/>
      <c r="H45" s="2711"/>
      <c r="I45" s="2711"/>
      <c r="J45" s="2711"/>
      <c r="K45" s="2711"/>
      <c r="L45" s="2711"/>
      <c r="M45" s="2711"/>
      <c r="N45" s="2712"/>
    </row>
    <row r="46" spans="1:35" ht="20.100000000000001" customHeight="1" x14ac:dyDescent="0.15">
      <c r="A46" s="2705" t="s">
        <v>334</v>
      </c>
      <c r="B46" s="2706"/>
      <c r="C46" s="2706"/>
      <c r="D46" s="2707"/>
      <c r="E46" s="2713" t="s">
        <v>821</v>
      </c>
      <c r="F46" s="2714"/>
      <c r="G46" s="2714"/>
      <c r="H46" s="2714"/>
      <c r="I46" s="2714"/>
      <c r="J46" s="2714"/>
      <c r="K46" s="2714"/>
      <c r="L46" s="2714"/>
      <c r="M46" s="2714"/>
      <c r="N46" s="2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708" t="s">
        <v>332</v>
      </c>
      <c r="B51" s="2709"/>
      <c r="C51" s="2709"/>
      <c r="D51" s="2709"/>
      <c r="E51" s="2722" t="str">
        <f>AA52 &amp; "市が直接実施  " &amp; AB52  &amp; "一部委託  "  &amp; AC52 &amp; "全部委託・指定管理  " &amp; AD52 &amp; "その他"</f>
        <v>■市が直接実施  ■一部委託  □全部委託・指定管理  □その他</v>
      </c>
      <c r="F51" s="2723"/>
      <c r="G51" s="2723"/>
      <c r="H51" s="2723"/>
      <c r="I51" s="2723"/>
      <c r="J51" s="2723"/>
      <c r="K51" s="2723"/>
      <c r="L51" s="2723"/>
      <c r="M51" s="2723"/>
      <c r="N51" s="2724"/>
    </row>
    <row r="52" spans="1:40" ht="20.100000000000001" customHeight="1" x14ac:dyDescent="0.15">
      <c r="A52" s="2708" t="s">
        <v>331</v>
      </c>
      <c r="B52" s="2709"/>
      <c r="C52" s="2709"/>
      <c r="D52" s="2709"/>
      <c r="E52" s="2722" t="str">
        <f>AA53 &amp; "国・県の制度　 " &amp; AB53  &amp; "国・県の制度＋市独自の制度　 "  &amp; AC53  &amp; "市独自の制度"</f>
        <v>■国・県の制度　 □国・県の制度＋市独自の制度　 □市独自の制度</v>
      </c>
      <c r="F52" s="2723"/>
      <c r="G52" s="2723"/>
      <c r="H52" s="2723"/>
      <c r="I52" s="2723"/>
      <c r="J52" s="2723"/>
      <c r="K52" s="2723"/>
      <c r="L52" s="2723"/>
      <c r="M52" s="2723"/>
      <c r="N52" s="2724"/>
      <c r="AA52" s="8" t="s">
        <v>275</v>
      </c>
      <c r="AB52" s="8" t="s">
        <v>275</v>
      </c>
      <c r="AC52" s="8" t="s">
        <v>274</v>
      </c>
      <c r="AD52" s="8" t="s">
        <v>274</v>
      </c>
    </row>
    <row r="53" spans="1:40" ht="20.100000000000001" customHeight="1" thickBot="1" x14ac:dyDescent="0.2">
      <c r="A53" s="2725" t="s">
        <v>330</v>
      </c>
      <c r="B53" s="2726"/>
      <c r="C53" s="2726"/>
      <c r="D53" s="2726"/>
      <c r="E53" s="2727" t="s">
        <v>820</v>
      </c>
      <c r="F53" s="2728"/>
      <c r="G53" s="2728"/>
      <c r="H53" s="2728"/>
      <c r="I53" s="2728"/>
      <c r="J53" s="2728"/>
      <c r="K53" s="2728"/>
      <c r="L53" s="2728"/>
      <c r="M53" s="2728"/>
      <c r="N53" s="27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10957000</v>
      </c>
      <c r="F57" s="57"/>
      <c r="G57" s="57">
        <f>IFERROR(HLOOKUP($AF$38,$AA$56:$AI$57,2,FALSE)*1000,"")</f>
        <v>10429000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19086</v>
      </c>
      <c r="AE57" s="13">
        <v>10957</v>
      </c>
      <c r="AF57" s="13">
        <v>10429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7075827</v>
      </c>
      <c r="AE58" s="13">
        <v>10282130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10957000</v>
      </c>
      <c r="G59" s="19"/>
      <c r="H59" s="20">
        <f>IFERROR(HLOOKUP($AF$38,$AA$60:$AI$61,2,FALSE)*1000,"")</f>
        <v>10429000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10282130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674870</v>
      </c>
      <c r="F61" s="57"/>
      <c r="G61" s="57">
        <f>IFERROR(G57-G60,"")</f>
        <v>10429000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19558</v>
      </c>
      <c r="AE61" s="12">
        <f t="shared" si="2"/>
        <v>15133</v>
      </c>
      <c r="AF61" s="12">
        <f t="shared" si="2"/>
        <v>10429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0.93840741078762435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819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818</v>
      </c>
      <c r="C70" s="49"/>
      <c r="D70" s="15" t="s">
        <v>252</v>
      </c>
      <c r="E70" s="180">
        <f>IFERROR(HLOOKUP($AE$38,$AA$76:$AI$80,2,FALSE),"")</f>
        <v>90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19558</v>
      </c>
      <c r="AE70" s="11">
        <v>15133</v>
      </c>
      <c r="AF70" s="11">
        <v>10429</v>
      </c>
      <c r="AG70" s="11">
        <v>0</v>
      </c>
      <c r="AH70" s="11">
        <v>0</v>
      </c>
      <c r="AI70" s="11">
        <v>0</v>
      </c>
      <c r="AJ70" s="8" t="s">
        <v>251</v>
      </c>
      <c r="AL70" s="8" t="s">
        <v>251</v>
      </c>
      <c r="AN70" s="8" t="s">
        <v>251</v>
      </c>
    </row>
    <row r="71" spans="1:40" ht="20.100000000000001" customHeight="1" x14ac:dyDescent="0.15">
      <c r="A71" s="56"/>
      <c r="B71" s="49" t="s">
        <v>817</v>
      </c>
      <c r="C71" s="49"/>
      <c r="D71" s="15" t="s">
        <v>816</v>
      </c>
      <c r="E71" s="180">
        <f>IFERROR(HLOOKUP($AE$38,$AA$76:$AI$80,3,FALSE),"")</f>
        <v>30000</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815</v>
      </c>
      <c r="C72" s="49"/>
      <c r="D72" s="15" t="s">
        <v>252</v>
      </c>
      <c r="E72" s="180">
        <f>IFERROR(HLOOKUP($AE$38,$AA$76:$AI$80,4,FALSE),"")</f>
        <v>9</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30000</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9</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680" t="s">
        <v>305</v>
      </c>
      <c r="B85" s="2681"/>
      <c r="C85" s="2681"/>
      <c r="D85" s="2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680" t="s">
        <v>302</v>
      </c>
      <c r="B87" s="2681"/>
      <c r="C87" s="2681"/>
      <c r="D87" s="268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676" t="s">
        <v>300</v>
      </c>
      <c r="B89" s="2677"/>
      <c r="C89" s="2677"/>
      <c r="D89" s="26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680" t="s">
        <v>297</v>
      </c>
      <c r="B91" s="2681"/>
      <c r="C91" s="2681"/>
      <c r="D91" s="2738"/>
      <c r="E91" s="158" t="s">
        <v>814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680" t="s">
        <v>294</v>
      </c>
      <c r="B98" s="2681"/>
      <c r="C98" s="2681"/>
      <c r="D98" s="2738"/>
      <c r="E98" s="2743" t="s">
        <v>232</v>
      </c>
      <c r="F98" s="2744"/>
      <c r="G98" s="2740" t="s">
        <v>293</v>
      </c>
      <c r="H98" s="2741"/>
      <c r="I98" s="2741"/>
      <c r="J98" s="2741"/>
      <c r="K98" s="2741"/>
      <c r="L98" s="2741"/>
      <c r="M98" s="2741"/>
      <c r="N98" s="2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680" t="s">
        <v>292</v>
      </c>
      <c r="B105" s="2681"/>
      <c r="C105" s="2681"/>
      <c r="D105" s="2738"/>
      <c r="E105" s="2739" t="s">
        <v>813</v>
      </c>
      <c r="F105" s="2730"/>
      <c r="G105" s="2730"/>
      <c r="H105" s="2730"/>
      <c r="I105" s="2730"/>
      <c r="J105" s="2730"/>
      <c r="K105" s="2730"/>
      <c r="L105" s="2730"/>
      <c r="M105" s="2730"/>
      <c r="N105" s="2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756" t="s">
        <v>307</v>
      </c>
      <c r="Q4" s="2757"/>
      <c r="R4" s="2757"/>
      <c r="S4" s="2757"/>
      <c r="T4" s="118" t="str">
        <f>LEFT(E83,1)</f>
        <v>Ｂ</v>
      </c>
      <c r="U4" s="2758" t="s">
        <v>306</v>
      </c>
      <c r="V4" s="2758"/>
      <c r="W4" s="2758"/>
      <c r="X4" s="2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760" t="s">
        <v>305</v>
      </c>
      <c r="Q6" s="2761"/>
      <c r="R6" s="2761"/>
      <c r="S6" s="2761"/>
      <c r="T6" s="118" t="str">
        <f>LEFT(E85,1)</f>
        <v>Ｂ</v>
      </c>
      <c r="U6" s="2758" t="s">
        <v>303</v>
      </c>
      <c r="V6" s="2758"/>
      <c r="W6" s="2758"/>
      <c r="X6" s="2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772" t="s">
        <v>285</v>
      </c>
      <c r="B7" s="2773"/>
      <c r="C7" s="2773"/>
      <c r="D7" s="2773"/>
      <c r="E7" s="2774" t="str">
        <f t="shared" si="0"/>
        <v>介護事業者等適正化支援</v>
      </c>
      <c r="F7" s="2775"/>
      <c r="G7" s="2775"/>
      <c r="H7" s="2775"/>
      <c r="I7" s="2775"/>
      <c r="J7" s="2775"/>
      <c r="K7" s="2775"/>
      <c r="L7" s="2775"/>
      <c r="M7" s="2775"/>
      <c r="N7" s="2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748" t="s">
        <v>283</v>
      </c>
      <c r="B8" s="2749"/>
      <c r="C8" s="2749"/>
      <c r="D8" s="2749"/>
      <c r="E8" s="2750" t="str">
        <f t="shared" si="0"/>
        <v>介護保険課</v>
      </c>
      <c r="F8" s="2751"/>
      <c r="G8" s="2751"/>
      <c r="H8" s="2751"/>
      <c r="I8" s="2751"/>
      <c r="J8" s="2751"/>
      <c r="K8" s="2751"/>
      <c r="L8" s="2751"/>
      <c r="M8" s="2751"/>
      <c r="N8" s="2752"/>
      <c r="P8" s="2720" t="s">
        <v>302</v>
      </c>
      <c r="Q8" s="2721"/>
      <c r="R8" s="2721"/>
      <c r="S8" s="2721"/>
      <c r="T8" s="120" t="str">
        <f>LEFT(E87,1)</f>
        <v>Ａ</v>
      </c>
      <c r="U8" s="2718" t="s">
        <v>301</v>
      </c>
      <c r="V8" s="2718"/>
      <c r="W8" s="2718"/>
      <c r="X8" s="2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745" t="s">
        <v>334</v>
      </c>
      <c r="B9" s="2746"/>
      <c r="C9" s="2746"/>
      <c r="D9" s="2747"/>
      <c r="E9" s="2753" t="str">
        <f t="shared" si="0"/>
        <v>リハビリテーション職等の専門職が高齢者相談センターやサービス事業所等の職員に対して、要支援者及び事業対象者の自立に資するよう、個々の状態に合わせた内容の助言・指導を行い、ケアマネジメントの実践力向上を図る派遣事業を実施する。
また、介護給付の適正化に資するよう介護事業者向け研修を実施する。</v>
      </c>
      <c r="F9" s="2754"/>
      <c r="G9" s="2754"/>
      <c r="H9" s="2754"/>
      <c r="I9" s="2754"/>
      <c r="J9" s="2754"/>
      <c r="K9" s="2754"/>
      <c r="L9" s="2754"/>
      <c r="M9" s="2754"/>
      <c r="N9" s="2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716" t="s">
        <v>300</v>
      </c>
      <c r="Q10" s="2717"/>
      <c r="R10" s="2717"/>
      <c r="S10" s="2717"/>
      <c r="T10" s="118" t="str">
        <f>LEFT(E89,1)</f>
        <v>Ａ</v>
      </c>
      <c r="U10" s="2718" t="s">
        <v>298</v>
      </c>
      <c r="V10" s="2718"/>
      <c r="W10" s="2718"/>
      <c r="X10" s="2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新型コロナウイルス感染症の影響で令和元年度から延期となっていたが、専門職との調整により令和５年度より開始することができた。
初回派遣を終えて、専門職が本人の状態を見ながら助言をすることでケアマネジメントに活かすことができた。令和６年度に同ケースに２回目の派遣を実施し、初回派遣後の状態の変化による事業評価を実施する予定である。
必要な研修を実施した。</v>
      </c>
      <c r="U12" s="2770"/>
      <c r="V12" s="2770"/>
      <c r="W12" s="2770"/>
      <c r="X12" s="2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748" t="s">
        <v>332</v>
      </c>
      <c r="B14" s="2749"/>
      <c r="C14" s="2749"/>
      <c r="D14" s="2749"/>
      <c r="E14" s="2762" t="str">
        <f>E51</f>
        <v>■市が直接実施  ■一部委託  □全部委託・指定管理  □その他</v>
      </c>
      <c r="F14" s="2763"/>
      <c r="G14" s="2763"/>
      <c r="H14" s="2763"/>
      <c r="I14" s="2763"/>
      <c r="J14" s="2763"/>
      <c r="K14" s="2763"/>
      <c r="L14" s="2763"/>
      <c r="M14" s="2763"/>
      <c r="N14" s="2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748" t="s">
        <v>331</v>
      </c>
      <c r="B15" s="2749"/>
      <c r="C15" s="2749"/>
      <c r="D15" s="2749"/>
      <c r="E15" s="2762" t="str">
        <f>E52</f>
        <v>■国・県の制度　 □国・県の制度＋市独自の制度　 □市独自の制度</v>
      </c>
      <c r="F15" s="2763"/>
      <c r="G15" s="2763"/>
      <c r="H15" s="2763"/>
      <c r="I15" s="2763"/>
      <c r="J15" s="2763"/>
      <c r="K15" s="2763"/>
      <c r="L15" s="2763"/>
      <c r="M15" s="2763"/>
      <c r="N15" s="2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765" t="s">
        <v>330</v>
      </c>
      <c r="B16" s="2766"/>
      <c r="C16" s="2766"/>
      <c r="D16" s="2766"/>
      <c r="E16" s="2767" t="str">
        <f>E53</f>
        <v>介護保険法 、地域支援事業実施要綱</v>
      </c>
      <c r="F16" s="2768"/>
      <c r="G16" s="2768"/>
      <c r="H16" s="2768"/>
      <c r="I16" s="2768"/>
      <c r="J16" s="2768"/>
      <c r="K16" s="2768"/>
      <c r="L16" s="2768"/>
      <c r="M16" s="2768"/>
      <c r="N16" s="2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539000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539000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197900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341100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0.3671614100185529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リハビリテーション職等専門職派遣事業として地域包括支援センター等の職員に対して、地域ケア会議で必要とされたケース（自立に向かう可能性が高い介護予防・日常生活支援総合事業対象者等）について支援内容の助言・指導を行い、ケアマネジメントの向上に繋がるように支援を行った。
また、介護給付の適正化に資するよう介護事業者向け研修を実施した。</v>
      </c>
      <c r="F26" s="53"/>
      <c r="G26" s="53"/>
      <c r="H26" s="53"/>
      <c r="I26" s="53"/>
      <c r="J26" s="53"/>
      <c r="K26" s="53"/>
      <c r="L26" s="53"/>
      <c r="M26" s="53"/>
      <c r="N26" s="54"/>
      <c r="O26" s="21"/>
      <c r="P26" s="2720" t="s">
        <v>292</v>
      </c>
      <c r="Q26" s="2721"/>
      <c r="R26" s="2721"/>
      <c r="S26" s="2777"/>
      <c r="T26" s="121" t="str">
        <f>E105</f>
        <v>地域ケア会議で必要とされたケース（自立に向かう可能性が高い介護予防・日常生活支援総合事業対象者等）について随時実施する。</v>
      </c>
      <c r="U26" s="2770"/>
      <c r="V26" s="2770"/>
      <c r="W26" s="2770"/>
      <c r="X26" s="2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専門職派遣実施件数</v>
      </c>
      <c r="C33" s="49"/>
      <c r="D33" s="23" t="str">
        <f t="shared" ref="D33:E36" si="1">D70</f>
        <v>件</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研修参加人数</v>
      </c>
      <c r="C34" s="49"/>
      <c r="D34" s="23" t="str">
        <f t="shared" si="1"/>
        <v>人</v>
      </c>
      <c r="E34" s="46">
        <f t="shared" si="1"/>
        <v>88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772" t="s">
        <v>285</v>
      </c>
      <c r="B44" s="2773"/>
      <c r="C44" s="2773"/>
      <c r="D44" s="2773"/>
      <c r="E44" s="2774" t="s">
        <v>831</v>
      </c>
      <c r="F44" s="2775"/>
      <c r="G44" s="2775"/>
      <c r="H44" s="2775"/>
      <c r="I44" s="2775"/>
      <c r="J44" s="2775"/>
      <c r="K44" s="2775"/>
      <c r="L44" s="2775"/>
      <c r="M44" s="2775"/>
      <c r="N44" s="2776"/>
    </row>
    <row r="45" spans="1:35" ht="20.100000000000001" customHeight="1" x14ac:dyDescent="0.15">
      <c r="A45" s="2748" t="s">
        <v>283</v>
      </c>
      <c r="B45" s="2749"/>
      <c r="C45" s="2749"/>
      <c r="D45" s="2749"/>
      <c r="E45" s="2750" t="s">
        <v>822</v>
      </c>
      <c r="F45" s="2751"/>
      <c r="G45" s="2751"/>
      <c r="H45" s="2751"/>
      <c r="I45" s="2751"/>
      <c r="J45" s="2751"/>
      <c r="K45" s="2751"/>
      <c r="L45" s="2751"/>
      <c r="M45" s="2751"/>
      <c r="N45" s="2752"/>
    </row>
    <row r="46" spans="1:35" ht="20.100000000000001" customHeight="1" x14ac:dyDescent="0.15">
      <c r="A46" s="2745" t="s">
        <v>334</v>
      </c>
      <c r="B46" s="2746"/>
      <c r="C46" s="2746"/>
      <c r="D46" s="2747"/>
      <c r="E46" s="2753" t="s">
        <v>830</v>
      </c>
      <c r="F46" s="2754"/>
      <c r="G46" s="2754"/>
      <c r="H46" s="2754"/>
      <c r="I46" s="2754"/>
      <c r="J46" s="2754"/>
      <c r="K46" s="2754"/>
      <c r="L46" s="2754"/>
      <c r="M46" s="2754"/>
      <c r="N46" s="2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748" t="s">
        <v>332</v>
      </c>
      <c r="B51" s="2749"/>
      <c r="C51" s="2749"/>
      <c r="D51" s="2749"/>
      <c r="E51" s="2762" t="str">
        <f>AA52 &amp; "市が直接実施  " &amp; AB52  &amp; "一部委託  "  &amp; AC52 &amp; "全部委託・指定管理  " &amp; AD52 &amp; "その他"</f>
        <v>■市が直接実施  ■一部委託  □全部委託・指定管理  □その他</v>
      </c>
      <c r="F51" s="2763"/>
      <c r="G51" s="2763"/>
      <c r="H51" s="2763"/>
      <c r="I51" s="2763"/>
      <c r="J51" s="2763"/>
      <c r="K51" s="2763"/>
      <c r="L51" s="2763"/>
      <c r="M51" s="2763"/>
      <c r="N51" s="2764"/>
    </row>
    <row r="52" spans="1:40" ht="20.100000000000001" customHeight="1" x14ac:dyDescent="0.15">
      <c r="A52" s="2748" t="s">
        <v>331</v>
      </c>
      <c r="B52" s="2749"/>
      <c r="C52" s="2749"/>
      <c r="D52" s="2749"/>
      <c r="E52" s="2762" t="str">
        <f>AA53 &amp; "国・県の制度　 " &amp; AB53  &amp; "国・県の制度＋市独自の制度　 "  &amp; AC53  &amp; "市独自の制度"</f>
        <v>■国・県の制度　 □国・県の制度＋市独自の制度　 □市独自の制度</v>
      </c>
      <c r="F52" s="2763"/>
      <c r="G52" s="2763"/>
      <c r="H52" s="2763"/>
      <c r="I52" s="2763"/>
      <c r="J52" s="2763"/>
      <c r="K52" s="2763"/>
      <c r="L52" s="2763"/>
      <c r="M52" s="2763"/>
      <c r="N52" s="2764"/>
      <c r="AA52" s="8" t="s">
        <v>275</v>
      </c>
      <c r="AB52" s="8" t="s">
        <v>275</v>
      </c>
      <c r="AC52" s="8" t="s">
        <v>274</v>
      </c>
      <c r="AD52" s="8" t="s">
        <v>274</v>
      </c>
    </row>
    <row r="53" spans="1:40" ht="20.100000000000001" customHeight="1" thickBot="1" x14ac:dyDescent="0.2">
      <c r="A53" s="2765" t="s">
        <v>330</v>
      </c>
      <c r="B53" s="2766"/>
      <c r="C53" s="2766"/>
      <c r="D53" s="2766"/>
      <c r="E53" s="2767" t="s">
        <v>829</v>
      </c>
      <c r="F53" s="2768"/>
      <c r="G53" s="2768"/>
      <c r="H53" s="2768"/>
      <c r="I53" s="2768"/>
      <c r="J53" s="2768"/>
      <c r="K53" s="2768"/>
      <c r="L53" s="2768"/>
      <c r="M53" s="2768"/>
      <c r="N53" s="2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539000</v>
      </c>
      <c r="F57" s="57"/>
      <c r="G57" s="57">
        <f>IFERROR(HLOOKUP($AF$38,$AA$56:$AI$57,2,FALSE)*1000,"")</f>
        <v>489000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473</v>
      </c>
      <c r="AE57" s="13">
        <v>539</v>
      </c>
      <c r="AF57" s="13">
        <v>489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111880</v>
      </c>
      <c r="AE58" s="13">
        <v>197900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539000</v>
      </c>
      <c r="G59" s="19"/>
      <c r="H59" s="20">
        <f>IFERROR(HLOOKUP($AF$38,$AA$60:$AI$61,2,FALSE)*1000,"")</f>
        <v>489000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197900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341100</v>
      </c>
      <c r="F61" s="57"/>
      <c r="G61" s="57">
        <f>IFERROR(G57-G60,"")</f>
        <v>489000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473</v>
      </c>
      <c r="AE61" s="12">
        <f t="shared" si="2"/>
        <v>539</v>
      </c>
      <c r="AF61" s="12">
        <f t="shared" si="2"/>
        <v>489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0.3671614100185529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828</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827</v>
      </c>
      <c r="C70" s="49"/>
      <c r="D70" s="15" t="s">
        <v>358</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473</v>
      </c>
      <c r="AE70" s="11">
        <v>539</v>
      </c>
      <c r="AF70" s="11">
        <v>489</v>
      </c>
      <c r="AG70" s="11">
        <v>0</v>
      </c>
      <c r="AH70" s="11">
        <v>0</v>
      </c>
      <c r="AI70" s="11">
        <v>0</v>
      </c>
      <c r="AJ70" s="8" t="s">
        <v>251</v>
      </c>
      <c r="AL70" s="8" t="s">
        <v>251</v>
      </c>
      <c r="AN70" s="8" t="s">
        <v>251</v>
      </c>
    </row>
    <row r="71" spans="1:40" ht="20.100000000000001" customHeight="1" x14ac:dyDescent="0.15">
      <c r="A71" s="56"/>
      <c r="B71" s="49" t="s">
        <v>826</v>
      </c>
      <c r="C71" s="49"/>
      <c r="D71" s="15" t="s">
        <v>252</v>
      </c>
      <c r="E71" s="180">
        <f>IFERROR(HLOOKUP($AE$38,$AA$76:$AI$80,3,FALSE),"")</f>
        <v>88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88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720" t="s">
        <v>305</v>
      </c>
      <c r="B85" s="2721"/>
      <c r="C85" s="2721"/>
      <c r="D85" s="2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720" t="s">
        <v>302</v>
      </c>
      <c r="B87" s="2721"/>
      <c r="C87" s="2721"/>
      <c r="D87" s="2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716" t="s">
        <v>300</v>
      </c>
      <c r="B89" s="2717"/>
      <c r="C89" s="2717"/>
      <c r="D89" s="2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720" t="s">
        <v>297</v>
      </c>
      <c r="B91" s="2721"/>
      <c r="C91" s="2721"/>
      <c r="D91" s="2778"/>
      <c r="E91" s="158" t="s">
        <v>825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720" t="s">
        <v>294</v>
      </c>
      <c r="B98" s="2721"/>
      <c r="C98" s="2721"/>
      <c r="D98" s="2778"/>
      <c r="E98" s="2783" t="s">
        <v>340</v>
      </c>
      <c r="F98" s="2784"/>
      <c r="G98" s="2780" t="s">
        <v>293</v>
      </c>
      <c r="H98" s="2781"/>
      <c r="I98" s="2781"/>
      <c r="J98" s="2781"/>
      <c r="K98" s="2781"/>
      <c r="L98" s="2781"/>
      <c r="M98" s="2781"/>
      <c r="N98" s="2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720" t="s">
        <v>292</v>
      </c>
      <c r="B105" s="2721"/>
      <c r="C105" s="2721"/>
      <c r="D105" s="2778"/>
      <c r="E105" s="2779" t="s">
        <v>824</v>
      </c>
      <c r="F105" s="2770"/>
      <c r="G105" s="2770"/>
      <c r="H105" s="2770"/>
      <c r="I105" s="2770"/>
      <c r="J105" s="2770"/>
      <c r="K105" s="2770"/>
      <c r="L105" s="2770"/>
      <c r="M105" s="2770"/>
      <c r="N105" s="2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796" t="s">
        <v>307</v>
      </c>
      <c r="Q4" s="2797"/>
      <c r="R4" s="2797"/>
      <c r="S4" s="2797"/>
      <c r="T4" s="118" t="str">
        <f>LEFT(E83,1)</f>
        <v>Ｂ</v>
      </c>
      <c r="U4" s="2798" t="s">
        <v>306</v>
      </c>
      <c r="V4" s="2798"/>
      <c r="W4" s="2798"/>
      <c r="X4" s="2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800" t="s">
        <v>305</v>
      </c>
      <c r="Q6" s="2801"/>
      <c r="R6" s="2801"/>
      <c r="S6" s="2801"/>
      <c r="T6" s="118" t="str">
        <f>LEFT(E85,1)</f>
        <v>Ｂ</v>
      </c>
      <c r="U6" s="2798" t="s">
        <v>303</v>
      </c>
      <c r="V6" s="2798"/>
      <c r="W6" s="2798"/>
      <c r="X6" s="2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812" t="s">
        <v>285</v>
      </c>
      <c r="B7" s="2813"/>
      <c r="C7" s="2813"/>
      <c r="D7" s="2813"/>
      <c r="E7" s="2814" t="str">
        <f t="shared" si="0"/>
        <v>一般事務（介護保険課）</v>
      </c>
      <c r="F7" s="2815"/>
      <c r="G7" s="2815"/>
      <c r="H7" s="2815"/>
      <c r="I7" s="2815"/>
      <c r="J7" s="2815"/>
      <c r="K7" s="2815"/>
      <c r="L7" s="2815"/>
      <c r="M7" s="2815"/>
      <c r="N7" s="2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788" t="s">
        <v>283</v>
      </c>
      <c r="B8" s="2789"/>
      <c r="C8" s="2789"/>
      <c r="D8" s="2789"/>
      <c r="E8" s="2790" t="str">
        <f t="shared" si="0"/>
        <v>介護保険課</v>
      </c>
      <c r="F8" s="2791"/>
      <c r="G8" s="2791"/>
      <c r="H8" s="2791"/>
      <c r="I8" s="2791"/>
      <c r="J8" s="2791"/>
      <c r="K8" s="2791"/>
      <c r="L8" s="2791"/>
      <c r="M8" s="2791"/>
      <c r="N8" s="2792"/>
      <c r="P8" s="2760" t="s">
        <v>302</v>
      </c>
      <c r="Q8" s="2761"/>
      <c r="R8" s="2761"/>
      <c r="S8" s="2761"/>
      <c r="T8" s="120" t="str">
        <f>LEFT(E87,1)</f>
        <v>Ａ</v>
      </c>
      <c r="U8" s="2758" t="s">
        <v>301</v>
      </c>
      <c r="V8" s="2758"/>
      <c r="W8" s="2758"/>
      <c r="X8" s="2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785" t="s">
        <v>334</v>
      </c>
      <c r="B9" s="2786"/>
      <c r="C9" s="2786"/>
      <c r="D9" s="2787"/>
      <c r="E9" s="2793" t="str">
        <f t="shared" si="0"/>
        <v>老人保護事務に係る事務等
また、エネルギー・食料品価格等の物価高騰の影響を受けた介護サービス事業者に対し、物価高騰対策支援金を支給する。</v>
      </c>
      <c r="F9" s="2794"/>
      <c r="G9" s="2794"/>
      <c r="H9" s="2794"/>
      <c r="I9" s="2794"/>
      <c r="J9" s="2794"/>
      <c r="K9" s="2794"/>
      <c r="L9" s="2794"/>
      <c r="M9" s="2794"/>
      <c r="N9" s="2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756" t="s">
        <v>300</v>
      </c>
      <c r="Q10" s="2757"/>
      <c r="R10" s="2757"/>
      <c r="S10" s="2757"/>
      <c r="T10" s="118" t="str">
        <f>LEFT(E89,1)</f>
        <v>Ａ</v>
      </c>
      <c r="U10" s="2758" t="s">
        <v>298</v>
      </c>
      <c r="V10" s="2758"/>
      <c r="W10" s="2758"/>
      <c r="X10" s="2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介護保険事業を実施するに当たり、物価高騰の影響を受ける介護サービス事業者に対してガソリン代等の支援金を必要に応じて支給した。
これにより、介護保険事業の円滑な運営を図ることができた。</v>
      </c>
      <c r="U12" s="2810"/>
      <c r="V12" s="2810"/>
      <c r="W12" s="2810"/>
      <c r="X12" s="2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788" t="s">
        <v>332</v>
      </c>
      <c r="B14" s="2789"/>
      <c r="C14" s="2789"/>
      <c r="D14" s="2789"/>
      <c r="E14" s="2802" t="str">
        <f>E51</f>
        <v>■市が直接実施  □一部委託  □全部委託・指定管理  □その他</v>
      </c>
      <c r="F14" s="2803"/>
      <c r="G14" s="2803"/>
      <c r="H14" s="2803"/>
      <c r="I14" s="2803"/>
      <c r="J14" s="2803"/>
      <c r="K14" s="2803"/>
      <c r="L14" s="2803"/>
      <c r="M14" s="2803"/>
      <c r="N14" s="2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788" t="s">
        <v>331</v>
      </c>
      <c r="B15" s="2789"/>
      <c r="C15" s="2789"/>
      <c r="D15" s="2789"/>
      <c r="E15" s="2802" t="str">
        <f>E52</f>
        <v>□国・県の制度　 ■国・県の制度＋市独自の制度　 □市独自の制度</v>
      </c>
      <c r="F15" s="2803"/>
      <c r="G15" s="2803"/>
      <c r="H15" s="2803"/>
      <c r="I15" s="2803"/>
      <c r="J15" s="2803"/>
      <c r="K15" s="2803"/>
      <c r="L15" s="2803"/>
      <c r="M15" s="2803"/>
      <c r="N15" s="2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805" t="s">
        <v>330</v>
      </c>
      <c r="B16" s="2806"/>
      <c r="C16" s="2806"/>
      <c r="D16" s="2806"/>
      <c r="E16" s="2807" t="str">
        <f>E53</f>
        <v>新座市介護サービス事業所物価高騰対策支援金交付要綱</v>
      </c>
      <c r="F16" s="2808"/>
      <c r="G16" s="2808"/>
      <c r="H16" s="2808"/>
      <c r="I16" s="2808"/>
      <c r="J16" s="2808"/>
      <c r="K16" s="2808"/>
      <c r="L16" s="2808"/>
      <c r="M16" s="2808"/>
      <c r="N16" s="2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Ⅵ</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21334000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21334000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21192542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141458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0.99336936345739191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物価高騰の影響を受けている市内の介護サービスに係る事業所に対し、電気・ガス・食品等に係る費用を助成するため、１事業所当たり１０万円の支援金を支給した。</v>
      </c>
      <c r="F26" s="53"/>
      <c r="G26" s="53"/>
      <c r="H26" s="53"/>
      <c r="I26" s="53"/>
      <c r="J26" s="53"/>
      <c r="K26" s="53"/>
      <c r="L26" s="53"/>
      <c r="M26" s="53"/>
      <c r="N26" s="54"/>
      <c r="O26" s="21"/>
      <c r="P26" s="2760" t="s">
        <v>292</v>
      </c>
      <c r="Q26" s="2761"/>
      <c r="R26" s="2761"/>
      <c r="S26" s="2817"/>
      <c r="T26" s="121" t="str">
        <f>E105</f>
        <v>新型コロナウイルス感染症対応地方創生臨時交付金を活用した事業であるため、令和５年度限りの事業となる。</v>
      </c>
      <c r="U26" s="2810"/>
      <c r="V26" s="2810"/>
      <c r="W26" s="2810"/>
      <c r="X26" s="2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新座市介護サービス事業所物価高騰対策支援</v>
      </c>
      <c r="C33" s="49"/>
      <c r="D33" s="23" t="str">
        <f t="shared" ref="D33:E36" si="1">D70</f>
        <v>事業所</v>
      </c>
      <c r="E33" s="46">
        <f t="shared" si="1"/>
        <v>173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812" t="s">
        <v>285</v>
      </c>
      <c r="B44" s="2813"/>
      <c r="C44" s="2813"/>
      <c r="D44" s="2813"/>
      <c r="E44" s="2814" t="s">
        <v>839</v>
      </c>
      <c r="F44" s="2815"/>
      <c r="G44" s="2815"/>
      <c r="H44" s="2815"/>
      <c r="I44" s="2815"/>
      <c r="J44" s="2815"/>
      <c r="K44" s="2815"/>
      <c r="L44" s="2815"/>
      <c r="M44" s="2815"/>
      <c r="N44" s="2816"/>
    </row>
    <row r="45" spans="1:35" ht="20.100000000000001" customHeight="1" x14ac:dyDescent="0.15">
      <c r="A45" s="2788" t="s">
        <v>283</v>
      </c>
      <c r="B45" s="2789"/>
      <c r="C45" s="2789"/>
      <c r="D45" s="2789"/>
      <c r="E45" s="2790" t="s">
        <v>822</v>
      </c>
      <c r="F45" s="2791"/>
      <c r="G45" s="2791"/>
      <c r="H45" s="2791"/>
      <c r="I45" s="2791"/>
      <c r="J45" s="2791"/>
      <c r="K45" s="2791"/>
      <c r="L45" s="2791"/>
      <c r="M45" s="2791"/>
      <c r="N45" s="2792"/>
    </row>
    <row r="46" spans="1:35" ht="20.100000000000001" customHeight="1" x14ac:dyDescent="0.15">
      <c r="A46" s="2785" t="s">
        <v>334</v>
      </c>
      <c r="B46" s="2786"/>
      <c r="C46" s="2786"/>
      <c r="D46" s="2787"/>
      <c r="E46" s="2793" t="s">
        <v>838</v>
      </c>
      <c r="F46" s="2794"/>
      <c r="G46" s="2794"/>
      <c r="H46" s="2794"/>
      <c r="I46" s="2794"/>
      <c r="J46" s="2794"/>
      <c r="K46" s="2794"/>
      <c r="L46" s="2794"/>
      <c r="M46" s="2794"/>
      <c r="N46" s="2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788" t="s">
        <v>332</v>
      </c>
      <c r="B51" s="2789"/>
      <c r="C51" s="2789"/>
      <c r="D51" s="2789"/>
      <c r="E51" s="2802" t="str">
        <f>AA52 &amp; "市が直接実施  " &amp; AB52  &amp; "一部委託  "  &amp; AC52 &amp; "全部委託・指定管理  " &amp; AD52 &amp; "その他"</f>
        <v>■市が直接実施  □一部委託  □全部委託・指定管理  □その他</v>
      </c>
      <c r="F51" s="2803"/>
      <c r="G51" s="2803"/>
      <c r="H51" s="2803"/>
      <c r="I51" s="2803"/>
      <c r="J51" s="2803"/>
      <c r="K51" s="2803"/>
      <c r="L51" s="2803"/>
      <c r="M51" s="2803"/>
      <c r="N51" s="2804"/>
    </row>
    <row r="52" spans="1:40" ht="20.100000000000001" customHeight="1" x14ac:dyDescent="0.15">
      <c r="A52" s="2788" t="s">
        <v>331</v>
      </c>
      <c r="B52" s="2789"/>
      <c r="C52" s="2789"/>
      <c r="D52" s="2789"/>
      <c r="E52" s="2802" t="str">
        <f>AA53 &amp; "国・県の制度　 " &amp; AB53  &amp; "国・県の制度＋市独自の制度　 "  &amp; AC53  &amp; "市独自の制度"</f>
        <v>□国・県の制度　 ■国・県の制度＋市独自の制度　 □市独自の制度</v>
      </c>
      <c r="F52" s="2803"/>
      <c r="G52" s="2803"/>
      <c r="H52" s="2803"/>
      <c r="I52" s="2803"/>
      <c r="J52" s="2803"/>
      <c r="K52" s="2803"/>
      <c r="L52" s="2803"/>
      <c r="M52" s="2803"/>
      <c r="N52" s="2804"/>
      <c r="AA52" s="8" t="s">
        <v>275</v>
      </c>
      <c r="AB52" s="8" t="s">
        <v>274</v>
      </c>
      <c r="AC52" s="8" t="s">
        <v>274</v>
      </c>
      <c r="AD52" s="8" t="s">
        <v>274</v>
      </c>
    </row>
    <row r="53" spans="1:40" ht="20.100000000000001" customHeight="1" thickBot="1" x14ac:dyDescent="0.2">
      <c r="A53" s="2805" t="s">
        <v>330</v>
      </c>
      <c r="B53" s="2806"/>
      <c r="C53" s="2806"/>
      <c r="D53" s="2806"/>
      <c r="E53" s="2807" t="s">
        <v>837</v>
      </c>
      <c r="F53" s="2808"/>
      <c r="G53" s="2808"/>
      <c r="H53" s="2808"/>
      <c r="I53" s="2808"/>
      <c r="J53" s="2808"/>
      <c r="K53" s="2808"/>
      <c r="L53" s="2808"/>
      <c r="M53" s="2808"/>
      <c r="N53" s="28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21334000</v>
      </c>
      <c r="F57" s="57"/>
      <c r="G57" s="57">
        <f>IFERROR(HLOOKUP($AF$38,$AA$56:$AI$57,2,FALSE)*1000,"")</f>
        <v>10138000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63415</v>
      </c>
      <c r="AE57" s="13">
        <v>21334</v>
      </c>
      <c r="AF57" s="13">
        <v>10138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21334000</v>
      </c>
      <c r="G58" s="19"/>
      <c r="H58" s="20">
        <f>IFERROR(G57-H59,"")</f>
        <v>5771000</v>
      </c>
      <c r="I58" s="19"/>
      <c r="J58" s="20">
        <f>IFERROR(I57-J59,"")</f>
        <v>0</v>
      </c>
      <c r="K58" s="19"/>
      <c r="L58" s="20">
        <f>IFERROR(K57-L59,"")</f>
        <v>0</v>
      </c>
      <c r="M58" s="19"/>
      <c r="N58" s="18">
        <f>IFERROR(M57-N59,"")</f>
        <v>0</v>
      </c>
      <c r="AA58" s="13">
        <v>0</v>
      </c>
      <c r="AB58" s="13">
        <v>0</v>
      </c>
      <c r="AC58" s="13">
        <v>0</v>
      </c>
      <c r="AD58" s="13">
        <v>3308104</v>
      </c>
      <c r="AE58" s="13">
        <v>21192542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0</v>
      </c>
      <c r="G59" s="19"/>
      <c r="H59" s="20">
        <f>IFERROR(HLOOKUP($AF$38,$AA$60:$AI$61,2,FALSE)*1000,"")</f>
        <v>4367000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21192542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141458</v>
      </c>
      <c r="F61" s="57"/>
      <c r="G61" s="57">
        <f>IFERROR(G57-G60,"")</f>
        <v>10138000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0</v>
      </c>
      <c r="AF61" s="12">
        <f t="shared" si="2"/>
        <v>4367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0.99336936345739191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4367</v>
      </c>
      <c r="AG62" s="11">
        <v>0</v>
      </c>
      <c r="AH62" s="11">
        <v>0</v>
      </c>
      <c r="AI62" s="11">
        <v>0</v>
      </c>
      <c r="AJ62" s="8" t="s">
        <v>251</v>
      </c>
      <c r="AL62" s="8" t="s">
        <v>251</v>
      </c>
      <c r="AN62" s="8" t="s">
        <v>251</v>
      </c>
    </row>
    <row r="63" spans="1:40" ht="20.100000000000001" customHeight="1" x14ac:dyDescent="0.15">
      <c r="A63" s="51" t="s">
        <v>321</v>
      </c>
      <c r="B63" s="52"/>
      <c r="C63" s="52"/>
      <c r="D63" s="52"/>
      <c r="E63" s="53" t="s">
        <v>836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835</v>
      </c>
      <c r="C70" s="49"/>
      <c r="D70" s="15" t="s">
        <v>834</v>
      </c>
      <c r="E70" s="180">
        <f>IFERROR(HLOOKUP($AE$38,$AA$76:$AI$80,2,FALSE),"")</f>
        <v>173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173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760" t="s">
        <v>305</v>
      </c>
      <c r="B85" s="2761"/>
      <c r="C85" s="2761"/>
      <c r="D85" s="2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760" t="s">
        <v>302</v>
      </c>
      <c r="B87" s="2761"/>
      <c r="C87" s="2761"/>
      <c r="D87" s="2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756" t="s">
        <v>300</v>
      </c>
      <c r="B89" s="2757"/>
      <c r="C89" s="2757"/>
      <c r="D89" s="2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760" t="s">
        <v>297</v>
      </c>
      <c r="B91" s="2761"/>
      <c r="C91" s="2761"/>
      <c r="D91" s="2818"/>
      <c r="E91" s="158" t="s">
        <v>833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760" t="s">
        <v>294</v>
      </c>
      <c r="B98" s="2761"/>
      <c r="C98" s="2761"/>
      <c r="D98" s="2818"/>
      <c r="E98" s="2823" t="s">
        <v>612</v>
      </c>
      <c r="F98" s="2824"/>
      <c r="G98" s="2820" t="s">
        <v>293</v>
      </c>
      <c r="H98" s="2821"/>
      <c r="I98" s="2821"/>
      <c r="J98" s="2821"/>
      <c r="K98" s="2821"/>
      <c r="L98" s="2821"/>
      <c r="M98" s="2821"/>
      <c r="N98" s="2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760" t="s">
        <v>292</v>
      </c>
      <c r="B105" s="2761"/>
      <c r="C105" s="2761"/>
      <c r="D105" s="2818"/>
      <c r="E105" s="2819" t="s">
        <v>832</v>
      </c>
      <c r="F105" s="2810"/>
      <c r="G105" s="2810"/>
      <c r="H105" s="2810"/>
      <c r="I105" s="2810"/>
      <c r="J105" s="2810"/>
      <c r="K105" s="2810"/>
      <c r="L105" s="2810"/>
      <c r="M105" s="2810"/>
      <c r="N105" s="2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55" zoomScaleNormal="90" zoomScaleSheetLayoutView="55"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836" t="s">
        <v>307</v>
      </c>
      <c r="Q4" s="2837"/>
      <c r="R4" s="2837"/>
      <c r="S4" s="2837"/>
      <c r="T4" s="118" t="str">
        <f>LEFT(E83,1)</f>
        <v>Ｂ</v>
      </c>
      <c r="U4" s="2838" t="s">
        <v>306</v>
      </c>
      <c r="V4" s="2838"/>
      <c r="W4" s="2838"/>
      <c r="X4" s="2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840" t="s">
        <v>305</v>
      </c>
      <c r="Q6" s="2841"/>
      <c r="R6" s="2841"/>
      <c r="S6" s="2841"/>
      <c r="T6" s="118" t="str">
        <f>LEFT(E85,1)</f>
        <v>Ｂ</v>
      </c>
      <c r="U6" s="2838" t="s">
        <v>303</v>
      </c>
      <c r="V6" s="2838"/>
      <c r="W6" s="2838"/>
      <c r="X6" s="2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852" t="s">
        <v>285</v>
      </c>
      <c r="B7" s="2853"/>
      <c r="C7" s="2853"/>
      <c r="D7" s="2853"/>
      <c r="E7" s="2854" t="str">
        <f t="shared" si="0"/>
        <v>高齢者福祉施設整備費補助</v>
      </c>
      <c r="F7" s="2855"/>
      <c r="G7" s="2855"/>
      <c r="H7" s="2855"/>
      <c r="I7" s="2855"/>
      <c r="J7" s="2855"/>
      <c r="K7" s="2855"/>
      <c r="L7" s="2855"/>
      <c r="M7" s="2855"/>
      <c r="N7" s="2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828" t="s">
        <v>283</v>
      </c>
      <c r="B8" s="2829"/>
      <c r="C8" s="2829"/>
      <c r="D8" s="2829"/>
      <c r="E8" s="2830" t="str">
        <f t="shared" si="0"/>
        <v>介護保険課</v>
      </c>
      <c r="F8" s="2831"/>
      <c r="G8" s="2831"/>
      <c r="H8" s="2831"/>
      <c r="I8" s="2831"/>
      <c r="J8" s="2831"/>
      <c r="K8" s="2831"/>
      <c r="L8" s="2831"/>
      <c r="M8" s="2831"/>
      <c r="N8" s="2832"/>
      <c r="P8" s="2800" t="s">
        <v>302</v>
      </c>
      <c r="Q8" s="2801"/>
      <c r="R8" s="2801"/>
      <c r="S8" s="2801"/>
      <c r="T8" s="120" t="str">
        <f>LEFT(E87,1)</f>
        <v>Ａ</v>
      </c>
      <c r="U8" s="2798" t="s">
        <v>301</v>
      </c>
      <c r="V8" s="2798"/>
      <c r="W8" s="2798"/>
      <c r="X8" s="2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825" t="s">
        <v>334</v>
      </c>
      <c r="B9" s="2826"/>
      <c r="C9" s="2826"/>
      <c r="D9" s="2827"/>
      <c r="E9" s="2833" t="str">
        <f t="shared" si="0"/>
        <v>埼玉県地域密着型サービス等整備助成事業費等補助金を財源とし、令和５年度に移転を予定している認知症高齢者グループホーム（１施設）及び公募等により選定した民間事業者が新設する場合の地域密着型サービス施設等（２施設）の整備及び開設準備にかかる費用の一部を補助する。</v>
      </c>
      <c r="F9" s="2834"/>
      <c r="G9" s="2834"/>
      <c r="H9" s="2834"/>
      <c r="I9" s="2834"/>
      <c r="J9" s="2834"/>
      <c r="K9" s="2834"/>
      <c r="L9" s="2834"/>
      <c r="M9" s="2834"/>
      <c r="N9" s="2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796" t="s">
        <v>300</v>
      </c>
      <c r="Q10" s="2797"/>
      <c r="R10" s="2797"/>
      <c r="S10" s="2797"/>
      <c r="T10" s="118" t="str">
        <f>LEFT(E89,1)</f>
        <v>Ａ</v>
      </c>
      <c r="U10" s="2798" t="s">
        <v>298</v>
      </c>
      <c r="V10" s="2798"/>
      <c r="W10" s="2798"/>
      <c r="X10" s="2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要介護者が可能な限り住み慣れた地域で生活を継続できるよう、市町村で提供するのが適当なサービス類型として創設した「地域密着型サービス」の施設整備費用について、補助を行い施設の整備を促進することができた。</v>
      </c>
      <c r="U12" s="2850"/>
      <c r="V12" s="2850"/>
      <c r="W12" s="2850"/>
      <c r="X12" s="2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828" t="s">
        <v>332</v>
      </c>
      <c r="B14" s="2829"/>
      <c r="C14" s="2829"/>
      <c r="D14" s="2829"/>
      <c r="E14" s="2842" t="str">
        <f>E51</f>
        <v>■市が直接実施  □一部委託  □全部委託・指定管理  □その他</v>
      </c>
      <c r="F14" s="2843"/>
      <c r="G14" s="2843"/>
      <c r="H14" s="2843"/>
      <c r="I14" s="2843"/>
      <c r="J14" s="2843"/>
      <c r="K14" s="2843"/>
      <c r="L14" s="2843"/>
      <c r="M14" s="2843"/>
      <c r="N14" s="2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828" t="s">
        <v>331</v>
      </c>
      <c r="B15" s="2829"/>
      <c r="C15" s="2829"/>
      <c r="D15" s="2829"/>
      <c r="E15" s="2842" t="str">
        <f>E52</f>
        <v>■国・県の制度　 □国・県の制度＋市独自の制度　 □市独自の制度</v>
      </c>
      <c r="F15" s="2843"/>
      <c r="G15" s="2843"/>
      <c r="H15" s="2843"/>
      <c r="I15" s="2843"/>
      <c r="J15" s="2843"/>
      <c r="K15" s="2843"/>
      <c r="L15" s="2843"/>
      <c r="M15" s="2843"/>
      <c r="N15" s="2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845" t="s">
        <v>330</v>
      </c>
      <c r="B16" s="2846"/>
      <c r="C16" s="2846"/>
      <c r="D16" s="2846"/>
      <c r="E16" s="2847" t="str">
        <f>E53</f>
        <v>埼玉県地域密着型サービス等整備助成事業費等補助金交付要綱</v>
      </c>
      <c r="F16" s="2848"/>
      <c r="G16" s="2848"/>
      <c r="H16" s="2848"/>
      <c r="I16" s="2848"/>
      <c r="J16" s="2848"/>
      <c r="K16" s="2848"/>
      <c r="L16" s="2848"/>
      <c r="M16" s="2848"/>
      <c r="N16" s="2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14000000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14000000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14000000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地域密着型サービスの整備を実施した。
定期巡回・随時対応型訪問介護看護　１か所</v>
      </c>
      <c r="F26" s="53"/>
      <c r="G26" s="53"/>
      <c r="H26" s="53"/>
      <c r="I26" s="53"/>
      <c r="J26" s="53"/>
      <c r="K26" s="53"/>
      <c r="L26" s="53"/>
      <c r="M26" s="53"/>
      <c r="N26" s="54"/>
      <c r="O26" s="21"/>
      <c r="P26" s="2800" t="s">
        <v>292</v>
      </c>
      <c r="Q26" s="2801"/>
      <c r="R26" s="2801"/>
      <c r="S26" s="2857"/>
      <c r="T26" s="121" t="str">
        <f>E105</f>
        <v>埼玉県地域密着型サービス等整備助成事業費等補助金に基づく事業であるため、引き続き事業を継続する。</v>
      </c>
      <c r="U26" s="2850"/>
      <c r="V26" s="2850"/>
      <c r="W26" s="2850"/>
      <c r="X26" s="2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地域密着型サービス</v>
      </c>
      <c r="C33" s="49"/>
      <c r="D33" s="23" t="str">
        <f t="shared" ref="D33:E36" si="1">D70</f>
        <v>事業所</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852" t="s">
        <v>285</v>
      </c>
      <c r="B44" s="2853"/>
      <c r="C44" s="2853"/>
      <c r="D44" s="2853"/>
      <c r="E44" s="2854" t="s">
        <v>846</v>
      </c>
      <c r="F44" s="2855"/>
      <c r="G44" s="2855"/>
      <c r="H44" s="2855"/>
      <c r="I44" s="2855"/>
      <c r="J44" s="2855"/>
      <c r="K44" s="2855"/>
      <c r="L44" s="2855"/>
      <c r="M44" s="2855"/>
      <c r="N44" s="2856"/>
    </row>
    <row r="45" spans="1:35" ht="20.100000000000001" customHeight="1" x14ac:dyDescent="0.15">
      <c r="A45" s="2828" t="s">
        <v>283</v>
      </c>
      <c r="B45" s="2829"/>
      <c r="C45" s="2829"/>
      <c r="D45" s="2829"/>
      <c r="E45" s="2830" t="s">
        <v>822</v>
      </c>
      <c r="F45" s="2831"/>
      <c r="G45" s="2831"/>
      <c r="H45" s="2831"/>
      <c r="I45" s="2831"/>
      <c r="J45" s="2831"/>
      <c r="K45" s="2831"/>
      <c r="L45" s="2831"/>
      <c r="M45" s="2831"/>
      <c r="N45" s="2832"/>
    </row>
    <row r="46" spans="1:35" ht="20.100000000000001" customHeight="1" x14ac:dyDescent="0.15">
      <c r="A46" s="2825" t="s">
        <v>334</v>
      </c>
      <c r="B46" s="2826"/>
      <c r="C46" s="2826"/>
      <c r="D46" s="2827"/>
      <c r="E46" s="2833" t="s">
        <v>845</v>
      </c>
      <c r="F46" s="2834"/>
      <c r="G46" s="2834"/>
      <c r="H46" s="2834"/>
      <c r="I46" s="2834"/>
      <c r="J46" s="2834"/>
      <c r="K46" s="2834"/>
      <c r="L46" s="2834"/>
      <c r="M46" s="2834"/>
      <c r="N46" s="2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828" t="s">
        <v>332</v>
      </c>
      <c r="B51" s="2829"/>
      <c r="C51" s="2829"/>
      <c r="D51" s="2829"/>
      <c r="E51" s="2842" t="str">
        <f>AA52 &amp; "市が直接実施  " &amp; AB52  &amp; "一部委託  "  &amp; AC52 &amp; "全部委託・指定管理  " &amp; AD52 &amp; "その他"</f>
        <v>■市が直接実施  □一部委託  □全部委託・指定管理  □その他</v>
      </c>
      <c r="F51" s="2843"/>
      <c r="G51" s="2843"/>
      <c r="H51" s="2843"/>
      <c r="I51" s="2843"/>
      <c r="J51" s="2843"/>
      <c r="K51" s="2843"/>
      <c r="L51" s="2843"/>
      <c r="M51" s="2843"/>
      <c r="N51" s="2844"/>
    </row>
    <row r="52" spans="1:40" ht="20.100000000000001" customHeight="1" x14ac:dyDescent="0.15">
      <c r="A52" s="2828" t="s">
        <v>331</v>
      </c>
      <c r="B52" s="2829"/>
      <c r="C52" s="2829"/>
      <c r="D52" s="2829"/>
      <c r="E52" s="2842" t="str">
        <f>AA53 &amp; "国・県の制度　 " &amp; AB53  &amp; "国・県の制度＋市独自の制度　 "  &amp; AC53  &amp; "市独自の制度"</f>
        <v>■国・県の制度　 □国・県の制度＋市独自の制度　 □市独自の制度</v>
      </c>
      <c r="F52" s="2843"/>
      <c r="G52" s="2843"/>
      <c r="H52" s="2843"/>
      <c r="I52" s="2843"/>
      <c r="J52" s="2843"/>
      <c r="K52" s="2843"/>
      <c r="L52" s="2843"/>
      <c r="M52" s="2843"/>
      <c r="N52" s="2844"/>
      <c r="AA52" s="8" t="s">
        <v>275</v>
      </c>
      <c r="AB52" s="8" t="s">
        <v>274</v>
      </c>
      <c r="AC52" s="8" t="s">
        <v>274</v>
      </c>
      <c r="AD52" s="8" t="s">
        <v>274</v>
      </c>
    </row>
    <row r="53" spans="1:40" ht="20.100000000000001" customHeight="1" thickBot="1" x14ac:dyDescent="0.2">
      <c r="A53" s="2845" t="s">
        <v>330</v>
      </c>
      <c r="B53" s="2846"/>
      <c r="C53" s="2846"/>
      <c r="D53" s="2846"/>
      <c r="E53" s="2847" t="s">
        <v>844</v>
      </c>
      <c r="F53" s="2848"/>
      <c r="G53" s="2848"/>
      <c r="H53" s="2848"/>
      <c r="I53" s="2848"/>
      <c r="J53" s="2848"/>
      <c r="K53" s="2848"/>
      <c r="L53" s="2848"/>
      <c r="M53" s="2848"/>
      <c r="N53" s="2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14000000</v>
      </c>
      <c r="F57" s="57"/>
      <c r="G57" s="57">
        <f>IFERROR(HLOOKUP($AF$38,$AA$56:$AI$57,2,FALSE)*1000,"")</f>
        <v>54882000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41151</v>
      </c>
      <c r="AE57" s="13">
        <v>14000</v>
      </c>
      <c r="AF57" s="13">
        <v>54882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14000000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14000000</v>
      </c>
      <c r="G59" s="19"/>
      <c r="H59" s="20">
        <f>IFERROR(HLOOKUP($AF$38,$AA$60:$AI$61,2,FALSE)*1000,"")</f>
        <v>54882000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14000000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54882000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41151</v>
      </c>
      <c r="AE61" s="12">
        <f t="shared" si="2"/>
        <v>14000</v>
      </c>
      <c r="AF61" s="12">
        <f t="shared" si="2"/>
        <v>54882</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843</v>
      </c>
      <c r="F63" s="53"/>
      <c r="G63" s="53"/>
      <c r="H63" s="53"/>
      <c r="I63" s="53"/>
      <c r="J63" s="53"/>
      <c r="K63" s="53"/>
      <c r="L63" s="53"/>
      <c r="M63" s="53"/>
      <c r="N63" s="54"/>
      <c r="AA63" s="11">
        <v>0</v>
      </c>
      <c r="AB63" s="11">
        <v>0</v>
      </c>
      <c r="AC63" s="11">
        <v>0</v>
      </c>
      <c r="AD63" s="11">
        <v>41151</v>
      </c>
      <c r="AE63" s="11">
        <v>14000</v>
      </c>
      <c r="AF63" s="11">
        <v>54882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842</v>
      </c>
      <c r="C70" s="49"/>
      <c r="D70" s="15" t="s">
        <v>834</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800" t="s">
        <v>305</v>
      </c>
      <c r="B85" s="2801"/>
      <c r="C85" s="2801"/>
      <c r="D85" s="2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800" t="s">
        <v>302</v>
      </c>
      <c r="B87" s="2801"/>
      <c r="C87" s="2801"/>
      <c r="D87" s="2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796" t="s">
        <v>300</v>
      </c>
      <c r="B89" s="2797"/>
      <c r="C89" s="2797"/>
      <c r="D89" s="2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800" t="s">
        <v>297</v>
      </c>
      <c r="B91" s="2801"/>
      <c r="C91" s="2801"/>
      <c r="D91" s="2858"/>
      <c r="E91" s="158" t="s">
        <v>841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800" t="s">
        <v>294</v>
      </c>
      <c r="B98" s="2801"/>
      <c r="C98" s="2801"/>
      <c r="D98" s="2858"/>
      <c r="E98" s="2863" t="s">
        <v>340</v>
      </c>
      <c r="F98" s="2864"/>
      <c r="G98" s="2860" t="s">
        <v>293</v>
      </c>
      <c r="H98" s="2861"/>
      <c r="I98" s="2861"/>
      <c r="J98" s="2861"/>
      <c r="K98" s="2861"/>
      <c r="L98" s="2861"/>
      <c r="M98" s="2861"/>
      <c r="N98" s="2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800" t="s">
        <v>292</v>
      </c>
      <c r="B105" s="2801"/>
      <c r="C105" s="2801"/>
      <c r="D105" s="2858"/>
      <c r="E105" s="2859" t="s">
        <v>840</v>
      </c>
      <c r="F105" s="2850"/>
      <c r="G105" s="2850"/>
      <c r="H105" s="2850"/>
      <c r="I105" s="2850"/>
      <c r="J105" s="2850"/>
      <c r="K105" s="2850"/>
      <c r="L105" s="2850"/>
      <c r="M105" s="2850"/>
      <c r="N105" s="2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56" t="s">
        <v>307</v>
      </c>
      <c r="Q4" s="357"/>
      <c r="R4" s="357"/>
      <c r="S4" s="357"/>
      <c r="T4" s="118" t="str">
        <f>LEFT(E83,1)</f>
        <v>Ｂ</v>
      </c>
      <c r="U4" s="358" t="s">
        <v>306</v>
      </c>
      <c r="V4" s="358"/>
      <c r="W4" s="358"/>
      <c r="X4" s="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360" t="s">
        <v>305</v>
      </c>
      <c r="Q6" s="361"/>
      <c r="R6" s="361"/>
      <c r="S6" s="361"/>
      <c r="T6" s="118" t="str">
        <f>LEFT(E85,1)</f>
        <v>Ｂ</v>
      </c>
      <c r="U6" s="358" t="s">
        <v>303</v>
      </c>
      <c r="V6" s="358"/>
      <c r="W6" s="358"/>
      <c r="X6" s="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72" t="s">
        <v>285</v>
      </c>
      <c r="B7" s="373"/>
      <c r="C7" s="373"/>
      <c r="D7" s="373"/>
      <c r="E7" s="374" t="str">
        <f t="shared" si="0"/>
        <v>子ども家庭総合支援拠点運営</v>
      </c>
      <c r="F7" s="375"/>
      <c r="G7" s="375"/>
      <c r="H7" s="375"/>
      <c r="I7" s="375"/>
      <c r="J7" s="375"/>
      <c r="K7" s="375"/>
      <c r="L7" s="375"/>
      <c r="M7" s="375"/>
      <c r="N7" s="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48" t="s">
        <v>283</v>
      </c>
      <c r="B8" s="349"/>
      <c r="C8" s="349"/>
      <c r="D8" s="349"/>
      <c r="E8" s="350" t="str">
        <f t="shared" si="0"/>
        <v>こども支援課</v>
      </c>
      <c r="F8" s="351"/>
      <c r="G8" s="351"/>
      <c r="H8" s="351"/>
      <c r="I8" s="351"/>
      <c r="J8" s="351"/>
      <c r="K8" s="351"/>
      <c r="L8" s="351"/>
      <c r="M8" s="351"/>
      <c r="N8" s="352"/>
      <c r="P8" s="319" t="s">
        <v>302</v>
      </c>
      <c r="Q8" s="320"/>
      <c r="R8" s="320"/>
      <c r="S8" s="320"/>
      <c r="T8" s="120" t="str">
        <f>LEFT(E87,1)</f>
        <v>Ａ</v>
      </c>
      <c r="U8" s="317" t="s">
        <v>301</v>
      </c>
      <c r="V8" s="317"/>
      <c r="W8" s="317"/>
      <c r="X8" s="318"/>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45" t="s">
        <v>334</v>
      </c>
      <c r="B9" s="346"/>
      <c r="C9" s="346"/>
      <c r="D9" s="347"/>
      <c r="E9" s="353" t="str">
        <f t="shared" si="0"/>
        <v>子どもとその家庭の支援に係る業務全般（実情の把握、情報の提供、相談等への対応、総合調整）を行う子ども家庭総合支援拠点を設置し、運営する。</v>
      </c>
      <c r="F9" s="354"/>
      <c r="G9" s="354"/>
      <c r="H9" s="354"/>
      <c r="I9" s="354"/>
      <c r="J9" s="354"/>
      <c r="K9" s="354"/>
      <c r="L9" s="354"/>
      <c r="M9" s="354"/>
      <c r="N9" s="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15" t="s">
        <v>300</v>
      </c>
      <c r="Q10" s="316"/>
      <c r="R10" s="316"/>
      <c r="S10" s="316"/>
      <c r="T10" s="118" t="str">
        <f>LEFT(E89,1)</f>
        <v>Ａ</v>
      </c>
      <c r="U10" s="317" t="s">
        <v>298</v>
      </c>
      <c r="V10" s="317"/>
      <c r="W10" s="317"/>
      <c r="X10" s="31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育児相談のほか、言語・心理の専門相談、児童虐待予防施策として、暴力や暴言によらない子育て講座を実施。</v>
      </c>
      <c r="U12" s="370"/>
      <c r="V12" s="370"/>
      <c r="W12" s="370"/>
      <c r="X12" s="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48" t="s">
        <v>332</v>
      </c>
      <c r="B14" s="349"/>
      <c r="C14" s="349"/>
      <c r="D14" s="349"/>
      <c r="E14" s="362" t="str">
        <f>E51</f>
        <v>■市が直接実施  □一部委託  □全部委託・指定管理  □その他</v>
      </c>
      <c r="F14" s="363"/>
      <c r="G14" s="363"/>
      <c r="H14" s="363"/>
      <c r="I14" s="363"/>
      <c r="J14" s="363"/>
      <c r="K14" s="363"/>
      <c r="L14" s="363"/>
      <c r="M14" s="363"/>
      <c r="N14" s="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48" t="s">
        <v>331</v>
      </c>
      <c r="B15" s="349"/>
      <c r="C15" s="349"/>
      <c r="D15" s="349"/>
      <c r="E15" s="362" t="str">
        <f>E52</f>
        <v>■国・県の制度　 □国・県の制度＋市独自の制度　 □市独自の制度</v>
      </c>
      <c r="F15" s="363"/>
      <c r="G15" s="363"/>
      <c r="H15" s="363"/>
      <c r="I15" s="363"/>
      <c r="J15" s="363"/>
      <c r="K15" s="363"/>
      <c r="L15" s="363"/>
      <c r="M15" s="363"/>
      <c r="N15" s="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65" t="s">
        <v>330</v>
      </c>
      <c r="B16" s="366"/>
      <c r="C16" s="366"/>
      <c r="D16" s="366"/>
      <c r="E16" s="367" t="str">
        <f>E53</f>
        <v>児童福祉法</v>
      </c>
      <c r="F16" s="368"/>
      <c r="G16" s="368"/>
      <c r="H16" s="368"/>
      <c r="I16" s="368"/>
      <c r="J16" s="368"/>
      <c r="K16" s="368"/>
      <c r="L16" s="368"/>
      <c r="M16" s="368"/>
      <c r="N16" s="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16666000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8676000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7990000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16333126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332874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0.98002676107044284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子どもとその家庭及び妊産婦等を対象とし、相談への対応、調査及び指導、関係機関との連絡調整を行うもの。</v>
      </c>
      <c r="F26" s="53"/>
      <c r="G26" s="53"/>
      <c r="H26" s="53"/>
      <c r="I26" s="53"/>
      <c r="J26" s="53"/>
      <c r="K26" s="53"/>
      <c r="L26" s="53"/>
      <c r="M26" s="53"/>
      <c r="N26" s="54"/>
      <c r="O26" s="21"/>
      <c r="P26" s="319" t="s">
        <v>292</v>
      </c>
      <c r="Q26" s="320"/>
      <c r="R26" s="320"/>
      <c r="S26" s="377"/>
      <c r="T26" s="121" t="str">
        <f>E105</f>
        <v>児童福祉法による「子ども家庭総合支援拠点」と、母子保健法による「子育て世代包括支援センター」の両機能を維持したまま、一体的に相談支援を行う機関として「こども家庭センター」の設置を目指す。また、子育て世帯訪問支援事業など、新たな事業展開も検討していく。</v>
      </c>
      <c r="U26" s="370"/>
      <c r="V26" s="370"/>
      <c r="W26" s="370"/>
      <c r="X26" s="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親がまなぶ子育て講座</v>
      </c>
      <c r="C33" s="49"/>
      <c r="D33" s="23" t="str">
        <f t="shared" ref="D33:E36" si="1">D70</f>
        <v>回</v>
      </c>
      <c r="E33" s="46">
        <f t="shared" si="1"/>
        <v>23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専門相談（言語相談、心理相談、療育相談）</v>
      </c>
      <c r="C34" s="49"/>
      <c r="D34" s="23" t="str">
        <f t="shared" si="1"/>
        <v>回</v>
      </c>
      <c r="E34" s="46">
        <f t="shared" si="1"/>
        <v>18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虐待予防への支援</v>
      </c>
      <c r="C35" s="49"/>
      <c r="D35" s="23" t="str">
        <f t="shared" si="1"/>
        <v>件</v>
      </c>
      <c r="E35" s="150">
        <f t="shared" si="1"/>
        <v>1564</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育児相談</v>
      </c>
      <c r="C36" s="44"/>
      <c r="D36" s="22" t="str">
        <f t="shared" si="1"/>
        <v>回</v>
      </c>
      <c r="E36" s="344">
        <f t="shared" si="1"/>
        <v>7392</v>
      </c>
      <c r="F36" s="344"/>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372" t="s">
        <v>285</v>
      </c>
      <c r="B44" s="373"/>
      <c r="C44" s="373"/>
      <c r="D44" s="373"/>
      <c r="E44" s="374" t="s">
        <v>375</v>
      </c>
      <c r="F44" s="375"/>
      <c r="G44" s="375"/>
      <c r="H44" s="375"/>
      <c r="I44" s="375"/>
      <c r="J44" s="375"/>
      <c r="K44" s="375"/>
      <c r="L44" s="375"/>
      <c r="M44" s="375"/>
      <c r="N44" s="376"/>
    </row>
    <row r="45" spans="1:35" ht="20.100000000000001" customHeight="1" x14ac:dyDescent="0.15">
      <c r="A45" s="348" t="s">
        <v>283</v>
      </c>
      <c r="B45" s="349"/>
      <c r="C45" s="349"/>
      <c r="D45" s="349"/>
      <c r="E45" s="350" t="s">
        <v>282</v>
      </c>
      <c r="F45" s="351"/>
      <c r="G45" s="351"/>
      <c r="H45" s="351"/>
      <c r="I45" s="351"/>
      <c r="J45" s="351"/>
      <c r="K45" s="351"/>
      <c r="L45" s="351"/>
      <c r="M45" s="351"/>
      <c r="N45" s="352"/>
    </row>
    <row r="46" spans="1:35" ht="20.100000000000001" customHeight="1" x14ac:dyDescent="0.15">
      <c r="A46" s="345" t="s">
        <v>334</v>
      </c>
      <c r="B46" s="346"/>
      <c r="C46" s="346"/>
      <c r="D46" s="347"/>
      <c r="E46" s="353" t="s">
        <v>374</v>
      </c>
      <c r="F46" s="354"/>
      <c r="G46" s="354"/>
      <c r="H46" s="354"/>
      <c r="I46" s="354"/>
      <c r="J46" s="354"/>
      <c r="K46" s="354"/>
      <c r="L46" s="354"/>
      <c r="M46" s="354"/>
      <c r="N46" s="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48" t="s">
        <v>332</v>
      </c>
      <c r="B51" s="349"/>
      <c r="C51" s="349"/>
      <c r="D51" s="349"/>
      <c r="E51" s="362" t="str">
        <f>AA52 &amp; "市が直接実施  " &amp; AB52  &amp; "一部委託  "  &amp; AC52 &amp; "全部委託・指定管理  " &amp; AD52 &amp; "その他"</f>
        <v>■市が直接実施  □一部委託  □全部委託・指定管理  □その他</v>
      </c>
      <c r="F51" s="363"/>
      <c r="G51" s="363"/>
      <c r="H51" s="363"/>
      <c r="I51" s="363"/>
      <c r="J51" s="363"/>
      <c r="K51" s="363"/>
      <c r="L51" s="363"/>
      <c r="M51" s="363"/>
      <c r="N51" s="364"/>
    </row>
    <row r="52" spans="1:40" ht="20.100000000000001" customHeight="1" x14ac:dyDescent="0.15">
      <c r="A52" s="348" t="s">
        <v>331</v>
      </c>
      <c r="B52" s="349"/>
      <c r="C52" s="349"/>
      <c r="D52" s="349"/>
      <c r="E52" s="362" t="str">
        <f>AA53 &amp; "国・県の制度　 " &amp; AB53  &amp; "国・県の制度＋市独自の制度　 "  &amp; AC53  &amp; "市独自の制度"</f>
        <v>■国・県の制度　 □国・県の制度＋市独自の制度　 □市独自の制度</v>
      </c>
      <c r="F52" s="363"/>
      <c r="G52" s="363"/>
      <c r="H52" s="363"/>
      <c r="I52" s="363"/>
      <c r="J52" s="363"/>
      <c r="K52" s="363"/>
      <c r="L52" s="363"/>
      <c r="M52" s="363"/>
      <c r="N52" s="364"/>
      <c r="AA52" s="8" t="s">
        <v>275</v>
      </c>
      <c r="AB52" s="8" t="s">
        <v>274</v>
      </c>
      <c r="AC52" s="8" t="s">
        <v>274</v>
      </c>
      <c r="AD52" s="8" t="s">
        <v>274</v>
      </c>
    </row>
    <row r="53" spans="1:40" ht="20.100000000000001" customHeight="1" thickBot="1" x14ac:dyDescent="0.2">
      <c r="A53" s="365" t="s">
        <v>330</v>
      </c>
      <c r="B53" s="366"/>
      <c r="C53" s="366"/>
      <c r="D53" s="366"/>
      <c r="E53" s="367" t="s">
        <v>373</v>
      </c>
      <c r="F53" s="368"/>
      <c r="G53" s="368"/>
      <c r="H53" s="368"/>
      <c r="I53" s="368"/>
      <c r="J53" s="368"/>
      <c r="K53" s="368"/>
      <c r="L53" s="368"/>
      <c r="M53" s="368"/>
      <c r="N53" s="3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16666000</v>
      </c>
      <c r="F57" s="57"/>
      <c r="G57" s="57">
        <f>IFERROR(HLOOKUP($AF$38,$AA$56:$AI$57,2,FALSE)*1000,"")</f>
        <v>18850000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15889</v>
      </c>
      <c r="AE57" s="13">
        <v>16666</v>
      </c>
      <c r="AF57" s="13">
        <v>18850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8676000</v>
      </c>
      <c r="G58" s="19"/>
      <c r="H58" s="20">
        <f>IFERROR(G57-H59,"")</f>
        <v>10860000</v>
      </c>
      <c r="I58" s="19"/>
      <c r="J58" s="20">
        <f>IFERROR(I57-J59,"")</f>
        <v>0</v>
      </c>
      <c r="K58" s="19"/>
      <c r="L58" s="20">
        <f>IFERROR(K57-L59,"")</f>
        <v>0</v>
      </c>
      <c r="M58" s="19"/>
      <c r="N58" s="18">
        <f>IFERROR(M57-N59,"")</f>
        <v>0</v>
      </c>
      <c r="AA58" s="13">
        <v>0</v>
      </c>
      <c r="AB58" s="13">
        <v>0</v>
      </c>
      <c r="AC58" s="13">
        <v>0</v>
      </c>
      <c r="AD58" s="13">
        <v>8785665</v>
      </c>
      <c r="AE58" s="13">
        <v>16333126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7990000</v>
      </c>
      <c r="G59" s="19"/>
      <c r="H59" s="20">
        <f>IFERROR(HLOOKUP($AF$38,$AA$60:$AI$61,2,FALSE)*1000,"")</f>
        <v>7990000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16333126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332874</v>
      </c>
      <c r="F61" s="57"/>
      <c r="G61" s="57">
        <f>IFERROR(G57-G60,"")</f>
        <v>18850000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7947</v>
      </c>
      <c r="AE61" s="12">
        <f t="shared" si="2"/>
        <v>7990</v>
      </c>
      <c r="AF61" s="12">
        <f t="shared" si="2"/>
        <v>7990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0.98002676107044284</v>
      </c>
      <c r="F62" s="47"/>
      <c r="G62" s="47">
        <f>IFERROR(G$60/G$57,"")</f>
        <v>0</v>
      </c>
      <c r="H62" s="47"/>
      <c r="I62" s="47" t="str">
        <f>IFERROR(I$60/I$57,"")</f>
        <v/>
      </c>
      <c r="J62" s="47"/>
      <c r="K62" s="47" t="str">
        <f>IFERROR(K$60/K$57,"")</f>
        <v/>
      </c>
      <c r="L62" s="47"/>
      <c r="M62" s="47" t="str">
        <f>IFERROR(M$60/M$57,"")</f>
        <v/>
      </c>
      <c r="N62" s="50"/>
      <c r="AA62" s="11">
        <v>0</v>
      </c>
      <c r="AB62" s="11">
        <v>0</v>
      </c>
      <c r="AC62" s="11">
        <v>0</v>
      </c>
      <c r="AD62" s="11">
        <v>7947</v>
      </c>
      <c r="AE62" s="11">
        <v>7990</v>
      </c>
      <c r="AF62" s="11">
        <v>7990</v>
      </c>
      <c r="AG62" s="11">
        <v>0</v>
      </c>
      <c r="AH62" s="11">
        <v>0</v>
      </c>
      <c r="AI62" s="11">
        <v>0</v>
      </c>
      <c r="AJ62" s="8" t="s">
        <v>251</v>
      </c>
      <c r="AL62" s="8" t="s">
        <v>251</v>
      </c>
      <c r="AN62" s="8" t="s">
        <v>251</v>
      </c>
    </row>
    <row r="63" spans="1:40" ht="20.100000000000001" customHeight="1" x14ac:dyDescent="0.15">
      <c r="A63" s="51" t="s">
        <v>321</v>
      </c>
      <c r="B63" s="52"/>
      <c r="C63" s="52"/>
      <c r="D63" s="52"/>
      <c r="E63" s="53" t="s">
        <v>372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371</v>
      </c>
      <c r="C70" s="49"/>
      <c r="D70" s="15" t="s">
        <v>350</v>
      </c>
      <c r="E70" s="180">
        <f>IFERROR(HLOOKUP($AE$38,$AA$76:$AI$80,2,FALSE),"")</f>
        <v>23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370</v>
      </c>
      <c r="C71" s="49"/>
      <c r="D71" s="15" t="s">
        <v>350</v>
      </c>
      <c r="E71" s="180">
        <f>IFERROR(HLOOKUP($AE$38,$AA$76:$AI$80,3,FALSE),"")</f>
        <v>18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369</v>
      </c>
      <c r="C72" s="49"/>
      <c r="D72" s="15" t="s">
        <v>358</v>
      </c>
      <c r="E72" s="180">
        <f>IFERROR(HLOOKUP($AE$38,$AA$76:$AI$80,4,FALSE),"")</f>
        <v>1564</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368</v>
      </c>
      <c r="C73" s="44"/>
      <c r="D73" s="14" t="s">
        <v>350</v>
      </c>
      <c r="E73" s="181">
        <f>IFERROR(HLOOKUP($AE$38,$AA$76:$AI$80,5,FALSE),"")</f>
        <v>7392</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1564</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7392</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19" t="s">
        <v>305</v>
      </c>
      <c r="B85" s="320"/>
      <c r="C85" s="320"/>
      <c r="D85" s="320"/>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19" t="s">
        <v>302</v>
      </c>
      <c r="B87" s="320"/>
      <c r="C87" s="320"/>
      <c r="D87" s="320"/>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15" t="s">
        <v>300</v>
      </c>
      <c r="B89" s="316"/>
      <c r="C89" s="316"/>
      <c r="D89" s="316"/>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19" t="s">
        <v>297</v>
      </c>
      <c r="B91" s="320"/>
      <c r="C91" s="320"/>
      <c r="D91" s="378"/>
      <c r="E91" s="158" t="s">
        <v>367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19" t="s">
        <v>294</v>
      </c>
      <c r="B98" s="320"/>
      <c r="C98" s="320"/>
      <c r="D98" s="378"/>
      <c r="E98" s="383" t="s">
        <v>366</v>
      </c>
      <c r="F98" s="384"/>
      <c r="G98" s="380" t="s">
        <v>293</v>
      </c>
      <c r="H98" s="381"/>
      <c r="I98" s="381"/>
      <c r="J98" s="381"/>
      <c r="K98" s="381"/>
      <c r="L98" s="381"/>
      <c r="M98" s="381"/>
      <c r="N98" s="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19" t="s">
        <v>292</v>
      </c>
      <c r="B105" s="320"/>
      <c r="C105" s="320"/>
      <c r="D105" s="378"/>
      <c r="E105" s="379" t="s">
        <v>365</v>
      </c>
      <c r="F105" s="370"/>
      <c r="G105" s="370"/>
      <c r="H105" s="370"/>
      <c r="I105" s="370"/>
      <c r="J105" s="370"/>
      <c r="K105" s="370"/>
      <c r="L105" s="370"/>
      <c r="M105" s="370"/>
      <c r="N105" s="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876" t="s">
        <v>307</v>
      </c>
      <c r="Q4" s="2877"/>
      <c r="R4" s="2877"/>
      <c r="S4" s="2877"/>
      <c r="T4" s="118" t="str">
        <f>LEFT(E83,1)</f>
        <v>Ｂ</v>
      </c>
      <c r="U4" s="2878" t="s">
        <v>306</v>
      </c>
      <c r="V4" s="2878"/>
      <c r="W4" s="2878"/>
      <c r="X4" s="2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880" t="s">
        <v>305</v>
      </c>
      <c r="Q6" s="2881"/>
      <c r="R6" s="2881"/>
      <c r="S6" s="2881"/>
      <c r="T6" s="118" t="str">
        <f>LEFT(E85,1)</f>
        <v>Ｂ</v>
      </c>
      <c r="U6" s="2878" t="s">
        <v>303</v>
      </c>
      <c r="V6" s="2878"/>
      <c r="W6" s="2878"/>
      <c r="X6" s="2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892" t="s">
        <v>285</v>
      </c>
      <c r="B7" s="2893"/>
      <c r="C7" s="2893"/>
      <c r="D7" s="2893"/>
      <c r="E7" s="2894" t="str">
        <f t="shared" si="0"/>
        <v>介護保険事業特別会計繰出金</v>
      </c>
      <c r="F7" s="2895"/>
      <c r="G7" s="2895"/>
      <c r="H7" s="2895"/>
      <c r="I7" s="2895"/>
      <c r="J7" s="2895"/>
      <c r="K7" s="2895"/>
      <c r="L7" s="2895"/>
      <c r="M7" s="2895"/>
      <c r="N7" s="2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868" t="s">
        <v>283</v>
      </c>
      <c r="B8" s="2869"/>
      <c r="C8" s="2869"/>
      <c r="D8" s="2869"/>
      <c r="E8" s="2870" t="str">
        <f t="shared" si="0"/>
        <v>介護保険課</v>
      </c>
      <c r="F8" s="2871"/>
      <c r="G8" s="2871"/>
      <c r="H8" s="2871"/>
      <c r="I8" s="2871"/>
      <c r="J8" s="2871"/>
      <c r="K8" s="2871"/>
      <c r="L8" s="2871"/>
      <c r="M8" s="2871"/>
      <c r="N8" s="2872"/>
      <c r="P8" s="2840" t="s">
        <v>302</v>
      </c>
      <c r="Q8" s="2841"/>
      <c r="R8" s="2841"/>
      <c r="S8" s="2841"/>
      <c r="T8" s="120" t="str">
        <f>LEFT(E87,1)</f>
        <v>Ａ</v>
      </c>
      <c r="U8" s="2838" t="s">
        <v>301</v>
      </c>
      <c r="V8" s="2838"/>
      <c r="W8" s="2838"/>
      <c r="X8" s="2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865" t="s">
        <v>334</v>
      </c>
      <c r="B9" s="2866"/>
      <c r="C9" s="2866"/>
      <c r="D9" s="2867"/>
      <c r="E9" s="2873" t="str">
        <f t="shared" si="0"/>
        <v>介護保険事業特別会計に係る繰出金
介護保険法に定められた負担率に基づき、介護給付費及び地域支援事業費の一部を、また、介護認定事務、一般管理事務及び介護保険料の賦課業務等に係る事務経費等については全額を、一般会計において負担する。低所得者（第１段階及び第２段階）の保険料軽減に要する費用を負担する（国１／２、県１／４、市１／４）。</v>
      </c>
      <c r="F9" s="2874"/>
      <c r="G9" s="2874"/>
      <c r="H9" s="2874"/>
      <c r="I9" s="2874"/>
      <c r="J9" s="2874"/>
      <c r="K9" s="2874"/>
      <c r="L9" s="2874"/>
      <c r="M9" s="2874"/>
      <c r="N9" s="2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836" t="s">
        <v>300</v>
      </c>
      <c r="Q10" s="2837"/>
      <c r="R10" s="2837"/>
      <c r="S10" s="2837"/>
      <c r="T10" s="118" t="str">
        <f>LEFT(E89,1)</f>
        <v>Ａ</v>
      </c>
      <c r="U10" s="2838" t="s">
        <v>298</v>
      </c>
      <c r="V10" s="2838"/>
      <c r="W10" s="2838"/>
      <c r="X10" s="2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保険法に定められた負担率に基づき、介護給付費及び地域支援事業費の一部を、また、介護認定事務、一般管理事務及び介護保険料の賦課業務等に係る事務経費等については全額を、一般会計において負担し、介護保険事業特別会計に繰り出した。
また、低所得者（第１段階及び第２段階）の保険料軽減に要する費用を負担した（国１／２、県１／４、市１／４）。
これにより、介護保険事業の円滑な運営を図ることができた、</v>
      </c>
      <c r="U12" s="2890"/>
      <c r="V12" s="2890"/>
      <c r="W12" s="2890"/>
      <c r="X12" s="2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868" t="s">
        <v>332</v>
      </c>
      <c r="B14" s="2869"/>
      <c r="C14" s="2869"/>
      <c r="D14" s="2869"/>
      <c r="E14" s="2882" t="str">
        <f>E51</f>
        <v>■市が直接実施  □一部委託  □全部委託・指定管理  □その他</v>
      </c>
      <c r="F14" s="2883"/>
      <c r="G14" s="2883"/>
      <c r="H14" s="2883"/>
      <c r="I14" s="2883"/>
      <c r="J14" s="2883"/>
      <c r="K14" s="2883"/>
      <c r="L14" s="2883"/>
      <c r="M14" s="2883"/>
      <c r="N14" s="2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868" t="s">
        <v>331</v>
      </c>
      <c r="B15" s="2869"/>
      <c r="C15" s="2869"/>
      <c r="D15" s="2869"/>
      <c r="E15" s="2882" t="str">
        <f>E52</f>
        <v>■国・県の制度　 □国・県の制度＋市独自の制度　 □市独自の制度</v>
      </c>
      <c r="F15" s="2883"/>
      <c r="G15" s="2883"/>
      <c r="H15" s="2883"/>
      <c r="I15" s="2883"/>
      <c r="J15" s="2883"/>
      <c r="K15" s="2883"/>
      <c r="L15" s="2883"/>
      <c r="M15" s="2883"/>
      <c r="N15" s="2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885" t="s">
        <v>330</v>
      </c>
      <c r="B16" s="2886"/>
      <c r="C16" s="2886"/>
      <c r="D16" s="2886"/>
      <c r="E16" s="2887" t="str">
        <f>E53</f>
        <v>介護保険法</v>
      </c>
      <c r="F16" s="2888"/>
      <c r="G16" s="2888"/>
      <c r="H16" s="2888"/>
      <c r="I16" s="2888"/>
      <c r="J16" s="2888"/>
      <c r="K16" s="2888"/>
      <c r="L16" s="2888"/>
      <c r="M16" s="2888"/>
      <c r="N16" s="2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1842977000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1751351000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91626000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1842721000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256000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0.99986109430557191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保険法に定められた負担率に基づき、介護給付費及び地域支援事業費の一部を、また、介護認定事務、一般管理事務及び介護保険料の賦課業務等に係る事務経費等については全額を、一般会計において負担し、介護保険事業特別会計に繰り出した。
また、低所得者（第１段階及び第２段階）の保険料軽減に要する費用を負担した（国１／２、県１／４、市１／４）。</v>
      </c>
      <c r="F26" s="53"/>
      <c r="G26" s="53"/>
      <c r="H26" s="53"/>
      <c r="I26" s="53"/>
      <c r="J26" s="53"/>
      <c r="K26" s="53"/>
      <c r="L26" s="53"/>
      <c r="M26" s="53"/>
      <c r="N26" s="54"/>
      <c r="O26" s="21"/>
      <c r="P26" s="2840" t="s">
        <v>292</v>
      </c>
      <c r="Q26" s="2841"/>
      <c r="R26" s="2841"/>
      <c r="S26" s="2897"/>
      <c r="T26" s="121" t="str">
        <f>E105</f>
        <v>介護保険法により負担が義務付けられている事業であるため、引き続き事業を継続する。</v>
      </c>
      <c r="U26" s="2890"/>
      <c r="V26" s="2890"/>
      <c r="W26" s="2890"/>
      <c r="X26" s="2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繰出金の額</v>
      </c>
      <c r="C33" s="49"/>
      <c r="D33" s="23" t="str">
        <f t="shared" ref="D33:E36" si="1">D70</f>
        <v>円</v>
      </c>
      <c r="E33" s="150">
        <f t="shared" si="1"/>
        <v>1842721000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892" t="s">
        <v>285</v>
      </c>
      <c r="B44" s="2893"/>
      <c r="C44" s="2893"/>
      <c r="D44" s="2893"/>
      <c r="E44" s="2894" t="s">
        <v>853</v>
      </c>
      <c r="F44" s="2895"/>
      <c r="G44" s="2895"/>
      <c r="H44" s="2895"/>
      <c r="I44" s="2895"/>
      <c r="J44" s="2895"/>
      <c r="K44" s="2895"/>
      <c r="L44" s="2895"/>
      <c r="M44" s="2895"/>
      <c r="N44" s="2896"/>
    </row>
    <row r="45" spans="1:35" ht="20.100000000000001" customHeight="1" x14ac:dyDescent="0.15">
      <c r="A45" s="2868" t="s">
        <v>283</v>
      </c>
      <c r="B45" s="2869"/>
      <c r="C45" s="2869"/>
      <c r="D45" s="2869"/>
      <c r="E45" s="2870" t="s">
        <v>822</v>
      </c>
      <c r="F45" s="2871"/>
      <c r="G45" s="2871"/>
      <c r="H45" s="2871"/>
      <c r="I45" s="2871"/>
      <c r="J45" s="2871"/>
      <c r="K45" s="2871"/>
      <c r="L45" s="2871"/>
      <c r="M45" s="2871"/>
      <c r="N45" s="2872"/>
    </row>
    <row r="46" spans="1:35" ht="20.100000000000001" customHeight="1" x14ac:dyDescent="0.15">
      <c r="A46" s="2865" t="s">
        <v>334</v>
      </c>
      <c r="B46" s="2866"/>
      <c r="C46" s="2866"/>
      <c r="D46" s="2867"/>
      <c r="E46" s="2873" t="s">
        <v>852</v>
      </c>
      <c r="F46" s="2874"/>
      <c r="G46" s="2874"/>
      <c r="H46" s="2874"/>
      <c r="I46" s="2874"/>
      <c r="J46" s="2874"/>
      <c r="K46" s="2874"/>
      <c r="L46" s="2874"/>
      <c r="M46" s="2874"/>
      <c r="N46" s="2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868" t="s">
        <v>332</v>
      </c>
      <c r="B51" s="2869"/>
      <c r="C51" s="2869"/>
      <c r="D51" s="2869"/>
      <c r="E51" s="2882" t="str">
        <f>AA52 &amp; "市が直接実施  " &amp; AB52  &amp; "一部委託  "  &amp; AC52 &amp; "全部委託・指定管理  " &amp; AD52 &amp; "その他"</f>
        <v>■市が直接実施  □一部委託  □全部委託・指定管理  □その他</v>
      </c>
      <c r="F51" s="2883"/>
      <c r="G51" s="2883"/>
      <c r="H51" s="2883"/>
      <c r="I51" s="2883"/>
      <c r="J51" s="2883"/>
      <c r="K51" s="2883"/>
      <c r="L51" s="2883"/>
      <c r="M51" s="2883"/>
      <c r="N51" s="2884"/>
    </row>
    <row r="52" spans="1:40" ht="20.100000000000001" customHeight="1" x14ac:dyDescent="0.15">
      <c r="A52" s="2868" t="s">
        <v>331</v>
      </c>
      <c r="B52" s="2869"/>
      <c r="C52" s="2869"/>
      <c r="D52" s="2869"/>
      <c r="E52" s="2882" t="str">
        <f>AA53 &amp; "国・県の制度　 " &amp; AB53  &amp; "国・県の制度＋市独自の制度　 "  &amp; AC53  &amp; "市独自の制度"</f>
        <v>■国・県の制度　 □国・県の制度＋市独自の制度　 □市独自の制度</v>
      </c>
      <c r="F52" s="2883"/>
      <c r="G52" s="2883"/>
      <c r="H52" s="2883"/>
      <c r="I52" s="2883"/>
      <c r="J52" s="2883"/>
      <c r="K52" s="2883"/>
      <c r="L52" s="2883"/>
      <c r="M52" s="2883"/>
      <c r="N52" s="2884"/>
      <c r="AA52" s="8" t="s">
        <v>275</v>
      </c>
      <c r="AB52" s="8" t="s">
        <v>274</v>
      </c>
      <c r="AC52" s="8" t="s">
        <v>274</v>
      </c>
      <c r="AD52" s="8" t="s">
        <v>274</v>
      </c>
    </row>
    <row r="53" spans="1:40" ht="20.100000000000001" customHeight="1" thickBot="1" x14ac:dyDescent="0.2">
      <c r="A53" s="2885" t="s">
        <v>330</v>
      </c>
      <c r="B53" s="2886"/>
      <c r="C53" s="2886"/>
      <c r="D53" s="2886"/>
      <c r="E53" s="2887" t="s">
        <v>851</v>
      </c>
      <c r="F53" s="2888"/>
      <c r="G53" s="2888"/>
      <c r="H53" s="2888"/>
      <c r="I53" s="2888"/>
      <c r="J53" s="2888"/>
      <c r="K53" s="2888"/>
      <c r="L53" s="2888"/>
      <c r="M53" s="2888"/>
      <c r="N53" s="28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1842977000</v>
      </c>
      <c r="F57" s="57"/>
      <c r="G57" s="57">
        <f>IFERROR(HLOOKUP($AF$38,$AA$56:$AI$57,2,FALSE)*1000,"")</f>
        <v>1944684000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1741266</v>
      </c>
      <c r="AE57" s="13">
        <v>1842977</v>
      </c>
      <c r="AF57" s="13">
        <v>1944684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1751351000</v>
      </c>
      <c r="G58" s="19"/>
      <c r="H58" s="20">
        <f>IFERROR(G57-H59,"")</f>
        <v>1829244000</v>
      </c>
      <c r="I58" s="19"/>
      <c r="J58" s="20">
        <f>IFERROR(I57-J59,"")</f>
        <v>0</v>
      </c>
      <c r="K58" s="19"/>
      <c r="L58" s="20">
        <f>IFERROR(K57-L59,"")</f>
        <v>0</v>
      </c>
      <c r="M58" s="19"/>
      <c r="N58" s="18">
        <f>IFERROR(M57-N59,"")</f>
        <v>0</v>
      </c>
      <c r="AA58" s="13">
        <v>0</v>
      </c>
      <c r="AB58" s="13">
        <v>0</v>
      </c>
      <c r="AC58" s="13">
        <v>0</v>
      </c>
      <c r="AD58" s="13">
        <v>1380103000</v>
      </c>
      <c r="AE58" s="13">
        <v>1842721000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91626000</v>
      </c>
      <c r="G59" s="19"/>
      <c r="H59" s="20">
        <f>IFERROR(HLOOKUP($AF$38,$AA$60:$AI$61,2,FALSE)*1000,"")</f>
        <v>115440000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1842721000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256000</v>
      </c>
      <c r="F61" s="57"/>
      <c r="G61" s="57">
        <f>IFERROR(G57-G60,"")</f>
        <v>1944684000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93139</v>
      </c>
      <c r="AE61" s="12">
        <f t="shared" si="2"/>
        <v>91626</v>
      </c>
      <c r="AF61" s="12">
        <f t="shared" si="2"/>
        <v>115440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0.99986109430557191</v>
      </c>
      <c r="F62" s="47"/>
      <c r="G62" s="47">
        <f>IFERROR(G$60/G$57,"")</f>
        <v>0</v>
      </c>
      <c r="H62" s="47"/>
      <c r="I62" s="47" t="str">
        <f>IFERROR(I$60/I$57,"")</f>
        <v/>
      </c>
      <c r="J62" s="47"/>
      <c r="K62" s="47" t="str">
        <f>IFERROR(K$60/K$57,"")</f>
        <v/>
      </c>
      <c r="L62" s="47"/>
      <c r="M62" s="47" t="str">
        <f>IFERROR(M$60/M$57,"")</f>
        <v/>
      </c>
      <c r="N62" s="50"/>
      <c r="AA62" s="11">
        <v>0</v>
      </c>
      <c r="AB62" s="11">
        <v>0</v>
      </c>
      <c r="AC62" s="11">
        <v>0</v>
      </c>
      <c r="AD62" s="11">
        <v>61164</v>
      </c>
      <c r="AE62" s="11">
        <v>61084</v>
      </c>
      <c r="AF62" s="11">
        <v>76960</v>
      </c>
      <c r="AG62" s="11">
        <v>0</v>
      </c>
      <c r="AH62" s="11">
        <v>0</v>
      </c>
      <c r="AI62" s="11">
        <v>0</v>
      </c>
      <c r="AJ62" s="8" t="s">
        <v>251</v>
      </c>
      <c r="AL62" s="8" t="s">
        <v>251</v>
      </c>
      <c r="AN62" s="8" t="s">
        <v>251</v>
      </c>
    </row>
    <row r="63" spans="1:40" ht="20.100000000000001" customHeight="1" x14ac:dyDescent="0.15">
      <c r="A63" s="51" t="s">
        <v>321</v>
      </c>
      <c r="B63" s="52"/>
      <c r="C63" s="52"/>
      <c r="D63" s="52"/>
      <c r="E63" s="53" t="s">
        <v>850</v>
      </c>
      <c r="F63" s="53"/>
      <c r="G63" s="53"/>
      <c r="H63" s="53"/>
      <c r="I63" s="53"/>
      <c r="J63" s="53"/>
      <c r="K63" s="53"/>
      <c r="L63" s="53"/>
      <c r="M63" s="53"/>
      <c r="N63" s="54"/>
      <c r="AA63" s="11">
        <v>0</v>
      </c>
      <c r="AB63" s="11">
        <v>0</v>
      </c>
      <c r="AC63" s="11">
        <v>0</v>
      </c>
      <c r="AD63" s="11">
        <v>30582</v>
      </c>
      <c r="AE63" s="11">
        <v>30542</v>
      </c>
      <c r="AF63" s="11">
        <v>38480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849</v>
      </c>
      <c r="C70" s="49"/>
      <c r="D70" s="15" t="s">
        <v>515</v>
      </c>
      <c r="E70" s="180">
        <f>IFERROR(HLOOKUP($AE$38,$AA$76:$AI$80,2,FALSE),"")</f>
        <v>1842721000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1393</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1842721000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840" t="s">
        <v>305</v>
      </c>
      <c r="B85" s="2841"/>
      <c r="C85" s="2841"/>
      <c r="D85" s="2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840" t="s">
        <v>302</v>
      </c>
      <c r="B87" s="2841"/>
      <c r="C87" s="2841"/>
      <c r="D87" s="2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836" t="s">
        <v>300</v>
      </c>
      <c r="B89" s="2837"/>
      <c r="C89" s="2837"/>
      <c r="D89" s="2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840" t="s">
        <v>297</v>
      </c>
      <c r="B91" s="2841"/>
      <c r="C91" s="2841"/>
      <c r="D91" s="2898"/>
      <c r="E91" s="158" t="s">
        <v>848</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840" t="s">
        <v>294</v>
      </c>
      <c r="B98" s="2841"/>
      <c r="C98" s="2841"/>
      <c r="D98" s="2898"/>
      <c r="E98" s="2903" t="s">
        <v>340</v>
      </c>
      <c r="F98" s="2904"/>
      <c r="G98" s="2900" t="s">
        <v>293</v>
      </c>
      <c r="H98" s="2901"/>
      <c r="I98" s="2901"/>
      <c r="J98" s="2901"/>
      <c r="K98" s="2901"/>
      <c r="L98" s="2901"/>
      <c r="M98" s="2901"/>
      <c r="N98" s="2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840" t="s">
        <v>292</v>
      </c>
      <c r="B105" s="2841"/>
      <c r="C105" s="2841"/>
      <c r="D105" s="2898"/>
      <c r="E105" s="2899" t="s">
        <v>847</v>
      </c>
      <c r="F105" s="2890"/>
      <c r="G105" s="2890"/>
      <c r="H105" s="2890"/>
      <c r="I105" s="2890"/>
      <c r="J105" s="2890"/>
      <c r="K105" s="2890"/>
      <c r="L105" s="2890"/>
      <c r="M105" s="2890"/>
      <c r="N105" s="2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916" t="s">
        <v>307</v>
      </c>
      <c r="Q4" s="2917"/>
      <c r="R4" s="2917"/>
      <c r="S4" s="2917"/>
      <c r="T4" s="118" t="str">
        <f>LEFT(E83,1)</f>
        <v>Ｂ</v>
      </c>
      <c r="U4" s="2918" t="s">
        <v>306</v>
      </c>
      <c r="V4" s="2918"/>
      <c r="W4" s="2918"/>
      <c r="X4" s="2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920" t="s">
        <v>305</v>
      </c>
      <c r="Q6" s="2921"/>
      <c r="R6" s="2921"/>
      <c r="S6" s="2921"/>
      <c r="T6" s="118" t="str">
        <f>LEFT(E85,1)</f>
        <v>Ｂ</v>
      </c>
      <c r="U6" s="2918" t="s">
        <v>303</v>
      </c>
      <c r="V6" s="2918"/>
      <c r="W6" s="2918"/>
      <c r="X6" s="2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932" t="s">
        <v>285</v>
      </c>
      <c r="B7" s="2933"/>
      <c r="C7" s="2933"/>
      <c r="D7" s="2933"/>
      <c r="E7" s="2934" t="str">
        <f t="shared" si="0"/>
        <v>地域介護・福祉空間整備推進</v>
      </c>
      <c r="F7" s="2935"/>
      <c r="G7" s="2935"/>
      <c r="H7" s="2935"/>
      <c r="I7" s="2935"/>
      <c r="J7" s="2935"/>
      <c r="K7" s="2935"/>
      <c r="L7" s="2935"/>
      <c r="M7" s="2935"/>
      <c r="N7" s="2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908" t="s">
        <v>283</v>
      </c>
      <c r="B8" s="2909"/>
      <c r="C8" s="2909"/>
      <c r="D8" s="2909"/>
      <c r="E8" s="2910" t="str">
        <f t="shared" si="0"/>
        <v>介護保険課</v>
      </c>
      <c r="F8" s="2911"/>
      <c r="G8" s="2911"/>
      <c r="H8" s="2911"/>
      <c r="I8" s="2911"/>
      <c r="J8" s="2911"/>
      <c r="K8" s="2911"/>
      <c r="L8" s="2911"/>
      <c r="M8" s="2911"/>
      <c r="N8" s="2912"/>
      <c r="P8" s="2880" t="s">
        <v>302</v>
      </c>
      <c r="Q8" s="2881"/>
      <c r="R8" s="2881"/>
      <c r="S8" s="2881"/>
      <c r="T8" s="120" t="str">
        <f>LEFT(E87,1)</f>
        <v>Ａ</v>
      </c>
      <c r="U8" s="2878" t="s">
        <v>301</v>
      </c>
      <c r="V8" s="2878"/>
      <c r="W8" s="2878"/>
      <c r="X8" s="2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905" t="s">
        <v>334</v>
      </c>
      <c r="B9" s="2906"/>
      <c r="C9" s="2906"/>
      <c r="D9" s="2907"/>
      <c r="E9" s="2913" t="str">
        <f t="shared" si="0"/>
        <v>高齢者施設等に非常用自家発電設備を設置する事業所に対し、国の地域介護・福祉空間整備等施設整備交付金を活用して、その事業費の一部を助成する。</v>
      </c>
      <c r="F9" s="2914"/>
      <c r="G9" s="2914"/>
      <c r="H9" s="2914"/>
      <c r="I9" s="2914"/>
      <c r="J9" s="2914"/>
      <c r="K9" s="2914"/>
      <c r="L9" s="2914"/>
      <c r="M9" s="2914"/>
      <c r="N9" s="2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876" t="s">
        <v>300</v>
      </c>
      <c r="Q10" s="2877"/>
      <c r="R10" s="2877"/>
      <c r="S10" s="2877"/>
      <c r="T10" s="118" t="str">
        <f>LEFT(E89,1)</f>
        <v>Ａ</v>
      </c>
      <c r="U10" s="2878" t="s">
        <v>298</v>
      </c>
      <c r="V10" s="2878"/>
      <c r="W10" s="2878"/>
      <c r="X10" s="2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高齢者施設等の防災対策を推進する施設及び整備等の整備事業が実施でき、防災体制の強化が図ることができた。</v>
      </c>
      <c r="U12" s="2930"/>
      <c r="V12" s="2930"/>
      <c r="W12" s="2930"/>
      <c r="X12" s="2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908" t="s">
        <v>332</v>
      </c>
      <c r="B14" s="2909"/>
      <c r="C14" s="2909"/>
      <c r="D14" s="2909"/>
      <c r="E14" s="2922" t="str">
        <f>E51</f>
        <v>■市が直接実施  □一部委託  □全部委託・指定管理  □その他</v>
      </c>
      <c r="F14" s="2923"/>
      <c r="G14" s="2923"/>
      <c r="H14" s="2923"/>
      <c r="I14" s="2923"/>
      <c r="J14" s="2923"/>
      <c r="K14" s="2923"/>
      <c r="L14" s="2923"/>
      <c r="M14" s="2923"/>
      <c r="N14" s="2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908" t="s">
        <v>331</v>
      </c>
      <c r="B15" s="2909"/>
      <c r="C15" s="2909"/>
      <c r="D15" s="2909"/>
      <c r="E15" s="2922" t="str">
        <f>E52</f>
        <v>■国・県の制度　 □国・県の制度＋市独自の制度　 □市独自の制度</v>
      </c>
      <c r="F15" s="2923"/>
      <c r="G15" s="2923"/>
      <c r="H15" s="2923"/>
      <c r="I15" s="2923"/>
      <c r="J15" s="2923"/>
      <c r="K15" s="2923"/>
      <c r="L15" s="2923"/>
      <c r="M15" s="2923"/>
      <c r="N15" s="2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925" t="s">
        <v>330</v>
      </c>
      <c r="B16" s="2926"/>
      <c r="C16" s="2926"/>
      <c r="D16" s="2926"/>
      <c r="E16" s="2927" t="str">
        <f>E53</f>
        <v>地域介護・福祉空間整備等施設整備交付金交付要綱</v>
      </c>
      <c r="F16" s="2928"/>
      <c r="G16" s="2928"/>
      <c r="H16" s="2928"/>
      <c r="I16" s="2928"/>
      <c r="J16" s="2928"/>
      <c r="K16" s="2928"/>
      <c r="L16" s="2928"/>
      <c r="M16" s="2928"/>
      <c r="N16" s="2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8460000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8460000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8449000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11000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0.99869976359338064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２事業所に対し、非常用自家発電整備の助成を実施した。</v>
      </c>
      <c r="F26" s="53"/>
      <c r="G26" s="53"/>
      <c r="H26" s="53"/>
      <c r="I26" s="53"/>
      <c r="J26" s="53"/>
      <c r="K26" s="53"/>
      <c r="L26" s="53"/>
      <c r="M26" s="53"/>
      <c r="N26" s="54"/>
      <c r="O26" s="21"/>
      <c r="P26" s="2880" t="s">
        <v>292</v>
      </c>
      <c r="Q26" s="2881"/>
      <c r="R26" s="2881"/>
      <c r="S26" s="2937"/>
      <c r="T26" s="121" t="str">
        <f>E105</f>
        <v>地域介護・福祉空間整備等施設整備交付金に基づく事業であるため、引き続き事業を継続する。</v>
      </c>
      <c r="U26" s="2930"/>
      <c r="V26" s="2930"/>
      <c r="W26" s="2930"/>
      <c r="X26" s="2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地域介護・福祉空間整備</v>
      </c>
      <c r="C33" s="49"/>
      <c r="D33" s="23" t="str">
        <f t="shared" ref="D33:E36" si="1">D70</f>
        <v>事業所</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932" t="s">
        <v>285</v>
      </c>
      <c r="B44" s="2933"/>
      <c r="C44" s="2933"/>
      <c r="D44" s="2933"/>
      <c r="E44" s="2934" t="s">
        <v>860</v>
      </c>
      <c r="F44" s="2935"/>
      <c r="G44" s="2935"/>
      <c r="H44" s="2935"/>
      <c r="I44" s="2935"/>
      <c r="J44" s="2935"/>
      <c r="K44" s="2935"/>
      <c r="L44" s="2935"/>
      <c r="M44" s="2935"/>
      <c r="N44" s="2936"/>
    </row>
    <row r="45" spans="1:35" ht="20.100000000000001" customHeight="1" x14ac:dyDescent="0.15">
      <c r="A45" s="2908" t="s">
        <v>283</v>
      </c>
      <c r="B45" s="2909"/>
      <c r="C45" s="2909"/>
      <c r="D45" s="2909"/>
      <c r="E45" s="2910" t="s">
        <v>822</v>
      </c>
      <c r="F45" s="2911"/>
      <c r="G45" s="2911"/>
      <c r="H45" s="2911"/>
      <c r="I45" s="2911"/>
      <c r="J45" s="2911"/>
      <c r="K45" s="2911"/>
      <c r="L45" s="2911"/>
      <c r="M45" s="2911"/>
      <c r="N45" s="2912"/>
    </row>
    <row r="46" spans="1:35" ht="20.100000000000001" customHeight="1" x14ac:dyDescent="0.15">
      <c r="A46" s="2905" t="s">
        <v>334</v>
      </c>
      <c r="B46" s="2906"/>
      <c r="C46" s="2906"/>
      <c r="D46" s="2907"/>
      <c r="E46" s="2913" t="s">
        <v>859</v>
      </c>
      <c r="F46" s="2914"/>
      <c r="G46" s="2914"/>
      <c r="H46" s="2914"/>
      <c r="I46" s="2914"/>
      <c r="J46" s="2914"/>
      <c r="K46" s="2914"/>
      <c r="L46" s="2914"/>
      <c r="M46" s="2914"/>
      <c r="N46" s="2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908" t="s">
        <v>332</v>
      </c>
      <c r="B51" s="2909"/>
      <c r="C51" s="2909"/>
      <c r="D51" s="2909"/>
      <c r="E51" s="2922" t="str">
        <f>AA52 &amp; "市が直接実施  " &amp; AB52  &amp; "一部委託  "  &amp; AC52 &amp; "全部委託・指定管理  " &amp; AD52 &amp; "その他"</f>
        <v>■市が直接実施  □一部委託  □全部委託・指定管理  □その他</v>
      </c>
      <c r="F51" s="2923"/>
      <c r="G51" s="2923"/>
      <c r="H51" s="2923"/>
      <c r="I51" s="2923"/>
      <c r="J51" s="2923"/>
      <c r="K51" s="2923"/>
      <c r="L51" s="2923"/>
      <c r="M51" s="2923"/>
      <c r="N51" s="2924"/>
    </row>
    <row r="52" spans="1:40" ht="20.100000000000001" customHeight="1" x14ac:dyDescent="0.15">
      <c r="A52" s="2908" t="s">
        <v>331</v>
      </c>
      <c r="B52" s="2909"/>
      <c r="C52" s="2909"/>
      <c r="D52" s="2909"/>
      <c r="E52" s="2922" t="str">
        <f>AA53 &amp; "国・県の制度　 " &amp; AB53  &amp; "国・県の制度＋市独自の制度　 "  &amp; AC53  &amp; "市独自の制度"</f>
        <v>■国・県の制度　 □国・県の制度＋市独自の制度　 □市独自の制度</v>
      </c>
      <c r="F52" s="2923"/>
      <c r="G52" s="2923"/>
      <c r="H52" s="2923"/>
      <c r="I52" s="2923"/>
      <c r="J52" s="2923"/>
      <c r="K52" s="2923"/>
      <c r="L52" s="2923"/>
      <c r="M52" s="2923"/>
      <c r="N52" s="2924"/>
      <c r="AA52" s="8" t="s">
        <v>275</v>
      </c>
      <c r="AB52" s="8" t="s">
        <v>274</v>
      </c>
      <c r="AC52" s="8" t="s">
        <v>274</v>
      </c>
      <c r="AD52" s="8" t="s">
        <v>274</v>
      </c>
    </row>
    <row r="53" spans="1:40" ht="20.100000000000001" customHeight="1" thickBot="1" x14ac:dyDescent="0.2">
      <c r="A53" s="2925" t="s">
        <v>330</v>
      </c>
      <c r="B53" s="2926"/>
      <c r="C53" s="2926"/>
      <c r="D53" s="2926"/>
      <c r="E53" s="2927" t="s">
        <v>858</v>
      </c>
      <c r="F53" s="2928"/>
      <c r="G53" s="2928"/>
      <c r="H53" s="2928"/>
      <c r="I53" s="2928"/>
      <c r="J53" s="2928"/>
      <c r="K53" s="2928"/>
      <c r="L53" s="2928"/>
      <c r="M53" s="2928"/>
      <c r="N53" s="29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8460000</v>
      </c>
      <c r="F57" s="57"/>
      <c r="G57" s="57">
        <f>IFERROR(HLOOKUP($AF$38,$AA$56:$AI$57,2,FALSE)*1000,"")</f>
        <v>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0</v>
      </c>
      <c r="AE57" s="13">
        <v>8460</v>
      </c>
      <c r="AF57" s="13">
        <v>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0</v>
      </c>
      <c r="AE58" s="13">
        <v>8449000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8460000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8449000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11000</v>
      </c>
      <c r="F61" s="57"/>
      <c r="G61" s="57">
        <f>IFERROR(G57-G60,"")</f>
        <v>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8460</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0.99869976359338064</v>
      </c>
      <c r="F62" s="47"/>
      <c r="G62" s="47" t="str">
        <f>IFERROR(G$60/G$57,"")</f>
        <v/>
      </c>
      <c r="H62" s="47"/>
      <c r="I62" s="47" t="str">
        <f>IFERROR(I$60/I$57,"")</f>
        <v/>
      </c>
      <c r="J62" s="47"/>
      <c r="K62" s="47" t="str">
        <f>IFERROR(K$60/K$57,"")</f>
        <v/>
      </c>
      <c r="L62" s="47"/>
      <c r="M62" s="47" t="str">
        <f>IFERROR(M$60/M$57,"")</f>
        <v/>
      </c>
      <c r="N62" s="50"/>
      <c r="AA62" s="11">
        <v>0</v>
      </c>
      <c r="AB62" s="11">
        <v>0</v>
      </c>
      <c r="AC62" s="11">
        <v>0</v>
      </c>
      <c r="AD62" s="11">
        <v>0</v>
      </c>
      <c r="AE62" s="11">
        <v>8460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857</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856</v>
      </c>
      <c r="C70" s="49"/>
      <c r="D70" s="15" t="s">
        <v>834</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880" t="s">
        <v>305</v>
      </c>
      <c r="B85" s="2881"/>
      <c r="C85" s="2881"/>
      <c r="D85" s="2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880" t="s">
        <v>302</v>
      </c>
      <c r="B87" s="2881"/>
      <c r="C87" s="2881"/>
      <c r="D87" s="2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876" t="s">
        <v>300</v>
      </c>
      <c r="B89" s="2877"/>
      <c r="C89" s="2877"/>
      <c r="D89" s="2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880" t="s">
        <v>297</v>
      </c>
      <c r="B91" s="2881"/>
      <c r="C91" s="2881"/>
      <c r="D91" s="2938"/>
      <c r="E91" s="158" t="s">
        <v>855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880" t="s">
        <v>294</v>
      </c>
      <c r="B98" s="2881"/>
      <c r="C98" s="2881"/>
      <c r="D98" s="2938"/>
      <c r="E98" s="2943" t="s">
        <v>340</v>
      </c>
      <c r="F98" s="2944"/>
      <c r="G98" s="2940" t="s">
        <v>293</v>
      </c>
      <c r="H98" s="2941"/>
      <c r="I98" s="2941"/>
      <c r="J98" s="2941"/>
      <c r="K98" s="2941"/>
      <c r="L98" s="2941"/>
      <c r="M98" s="2941"/>
      <c r="N98" s="2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880" t="s">
        <v>292</v>
      </c>
      <c r="B105" s="2881"/>
      <c r="C105" s="2881"/>
      <c r="D105" s="2938"/>
      <c r="E105" s="2939" t="s">
        <v>854</v>
      </c>
      <c r="F105" s="2930"/>
      <c r="G105" s="2930"/>
      <c r="H105" s="2930"/>
      <c r="I105" s="2930"/>
      <c r="J105" s="2930"/>
      <c r="K105" s="2930"/>
      <c r="L105" s="2930"/>
      <c r="M105" s="2930"/>
      <c r="N105" s="2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956" t="s">
        <v>307</v>
      </c>
      <c r="Q4" s="2957"/>
      <c r="R4" s="2957"/>
      <c r="S4" s="2957"/>
      <c r="T4" s="118" t="str">
        <f>LEFT(E83,1)</f>
        <v>Ｃ</v>
      </c>
      <c r="U4" s="2958" t="s">
        <v>306</v>
      </c>
      <c r="V4" s="2958"/>
      <c r="W4" s="2958"/>
      <c r="X4" s="2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2960" t="s">
        <v>305</v>
      </c>
      <c r="Q6" s="2961"/>
      <c r="R6" s="2961"/>
      <c r="S6" s="2961"/>
      <c r="T6" s="118" t="str">
        <f>LEFT(E85,1)</f>
        <v>Ａ</v>
      </c>
      <c r="U6" s="2958" t="s">
        <v>303</v>
      </c>
      <c r="V6" s="2958"/>
      <c r="W6" s="2958"/>
      <c r="X6" s="2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2972" t="s">
        <v>285</v>
      </c>
      <c r="B7" s="2973"/>
      <c r="C7" s="2973"/>
      <c r="D7" s="2973"/>
      <c r="E7" s="2974" t="str">
        <f t="shared" si="0"/>
        <v>成年後見利用促進</v>
      </c>
      <c r="F7" s="2975"/>
      <c r="G7" s="2975"/>
      <c r="H7" s="2975"/>
      <c r="I7" s="2975"/>
      <c r="J7" s="2975"/>
      <c r="K7" s="2975"/>
      <c r="L7" s="2975"/>
      <c r="M7" s="2975"/>
      <c r="N7" s="2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948" t="s">
        <v>283</v>
      </c>
      <c r="B8" s="2949"/>
      <c r="C8" s="2949"/>
      <c r="D8" s="2949"/>
      <c r="E8" s="2950" t="str">
        <f t="shared" si="0"/>
        <v>成年後見制度推進室</v>
      </c>
      <c r="F8" s="2951"/>
      <c r="G8" s="2951"/>
      <c r="H8" s="2951"/>
      <c r="I8" s="2951"/>
      <c r="J8" s="2951"/>
      <c r="K8" s="2951"/>
      <c r="L8" s="2951"/>
      <c r="M8" s="2951"/>
      <c r="N8" s="2952"/>
      <c r="P8" s="2920" t="s">
        <v>302</v>
      </c>
      <c r="Q8" s="2921"/>
      <c r="R8" s="2921"/>
      <c r="S8" s="2921"/>
      <c r="T8" s="120" t="str">
        <f>LEFT(E87,1)</f>
        <v>Ｂ</v>
      </c>
      <c r="U8" s="2918" t="s">
        <v>301</v>
      </c>
      <c r="V8" s="2918"/>
      <c r="W8" s="2918"/>
      <c r="X8" s="2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945" t="s">
        <v>334</v>
      </c>
      <c r="B9" s="2946"/>
      <c r="C9" s="2946"/>
      <c r="D9" s="2947"/>
      <c r="E9" s="2953" t="str">
        <f t="shared" si="0"/>
        <v>成年後見制度の利用促進を図るための周知・相談業務等を行う。</v>
      </c>
      <c r="F9" s="2954"/>
      <c r="G9" s="2954"/>
      <c r="H9" s="2954"/>
      <c r="I9" s="2954"/>
      <c r="J9" s="2954"/>
      <c r="K9" s="2954"/>
      <c r="L9" s="2954"/>
      <c r="M9" s="2954"/>
      <c r="N9" s="2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916" t="s">
        <v>300</v>
      </c>
      <c r="Q10" s="2917"/>
      <c r="R10" s="2917"/>
      <c r="S10" s="2917"/>
      <c r="T10" s="118" t="str">
        <f>LEFT(E89,1)</f>
        <v>Ｂ</v>
      </c>
      <c r="U10" s="2918" t="s">
        <v>298</v>
      </c>
      <c r="V10" s="2918"/>
      <c r="W10" s="2918"/>
      <c r="X10" s="2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本市においても１００件を超える相談があり、市民ニーズ、関心が高まっている。窓口での相談等の相談機能強化、広報誌の記事掲載やホームページでの記事掲載など、広報機能を強化することができた。成年後見制度利用者数が減少した理由は定かではないが、市民に対し制度を正しく理解してもらえるよう、より一層の周知が重要である。
あわせて、市民の高齢化が加速する中で、成年後見制度の制度周知及び制度の利用促進のため、社会資源の発掘と創出が喫緊の課題である。そのためにも、制度の担い手養成としての市民後見人養成講座の開催や地域連携ネットワークの構築など、市民が成年後見制度を正しく理解してもらうことができるよう、地域に根差した事業の実施方法や社会福祉協議会等への事業委託を含めて検討していく必要がある。</v>
      </c>
      <c r="U12" s="2970"/>
      <c r="V12" s="2970"/>
      <c r="W12" s="2970"/>
      <c r="X12" s="2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948" t="s">
        <v>332</v>
      </c>
      <c r="B14" s="2949"/>
      <c r="C14" s="2949"/>
      <c r="D14" s="2949"/>
      <c r="E14" s="2962" t="str">
        <f>E51</f>
        <v>■市が直接実施  □一部委託  □全部委託・指定管理  □その他</v>
      </c>
      <c r="F14" s="2963"/>
      <c r="G14" s="2963"/>
      <c r="H14" s="2963"/>
      <c r="I14" s="2963"/>
      <c r="J14" s="2963"/>
      <c r="K14" s="2963"/>
      <c r="L14" s="2963"/>
      <c r="M14" s="2963"/>
      <c r="N14" s="2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948" t="s">
        <v>331</v>
      </c>
      <c r="B15" s="2949"/>
      <c r="C15" s="2949"/>
      <c r="D15" s="2949"/>
      <c r="E15" s="2962" t="str">
        <f>E52</f>
        <v>■国・県の制度　 □国・県の制度＋市独自の制度　 □市独自の制度</v>
      </c>
      <c r="F15" s="2963"/>
      <c r="G15" s="2963"/>
      <c r="H15" s="2963"/>
      <c r="I15" s="2963"/>
      <c r="J15" s="2963"/>
      <c r="K15" s="2963"/>
      <c r="L15" s="2963"/>
      <c r="M15" s="2963"/>
      <c r="N15" s="2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2965" t="s">
        <v>330</v>
      </c>
      <c r="B16" s="2966"/>
      <c r="C16" s="2966"/>
      <c r="D16" s="2966"/>
      <c r="E16" s="2967" t="str">
        <f>E53</f>
        <v>成年後見制度の利用の促進に関する法律</v>
      </c>
      <c r="F16" s="2968"/>
      <c r="G16" s="2968"/>
      <c r="H16" s="2968"/>
      <c r="I16" s="2968"/>
      <c r="J16" s="2968"/>
      <c r="K16" s="2968"/>
      <c r="L16" s="2968"/>
      <c r="M16" s="2968"/>
      <c r="N16" s="2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1838000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530000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1308000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1794210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43790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0.97617519042437428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本市における成年後見制度の体制整備を担う中核機関として、市民からの成年後見制度に関する相談を受ける窓口を設置した。</v>
      </c>
      <c r="F26" s="53"/>
      <c r="G26" s="53"/>
      <c r="H26" s="53"/>
      <c r="I26" s="53"/>
      <c r="J26" s="53"/>
      <c r="K26" s="53"/>
      <c r="L26" s="53"/>
      <c r="M26" s="53"/>
      <c r="N26" s="54"/>
      <c r="O26" s="21"/>
      <c r="P26" s="2920" t="s">
        <v>292</v>
      </c>
      <c r="Q26" s="2921"/>
      <c r="R26" s="2921"/>
      <c r="S26" s="2977"/>
      <c r="T26" s="121" t="str">
        <f>E105</f>
        <v>現在実施している事業のより一層の充実を検討しながら、市民後見人養成講座の開催や地域連携ネットワーク会議の開催など、地域における社会福祉の担い手との連携の強化を図りたい。</v>
      </c>
      <c r="U26" s="2970"/>
      <c r="V26" s="2970"/>
      <c r="W26" s="2970"/>
      <c r="X26" s="2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成年後見制度に関する相談件数</v>
      </c>
      <c r="C33" s="49"/>
      <c r="D33" s="23" t="str">
        <f t="shared" ref="D33:E36" si="1">D70</f>
        <v>件</v>
      </c>
      <c r="E33" s="46">
        <f t="shared" si="1"/>
        <v>109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2972" t="s">
        <v>285</v>
      </c>
      <c r="B44" s="2973"/>
      <c r="C44" s="2973"/>
      <c r="D44" s="2973"/>
      <c r="E44" s="2974" t="s">
        <v>869</v>
      </c>
      <c r="F44" s="2975"/>
      <c r="G44" s="2975"/>
      <c r="H44" s="2975"/>
      <c r="I44" s="2975"/>
      <c r="J44" s="2975"/>
      <c r="K44" s="2975"/>
      <c r="L44" s="2975"/>
      <c r="M44" s="2975"/>
      <c r="N44" s="2976"/>
    </row>
    <row r="45" spans="1:35" ht="20.100000000000001" customHeight="1" x14ac:dyDescent="0.15">
      <c r="A45" s="2948" t="s">
        <v>283</v>
      </c>
      <c r="B45" s="2949"/>
      <c r="C45" s="2949"/>
      <c r="D45" s="2949"/>
      <c r="E45" s="2950" t="s">
        <v>868</v>
      </c>
      <c r="F45" s="2951"/>
      <c r="G45" s="2951"/>
      <c r="H45" s="2951"/>
      <c r="I45" s="2951"/>
      <c r="J45" s="2951"/>
      <c r="K45" s="2951"/>
      <c r="L45" s="2951"/>
      <c r="M45" s="2951"/>
      <c r="N45" s="2952"/>
    </row>
    <row r="46" spans="1:35" ht="20.100000000000001" customHeight="1" x14ac:dyDescent="0.15">
      <c r="A46" s="2945" t="s">
        <v>334</v>
      </c>
      <c r="B46" s="2946"/>
      <c r="C46" s="2946"/>
      <c r="D46" s="2947"/>
      <c r="E46" s="2953" t="s">
        <v>867</v>
      </c>
      <c r="F46" s="2954"/>
      <c r="G46" s="2954"/>
      <c r="H46" s="2954"/>
      <c r="I46" s="2954"/>
      <c r="J46" s="2954"/>
      <c r="K46" s="2954"/>
      <c r="L46" s="2954"/>
      <c r="M46" s="2954"/>
      <c r="N46" s="2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948" t="s">
        <v>332</v>
      </c>
      <c r="B51" s="2949"/>
      <c r="C51" s="2949"/>
      <c r="D51" s="2949"/>
      <c r="E51" s="2962" t="str">
        <f>AA52 &amp; "市が直接実施  " &amp; AB52  &amp; "一部委託  "  &amp; AC52 &amp; "全部委託・指定管理  " &amp; AD52 &amp; "その他"</f>
        <v>■市が直接実施  □一部委託  □全部委託・指定管理  □その他</v>
      </c>
      <c r="F51" s="2963"/>
      <c r="G51" s="2963"/>
      <c r="H51" s="2963"/>
      <c r="I51" s="2963"/>
      <c r="J51" s="2963"/>
      <c r="K51" s="2963"/>
      <c r="L51" s="2963"/>
      <c r="M51" s="2963"/>
      <c r="N51" s="2964"/>
    </row>
    <row r="52" spans="1:40" ht="20.100000000000001" customHeight="1" x14ac:dyDescent="0.15">
      <c r="A52" s="2948" t="s">
        <v>331</v>
      </c>
      <c r="B52" s="2949"/>
      <c r="C52" s="2949"/>
      <c r="D52" s="2949"/>
      <c r="E52" s="2962" t="str">
        <f>AA53 &amp; "国・県の制度　 " &amp; AB53  &amp; "国・県の制度＋市独自の制度　 "  &amp; AC53  &amp; "市独自の制度"</f>
        <v>■国・県の制度　 □国・県の制度＋市独自の制度　 □市独自の制度</v>
      </c>
      <c r="F52" s="2963"/>
      <c r="G52" s="2963"/>
      <c r="H52" s="2963"/>
      <c r="I52" s="2963"/>
      <c r="J52" s="2963"/>
      <c r="K52" s="2963"/>
      <c r="L52" s="2963"/>
      <c r="M52" s="2963"/>
      <c r="N52" s="2964"/>
      <c r="AA52" s="8" t="s">
        <v>275</v>
      </c>
      <c r="AB52" s="8" t="s">
        <v>274</v>
      </c>
      <c r="AC52" s="8" t="s">
        <v>274</v>
      </c>
      <c r="AD52" s="8" t="s">
        <v>274</v>
      </c>
    </row>
    <row r="53" spans="1:40" ht="20.100000000000001" customHeight="1" thickBot="1" x14ac:dyDescent="0.2">
      <c r="A53" s="2965" t="s">
        <v>330</v>
      </c>
      <c r="B53" s="2966"/>
      <c r="C53" s="2966"/>
      <c r="D53" s="2966"/>
      <c r="E53" s="2967" t="s">
        <v>866</v>
      </c>
      <c r="F53" s="2968"/>
      <c r="G53" s="2968"/>
      <c r="H53" s="2968"/>
      <c r="I53" s="2968"/>
      <c r="J53" s="2968"/>
      <c r="K53" s="2968"/>
      <c r="L53" s="2968"/>
      <c r="M53" s="2968"/>
      <c r="N53" s="29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1838000</v>
      </c>
      <c r="F57" s="57"/>
      <c r="G57" s="57">
        <f>IFERROR(HLOOKUP($AF$38,$AA$56:$AI$57,2,FALSE)*1000,"")</f>
        <v>307000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259</v>
      </c>
      <c r="AE57" s="13">
        <v>1838</v>
      </c>
      <c r="AF57" s="13">
        <v>307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530000</v>
      </c>
      <c r="G58" s="19"/>
      <c r="H58" s="20">
        <f>IFERROR(G57-H59,"")</f>
        <v>307000</v>
      </c>
      <c r="I58" s="19"/>
      <c r="J58" s="20">
        <f>IFERROR(I57-J59,"")</f>
        <v>0</v>
      </c>
      <c r="K58" s="19"/>
      <c r="L58" s="20">
        <f>IFERROR(K57-L59,"")</f>
        <v>0</v>
      </c>
      <c r="M58" s="19"/>
      <c r="N58" s="18">
        <f>IFERROR(M57-N59,"")</f>
        <v>0</v>
      </c>
      <c r="AA58" s="13">
        <v>0</v>
      </c>
      <c r="AB58" s="13">
        <v>0</v>
      </c>
      <c r="AC58" s="13">
        <v>0</v>
      </c>
      <c r="AD58" s="13">
        <v>3140</v>
      </c>
      <c r="AE58" s="13">
        <v>1794210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1308000</v>
      </c>
      <c r="G59" s="19"/>
      <c r="H59" s="20">
        <f>IFERROR(HLOOKUP($AF$38,$AA$60:$AI$61,2,FALSE)*1000,"")</f>
        <v>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1794210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43790</v>
      </c>
      <c r="F61" s="57"/>
      <c r="G61" s="57">
        <f>IFERROR(G57-G60,"")</f>
        <v>307000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0</v>
      </c>
      <c r="AE61" s="12">
        <f t="shared" si="2"/>
        <v>1308</v>
      </c>
      <c r="AF61" s="12">
        <f t="shared" si="2"/>
        <v>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0.97617519042437428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872</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865</v>
      </c>
      <c r="F63" s="53"/>
      <c r="G63" s="53"/>
      <c r="H63" s="53"/>
      <c r="I63" s="53"/>
      <c r="J63" s="53"/>
      <c r="K63" s="53"/>
      <c r="L63" s="53"/>
      <c r="M63" s="53"/>
      <c r="N63" s="54"/>
      <c r="AA63" s="11">
        <v>0</v>
      </c>
      <c r="AB63" s="11">
        <v>0</v>
      </c>
      <c r="AC63" s="11">
        <v>0</v>
      </c>
      <c r="AD63" s="11">
        <v>0</v>
      </c>
      <c r="AE63" s="11">
        <v>436</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864</v>
      </c>
      <c r="C70" s="49"/>
      <c r="D70" s="15" t="s">
        <v>358</v>
      </c>
      <c r="E70" s="180">
        <f>IFERROR(HLOOKUP($AE$38,$AA$76:$AI$80,2,FALSE),"")</f>
        <v>109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863</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920" t="s">
        <v>305</v>
      </c>
      <c r="B85" s="2921"/>
      <c r="C85" s="2921"/>
      <c r="D85" s="29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920" t="s">
        <v>302</v>
      </c>
      <c r="B87" s="2921"/>
      <c r="C87" s="2921"/>
      <c r="D87" s="292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916" t="s">
        <v>300</v>
      </c>
      <c r="B89" s="2917"/>
      <c r="C89" s="2917"/>
      <c r="D89" s="29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920" t="s">
        <v>297</v>
      </c>
      <c r="B91" s="2921"/>
      <c r="C91" s="2921"/>
      <c r="D91" s="2978"/>
      <c r="E91" s="158" t="s">
        <v>862</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920" t="s">
        <v>294</v>
      </c>
      <c r="B98" s="2921"/>
      <c r="C98" s="2921"/>
      <c r="D98" s="2978"/>
      <c r="E98" s="2983" t="s">
        <v>366</v>
      </c>
      <c r="F98" s="2984"/>
      <c r="G98" s="2980" t="s">
        <v>293</v>
      </c>
      <c r="H98" s="2981"/>
      <c r="I98" s="2981"/>
      <c r="J98" s="2981"/>
      <c r="K98" s="2981"/>
      <c r="L98" s="2981"/>
      <c r="M98" s="2981"/>
      <c r="N98" s="2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920" t="s">
        <v>292</v>
      </c>
      <c r="B105" s="2921"/>
      <c r="C105" s="2921"/>
      <c r="D105" s="2978"/>
      <c r="E105" s="2979" t="s">
        <v>861</v>
      </c>
      <c r="F105" s="2970"/>
      <c r="G105" s="2970"/>
      <c r="H105" s="2970"/>
      <c r="I105" s="2970"/>
      <c r="J105" s="2970"/>
      <c r="K105" s="2970"/>
      <c r="L105" s="2970"/>
      <c r="M105" s="2970"/>
      <c r="N105" s="2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4"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2996" t="s">
        <v>307</v>
      </c>
      <c r="Q4" s="2997"/>
      <c r="R4" s="2997"/>
      <c r="S4" s="2997"/>
      <c r="T4" s="118" t="str">
        <f>LEFT(E83,1)</f>
        <v>Ｂ</v>
      </c>
      <c r="U4" s="2998" t="s">
        <v>306</v>
      </c>
      <c r="V4" s="2998"/>
      <c r="W4" s="2998"/>
      <c r="X4" s="2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000" t="s">
        <v>305</v>
      </c>
      <c r="Q6" s="3001"/>
      <c r="R6" s="3001"/>
      <c r="S6" s="3001"/>
      <c r="T6" s="118" t="str">
        <f>LEFT(E85,1)</f>
        <v>Ａ</v>
      </c>
      <c r="U6" s="2998" t="s">
        <v>303</v>
      </c>
      <c r="V6" s="2998"/>
      <c r="W6" s="2998"/>
      <c r="X6" s="2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012" t="s">
        <v>285</v>
      </c>
      <c r="B7" s="3013"/>
      <c r="C7" s="3013"/>
      <c r="D7" s="3013"/>
      <c r="E7" s="3014" t="str">
        <f t="shared" si="0"/>
        <v>成年後見制度支援</v>
      </c>
      <c r="F7" s="3015"/>
      <c r="G7" s="3015"/>
      <c r="H7" s="3015"/>
      <c r="I7" s="3015"/>
      <c r="J7" s="3015"/>
      <c r="K7" s="3015"/>
      <c r="L7" s="3015"/>
      <c r="M7" s="3015"/>
      <c r="N7" s="3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2988" t="s">
        <v>283</v>
      </c>
      <c r="B8" s="2989"/>
      <c r="C8" s="2989"/>
      <c r="D8" s="2989"/>
      <c r="E8" s="2990" t="str">
        <f t="shared" si="0"/>
        <v>長寿はつらつ課</v>
      </c>
      <c r="F8" s="2991"/>
      <c r="G8" s="2991"/>
      <c r="H8" s="2991"/>
      <c r="I8" s="2991"/>
      <c r="J8" s="2991"/>
      <c r="K8" s="2991"/>
      <c r="L8" s="2991"/>
      <c r="M8" s="2991"/>
      <c r="N8" s="2992"/>
      <c r="P8" s="2960" t="s">
        <v>302</v>
      </c>
      <c r="Q8" s="2961"/>
      <c r="R8" s="2961"/>
      <c r="S8" s="2961"/>
      <c r="T8" s="120" t="str">
        <f>LEFT(E87,1)</f>
        <v>Ａ</v>
      </c>
      <c r="U8" s="2958" t="s">
        <v>301</v>
      </c>
      <c r="V8" s="2958"/>
      <c r="W8" s="2958"/>
      <c r="X8" s="2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2985" t="s">
        <v>334</v>
      </c>
      <c r="B9" s="2986"/>
      <c r="C9" s="2986"/>
      <c r="D9" s="2987"/>
      <c r="E9" s="2993" t="str">
        <f t="shared" si="0"/>
        <v>配偶者や二親等内の親族がいない認知症高齢者等の保護を図るため、市長が成年後見（補助・保佐・後見）の審判請求を行った場合、一連の諸手続費用、後見人などに対する報酬についての費用負担及び報酬助成を行う。
また、市長が成年後見（補助・保佐・後見）の審判請求を行う際の事務手続の一部を委託する。</v>
      </c>
      <c r="F9" s="2994"/>
      <c r="G9" s="2994"/>
      <c r="H9" s="2994"/>
      <c r="I9" s="2994"/>
      <c r="J9" s="2994"/>
      <c r="K9" s="2994"/>
      <c r="L9" s="2994"/>
      <c r="M9" s="2994"/>
      <c r="N9" s="2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956" t="s">
        <v>300</v>
      </c>
      <c r="Q10" s="2957"/>
      <c r="R10" s="2957"/>
      <c r="S10" s="2957"/>
      <c r="T10" s="118" t="str">
        <f>LEFT(E89,1)</f>
        <v>Ｂ</v>
      </c>
      <c r="U10" s="2958" t="s">
        <v>298</v>
      </c>
      <c r="V10" s="2958"/>
      <c r="W10" s="2958"/>
      <c r="X10" s="2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認知症等により判断能力が低下し、親族と疎遠であったり身寄りがない高齢者の権利擁護のため、成年後見人等を選任する必要がある場合に、市長による審判請求を行い、高齢者の福祉の増進に寄与することができた。
また、市長による審判請求を行った者のうち、経済的に困窮している等の理由で、成年後見人等に報酬を支払う資力がない場合に、報酬に係る助成金を交付し、成年後見制度を安定して利用できるよう寄与することができた。</v>
      </c>
      <c r="U12" s="3010"/>
      <c r="V12" s="3010"/>
      <c r="W12" s="3010"/>
      <c r="X12" s="3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2988" t="s">
        <v>332</v>
      </c>
      <c r="B14" s="2989"/>
      <c r="C14" s="2989"/>
      <c r="D14" s="2989"/>
      <c r="E14" s="3002" t="str">
        <f>E51</f>
        <v>■市が直接実施  □一部委託  □全部委託・指定管理  □その他</v>
      </c>
      <c r="F14" s="3003"/>
      <c r="G14" s="3003"/>
      <c r="H14" s="3003"/>
      <c r="I14" s="3003"/>
      <c r="J14" s="3003"/>
      <c r="K14" s="3003"/>
      <c r="L14" s="3003"/>
      <c r="M14" s="3003"/>
      <c r="N14" s="3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2988" t="s">
        <v>331</v>
      </c>
      <c r="B15" s="2989"/>
      <c r="C15" s="2989"/>
      <c r="D15" s="2989"/>
      <c r="E15" s="3002" t="str">
        <f>E52</f>
        <v>□国・県の制度　 ■国・県の制度＋市独自の制度　 □市独自の制度</v>
      </c>
      <c r="F15" s="3003"/>
      <c r="G15" s="3003"/>
      <c r="H15" s="3003"/>
      <c r="I15" s="3003"/>
      <c r="J15" s="3003"/>
      <c r="K15" s="3003"/>
      <c r="L15" s="3003"/>
      <c r="M15" s="3003"/>
      <c r="N15" s="3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005" t="s">
        <v>330</v>
      </c>
      <c r="B16" s="3006"/>
      <c r="C16" s="3006"/>
      <c r="D16" s="3006"/>
      <c r="E16" s="3007" t="str">
        <f>E53</f>
        <v>新座市成年後見制度における市長の審判請求の手続等に関する要綱</v>
      </c>
      <c r="F16" s="3008"/>
      <c r="G16" s="3008"/>
      <c r="H16" s="3008"/>
      <c r="I16" s="3008"/>
      <c r="J16" s="3008"/>
      <c r="K16" s="3008"/>
      <c r="L16" s="3008"/>
      <c r="M16" s="3008"/>
      <c r="N16" s="3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Ⅰ</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9118000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2097000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7021000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4207320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4910680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0.46143013818819917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配偶者や二親等内の親族がいない認知症高齢者等の保護を図るため、市長が成年後見（補助・保佐・後見）の審判の申立てを行った場合に、その申立て費用及び一連の諸手続費用、さらに成年後見人等決定後の後見人等に対する報酬のうち、市が必要と認めた費用を補助した。
また、市長が成年後見（補助・保佐・後見）の審判の申立てを行う際の手続きを円滑に進めるため、親族調査等事務手続の一部を委託した。</v>
      </c>
      <c r="F26" s="53"/>
      <c r="G26" s="53"/>
      <c r="H26" s="53"/>
      <c r="I26" s="53"/>
      <c r="J26" s="53"/>
      <c r="K26" s="53"/>
      <c r="L26" s="53"/>
      <c r="M26" s="53"/>
      <c r="N26" s="54"/>
      <c r="O26" s="21"/>
      <c r="P26" s="2960" t="s">
        <v>292</v>
      </c>
      <c r="Q26" s="2961"/>
      <c r="R26" s="2961"/>
      <c r="S26" s="3017"/>
      <c r="T26" s="121" t="str">
        <f>E105</f>
        <v>加速する超高齢化社会の中で、認知症等により判断能力が低下し、成年後見制度の利用を必要とする高齢者が増加している。こうした状況を踏まえ、制度を必要とする方がより利用しやすくなるよう事業の拡大を図っていく。</v>
      </c>
      <c r="U26" s="3010"/>
      <c r="V26" s="3010"/>
      <c r="W26" s="3010"/>
      <c r="X26" s="3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申立件数</v>
      </c>
      <c r="C33" s="49"/>
      <c r="D33" s="23" t="str">
        <f t="shared" ref="D33:E36" si="1">D70</f>
        <v>件</v>
      </c>
      <c r="E33" s="46">
        <f t="shared" si="1"/>
        <v>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助成件数</v>
      </c>
      <c r="C34" s="49"/>
      <c r="D34" s="23" t="str">
        <f t="shared" si="1"/>
        <v>件</v>
      </c>
      <c r="E34" s="46">
        <f t="shared" si="1"/>
        <v>18</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委託件数</v>
      </c>
      <c r="C35" s="49"/>
      <c r="D35" s="23" t="str">
        <f t="shared" si="1"/>
        <v>件</v>
      </c>
      <c r="E35" s="46">
        <f t="shared" si="1"/>
        <v>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012" t="s">
        <v>285</v>
      </c>
      <c r="B44" s="3013"/>
      <c r="C44" s="3013"/>
      <c r="D44" s="3013"/>
      <c r="E44" s="3014" t="s">
        <v>878</v>
      </c>
      <c r="F44" s="3015"/>
      <c r="G44" s="3015"/>
      <c r="H44" s="3015"/>
      <c r="I44" s="3015"/>
      <c r="J44" s="3015"/>
      <c r="K44" s="3015"/>
      <c r="L44" s="3015"/>
      <c r="M44" s="3015"/>
      <c r="N44" s="3016"/>
    </row>
    <row r="45" spans="1:35" ht="20.100000000000001" customHeight="1" x14ac:dyDescent="0.15">
      <c r="A45" s="2988" t="s">
        <v>283</v>
      </c>
      <c r="B45" s="2989"/>
      <c r="C45" s="2989"/>
      <c r="D45" s="2989"/>
      <c r="E45" s="2990" t="s">
        <v>628</v>
      </c>
      <c r="F45" s="2991"/>
      <c r="G45" s="2991"/>
      <c r="H45" s="2991"/>
      <c r="I45" s="2991"/>
      <c r="J45" s="2991"/>
      <c r="K45" s="2991"/>
      <c r="L45" s="2991"/>
      <c r="M45" s="2991"/>
      <c r="N45" s="2992"/>
    </row>
    <row r="46" spans="1:35" ht="20.100000000000001" customHeight="1" x14ac:dyDescent="0.15">
      <c r="A46" s="2985" t="s">
        <v>334</v>
      </c>
      <c r="B46" s="2986"/>
      <c r="C46" s="2986"/>
      <c r="D46" s="2987"/>
      <c r="E46" s="2993" t="s">
        <v>877</v>
      </c>
      <c r="F46" s="2994"/>
      <c r="G46" s="2994"/>
      <c r="H46" s="2994"/>
      <c r="I46" s="2994"/>
      <c r="J46" s="2994"/>
      <c r="K46" s="2994"/>
      <c r="L46" s="2994"/>
      <c r="M46" s="2994"/>
      <c r="N46" s="2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2988" t="s">
        <v>332</v>
      </c>
      <c r="B51" s="2989"/>
      <c r="C51" s="2989"/>
      <c r="D51" s="2989"/>
      <c r="E51" s="3002" t="str">
        <f>AA52 &amp; "市が直接実施  " &amp; AB52  &amp; "一部委託  "  &amp; AC52 &amp; "全部委託・指定管理  " &amp; AD52 &amp; "その他"</f>
        <v>■市が直接実施  □一部委託  □全部委託・指定管理  □その他</v>
      </c>
      <c r="F51" s="3003"/>
      <c r="G51" s="3003"/>
      <c r="H51" s="3003"/>
      <c r="I51" s="3003"/>
      <c r="J51" s="3003"/>
      <c r="K51" s="3003"/>
      <c r="L51" s="3003"/>
      <c r="M51" s="3003"/>
      <c r="N51" s="3004"/>
    </row>
    <row r="52" spans="1:40" ht="20.100000000000001" customHeight="1" x14ac:dyDescent="0.15">
      <c r="A52" s="2988" t="s">
        <v>331</v>
      </c>
      <c r="B52" s="2989"/>
      <c r="C52" s="2989"/>
      <c r="D52" s="2989"/>
      <c r="E52" s="3002" t="str">
        <f>AA53 &amp; "国・県の制度　 " &amp; AB53  &amp; "国・県の制度＋市独自の制度　 "  &amp; AC53  &amp; "市独自の制度"</f>
        <v>□国・県の制度　 ■国・県の制度＋市独自の制度　 □市独自の制度</v>
      </c>
      <c r="F52" s="3003"/>
      <c r="G52" s="3003"/>
      <c r="H52" s="3003"/>
      <c r="I52" s="3003"/>
      <c r="J52" s="3003"/>
      <c r="K52" s="3003"/>
      <c r="L52" s="3003"/>
      <c r="M52" s="3003"/>
      <c r="N52" s="3004"/>
      <c r="AA52" s="8" t="s">
        <v>275</v>
      </c>
      <c r="AB52" s="8" t="s">
        <v>274</v>
      </c>
      <c r="AC52" s="8" t="s">
        <v>274</v>
      </c>
      <c r="AD52" s="8" t="s">
        <v>274</v>
      </c>
    </row>
    <row r="53" spans="1:40" ht="20.100000000000001" customHeight="1" thickBot="1" x14ac:dyDescent="0.2">
      <c r="A53" s="3005" t="s">
        <v>330</v>
      </c>
      <c r="B53" s="3006"/>
      <c r="C53" s="3006"/>
      <c r="D53" s="3006"/>
      <c r="E53" s="3007" t="s">
        <v>876</v>
      </c>
      <c r="F53" s="3008"/>
      <c r="G53" s="3008"/>
      <c r="H53" s="3008"/>
      <c r="I53" s="3008"/>
      <c r="J53" s="3008"/>
      <c r="K53" s="3008"/>
      <c r="L53" s="3008"/>
      <c r="M53" s="3008"/>
      <c r="N53" s="30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9118000</v>
      </c>
      <c r="F57" s="57"/>
      <c r="G57" s="57">
        <f>IFERROR(HLOOKUP($AF$38,$AA$56:$AI$57,2,FALSE)*1000,"")</f>
        <v>11058000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8066</v>
      </c>
      <c r="AE57" s="13">
        <v>9118</v>
      </c>
      <c r="AF57" s="13">
        <v>11058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2097000</v>
      </c>
      <c r="G58" s="19"/>
      <c r="H58" s="20">
        <f>IFERROR(G57-H59,"")</f>
        <v>2541000</v>
      </c>
      <c r="I58" s="19"/>
      <c r="J58" s="20">
        <f>IFERROR(I57-J59,"")</f>
        <v>0</v>
      </c>
      <c r="K58" s="19"/>
      <c r="L58" s="20">
        <f>IFERROR(K57-L59,"")</f>
        <v>0</v>
      </c>
      <c r="M58" s="19"/>
      <c r="N58" s="18">
        <f>IFERROR(M57-N59,"")</f>
        <v>0</v>
      </c>
      <c r="AA58" s="13">
        <v>0</v>
      </c>
      <c r="AB58" s="13">
        <v>0</v>
      </c>
      <c r="AC58" s="13">
        <v>0</v>
      </c>
      <c r="AD58" s="13">
        <v>1688342</v>
      </c>
      <c r="AE58" s="13">
        <v>4207320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7021000</v>
      </c>
      <c r="G59" s="19"/>
      <c r="H59" s="20">
        <f>IFERROR(HLOOKUP($AF$38,$AA$60:$AI$61,2,FALSE)*1000,"")</f>
        <v>8517000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4207320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4910680</v>
      </c>
      <c r="F61" s="57"/>
      <c r="G61" s="57">
        <f>IFERROR(G57-G60,"")</f>
        <v>11058000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6212</v>
      </c>
      <c r="AE61" s="12">
        <f t="shared" si="2"/>
        <v>7021</v>
      </c>
      <c r="AF61" s="12">
        <f t="shared" si="2"/>
        <v>8517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0.46143013818819917</v>
      </c>
      <c r="F62" s="47"/>
      <c r="G62" s="47">
        <f>IFERROR(G$60/G$57,"")</f>
        <v>0</v>
      </c>
      <c r="H62" s="47"/>
      <c r="I62" s="47" t="str">
        <f>IFERROR(I$60/I$57,"")</f>
        <v/>
      </c>
      <c r="J62" s="47"/>
      <c r="K62" s="47" t="str">
        <f>IFERROR(K$60/K$57,"")</f>
        <v/>
      </c>
      <c r="L62" s="47"/>
      <c r="M62" s="47" t="str">
        <f>IFERROR(M$60/M$57,"")</f>
        <v/>
      </c>
      <c r="N62" s="50"/>
      <c r="AA62" s="11">
        <v>0</v>
      </c>
      <c r="AB62" s="11">
        <v>0</v>
      </c>
      <c r="AC62" s="11">
        <v>0</v>
      </c>
      <c r="AD62" s="11">
        <v>3106</v>
      </c>
      <c r="AE62" s="11">
        <v>3511</v>
      </c>
      <c r="AF62" s="11">
        <v>4258</v>
      </c>
      <c r="AG62" s="11">
        <v>0</v>
      </c>
      <c r="AH62" s="11">
        <v>0</v>
      </c>
      <c r="AI62" s="11">
        <v>0</v>
      </c>
      <c r="AJ62" s="8" t="s">
        <v>251</v>
      </c>
      <c r="AL62" s="8" t="s">
        <v>251</v>
      </c>
      <c r="AN62" s="8" t="s">
        <v>251</v>
      </c>
    </row>
    <row r="63" spans="1:40" ht="20.100000000000001" customHeight="1" x14ac:dyDescent="0.15">
      <c r="A63" s="51" t="s">
        <v>321</v>
      </c>
      <c r="B63" s="52"/>
      <c r="C63" s="52"/>
      <c r="D63" s="52"/>
      <c r="E63" s="53" t="s">
        <v>875</v>
      </c>
      <c r="F63" s="53"/>
      <c r="G63" s="53"/>
      <c r="H63" s="53"/>
      <c r="I63" s="53"/>
      <c r="J63" s="53"/>
      <c r="K63" s="53"/>
      <c r="L63" s="53"/>
      <c r="M63" s="53"/>
      <c r="N63" s="54"/>
      <c r="AA63" s="11">
        <v>0</v>
      </c>
      <c r="AB63" s="11">
        <v>0</v>
      </c>
      <c r="AC63" s="11">
        <v>0</v>
      </c>
      <c r="AD63" s="11">
        <v>1553</v>
      </c>
      <c r="AE63" s="11">
        <v>1755</v>
      </c>
      <c r="AF63" s="11">
        <v>2129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874</v>
      </c>
      <c r="C70" s="49"/>
      <c r="D70" s="15" t="s">
        <v>358</v>
      </c>
      <c r="E70" s="180">
        <f>IFERROR(HLOOKUP($AE$38,$AA$76:$AI$80,2,FALSE),"")</f>
        <v>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1553</v>
      </c>
      <c r="AE70" s="11">
        <v>1755</v>
      </c>
      <c r="AF70" s="11">
        <v>2129</v>
      </c>
      <c r="AG70" s="11">
        <v>0</v>
      </c>
      <c r="AH70" s="11">
        <v>0</v>
      </c>
      <c r="AI70" s="11">
        <v>0</v>
      </c>
      <c r="AJ70" s="8" t="s">
        <v>251</v>
      </c>
      <c r="AL70" s="8" t="s">
        <v>251</v>
      </c>
      <c r="AN70" s="8" t="s">
        <v>251</v>
      </c>
    </row>
    <row r="71" spans="1:40" ht="20.100000000000001" customHeight="1" x14ac:dyDescent="0.15">
      <c r="A71" s="56"/>
      <c r="B71" s="49" t="s">
        <v>873</v>
      </c>
      <c r="C71" s="49"/>
      <c r="D71" s="15" t="s">
        <v>358</v>
      </c>
      <c r="E71" s="180">
        <f>IFERROR(HLOOKUP($AE$38,$AA$76:$AI$80,3,FALSE),"")</f>
        <v>18</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1</v>
      </c>
      <c r="AG71" s="11">
        <v>0</v>
      </c>
      <c r="AH71" s="11">
        <v>0</v>
      </c>
      <c r="AI71" s="11">
        <v>0</v>
      </c>
      <c r="AJ71" s="8" t="s">
        <v>251</v>
      </c>
      <c r="AL71" s="8" t="s">
        <v>251</v>
      </c>
      <c r="AN71" s="8" t="s">
        <v>251</v>
      </c>
    </row>
    <row r="72" spans="1:40" ht="20.100000000000001" customHeight="1" x14ac:dyDescent="0.15">
      <c r="A72" s="56"/>
      <c r="B72" s="49" t="s">
        <v>872</v>
      </c>
      <c r="C72" s="49"/>
      <c r="D72" s="15" t="s">
        <v>358</v>
      </c>
      <c r="E72" s="180">
        <f>IFERROR(HLOOKUP($AE$38,$AA$76:$AI$80,4,FALSE),"")</f>
        <v>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18</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2960" t="s">
        <v>305</v>
      </c>
      <c r="B85" s="2961"/>
      <c r="C85" s="2961"/>
      <c r="D85" s="29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2960" t="s">
        <v>302</v>
      </c>
      <c r="B87" s="2961"/>
      <c r="C87" s="2961"/>
      <c r="D87" s="2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956" t="s">
        <v>300</v>
      </c>
      <c r="B89" s="2957"/>
      <c r="C89" s="2957"/>
      <c r="D89" s="295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2960" t="s">
        <v>297</v>
      </c>
      <c r="B91" s="2961"/>
      <c r="C91" s="2961"/>
      <c r="D91" s="3018"/>
      <c r="E91" s="158" t="s">
        <v>871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2960" t="s">
        <v>294</v>
      </c>
      <c r="B98" s="2961"/>
      <c r="C98" s="2961"/>
      <c r="D98" s="3018"/>
      <c r="E98" s="3023" t="s">
        <v>366</v>
      </c>
      <c r="F98" s="3024"/>
      <c r="G98" s="3020" t="s">
        <v>293</v>
      </c>
      <c r="H98" s="3021"/>
      <c r="I98" s="3021"/>
      <c r="J98" s="3021"/>
      <c r="K98" s="3021"/>
      <c r="L98" s="3021"/>
      <c r="M98" s="3021"/>
      <c r="N98" s="3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2960" t="s">
        <v>292</v>
      </c>
      <c r="B105" s="2961"/>
      <c r="C105" s="2961"/>
      <c r="D105" s="3018"/>
      <c r="E105" s="3019" t="s">
        <v>870</v>
      </c>
      <c r="F105" s="3010"/>
      <c r="G105" s="3010"/>
      <c r="H105" s="3010"/>
      <c r="I105" s="3010"/>
      <c r="J105" s="3010"/>
      <c r="K105" s="3010"/>
      <c r="L105" s="3010"/>
      <c r="M105" s="3010"/>
      <c r="N105" s="3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036" t="s">
        <v>307</v>
      </c>
      <c r="Q4" s="3037"/>
      <c r="R4" s="3037"/>
      <c r="S4" s="3037"/>
      <c r="T4" s="118" t="str">
        <f>LEFT(E83,1)</f>
        <v>Ｂ</v>
      </c>
      <c r="U4" s="3038" t="s">
        <v>306</v>
      </c>
      <c r="V4" s="3038"/>
      <c r="W4" s="3038"/>
      <c r="X4" s="3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040" t="s">
        <v>305</v>
      </c>
      <c r="Q6" s="3041"/>
      <c r="R6" s="3041"/>
      <c r="S6" s="3041"/>
      <c r="T6" s="118" t="str">
        <f>LEFT(E85,1)</f>
        <v>Ｂ</v>
      </c>
      <c r="U6" s="3038" t="s">
        <v>303</v>
      </c>
      <c r="V6" s="3038"/>
      <c r="W6" s="3038"/>
      <c r="X6" s="3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052" t="s">
        <v>285</v>
      </c>
      <c r="B7" s="3053"/>
      <c r="C7" s="3053"/>
      <c r="D7" s="3053"/>
      <c r="E7" s="3054" t="str">
        <f t="shared" si="0"/>
        <v>地域包括支援センター運営委員会</v>
      </c>
      <c r="F7" s="3055"/>
      <c r="G7" s="3055"/>
      <c r="H7" s="3055"/>
      <c r="I7" s="3055"/>
      <c r="J7" s="3055"/>
      <c r="K7" s="3055"/>
      <c r="L7" s="3055"/>
      <c r="M7" s="3055"/>
      <c r="N7" s="3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028" t="s">
        <v>283</v>
      </c>
      <c r="B8" s="3029"/>
      <c r="C8" s="3029"/>
      <c r="D8" s="3029"/>
      <c r="E8" s="3030" t="str">
        <f t="shared" si="0"/>
        <v>介護保険課</v>
      </c>
      <c r="F8" s="3031"/>
      <c r="G8" s="3031"/>
      <c r="H8" s="3031"/>
      <c r="I8" s="3031"/>
      <c r="J8" s="3031"/>
      <c r="K8" s="3031"/>
      <c r="L8" s="3031"/>
      <c r="M8" s="3031"/>
      <c r="N8" s="3032"/>
      <c r="P8" s="3000" t="s">
        <v>302</v>
      </c>
      <c r="Q8" s="3001"/>
      <c r="R8" s="3001"/>
      <c r="S8" s="3001"/>
      <c r="T8" s="120" t="str">
        <f>LEFT(E87,1)</f>
        <v>Ａ</v>
      </c>
      <c r="U8" s="2998" t="s">
        <v>301</v>
      </c>
      <c r="V8" s="2998"/>
      <c r="W8" s="2998"/>
      <c r="X8" s="2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025" t="s">
        <v>334</v>
      </c>
      <c r="B9" s="3026"/>
      <c r="C9" s="3026"/>
      <c r="D9" s="3027"/>
      <c r="E9" s="3033" t="str">
        <f t="shared" si="0"/>
        <v>地域における高齢者の総合相談、介護予防事業等を行う高齢者相談センター（地域包括支援センター）の適切な運営を確保するため、地域包括支援センター運営委員会を開催する。</v>
      </c>
      <c r="F9" s="3034"/>
      <c r="G9" s="3034"/>
      <c r="H9" s="3034"/>
      <c r="I9" s="3034"/>
      <c r="J9" s="3034"/>
      <c r="K9" s="3034"/>
      <c r="L9" s="3034"/>
      <c r="M9" s="3034"/>
      <c r="N9" s="3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2996" t="s">
        <v>300</v>
      </c>
      <c r="Q10" s="2997"/>
      <c r="R10" s="2997"/>
      <c r="S10" s="2997"/>
      <c r="T10" s="118" t="str">
        <f>LEFT(E89,1)</f>
        <v>Ａ</v>
      </c>
      <c r="U10" s="2998" t="s">
        <v>298</v>
      </c>
      <c r="V10" s="2998"/>
      <c r="W10" s="2998"/>
      <c r="X10" s="2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地域包括支援センターの運営について、学識経験者や福祉経験者等地域の関係者全体で協議することで、地域包括支援センターの適切かつ中立的な運営を確保できた。
地域包括支援センターの運営の実情に応じた意見交換がなされ、適切な運営に資する会議となった。</v>
      </c>
      <c r="U12" s="3050"/>
      <c r="V12" s="3050"/>
      <c r="W12" s="3050"/>
      <c r="X12" s="3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028" t="s">
        <v>332</v>
      </c>
      <c r="B14" s="3029"/>
      <c r="C14" s="3029"/>
      <c r="D14" s="3029"/>
      <c r="E14" s="3042" t="str">
        <f>E51</f>
        <v>■市が直接実施  □一部委託  □全部委託・指定管理  □その他</v>
      </c>
      <c r="F14" s="3043"/>
      <c r="G14" s="3043"/>
      <c r="H14" s="3043"/>
      <c r="I14" s="3043"/>
      <c r="J14" s="3043"/>
      <c r="K14" s="3043"/>
      <c r="L14" s="3043"/>
      <c r="M14" s="3043"/>
      <c r="N14" s="3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028" t="s">
        <v>331</v>
      </c>
      <c r="B15" s="3029"/>
      <c r="C15" s="3029"/>
      <c r="D15" s="3029"/>
      <c r="E15" s="3042" t="str">
        <f>E52</f>
        <v>■国・県の制度　 □国・県の制度＋市独自の制度　 □市独自の制度</v>
      </c>
      <c r="F15" s="3043"/>
      <c r="G15" s="3043"/>
      <c r="H15" s="3043"/>
      <c r="I15" s="3043"/>
      <c r="J15" s="3043"/>
      <c r="K15" s="3043"/>
      <c r="L15" s="3043"/>
      <c r="M15" s="3043"/>
      <c r="N15" s="3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045" t="s">
        <v>330</v>
      </c>
      <c r="B16" s="3046"/>
      <c r="C16" s="3046"/>
      <c r="D16" s="3046"/>
      <c r="E16" s="3047" t="str">
        <f>E53</f>
        <v>介護保険法施行規則</v>
      </c>
      <c r="F16" s="3048"/>
      <c r="G16" s="3048"/>
      <c r="H16" s="3048"/>
      <c r="I16" s="3048"/>
      <c r="J16" s="3048"/>
      <c r="K16" s="3048"/>
      <c r="L16" s="3048"/>
      <c r="M16" s="3048"/>
      <c r="N16" s="3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65000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地域包括支援センター運営委員会を実施し、地域包括支援センターの運営や職員の確保等に関することについて協議及び評価を行った。
第１回：令和５年８月３日（木）　出席委員４名
第２回：令和５年１０月５日（木）出席委員５名
第３回：令和６年２月２７日（火）出席委員４名</v>
      </c>
      <c r="F26" s="53"/>
      <c r="G26" s="53"/>
      <c r="H26" s="53"/>
      <c r="I26" s="53"/>
      <c r="J26" s="53"/>
      <c r="K26" s="53"/>
      <c r="L26" s="53"/>
      <c r="M26" s="53"/>
      <c r="N26" s="54"/>
      <c r="O26" s="21"/>
      <c r="P26" s="3000" t="s">
        <v>292</v>
      </c>
      <c r="Q26" s="3001"/>
      <c r="R26" s="3001"/>
      <c r="S26" s="3057"/>
      <c r="T26" s="121" t="str">
        <f>E105</f>
        <v>会議の審議内容等を検討しながら、今後も定期的に地域包括支援センター運営委員会を開催していく。</v>
      </c>
      <c r="U26" s="3050"/>
      <c r="V26" s="3050"/>
      <c r="W26" s="3050"/>
      <c r="X26" s="3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地域包括支援センター運営委員会開催回数</v>
      </c>
      <c r="C33" s="49"/>
      <c r="D33" s="23" t="str">
        <f t="shared" ref="D33:E36" si="1">D70</f>
        <v>回</v>
      </c>
      <c r="E33" s="46">
        <f t="shared" si="1"/>
        <v>3</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052" t="s">
        <v>285</v>
      </c>
      <c r="B44" s="3053"/>
      <c r="C44" s="3053"/>
      <c r="D44" s="3053"/>
      <c r="E44" s="3054" t="s">
        <v>885</v>
      </c>
      <c r="F44" s="3055"/>
      <c r="G44" s="3055"/>
      <c r="H44" s="3055"/>
      <c r="I44" s="3055"/>
      <c r="J44" s="3055"/>
      <c r="K44" s="3055"/>
      <c r="L44" s="3055"/>
      <c r="M44" s="3055"/>
      <c r="N44" s="3056"/>
    </row>
    <row r="45" spans="1:35" ht="20.100000000000001" customHeight="1" x14ac:dyDescent="0.15">
      <c r="A45" s="3028" t="s">
        <v>283</v>
      </c>
      <c r="B45" s="3029"/>
      <c r="C45" s="3029"/>
      <c r="D45" s="3029"/>
      <c r="E45" s="3030" t="s">
        <v>822</v>
      </c>
      <c r="F45" s="3031"/>
      <c r="G45" s="3031"/>
      <c r="H45" s="3031"/>
      <c r="I45" s="3031"/>
      <c r="J45" s="3031"/>
      <c r="K45" s="3031"/>
      <c r="L45" s="3031"/>
      <c r="M45" s="3031"/>
      <c r="N45" s="3032"/>
    </row>
    <row r="46" spans="1:35" ht="20.100000000000001" customHeight="1" x14ac:dyDescent="0.15">
      <c r="A46" s="3025" t="s">
        <v>334</v>
      </c>
      <c r="B46" s="3026"/>
      <c r="C46" s="3026"/>
      <c r="D46" s="3027"/>
      <c r="E46" s="3033" t="s">
        <v>884</v>
      </c>
      <c r="F46" s="3034"/>
      <c r="G46" s="3034"/>
      <c r="H46" s="3034"/>
      <c r="I46" s="3034"/>
      <c r="J46" s="3034"/>
      <c r="K46" s="3034"/>
      <c r="L46" s="3034"/>
      <c r="M46" s="3034"/>
      <c r="N46" s="3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028" t="s">
        <v>332</v>
      </c>
      <c r="B51" s="3029"/>
      <c r="C51" s="3029"/>
      <c r="D51" s="3029"/>
      <c r="E51" s="3042" t="str">
        <f>AA52 &amp; "市が直接実施  " &amp; AB52  &amp; "一部委託  "  &amp; AC52 &amp; "全部委託・指定管理  " &amp; AD52 &amp; "その他"</f>
        <v>■市が直接実施  □一部委託  □全部委託・指定管理  □その他</v>
      </c>
      <c r="F51" s="3043"/>
      <c r="G51" s="3043"/>
      <c r="H51" s="3043"/>
      <c r="I51" s="3043"/>
      <c r="J51" s="3043"/>
      <c r="K51" s="3043"/>
      <c r="L51" s="3043"/>
      <c r="M51" s="3043"/>
      <c r="N51" s="3044"/>
    </row>
    <row r="52" spans="1:40" ht="20.100000000000001" customHeight="1" x14ac:dyDescent="0.15">
      <c r="A52" s="3028" t="s">
        <v>331</v>
      </c>
      <c r="B52" s="3029"/>
      <c r="C52" s="3029"/>
      <c r="D52" s="3029"/>
      <c r="E52" s="3042" t="str">
        <f>AA53 &amp; "国・県の制度　 " &amp; AB53  &amp; "国・県の制度＋市独自の制度　 "  &amp; AC53  &amp; "市独自の制度"</f>
        <v>■国・県の制度　 □国・県の制度＋市独自の制度　 □市独自の制度</v>
      </c>
      <c r="F52" s="3043"/>
      <c r="G52" s="3043"/>
      <c r="H52" s="3043"/>
      <c r="I52" s="3043"/>
      <c r="J52" s="3043"/>
      <c r="K52" s="3043"/>
      <c r="L52" s="3043"/>
      <c r="M52" s="3043"/>
      <c r="N52" s="3044"/>
      <c r="AA52" s="8" t="s">
        <v>275</v>
      </c>
      <c r="AB52" s="8" t="s">
        <v>274</v>
      </c>
      <c r="AC52" s="8" t="s">
        <v>274</v>
      </c>
      <c r="AD52" s="8" t="s">
        <v>274</v>
      </c>
    </row>
    <row r="53" spans="1:40" ht="20.100000000000001" customHeight="1" thickBot="1" x14ac:dyDescent="0.2">
      <c r="A53" s="3045" t="s">
        <v>330</v>
      </c>
      <c r="B53" s="3046"/>
      <c r="C53" s="3046"/>
      <c r="D53" s="3046"/>
      <c r="E53" s="3047" t="s">
        <v>883</v>
      </c>
      <c r="F53" s="3048"/>
      <c r="G53" s="3048"/>
      <c r="H53" s="3048"/>
      <c r="I53" s="3048"/>
      <c r="J53" s="3048"/>
      <c r="K53" s="3048"/>
      <c r="L53" s="3048"/>
      <c r="M53" s="3048"/>
      <c r="N53" s="30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65000</v>
      </c>
      <c r="F57" s="57"/>
      <c r="G57" s="57">
        <f>IFERROR(HLOOKUP($AF$38,$AA$56:$AI$57,2,FALSE)*1000,"")</f>
        <v>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50</v>
      </c>
      <c r="AE57" s="13">
        <v>65</v>
      </c>
      <c r="AF57" s="13">
        <v>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15000</v>
      </c>
      <c r="G58" s="19"/>
      <c r="H58" s="20">
        <f>IFERROR(G57-H59,"")</f>
        <v>0</v>
      </c>
      <c r="I58" s="19"/>
      <c r="J58" s="20">
        <f>IFERROR(I57-J59,"")</f>
        <v>0</v>
      </c>
      <c r="K58" s="19"/>
      <c r="L58" s="20">
        <f>IFERROR(K57-L59,"")</f>
        <v>0</v>
      </c>
      <c r="M58" s="19"/>
      <c r="N58" s="18">
        <f>IFERROR(M57-N59,"")</f>
        <v>0</v>
      </c>
      <c r="AA58" s="13">
        <v>0</v>
      </c>
      <c r="AB58" s="13">
        <v>0</v>
      </c>
      <c r="AC58" s="13">
        <v>0</v>
      </c>
      <c r="AD58" s="13">
        <v>20000</v>
      </c>
      <c r="AE58" s="13">
        <v>65000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50000</v>
      </c>
      <c r="G59" s="19"/>
      <c r="H59" s="20">
        <f>IFERROR(HLOOKUP($AF$38,$AA$60:$AI$61,2,FALSE)*1000,"")</f>
        <v>50000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65000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0</v>
      </c>
      <c r="F61" s="57"/>
      <c r="G61" s="57">
        <f>IFERROR(G57-G60,"")</f>
        <v>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50</v>
      </c>
      <c r="AE61" s="12">
        <f t="shared" si="2"/>
        <v>50</v>
      </c>
      <c r="AF61" s="12">
        <f t="shared" si="2"/>
        <v>50</v>
      </c>
      <c r="AG61" s="12">
        <f t="shared" si="2"/>
        <v>0</v>
      </c>
      <c r="AH61" s="12">
        <f t="shared" si="2"/>
        <v>0</v>
      </c>
      <c r="AI61" s="12">
        <f t="shared" si="2"/>
        <v>0</v>
      </c>
      <c r="AL61" s="8" t="s">
        <v>251</v>
      </c>
    </row>
    <row r="62" spans="1:40" ht="20.100000000000001" customHeight="1" x14ac:dyDescent="0.15">
      <c r="A62" s="56"/>
      <c r="B62" s="48" t="s">
        <v>322</v>
      </c>
      <c r="C62" s="48"/>
      <c r="D62" s="48"/>
      <c r="E62" s="47">
        <f>IFERROR(E$60/E$57,"")</f>
        <v>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882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881</v>
      </c>
      <c r="C70" s="49"/>
      <c r="D70" s="15" t="s">
        <v>350</v>
      </c>
      <c r="E70" s="180">
        <f>IFERROR(HLOOKUP($AE$38,$AA$76:$AI$80,2,FALSE),"")</f>
        <v>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50</v>
      </c>
      <c r="AE70" s="11">
        <v>50</v>
      </c>
      <c r="AF70" s="11">
        <v>50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000" t="s">
        <v>305</v>
      </c>
      <c r="B85" s="3001"/>
      <c r="C85" s="3001"/>
      <c r="D85" s="30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000" t="s">
        <v>302</v>
      </c>
      <c r="B87" s="3001"/>
      <c r="C87" s="3001"/>
      <c r="D87" s="30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2996" t="s">
        <v>300</v>
      </c>
      <c r="B89" s="2997"/>
      <c r="C89" s="2997"/>
      <c r="D89" s="2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000" t="s">
        <v>297</v>
      </c>
      <c r="B91" s="3001"/>
      <c r="C91" s="3001"/>
      <c r="D91" s="3058"/>
      <c r="E91" s="158" t="s">
        <v>880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000" t="s">
        <v>294</v>
      </c>
      <c r="B98" s="3001"/>
      <c r="C98" s="3001"/>
      <c r="D98" s="3058"/>
      <c r="E98" s="3063" t="s">
        <v>340</v>
      </c>
      <c r="F98" s="3064"/>
      <c r="G98" s="3060" t="s">
        <v>293</v>
      </c>
      <c r="H98" s="3061"/>
      <c r="I98" s="3061"/>
      <c r="J98" s="3061"/>
      <c r="K98" s="3061"/>
      <c r="L98" s="3061"/>
      <c r="M98" s="3061"/>
      <c r="N98" s="3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000" t="s">
        <v>292</v>
      </c>
      <c r="B105" s="3001"/>
      <c r="C105" s="3001"/>
      <c r="D105" s="3058"/>
      <c r="E105" s="3059" t="s">
        <v>879</v>
      </c>
      <c r="F105" s="3050"/>
      <c r="G105" s="3050"/>
      <c r="H105" s="3050"/>
      <c r="I105" s="3050"/>
      <c r="J105" s="3050"/>
      <c r="K105" s="3050"/>
      <c r="L105" s="3050"/>
      <c r="M105" s="3050"/>
      <c r="N105" s="3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70" zoomScaleNormal="90" zoomScaleSheetLayoutView="7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076" t="s">
        <v>307</v>
      </c>
      <c r="Q4" s="3077"/>
      <c r="R4" s="3077"/>
      <c r="S4" s="3077"/>
      <c r="T4" s="118" t="str">
        <f>LEFT(E83,1)</f>
        <v>Ｂ</v>
      </c>
      <c r="U4" s="3078" t="s">
        <v>306</v>
      </c>
      <c r="V4" s="3078"/>
      <c r="W4" s="3078"/>
      <c r="X4" s="30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080" t="s">
        <v>305</v>
      </c>
      <c r="Q6" s="3081"/>
      <c r="R6" s="3081"/>
      <c r="S6" s="3081"/>
      <c r="T6" s="118" t="str">
        <f>LEFT(E85,1)</f>
        <v>Ｂ</v>
      </c>
      <c r="U6" s="3078" t="s">
        <v>303</v>
      </c>
      <c r="V6" s="3078"/>
      <c r="W6" s="3078"/>
      <c r="X6" s="30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092" t="s">
        <v>285</v>
      </c>
      <c r="B7" s="3093"/>
      <c r="C7" s="3093"/>
      <c r="D7" s="3093"/>
      <c r="E7" s="3094" t="str">
        <f t="shared" si="0"/>
        <v>地域密着型サービス運営委員会</v>
      </c>
      <c r="F7" s="3095"/>
      <c r="G7" s="3095"/>
      <c r="H7" s="3095"/>
      <c r="I7" s="3095"/>
      <c r="J7" s="3095"/>
      <c r="K7" s="3095"/>
      <c r="L7" s="3095"/>
      <c r="M7" s="3095"/>
      <c r="N7" s="30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068" t="s">
        <v>283</v>
      </c>
      <c r="B8" s="3069"/>
      <c r="C8" s="3069"/>
      <c r="D8" s="3069"/>
      <c r="E8" s="3070" t="str">
        <f t="shared" si="0"/>
        <v>介護保険課</v>
      </c>
      <c r="F8" s="3071"/>
      <c r="G8" s="3071"/>
      <c r="H8" s="3071"/>
      <c r="I8" s="3071"/>
      <c r="J8" s="3071"/>
      <c r="K8" s="3071"/>
      <c r="L8" s="3071"/>
      <c r="M8" s="3071"/>
      <c r="N8" s="3072"/>
      <c r="P8" s="3040" t="s">
        <v>302</v>
      </c>
      <c r="Q8" s="3041"/>
      <c r="R8" s="3041"/>
      <c r="S8" s="3041"/>
      <c r="T8" s="120" t="str">
        <f>LEFT(E87,1)</f>
        <v>Ａ</v>
      </c>
      <c r="U8" s="3038" t="s">
        <v>301</v>
      </c>
      <c r="V8" s="3038"/>
      <c r="W8" s="3038"/>
      <c r="X8" s="30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065" t="s">
        <v>334</v>
      </c>
      <c r="B9" s="3066"/>
      <c r="C9" s="3066"/>
      <c r="D9" s="3067"/>
      <c r="E9" s="3073" t="str">
        <f t="shared" si="0"/>
        <v>要介護状態等の高齢者が、身近な地域で必要なサービスを受けられるよう地域密着型のサービスを行う。その適切な運営を確保するため、地域密着型サービス運営委員会を開催する。</v>
      </c>
      <c r="F9" s="3074"/>
      <c r="G9" s="3074"/>
      <c r="H9" s="3074"/>
      <c r="I9" s="3074"/>
      <c r="J9" s="3074"/>
      <c r="K9" s="3074"/>
      <c r="L9" s="3074"/>
      <c r="M9" s="3074"/>
      <c r="N9" s="30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036" t="s">
        <v>300</v>
      </c>
      <c r="Q10" s="3037"/>
      <c r="R10" s="3037"/>
      <c r="S10" s="3037"/>
      <c r="T10" s="118" t="str">
        <f>LEFT(E89,1)</f>
        <v>Ａ</v>
      </c>
      <c r="U10" s="3038" t="s">
        <v>298</v>
      </c>
      <c r="V10" s="3038"/>
      <c r="W10" s="3038"/>
      <c r="X10" s="30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地域密着型サービスの指定やサービスの指定基準、介護報酬等を設定する際に、実情に応じた意見交換がなされ、適切な運営に資する会議となった。</v>
      </c>
      <c r="U12" s="3090"/>
      <c r="V12" s="3090"/>
      <c r="W12" s="3090"/>
      <c r="X12" s="30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068" t="s">
        <v>332</v>
      </c>
      <c r="B14" s="3069"/>
      <c r="C14" s="3069"/>
      <c r="D14" s="3069"/>
      <c r="E14" s="3082" t="str">
        <f>E51</f>
        <v>■市が直接実施  □一部委託  □全部委託・指定管理  □その他</v>
      </c>
      <c r="F14" s="3083"/>
      <c r="G14" s="3083"/>
      <c r="H14" s="3083"/>
      <c r="I14" s="3083"/>
      <c r="J14" s="3083"/>
      <c r="K14" s="3083"/>
      <c r="L14" s="3083"/>
      <c r="M14" s="3083"/>
      <c r="N14" s="30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068" t="s">
        <v>331</v>
      </c>
      <c r="B15" s="3069"/>
      <c r="C15" s="3069"/>
      <c r="D15" s="3069"/>
      <c r="E15" s="3082" t="str">
        <f>E52</f>
        <v>■国・県の制度　 □国・県の制度＋市独自の制度　 □市独自の制度</v>
      </c>
      <c r="F15" s="3083"/>
      <c r="G15" s="3083"/>
      <c r="H15" s="3083"/>
      <c r="I15" s="3083"/>
      <c r="J15" s="3083"/>
      <c r="K15" s="3083"/>
      <c r="L15" s="3083"/>
      <c r="M15" s="3083"/>
      <c r="N15" s="30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085" t="s">
        <v>330</v>
      </c>
      <c r="B16" s="3086"/>
      <c r="C16" s="3086"/>
      <c r="D16" s="3086"/>
      <c r="E16" s="3087" t="str">
        <f>E53</f>
        <v>介護保険法第４２条の２、第７８条の２</v>
      </c>
      <c r="F16" s="3088"/>
      <c r="G16" s="3088"/>
      <c r="H16" s="3088"/>
      <c r="I16" s="3088"/>
      <c r="J16" s="3088"/>
      <c r="K16" s="3088"/>
      <c r="L16" s="3088"/>
      <c r="M16" s="3088"/>
      <c r="N16" s="30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40000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10000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地域密着型サービス運営委員会を実施し、地域密着型サービスの指定やサービスの指定基準、介護報酬等を設定する際に意見交換等を行った。
第１回：令和５年１１月２０日（月）　出席委員５名
第２回：令和６年２月２７日（火）出席委員５名</v>
      </c>
      <c r="F26" s="53"/>
      <c r="G26" s="53"/>
      <c r="H26" s="53"/>
      <c r="I26" s="53"/>
      <c r="J26" s="53"/>
      <c r="K26" s="53"/>
      <c r="L26" s="53"/>
      <c r="M26" s="53"/>
      <c r="N26" s="54"/>
      <c r="O26" s="21"/>
      <c r="P26" s="3040" t="s">
        <v>292</v>
      </c>
      <c r="Q26" s="3041"/>
      <c r="R26" s="3041"/>
      <c r="S26" s="3097"/>
      <c r="T26" s="121" t="str">
        <f>E105</f>
        <v>介護保険法により市町村が地域密着型サービスの指定事務を行うことから、引き続き事業を継続する。</v>
      </c>
      <c r="U26" s="3090"/>
      <c r="V26" s="3090"/>
      <c r="W26" s="3090"/>
      <c r="X26" s="30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地域密着型サービス運営委員会回数</v>
      </c>
      <c r="C33" s="49"/>
      <c r="D33" s="23" t="str">
        <f t="shared" ref="D33:E36" si="1">D70</f>
        <v>回</v>
      </c>
      <c r="E33" s="46">
        <f t="shared" si="1"/>
        <v>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092" t="s">
        <v>285</v>
      </c>
      <c r="B44" s="3093"/>
      <c r="C44" s="3093"/>
      <c r="D44" s="3093"/>
      <c r="E44" s="3094" t="s">
        <v>892</v>
      </c>
      <c r="F44" s="3095"/>
      <c r="G44" s="3095"/>
      <c r="H44" s="3095"/>
      <c r="I44" s="3095"/>
      <c r="J44" s="3095"/>
      <c r="K44" s="3095"/>
      <c r="L44" s="3095"/>
      <c r="M44" s="3095"/>
      <c r="N44" s="3096"/>
    </row>
    <row r="45" spans="1:35" ht="20.100000000000001" customHeight="1" x14ac:dyDescent="0.15">
      <c r="A45" s="3068" t="s">
        <v>283</v>
      </c>
      <c r="B45" s="3069"/>
      <c r="C45" s="3069"/>
      <c r="D45" s="3069"/>
      <c r="E45" s="3070" t="s">
        <v>822</v>
      </c>
      <c r="F45" s="3071"/>
      <c r="G45" s="3071"/>
      <c r="H45" s="3071"/>
      <c r="I45" s="3071"/>
      <c r="J45" s="3071"/>
      <c r="K45" s="3071"/>
      <c r="L45" s="3071"/>
      <c r="M45" s="3071"/>
      <c r="N45" s="3072"/>
    </row>
    <row r="46" spans="1:35" ht="20.100000000000001" customHeight="1" x14ac:dyDescent="0.15">
      <c r="A46" s="3065" t="s">
        <v>334</v>
      </c>
      <c r="B46" s="3066"/>
      <c r="C46" s="3066"/>
      <c r="D46" s="3067"/>
      <c r="E46" s="3073" t="s">
        <v>891</v>
      </c>
      <c r="F46" s="3074"/>
      <c r="G46" s="3074"/>
      <c r="H46" s="3074"/>
      <c r="I46" s="3074"/>
      <c r="J46" s="3074"/>
      <c r="K46" s="3074"/>
      <c r="L46" s="3074"/>
      <c r="M46" s="3074"/>
      <c r="N46" s="30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068" t="s">
        <v>332</v>
      </c>
      <c r="B51" s="3069"/>
      <c r="C51" s="3069"/>
      <c r="D51" s="3069"/>
      <c r="E51" s="3082" t="str">
        <f>AA52 &amp; "市が直接実施  " &amp; AB52  &amp; "一部委託  "  &amp; AC52 &amp; "全部委託・指定管理  " &amp; AD52 &amp; "その他"</f>
        <v>■市が直接実施  □一部委託  □全部委託・指定管理  □その他</v>
      </c>
      <c r="F51" s="3083"/>
      <c r="G51" s="3083"/>
      <c r="H51" s="3083"/>
      <c r="I51" s="3083"/>
      <c r="J51" s="3083"/>
      <c r="K51" s="3083"/>
      <c r="L51" s="3083"/>
      <c r="M51" s="3083"/>
      <c r="N51" s="3084"/>
    </row>
    <row r="52" spans="1:40" ht="20.100000000000001" customHeight="1" x14ac:dyDescent="0.15">
      <c r="A52" s="3068" t="s">
        <v>331</v>
      </c>
      <c r="B52" s="3069"/>
      <c r="C52" s="3069"/>
      <c r="D52" s="3069"/>
      <c r="E52" s="3082" t="str">
        <f>AA53 &amp; "国・県の制度　 " &amp; AB53  &amp; "国・県の制度＋市独自の制度　 "  &amp; AC53  &amp; "市独自の制度"</f>
        <v>■国・県の制度　 □国・県の制度＋市独自の制度　 □市独自の制度</v>
      </c>
      <c r="F52" s="3083"/>
      <c r="G52" s="3083"/>
      <c r="H52" s="3083"/>
      <c r="I52" s="3083"/>
      <c r="J52" s="3083"/>
      <c r="K52" s="3083"/>
      <c r="L52" s="3083"/>
      <c r="M52" s="3083"/>
      <c r="N52" s="3084"/>
      <c r="AA52" s="8" t="s">
        <v>275</v>
      </c>
      <c r="AB52" s="8" t="s">
        <v>274</v>
      </c>
      <c r="AC52" s="8" t="s">
        <v>274</v>
      </c>
      <c r="AD52" s="8" t="s">
        <v>274</v>
      </c>
    </row>
    <row r="53" spans="1:40" ht="20.100000000000001" customHeight="1" thickBot="1" x14ac:dyDescent="0.2">
      <c r="A53" s="3085" t="s">
        <v>330</v>
      </c>
      <c r="B53" s="3086"/>
      <c r="C53" s="3086"/>
      <c r="D53" s="3086"/>
      <c r="E53" s="3087" t="s">
        <v>890</v>
      </c>
      <c r="F53" s="3088"/>
      <c r="G53" s="3088"/>
      <c r="H53" s="3088"/>
      <c r="I53" s="3088"/>
      <c r="J53" s="3088"/>
      <c r="K53" s="3088"/>
      <c r="L53" s="3088"/>
      <c r="M53" s="3088"/>
      <c r="N53" s="30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50000</v>
      </c>
      <c r="F57" s="57"/>
      <c r="G57" s="57">
        <f>IFERROR(HLOOKUP($AF$38,$AA$56:$AI$57,2,FALSE)*1000,"")</f>
        <v>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50</v>
      </c>
      <c r="AE57" s="13">
        <v>50</v>
      </c>
      <c r="AF57" s="13">
        <v>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25000</v>
      </c>
      <c r="AE58" s="13">
        <v>40000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50000</v>
      </c>
      <c r="G59" s="19"/>
      <c r="H59" s="20">
        <f>IFERROR(HLOOKUP($AF$38,$AA$60:$AI$61,2,FALSE)*1000,"")</f>
        <v>50000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40000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10000</v>
      </c>
      <c r="F61" s="57"/>
      <c r="G61" s="57">
        <f>IFERROR(G57-G60,"")</f>
        <v>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50</v>
      </c>
      <c r="AE61" s="12">
        <f t="shared" si="2"/>
        <v>50</v>
      </c>
      <c r="AF61" s="12">
        <f t="shared" si="2"/>
        <v>50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889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888</v>
      </c>
      <c r="C70" s="49"/>
      <c r="D70" s="15" t="s">
        <v>350</v>
      </c>
      <c r="E70" s="180">
        <f>IFERROR(HLOOKUP($AE$38,$AA$76:$AI$80,2,FALSE),"")</f>
        <v>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50</v>
      </c>
      <c r="AE70" s="11">
        <v>50</v>
      </c>
      <c r="AF70" s="11">
        <v>50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040" t="s">
        <v>305</v>
      </c>
      <c r="B85" s="3041"/>
      <c r="C85" s="3041"/>
      <c r="D85" s="30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040" t="s">
        <v>302</v>
      </c>
      <c r="B87" s="3041"/>
      <c r="C87" s="3041"/>
      <c r="D87" s="30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036" t="s">
        <v>300</v>
      </c>
      <c r="B89" s="3037"/>
      <c r="C89" s="3037"/>
      <c r="D89" s="30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040" t="s">
        <v>297</v>
      </c>
      <c r="B91" s="3041"/>
      <c r="C91" s="3041"/>
      <c r="D91" s="3098"/>
      <c r="E91" s="158" t="s">
        <v>887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040" t="s">
        <v>294</v>
      </c>
      <c r="B98" s="3041"/>
      <c r="C98" s="3041"/>
      <c r="D98" s="3098"/>
      <c r="E98" s="3103" t="s">
        <v>340</v>
      </c>
      <c r="F98" s="3104"/>
      <c r="G98" s="3100" t="s">
        <v>293</v>
      </c>
      <c r="H98" s="3101"/>
      <c r="I98" s="3101"/>
      <c r="J98" s="3101"/>
      <c r="K98" s="3101"/>
      <c r="L98" s="3101"/>
      <c r="M98" s="3101"/>
      <c r="N98" s="31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040" t="s">
        <v>292</v>
      </c>
      <c r="B105" s="3041"/>
      <c r="C105" s="3041"/>
      <c r="D105" s="3098"/>
      <c r="E105" s="3099" t="s">
        <v>886</v>
      </c>
      <c r="F105" s="3090"/>
      <c r="G105" s="3090"/>
      <c r="H105" s="3090"/>
      <c r="I105" s="3090"/>
      <c r="J105" s="3090"/>
      <c r="K105" s="3090"/>
      <c r="L105" s="3090"/>
      <c r="M105" s="3090"/>
      <c r="N105" s="30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116" t="s">
        <v>307</v>
      </c>
      <c r="Q4" s="3117"/>
      <c r="R4" s="3117"/>
      <c r="S4" s="3117"/>
      <c r="T4" s="118" t="str">
        <f>LEFT(E83,1)</f>
        <v>Ｂ</v>
      </c>
      <c r="U4" s="3118" t="s">
        <v>306</v>
      </c>
      <c r="V4" s="3118"/>
      <c r="W4" s="3118"/>
      <c r="X4" s="31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120" t="s">
        <v>305</v>
      </c>
      <c r="Q6" s="3121"/>
      <c r="R6" s="3121"/>
      <c r="S6" s="3121"/>
      <c r="T6" s="118" t="str">
        <f>LEFT(E85,1)</f>
        <v>Ｂ</v>
      </c>
      <c r="U6" s="3118" t="s">
        <v>303</v>
      </c>
      <c r="V6" s="3118"/>
      <c r="W6" s="3118"/>
      <c r="X6" s="31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132" t="s">
        <v>285</v>
      </c>
      <c r="B7" s="3133"/>
      <c r="C7" s="3133"/>
      <c r="D7" s="3133"/>
      <c r="E7" s="3134" t="str">
        <f t="shared" si="0"/>
        <v>介護認定審査会</v>
      </c>
      <c r="F7" s="3135"/>
      <c r="G7" s="3135"/>
      <c r="H7" s="3135"/>
      <c r="I7" s="3135"/>
      <c r="J7" s="3135"/>
      <c r="K7" s="3135"/>
      <c r="L7" s="3135"/>
      <c r="M7" s="3135"/>
      <c r="N7" s="31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108" t="s">
        <v>283</v>
      </c>
      <c r="B8" s="3109"/>
      <c r="C8" s="3109"/>
      <c r="D8" s="3109"/>
      <c r="E8" s="3110" t="str">
        <f t="shared" si="0"/>
        <v>介護保険課</v>
      </c>
      <c r="F8" s="3111"/>
      <c r="G8" s="3111"/>
      <c r="H8" s="3111"/>
      <c r="I8" s="3111"/>
      <c r="J8" s="3111"/>
      <c r="K8" s="3111"/>
      <c r="L8" s="3111"/>
      <c r="M8" s="3111"/>
      <c r="N8" s="3112"/>
      <c r="P8" s="3080" t="s">
        <v>302</v>
      </c>
      <c r="Q8" s="3081"/>
      <c r="R8" s="3081"/>
      <c r="S8" s="3081"/>
      <c r="T8" s="120" t="str">
        <f>LEFT(E87,1)</f>
        <v>Ａ</v>
      </c>
      <c r="U8" s="3078" t="s">
        <v>301</v>
      </c>
      <c r="V8" s="3078"/>
      <c r="W8" s="3078"/>
      <c r="X8" s="30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105" t="s">
        <v>334</v>
      </c>
      <c r="B9" s="3106"/>
      <c r="C9" s="3106"/>
      <c r="D9" s="3107"/>
      <c r="E9" s="3113" t="str">
        <f t="shared" si="0"/>
        <v>介護を必要とする被保険者からの申請に基づき、要介護及び要支援の認定について介護認定審査会を開催し、審査判定業務を実施する。</v>
      </c>
      <c r="F9" s="3114"/>
      <c r="G9" s="3114"/>
      <c r="H9" s="3114"/>
      <c r="I9" s="3114"/>
      <c r="J9" s="3114"/>
      <c r="K9" s="3114"/>
      <c r="L9" s="3114"/>
      <c r="M9" s="3114"/>
      <c r="N9" s="31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076" t="s">
        <v>300</v>
      </c>
      <c r="Q10" s="3077"/>
      <c r="R10" s="3077"/>
      <c r="S10" s="3077"/>
      <c r="T10" s="118" t="str">
        <f>LEFT(E89,1)</f>
        <v>Ｂ</v>
      </c>
      <c r="U10" s="3078" t="s">
        <v>298</v>
      </c>
      <c r="V10" s="3078"/>
      <c r="W10" s="3078"/>
      <c r="X10" s="30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申請者の要介護度を公平かつ公正に審査・判定を行うことで、適切な介護サービスの利用促進を図り、介護保険制度の適切な運用に貢献した。</v>
      </c>
      <c r="U12" s="3130"/>
      <c r="V12" s="3130"/>
      <c r="W12" s="3130"/>
      <c r="X12" s="31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108" t="s">
        <v>332</v>
      </c>
      <c r="B14" s="3109"/>
      <c r="C14" s="3109"/>
      <c r="D14" s="3109"/>
      <c r="E14" s="3122" t="str">
        <f>E51</f>
        <v>■市が直接実施  □一部委託  □全部委託・指定管理  □その他</v>
      </c>
      <c r="F14" s="3123"/>
      <c r="G14" s="3123"/>
      <c r="H14" s="3123"/>
      <c r="I14" s="3123"/>
      <c r="J14" s="3123"/>
      <c r="K14" s="3123"/>
      <c r="L14" s="3123"/>
      <c r="M14" s="3123"/>
      <c r="N14" s="31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108" t="s">
        <v>331</v>
      </c>
      <c r="B15" s="3109"/>
      <c r="C15" s="3109"/>
      <c r="D15" s="3109"/>
      <c r="E15" s="3122" t="str">
        <f>E52</f>
        <v>■国・県の制度　 □国・県の制度＋市独自の制度　 □市独自の制度</v>
      </c>
      <c r="F15" s="3123"/>
      <c r="G15" s="3123"/>
      <c r="H15" s="3123"/>
      <c r="I15" s="3123"/>
      <c r="J15" s="3123"/>
      <c r="K15" s="3123"/>
      <c r="L15" s="3123"/>
      <c r="M15" s="3123"/>
      <c r="N15" s="31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125" t="s">
        <v>330</v>
      </c>
      <c r="B16" s="3126"/>
      <c r="C16" s="3126"/>
      <c r="D16" s="3126"/>
      <c r="E16" s="3127" t="str">
        <f>E53</f>
        <v>介護保険法</v>
      </c>
      <c r="F16" s="3128"/>
      <c r="G16" s="3128"/>
      <c r="H16" s="3128"/>
      <c r="I16" s="3128"/>
      <c r="J16" s="3128"/>
      <c r="K16" s="3128"/>
      <c r="L16" s="3128"/>
      <c r="M16" s="3128"/>
      <c r="N16" s="31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29599000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29599000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23349276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6249724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0.78885354234940375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介護を必要とする被保険者からの申請に基づく要介護及び要支援の認定の審査判定を行うため、介護認定審査会を開催した。
令和５年度　延べ２３１回</v>
      </c>
      <c r="F26" s="53"/>
      <c r="G26" s="53"/>
      <c r="H26" s="53"/>
      <c r="I26" s="53"/>
      <c r="J26" s="53"/>
      <c r="K26" s="53"/>
      <c r="L26" s="53"/>
      <c r="M26" s="53"/>
      <c r="N26" s="54"/>
      <c r="O26" s="21"/>
      <c r="P26" s="3080" t="s">
        <v>292</v>
      </c>
      <c r="Q26" s="3081"/>
      <c r="R26" s="3081"/>
      <c r="S26" s="3137"/>
      <c r="T26" s="121" t="str">
        <f>E105</f>
        <v>介護保険法により介護認定審査会において要介護及び要支援の認定に係る審査判定業務を行うことが義務付けられているため、引き続き事業を継続する。</v>
      </c>
      <c r="U26" s="3130"/>
      <c r="V26" s="3130"/>
      <c r="W26" s="3130"/>
      <c r="X26" s="31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介護認定審査会開催件数</v>
      </c>
      <c r="C33" s="49"/>
      <c r="D33" s="23" t="str">
        <f t="shared" ref="D33:E36" si="1">D70</f>
        <v>回</v>
      </c>
      <c r="E33" s="46">
        <f t="shared" si="1"/>
        <v>231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132" t="s">
        <v>285</v>
      </c>
      <c r="B44" s="3133"/>
      <c r="C44" s="3133"/>
      <c r="D44" s="3133"/>
      <c r="E44" s="3134" t="s">
        <v>898</v>
      </c>
      <c r="F44" s="3135"/>
      <c r="G44" s="3135"/>
      <c r="H44" s="3135"/>
      <c r="I44" s="3135"/>
      <c r="J44" s="3135"/>
      <c r="K44" s="3135"/>
      <c r="L44" s="3135"/>
      <c r="M44" s="3135"/>
      <c r="N44" s="3136"/>
    </row>
    <row r="45" spans="1:35" ht="20.100000000000001" customHeight="1" x14ac:dyDescent="0.15">
      <c r="A45" s="3108" t="s">
        <v>283</v>
      </c>
      <c r="B45" s="3109"/>
      <c r="C45" s="3109"/>
      <c r="D45" s="3109"/>
      <c r="E45" s="3110" t="s">
        <v>822</v>
      </c>
      <c r="F45" s="3111"/>
      <c r="G45" s="3111"/>
      <c r="H45" s="3111"/>
      <c r="I45" s="3111"/>
      <c r="J45" s="3111"/>
      <c r="K45" s="3111"/>
      <c r="L45" s="3111"/>
      <c r="M45" s="3111"/>
      <c r="N45" s="3112"/>
    </row>
    <row r="46" spans="1:35" ht="20.100000000000001" customHeight="1" x14ac:dyDescent="0.15">
      <c r="A46" s="3105" t="s">
        <v>334</v>
      </c>
      <c r="B46" s="3106"/>
      <c r="C46" s="3106"/>
      <c r="D46" s="3107"/>
      <c r="E46" s="3113" t="s">
        <v>897</v>
      </c>
      <c r="F46" s="3114"/>
      <c r="G46" s="3114"/>
      <c r="H46" s="3114"/>
      <c r="I46" s="3114"/>
      <c r="J46" s="3114"/>
      <c r="K46" s="3114"/>
      <c r="L46" s="3114"/>
      <c r="M46" s="3114"/>
      <c r="N46" s="31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108" t="s">
        <v>332</v>
      </c>
      <c r="B51" s="3109"/>
      <c r="C51" s="3109"/>
      <c r="D51" s="3109"/>
      <c r="E51" s="3122" t="str">
        <f>AA52 &amp; "市が直接実施  " &amp; AB52  &amp; "一部委託  "  &amp; AC52 &amp; "全部委託・指定管理  " &amp; AD52 &amp; "その他"</f>
        <v>■市が直接実施  □一部委託  □全部委託・指定管理  □その他</v>
      </c>
      <c r="F51" s="3123"/>
      <c r="G51" s="3123"/>
      <c r="H51" s="3123"/>
      <c r="I51" s="3123"/>
      <c r="J51" s="3123"/>
      <c r="K51" s="3123"/>
      <c r="L51" s="3123"/>
      <c r="M51" s="3123"/>
      <c r="N51" s="3124"/>
    </row>
    <row r="52" spans="1:40" ht="20.100000000000001" customHeight="1" x14ac:dyDescent="0.15">
      <c r="A52" s="3108" t="s">
        <v>331</v>
      </c>
      <c r="B52" s="3109"/>
      <c r="C52" s="3109"/>
      <c r="D52" s="3109"/>
      <c r="E52" s="3122" t="str">
        <f>AA53 &amp; "国・県の制度　 " &amp; AB53  &amp; "国・県の制度＋市独自の制度　 "  &amp; AC53  &amp; "市独自の制度"</f>
        <v>■国・県の制度　 □国・県の制度＋市独自の制度　 □市独自の制度</v>
      </c>
      <c r="F52" s="3123"/>
      <c r="G52" s="3123"/>
      <c r="H52" s="3123"/>
      <c r="I52" s="3123"/>
      <c r="J52" s="3123"/>
      <c r="K52" s="3123"/>
      <c r="L52" s="3123"/>
      <c r="M52" s="3123"/>
      <c r="N52" s="3124"/>
      <c r="AA52" s="8" t="s">
        <v>275</v>
      </c>
      <c r="AB52" s="8" t="s">
        <v>274</v>
      </c>
      <c r="AC52" s="8" t="s">
        <v>274</v>
      </c>
      <c r="AD52" s="8" t="s">
        <v>274</v>
      </c>
    </row>
    <row r="53" spans="1:40" ht="20.100000000000001" customHeight="1" thickBot="1" x14ac:dyDescent="0.2">
      <c r="A53" s="3125" t="s">
        <v>330</v>
      </c>
      <c r="B53" s="3126"/>
      <c r="C53" s="3126"/>
      <c r="D53" s="3126"/>
      <c r="E53" s="3127" t="s">
        <v>851</v>
      </c>
      <c r="F53" s="3128"/>
      <c r="G53" s="3128"/>
      <c r="H53" s="3128"/>
      <c r="I53" s="3128"/>
      <c r="J53" s="3128"/>
      <c r="K53" s="3128"/>
      <c r="L53" s="3128"/>
      <c r="M53" s="3128"/>
      <c r="N53" s="31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29599000</v>
      </c>
      <c r="F57" s="57"/>
      <c r="G57" s="57">
        <f>IFERROR(HLOOKUP($AF$38,$AA$56:$AI$57,2,FALSE)*1000,"")</f>
        <v>30262000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29204</v>
      </c>
      <c r="AE57" s="13">
        <v>29599</v>
      </c>
      <c r="AF57" s="13">
        <v>30262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12004582</v>
      </c>
      <c r="AE58" s="13">
        <v>23349276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29599000</v>
      </c>
      <c r="G59" s="19"/>
      <c r="H59" s="20">
        <f>IFERROR(HLOOKUP($AF$38,$AA$60:$AI$61,2,FALSE)*1000,"")</f>
        <v>30262000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23349276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6249724</v>
      </c>
      <c r="F61" s="57"/>
      <c r="G61" s="57">
        <f>IFERROR(G57-G60,"")</f>
        <v>30262000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29204</v>
      </c>
      <c r="AE61" s="12">
        <f t="shared" si="2"/>
        <v>29599</v>
      </c>
      <c r="AF61" s="12">
        <f t="shared" si="2"/>
        <v>30262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0.78885354234940375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896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895</v>
      </c>
      <c r="C70" s="49"/>
      <c r="D70" s="15" t="s">
        <v>350</v>
      </c>
      <c r="E70" s="180">
        <f>IFERROR(HLOOKUP($AE$38,$AA$76:$AI$80,2,FALSE),"")</f>
        <v>231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29204</v>
      </c>
      <c r="AE70" s="11">
        <v>29599</v>
      </c>
      <c r="AF70" s="11">
        <v>30262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080" t="s">
        <v>305</v>
      </c>
      <c r="B85" s="3081"/>
      <c r="C85" s="3081"/>
      <c r="D85" s="30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080" t="s">
        <v>302</v>
      </c>
      <c r="B87" s="3081"/>
      <c r="C87" s="3081"/>
      <c r="D87" s="30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076" t="s">
        <v>300</v>
      </c>
      <c r="B89" s="3077"/>
      <c r="C89" s="3077"/>
      <c r="D89" s="307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080" t="s">
        <v>297</v>
      </c>
      <c r="B91" s="3081"/>
      <c r="C91" s="3081"/>
      <c r="D91" s="3138"/>
      <c r="E91" s="158" t="s">
        <v>894</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080" t="s">
        <v>294</v>
      </c>
      <c r="B98" s="3081"/>
      <c r="C98" s="3081"/>
      <c r="D98" s="3138"/>
      <c r="E98" s="3143" t="s">
        <v>340</v>
      </c>
      <c r="F98" s="3144"/>
      <c r="G98" s="3140" t="s">
        <v>293</v>
      </c>
      <c r="H98" s="3141"/>
      <c r="I98" s="3141"/>
      <c r="J98" s="3141"/>
      <c r="K98" s="3141"/>
      <c r="L98" s="3141"/>
      <c r="M98" s="3141"/>
      <c r="N98" s="31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080" t="s">
        <v>292</v>
      </c>
      <c r="B105" s="3081"/>
      <c r="C105" s="3081"/>
      <c r="D105" s="3138"/>
      <c r="E105" s="3139" t="s">
        <v>893</v>
      </c>
      <c r="F105" s="3130"/>
      <c r="G105" s="3130"/>
      <c r="H105" s="3130"/>
      <c r="I105" s="3130"/>
      <c r="J105" s="3130"/>
      <c r="K105" s="3130"/>
      <c r="L105" s="3130"/>
      <c r="M105" s="3130"/>
      <c r="N105" s="31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156" t="s">
        <v>307</v>
      </c>
      <c r="Q4" s="3157"/>
      <c r="R4" s="3157"/>
      <c r="S4" s="3157"/>
      <c r="T4" s="118" t="str">
        <f>LEFT(E83,1)</f>
        <v>Ｂ</v>
      </c>
      <c r="U4" s="3158" t="s">
        <v>306</v>
      </c>
      <c r="V4" s="3158"/>
      <c r="W4" s="3158"/>
      <c r="X4" s="31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160" t="s">
        <v>305</v>
      </c>
      <c r="Q6" s="3161"/>
      <c r="R6" s="3161"/>
      <c r="S6" s="3161"/>
      <c r="T6" s="118" t="str">
        <f>LEFT(E85,1)</f>
        <v>Ｂ</v>
      </c>
      <c r="U6" s="3158" t="s">
        <v>303</v>
      </c>
      <c r="V6" s="3158"/>
      <c r="W6" s="3158"/>
      <c r="X6" s="31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172" t="s">
        <v>285</v>
      </c>
      <c r="B7" s="3173"/>
      <c r="C7" s="3173"/>
      <c r="D7" s="3173"/>
      <c r="E7" s="3174" t="str">
        <f t="shared" si="0"/>
        <v>認定調査</v>
      </c>
      <c r="F7" s="3175"/>
      <c r="G7" s="3175"/>
      <c r="H7" s="3175"/>
      <c r="I7" s="3175"/>
      <c r="J7" s="3175"/>
      <c r="K7" s="3175"/>
      <c r="L7" s="3175"/>
      <c r="M7" s="3175"/>
      <c r="N7" s="31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148" t="s">
        <v>283</v>
      </c>
      <c r="B8" s="3149"/>
      <c r="C8" s="3149"/>
      <c r="D8" s="3149"/>
      <c r="E8" s="3150" t="str">
        <f t="shared" si="0"/>
        <v>介護保険課</v>
      </c>
      <c r="F8" s="3151"/>
      <c r="G8" s="3151"/>
      <c r="H8" s="3151"/>
      <c r="I8" s="3151"/>
      <c r="J8" s="3151"/>
      <c r="K8" s="3151"/>
      <c r="L8" s="3151"/>
      <c r="M8" s="3151"/>
      <c r="N8" s="3152"/>
      <c r="P8" s="3120" t="s">
        <v>302</v>
      </c>
      <c r="Q8" s="3121"/>
      <c r="R8" s="3121"/>
      <c r="S8" s="3121"/>
      <c r="T8" s="120" t="str">
        <f>LEFT(E87,1)</f>
        <v>Ａ</v>
      </c>
      <c r="U8" s="3118" t="s">
        <v>301</v>
      </c>
      <c r="V8" s="3118"/>
      <c r="W8" s="3118"/>
      <c r="X8" s="31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145" t="s">
        <v>334</v>
      </c>
      <c r="B9" s="3146"/>
      <c r="C9" s="3146"/>
      <c r="D9" s="3147"/>
      <c r="E9" s="3153" t="str">
        <f t="shared" si="0"/>
        <v>要介護及び要支援の認定に当たり、申請者の心身の状況等に関する７４項目について認定調査を実施する。</v>
      </c>
      <c r="F9" s="3154"/>
      <c r="G9" s="3154"/>
      <c r="H9" s="3154"/>
      <c r="I9" s="3154"/>
      <c r="J9" s="3154"/>
      <c r="K9" s="3154"/>
      <c r="L9" s="3154"/>
      <c r="M9" s="3154"/>
      <c r="N9" s="31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116" t="s">
        <v>300</v>
      </c>
      <c r="Q10" s="3117"/>
      <c r="R10" s="3117"/>
      <c r="S10" s="3117"/>
      <c r="T10" s="118" t="str">
        <f>LEFT(E89,1)</f>
        <v>Ｂ</v>
      </c>
      <c r="U10" s="3118" t="s">
        <v>298</v>
      </c>
      <c r="V10" s="3118"/>
      <c r="W10" s="3118"/>
      <c r="X10" s="31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適切に認定調査を実施することで、公平な介護認定を行い、適正な介護サービスの提供につながった。</v>
      </c>
      <c r="U12" s="3170"/>
      <c r="V12" s="3170"/>
      <c r="W12" s="3170"/>
      <c r="X12" s="31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148" t="s">
        <v>332</v>
      </c>
      <c r="B14" s="3149"/>
      <c r="C14" s="3149"/>
      <c r="D14" s="3149"/>
      <c r="E14" s="3162" t="str">
        <f>E51</f>
        <v>■市が直接実施  ■一部委託  □全部委託・指定管理  □その他</v>
      </c>
      <c r="F14" s="3163"/>
      <c r="G14" s="3163"/>
      <c r="H14" s="3163"/>
      <c r="I14" s="3163"/>
      <c r="J14" s="3163"/>
      <c r="K14" s="3163"/>
      <c r="L14" s="3163"/>
      <c r="M14" s="3163"/>
      <c r="N14" s="31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148" t="s">
        <v>331</v>
      </c>
      <c r="B15" s="3149"/>
      <c r="C15" s="3149"/>
      <c r="D15" s="3149"/>
      <c r="E15" s="3162" t="str">
        <f>E52</f>
        <v>■国・県の制度　 □国・県の制度＋市独自の制度　 □市独自の制度</v>
      </c>
      <c r="F15" s="3163"/>
      <c r="G15" s="3163"/>
      <c r="H15" s="3163"/>
      <c r="I15" s="3163"/>
      <c r="J15" s="3163"/>
      <c r="K15" s="3163"/>
      <c r="L15" s="3163"/>
      <c r="M15" s="3163"/>
      <c r="N15" s="31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165" t="s">
        <v>330</v>
      </c>
      <c r="B16" s="3166"/>
      <c r="C16" s="3166"/>
      <c r="D16" s="3166"/>
      <c r="E16" s="3167" t="str">
        <f>E53</f>
        <v>介護保険法</v>
      </c>
      <c r="F16" s="3168"/>
      <c r="G16" s="3168"/>
      <c r="H16" s="3168"/>
      <c r="I16" s="3168"/>
      <c r="J16" s="3168"/>
      <c r="K16" s="3168"/>
      <c r="L16" s="3168"/>
      <c r="M16" s="3168"/>
      <c r="N16" s="31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86523000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86523000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79645893</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6877107</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0.92051700703859085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要支援及び要介護の認定申請をした申請者に対し、訪問調査を行った。
介護認定調査員による調査だけでなく、遠方の施設に入居している申請者等の場合などは、居宅介護支援事業所等への委託による訪問調査も行った。</v>
      </c>
      <c r="F26" s="53"/>
      <c r="G26" s="53"/>
      <c r="H26" s="53"/>
      <c r="I26" s="53"/>
      <c r="J26" s="53"/>
      <c r="K26" s="53"/>
      <c r="L26" s="53"/>
      <c r="M26" s="53"/>
      <c r="N26" s="54"/>
      <c r="O26" s="21"/>
      <c r="P26" s="3120" t="s">
        <v>292</v>
      </c>
      <c r="Q26" s="3121"/>
      <c r="R26" s="3121"/>
      <c r="S26" s="3177"/>
      <c r="T26" s="121" t="str">
        <f>E105</f>
        <v>介護保険法により認定調査を行うことが義務付けられているため、引き続き事業を継続する。</v>
      </c>
      <c r="U26" s="3170"/>
      <c r="V26" s="3170"/>
      <c r="W26" s="3170"/>
      <c r="X26" s="31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訪問調査件数</v>
      </c>
      <c r="C33" s="49"/>
      <c r="D33" s="23" t="str">
        <f t="shared" ref="D33:E36" si="1">D70</f>
        <v>件</v>
      </c>
      <c r="E33" s="150">
        <f t="shared" si="1"/>
        <v>6864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172" t="s">
        <v>285</v>
      </c>
      <c r="B44" s="3173"/>
      <c r="C44" s="3173"/>
      <c r="D44" s="3173"/>
      <c r="E44" s="3174" t="s">
        <v>904</v>
      </c>
      <c r="F44" s="3175"/>
      <c r="G44" s="3175"/>
      <c r="H44" s="3175"/>
      <c r="I44" s="3175"/>
      <c r="J44" s="3175"/>
      <c r="K44" s="3175"/>
      <c r="L44" s="3175"/>
      <c r="M44" s="3175"/>
      <c r="N44" s="3176"/>
    </row>
    <row r="45" spans="1:35" ht="20.100000000000001" customHeight="1" x14ac:dyDescent="0.15">
      <c r="A45" s="3148" t="s">
        <v>283</v>
      </c>
      <c r="B45" s="3149"/>
      <c r="C45" s="3149"/>
      <c r="D45" s="3149"/>
      <c r="E45" s="3150" t="s">
        <v>822</v>
      </c>
      <c r="F45" s="3151"/>
      <c r="G45" s="3151"/>
      <c r="H45" s="3151"/>
      <c r="I45" s="3151"/>
      <c r="J45" s="3151"/>
      <c r="K45" s="3151"/>
      <c r="L45" s="3151"/>
      <c r="M45" s="3151"/>
      <c r="N45" s="3152"/>
    </row>
    <row r="46" spans="1:35" ht="20.100000000000001" customHeight="1" x14ac:dyDescent="0.15">
      <c r="A46" s="3145" t="s">
        <v>334</v>
      </c>
      <c r="B46" s="3146"/>
      <c r="C46" s="3146"/>
      <c r="D46" s="3147"/>
      <c r="E46" s="3153" t="s">
        <v>903</v>
      </c>
      <c r="F46" s="3154"/>
      <c r="G46" s="3154"/>
      <c r="H46" s="3154"/>
      <c r="I46" s="3154"/>
      <c r="J46" s="3154"/>
      <c r="K46" s="3154"/>
      <c r="L46" s="3154"/>
      <c r="M46" s="3154"/>
      <c r="N46" s="31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148" t="s">
        <v>332</v>
      </c>
      <c r="B51" s="3149"/>
      <c r="C51" s="3149"/>
      <c r="D51" s="3149"/>
      <c r="E51" s="3162" t="str">
        <f>AA52 &amp; "市が直接実施  " &amp; AB52  &amp; "一部委託  "  &amp; AC52 &amp; "全部委託・指定管理  " &amp; AD52 &amp; "その他"</f>
        <v>■市が直接実施  ■一部委託  □全部委託・指定管理  □その他</v>
      </c>
      <c r="F51" s="3163"/>
      <c r="G51" s="3163"/>
      <c r="H51" s="3163"/>
      <c r="I51" s="3163"/>
      <c r="J51" s="3163"/>
      <c r="K51" s="3163"/>
      <c r="L51" s="3163"/>
      <c r="M51" s="3163"/>
      <c r="N51" s="3164"/>
    </row>
    <row r="52" spans="1:40" ht="20.100000000000001" customHeight="1" x14ac:dyDescent="0.15">
      <c r="A52" s="3148" t="s">
        <v>331</v>
      </c>
      <c r="B52" s="3149"/>
      <c r="C52" s="3149"/>
      <c r="D52" s="3149"/>
      <c r="E52" s="3162" t="str">
        <f>AA53 &amp; "国・県の制度　 " &amp; AB53  &amp; "国・県の制度＋市独自の制度　 "  &amp; AC53  &amp; "市独自の制度"</f>
        <v>■国・県の制度　 □国・県の制度＋市独自の制度　 □市独自の制度</v>
      </c>
      <c r="F52" s="3163"/>
      <c r="G52" s="3163"/>
      <c r="H52" s="3163"/>
      <c r="I52" s="3163"/>
      <c r="J52" s="3163"/>
      <c r="K52" s="3163"/>
      <c r="L52" s="3163"/>
      <c r="M52" s="3163"/>
      <c r="N52" s="3164"/>
      <c r="AA52" s="8" t="s">
        <v>275</v>
      </c>
      <c r="AB52" s="8" t="s">
        <v>275</v>
      </c>
      <c r="AC52" s="8" t="s">
        <v>274</v>
      </c>
      <c r="AD52" s="8" t="s">
        <v>274</v>
      </c>
    </row>
    <row r="53" spans="1:40" ht="20.100000000000001" customHeight="1" thickBot="1" x14ac:dyDescent="0.2">
      <c r="A53" s="3165" t="s">
        <v>330</v>
      </c>
      <c r="B53" s="3166"/>
      <c r="C53" s="3166"/>
      <c r="D53" s="3166"/>
      <c r="E53" s="3167" t="s">
        <v>851</v>
      </c>
      <c r="F53" s="3168"/>
      <c r="G53" s="3168"/>
      <c r="H53" s="3168"/>
      <c r="I53" s="3168"/>
      <c r="J53" s="3168"/>
      <c r="K53" s="3168"/>
      <c r="L53" s="3168"/>
      <c r="M53" s="3168"/>
      <c r="N53" s="31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86523000</v>
      </c>
      <c r="F57" s="57"/>
      <c r="G57" s="57">
        <f>IFERROR(HLOOKUP($AF$38,$AA$56:$AI$57,2,FALSE)*1000,"")</f>
        <v>105005000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85756</v>
      </c>
      <c r="AE57" s="13">
        <v>86523</v>
      </c>
      <c r="AF57" s="13">
        <v>105005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6000</v>
      </c>
      <c r="I58" s="19"/>
      <c r="J58" s="20">
        <f>IFERROR(I57-J59,"")</f>
        <v>0</v>
      </c>
      <c r="K58" s="19"/>
      <c r="L58" s="20">
        <f>IFERROR(K57-L59,"")</f>
        <v>0</v>
      </c>
      <c r="M58" s="19"/>
      <c r="N58" s="18">
        <f>IFERROR(M57-N59,"")</f>
        <v>0</v>
      </c>
      <c r="AA58" s="13">
        <v>0</v>
      </c>
      <c r="AB58" s="13">
        <v>0</v>
      </c>
      <c r="AC58" s="13">
        <v>0</v>
      </c>
      <c r="AD58" s="13">
        <v>34721562</v>
      </c>
      <c r="AE58" s="13">
        <v>79645893</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86523000</v>
      </c>
      <c r="G59" s="19"/>
      <c r="H59" s="20">
        <f>IFERROR(HLOOKUP($AF$38,$AA$60:$AI$61,2,FALSE)*1000,"")</f>
        <v>104999000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79645893</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6877107</v>
      </c>
      <c r="F61" s="57"/>
      <c r="G61" s="57">
        <f>IFERROR(G57-G60,"")</f>
        <v>105005000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85756</v>
      </c>
      <c r="AE61" s="12">
        <f t="shared" si="2"/>
        <v>86523</v>
      </c>
      <c r="AF61" s="12">
        <f t="shared" si="2"/>
        <v>104999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0.92051700703859085</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902</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901</v>
      </c>
      <c r="C70" s="49"/>
      <c r="D70" s="15" t="s">
        <v>358</v>
      </c>
      <c r="E70" s="180">
        <f>IFERROR(HLOOKUP($AE$38,$AA$76:$AI$80,2,FALSE),"")</f>
        <v>6864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85756</v>
      </c>
      <c r="AE70" s="11">
        <v>86523</v>
      </c>
      <c r="AF70" s="11">
        <v>104999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6864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120" t="s">
        <v>305</v>
      </c>
      <c r="B85" s="3121"/>
      <c r="C85" s="3121"/>
      <c r="D85" s="31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120" t="s">
        <v>302</v>
      </c>
      <c r="B87" s="3121"/>
      <c r="C87" s="3121"/>
      <c r="D87" s="31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116" t="s">
        <v>300</v>
      </c>
      <c r="B89" s="3117"/>
      <c r="C89" s="3117"/>
      <c r="D89" s="3117"/>
      <c r="E89" s="160" t="s">
        <v>299</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120" t="s">
        <v>297</v>
      </c>
      <c r="B91" s="3121"/>
      <c r="C91" s="3121"/>
      <c r="D91" s="3178"/>
      <c r="E91" s="158" t="s">
        <v>900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120" t="s">
        <v>294</v>
      </c>
      <c r="B98" s="3121"/>
      <c r="C98" s="3121"/>
      <c r="D98" s="3178"/>
      <c r="E98" s="3183" t="s">
        <v>340</v>
      </c>
      <c r="F98" s="3184"/>
      <c r="G98" s="3180" t="s">
        <v>293</v>
      </c>
      <c r="H98" s="3181"/>
      <c r="I98" s="3181"/>
      <c r="J98" s="3181"/>
      <c r="K98" s="3181"/>
      <c r="L98" s="3181"/>
      <c r="M98" s="3181"/>
      <c r="N98" s="31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120" t="s">
        <v>292</v>
      </c>
      <c r="B105" s="3121"/>
      <c r="C105" s="3121"/>
      <c r="D105" s="3178"/>
      <c r="E105" s="3179" t="s">
        <v>899</v>
      </c>
      <c r="F105" s="3170"/>
      <c r="G105" s="3170"/>
      <c r="H105" s="3170"/>
      <c r="I105" s="3170"/>
      <c r="J105" s="3170"/>
      <c r="K105" s="3170"/>
      <c r="L105" s="3170"/>
      <c r="M105" s="3170"/>
      <c r="N105" s="31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0"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196" t="s">
        <v>307</v>
      </c>
      <c r="Q4" s="3197"/>
      <c r="R4" s="3197"/>
      <c r="S4" s="3197"/>
      <c r="T4" s="118" t="str">
        <f>LEFT(E83,1)</f>
        <v>Ｂ</v>
      </c>
      <c r="U4" s="3198" t="s">
        <v>306</v>
      </c>
      <c r="V4" s="3198"/>
      <c r="W4" s="3198"/>
      <c r="X4" s="31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200" t="s">
        <v>305</v>
      </c>
      <c r="Q6" s="3201"/>
      <c r="R6" s="3201"/>
      <c r="S6" s="3201"/>
      <c r="T6" s="118" t="str">
        <f>LEFT(E85,1)</f>
        <v>Ｂ</v>
      </c>
      <c r="U6" s="3198" t="s">
        <v>303</v>
      </c>
      <c r="V6" s="3198"/>
      <c r="W6" s="3198"/>
      <c r="X6" s="31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212" t="s">
        <v>285</v>
      </c>
      <c r="B7" s="3213"/>
      <c r="C7" s="3213"/>
      <c r="D7" s="3213"/>
      <c r="E7" s="3214" t="str">
        <f t="shared" si="0"/>
        <v>趣旨普及業務</v>
      </c>
      <c r="F7" s="3215"/>
      <c r="G7" s="3215"/>
      <c r="H7" s="3215"/>
      <c r="I7" s="3215"/>
      <c r="J7" s="3215"/>
      <c r="K7" s="3215"/>
      <c r="L7" s="3215"/>
      <c r="M7" s="3215"/>
      <c r="N7" s="32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188" t="s">
        <v>283</v>
      </c>
      <c r="B8" s="3189"/>
      <c r="C8" s="3189"/>
      <c r="D8" s="3189"/>
      <c r="E8" s="3190" t="str">
        <f t="shared" si="0"/>
        <v>介護保険課</v>
      </c>
      <c r="F8" s="3191"/>
      <c r="G8" s="3191"/>
      <c r="H8" s="3191"/>
      <c r="I8" s="3191"/>
      <c r="J8" s="3191"/>
      <c r="K8" s="3191"/>
      <c r="L8" s="3191"/>
      <c r="M8" s="3191"/>
      <c r="N8" s="3192"/>
      <c r="P8" s="3160" t="s">
        <v>302</v>
      </c>
      <c r="Q8" s="3161"/>
      <c r="R8" s="3161"/>
      <c r="S8" s="3161"/>
      <c r="T8" s="120" t="str">
        <f>LEFT(E87,1)</f>
        <v>Ａ</v>
      </c>
      <c r="U8" s="3158" t="s">
        <v>301</v>
      </c>
      <c r="V8" s="3158"/>
      <c r="W8" s="3158"/>
      <c r="X8" s="31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185" t="s">
        <v>334</v>
      </c>
      <c r="B9" s="3186"/>
      <c r="C9" s="3186"/>
      <c r="D9" s="3187"/>
      <c r="E9" s="3193" t="str">
        <f t="shared" si="0"/>
        <v>介護保険制度の趣旨普及のため、制度説明用資料としてパンフレットを作成し、新規申請者等に配布する。</v>
      </c>
      <c r="F9" s="3194"/>
      <c r="G9" s="3194"/>
      <c r="H9" s="3194"/>
      <c r="I9" s="3194"/>
      <c r="J9" s="3194"/>
      <c r="K9" s="3194"/>
      <c r="L9" s="3194"/>
      <c r="M9" s="3194"/>
      <c r="N9" s="31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156" t="s">
        <v>300</v>
      </c>
      <c r="Q10" s="3157"/>
      <c r="R10" s="3157"/>
      <c r="S10" s="3157"/>
      <c r="T10" s="118" t="str">
        <f>LEFT(E89,1)</f>
        <v>Ａ</v>
      </c>
      <c r="U10" s="3158" t="s">
        <v>298</v>
      </c>
      <c r="V10" s="3158"/>
      <c r="W10" s="3158"/>
      <c r="X10" s="31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介護保険制度の説明用資料としてパンフレットを作成し、配布することで、市民の介護保険制度に対する理解を深めることができた。</v>
      </c>
      <c r="U12" s="3210"/>
      <c r="V12" s="3210"/>
      <c r="W12" s="3210"/>
      <c r="X12" s="32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188" t="s">
        <v>332</v>
      </c>
      <c r="B14" s="3189"/>
      <c r="C14" s="3189"/>
      <c r="D14" s="3189"/>
      <c r="E14" s="3202" t="str">
        <f>E51</f>
        <v>■市が直接実施  □一部委託  □全部委託・指定管理  □その他</v>
      </c>
      <c r="F14" s="3203"/>
      <c r="G14" s="3203"/>
      <c r="H14" s="3203"/>
      <c r="I14" s="3203"/>
      <c r="J14" s="3203"/>
      <c r="K14" s="3203"/>
      <c r="L14" s="3203"/>
      <c r="M14" s="3203"/>
      <c r="N14" s="32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188" t="s">
        <v>331</v>
      </c>
      <c r="B15" s="3189"/>
      <c r="C15" s="3189"/>
      <c r="D15" s="3189"/>
      <c r="E15" s="3202" t="str">
        <f>E52</f>
        <v>□国・県の制度　 □国・県の制度＋市独自の制度　 ■市独自の制度</v>
      </c>
      <c r="F15" s="3203"/>
      <c r="G15" s="3203"/>
      <c r="H15" s="3203"/>
      <c r="I15" s="3203"/>
      <c r="J15" s="3203"/>
      <c r="K15" s="3203"/>
      <c r="L15" s="3203"/>
      <c r="M15" s="3203"/>
      <c r="N15" s="32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205" t="s">
        <v>330</v>
      </c>
      <c r="B16" s="3206"/>
      <c r="C16" s="3206"/>
      <c r="D16" s="3206"/>
      <c r="E16" s="3207" t="str">
        <f>E53</f>
        <v>なし</v>
      </c>
      <c r="F16" s="3208"/>
      <c r="G16" s="3208"/>
      <c r="H16" s="3208"/>
      <c r="I16" s="3208"/>
      <c r="J16" s="3208"/>
      <c r="K16" s="3208"/>
      <c r="L16" s="3208"/>
      <c r="M16" s="3208"/>
      <c r="N16" s="32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1331000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1331000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1326050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4950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0.99628099173553719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介護保険制度の趣旨普及のため、下記のパンフレットを作成し、配布した。
①介護保険制度啓発用パンフレット　　　　 5,000部
②介護保険料納入通知書同封パンフレット　45,000部
③介護保険被保険者証同封リーフレット　　 2,000部
④介護保険負担割合証同封パンフレット　　11,000部
①については、認定申請や介護サービスの相談にいらした市民に配布した、
また、②～④については、通知書や証を発送する際に同封した。</v>
      </c>
      <c r="F26" s="53"/>
      <c r="G26" s="53"/>
      <c r="H26" s="53"/>
      <c r="I26" s="53"/>
      <c r="J26" s="53"/>
      <c r="K26" s="53"/>
      <c r="L26" s="53"/>
      <c r="M26" s="53"/>
      <c r="N26" s="54"/>
      <c r="O26" s="21"/>
      <c r="P26" s="3160" t="s">
        <v>292</v>
      </c>
      <c r="Q26" s="3161"/>
      <c r="R26" s="3161"/>
      <c r="S26" s="3217"/>
      <c r="T26" s="121" t="str">
        <f>E105</f>
        <v>今後も必要に応じて内容を見直しながら、パンフレットの作成及び配布を継続する。
ホームページ等で周知している内容も含まれるが、高齢者であることを配慮し、紙媒体での周知が必要と考えている。</v>
      </c>
      <c r="U26" s="3210"/>
      <c r="V26" s="3210"/>
      <c r="W26" s="3210"/>
      <c r="X26" s="32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作成部数</v>
      </c>
      <c r="C33" s="49"/>
      <c r="D33" s="23" t="str">
        <f t="shared" ref="D33:E36" si="1">D70</f>
        <v>部</v>
      </c>
      <c r="E33" s="46" t="str">
        <f t="shared" si="1"/>
        <v>上記のとおり</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212" t="s">
        <v>285</v>
      </c>
      <c r="B44" s="3213"/>
      <c r="C44" s="3213"/>
      <c r="D44" s="3213"/>
      <c r="E44" s="3214" t="s">
        <v>911</v>
      </c>
      <c r="F44" s="3215"/>
      <c r="G44" s="3215"/>
      <c r="H44" s="3215"/>
      <c r="I44" s="3215"/>
      <c r="J44" s="3215"/>
      <c r="K44" s="3215"/>
      <c r="L44" s="3215"/>
      <c r="M44" s="3215"/>
      <c r="N44" s="3216"/>
    </row>
    <row r="45" spans="1:35" ht="20.100000000000001" customHeight="1" x14ac:dyDescent="0.15">
      <c r="A45" s="3188" t="s">
        <v>283</v>
      </c>
      <c r="B45" s="3189"/>
      <c r="C45" s="3189"/>
      <c r="D45" s="3189"/>
      <c r="E45" s="3190" t="s">
        <v>822</v>
      </c>
      <c r="F45" s="3191"/>
      <c r="G45" s="3191"/>
      <c r="H45" s="3191"/>
      <c r="I45" s="3191"/>
      <c r="J45" s="3191"/>
      <c r="K45" s="3191"/>
      <c r="L45" s="3191"/>
      <c r="M45" s="3191"/>
      <c r="N45" s="3192"/>
    </row>
    <row r="46" spans="1:35" ht="20.100000000000001" customHeight="1" x14ac:dyDescent="0.15">
      <c r="A46" s="3185" t="s">
        <v>334</v>
      </c>
      <c r="B46" s="3186"/>
      <c r="C46" s="3186"/>
      <c r="D46" s="3187"/>
      <c r="E46" s="3193" t="s">
        <v>910</v>
      </c>
      <c r="F46" s="3194"/>
      <c r="G46" s="3194"/>
      <c r="H46" s="3194"/>
      <c r="I46" s="3194"/>
      <c r="J46" s="3194"/>
      <c r="K46" s="3194"/>
      <c r="L46" s="3194"/>
      <c r="M46" s="3194"/>
      <c r="N46" s="31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188" t="s">
        <v>332</v>
      </c>
      <c r="B51" s="3189"/>
      <c r="C51" s="3189"/>
      <c r="D51" s="3189"/>
      <c r="E51" s="3202" t="str">
        <f>AA52 &amp; "市が直接実施  " &amp; AB52  &amp; "一部委託  "  &amp; AC52 &amp; "全部委託・指定管理  " &amp; AD52 &amp; "その他"</f>
        <v>■市が直接実施  □一部委託  □全部委託・指定管理  □その他</v>
      </c>
      <c r="F51" s="3203"/>
      <c r="G51" s="3203"/>
      <c r="H51" s="3203"/>
      <c r="I51" s="3203"/>
      <c r="J51" s="3203"/>
      <c r="K51" s="3203"/>
      <c r="L51" s="3203"/>
      <c r="M51" s="3203"/>
      <c r="N51" s="3204"/>
    </row>
    <row r="52" spans="1:40" ht="20.100000000000001" customHeight="1" x14ac:dyDescent="0.15">
      <c r="A52" s="3188" t="s">
        <v>331</v>
      </c>
      <c r="B52" s="3189"/>
      <c r="C52" s="3189"/>
      <c r="D52" s="3189"/>
      <c r="E52" s="3202" t="str">
        <f>AA53 &amp; "国・県の制度　 " &amp; AB53  &amp; "国・県の制度＋市独自の制度　 "  &amp; AC53  &amp; "市独自の制度"</f>
        <v>□国・県の制度　 □国・県の制度＋市独自の制度　 ■市独自の制度</v>
      </c>
      <c r="F52" s="3203"/>
      <c r="G52" s="3203"/>
      <c r="H52" s="3203"/>
      <c r="I52" s="3203"/>
      <c r="J52" s="3203"/>
      <c r="K52" s="3203"/>
      <c r="L52" s="3203"/>
      <c r="M52" s="3203"/>
      <c r="N52" s="3204"/>
      <c r="AA52" s="8" t="s">
        <v>275</v>
      </c>
      <c r="AB52" s="8" t="s">
        <v>274</v>
      </c>
      <c r="AC52" s="8" t="s">
        <v>274</v>
      </c>
      <c r="AD52" s="8" t="s">
        <v>274</v>
      </c>
    </row>
    <row r="53" spans="1:40" ht="20.100000000000001" customHeight="1" thickBot="1" x14ac:dyDescent="0.2">
      <c r="A53" s="3205" t="s">
        <v>330</v>
      </c>
      <c r="B53" s="3206"/>
      <c r="C53" s="3206"/>
      <c r="D53" s="3206"/>
      <c r="E53" s="3207" t="s">
        <v>541</v>
      </c>
      <c r="F53" s="3208"/>
      <c r="G53" s="3208"/>
      <c r="H53" s="3208"/>
      <c r="I53" s="3208"/>
      <c r="J53" s="3208"/>
      <c r="K53" s="3208"/>
      <c r="L53" s="3208"/>
      <c r="M53" s="3208"/>
      <c r="N53" s="3209"/>
      <c r="AA53" s="8" t="s">
        <v>274</v>
      </c>
      <c r="AB53" s="8" t="s">
        <v>274</v>
      </c>
      <c r="AC53" s="8" t="s">
        <v>275</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1331000</v>
      </c>
      <c r="F57" s="57"/>
      <c r="G57" s="57">
        <f>IFERROR(HLOOKUP($AF$38,$AA$56:$AI$57,2,FALSE)*1000,"")</f>
        <v>1553000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1141</v>
      </c>
      <c r="AE57" s="13">
        <v>1331</v>
      </c>
      <c r="AF57" s="13">
        <v>1553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1053800</v>
      </c>
      <c r="AE58" s="13">
        <v>1326050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1331000</v>
      </c>
      <c r="G59" s="19"/>
      <c r="H59" s="20">
        <f>IFERROR(HLOOKUP($AF$38,$AA$60:$AI$61,2,FALSE)*1000,"")</f>
        <v>1553000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1326050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4950</v>
      </c>
      <c r="F61" s="57"/>
      <c r="G61" s="57">
        <f>IFERROR(G57-G60,"")</f>
        <v>1553000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1141</v>
      </c>
      <c r="AE61" s="12">
        <f t="shared" si="2"/>
        <v>1331</v>
      </c>
      <c r="AF61" s="12">
        <f t="shared" si="2"/>
        <v>1553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0.99628099173553719</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909</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908</v>
      </c>
      <c r="C70" s="49"/>
      <c r="D70" s="15" t="s">
        <v>816</v>
      </c>
      <c r="E70" s="180" t="s">
        <v>907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1141</v>
      </c>
      <c r="AE70" s="11">
        <v>1331</v>
      </c>
      <c r="AF70" s="11">
        <v>1553</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251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160" t="s">
        <v>305</v>
      </c>
      <c r="B85" s="3161"/>
      <c r="C85" s="3161"/>
      <c r="D85" s="31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160" t="s">
        <v>302</v>
      </c>
      <c r="B87" s="3161"/>
      <c r="C87" s="3161"/>
      <c r="D87" s="31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156" t="s">
        <v>300</v>
      </c>
      <c r="B89" s="3157"/>
      <c r="C89" s="3157"/>
      <c r="D89" s="31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160" t="s">
        <v>297</v>
      </c>
      <c r="B91" s="3161"/>
      <c r="C91" s="3161"/>
      <c r="D91" s="3218"/>
      <c r="E91" s="158" t="s">
        <v>906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160" t="s">
        <v>294</v>
      </c>
      <c r="B98" s="3161"/>
      <c r="C98" s="3161"/>
      <c r="D98" s="3218"/>
      <c r="E98" s="3223" t="s">
        <v>232</v>
      </c>
      <c r="F98" s="3224"/>
      <c r="G98" s="3220" t="s">
        <v>293</v>
      </c>
      <c r="H98" s="3221"/>
      <c r="I98" s="3221"/>
      <c r="J98" s="3221"/>
      <c r="K98" s="3221"/>
      <c r="L98" s="3221"/>
      <c r="M98" s="3221"/>
      <c r="N98" s="32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160" t="s">
        <v>292</v>
      </c>
      <c r="B105" s="3161"/>
      <c r="C105" s="3161"/>
      <c r="D105" s="3218"/>
      <c r="E105" s="3219" t="s">
        <v>905</v>
      </c>
      <c r="F105" s="3210"/>
      <c r="G105" s="3210"/>
      <c r="H105" s="3210"/>
      <c r="I105" s="3210"/>
      <c r="J105" s="3210"/>
      <c r="K105" s="3210"/>
      <c r="L105" s="3210"/>
      <c r="M105" s="3210"/>
      <c r="N105" s="32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zoomScale="85" zoomScaleNormal="90" zoomScaleSheetLayoutView="85"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236" t="s">
        <v>307</v>
      </c>
      <c r="Q4" s="3237"/>
      <c r="R4" s="3237"/>
      <c r="S4" s="3237"/>
      <c r="T4" s="118" t="str">
        <f>LEFT(E83,1)</f>
        <v>Ｂ</v>
      </c>
      <c r="U4" s="3238" t="s">
        <v>306</v>
      </c>
      <c r="V4" s="3238"/>
      <c r="W4" s="3238"/>
      <c r="X4" s="32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240" t="s">
        <v>305</v>
      </c>
      <c r="Q6" s="3241"/>
      <c r="R6" s="3241"/>
      <c r="S6" s="3241"/>
      <c r="T6" s="118" t="str">
        <f>LEFT(E85,1)</f>
        <v>Ｂ</v>
      </c>
      <c r="U6" s="3238" t="s">
        <v>303</v>
      </c>
      <c r="V6" s="3238"/>
      <c r="W6" s="3238"/>
      <c r="X6" s="32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252" t="s">
        <v>285</v>
      </c>
      <c r="B7" s="3253"/>
      <c r="C7" s="3253"/>
      <c r="D7" s="3253"/>
      <c r="E7" s="3254" t="str">
        <f t="shared" si="0"/>
        <v>計画推進委員会</v>
      </c>
      <c r="F7" s="3255"/>
      <c r="G7" s="3255"/>
      <c r="H7" s="3255"/>
      <c r="I7" s="3255"/>
      <c r="J7" s="3255"/>
      <c r="K7" s="3255"/>
      <c r="L7" s="3255"/>
      <c r="M7" s="3255"/>
      <c r="N7" s="32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228" t="s">
        <v>283</v>
      </c>
      <c r="B8" s="3229"/>
      <c r="C8" s="3229"/>
      <c r="D8" s="3229"/>
      <c r="E8" s="3230" t="str">
        <f t="shared" si="0"/>
        <v>介護保険課</v>
      </c>
      <c r="F8" s="3231"/>
      <c r="G8" s="3231"/>
      <c r="H8" s="3231"/>
      <c r="I8" s="3231"/>
      <c r="J8" s="3231"/>
      <c r="K8" s="3231"/>
      <c r="L8" s="3231"/>
      <c r="M8" s="3231"/>
      <c r="N8" s="3232"/>
      <c r="P8" s="3200" t="s">
        <v>302</v>
      </c>
      <c r="Q8" s="3201"/>
      <c r="R8" s="3201"/>
      <c r="S8" s="3201"/>
      <c r="T8" s="120" t="str">
        <f>LEFT(E87,1)</f>
        <v>Ａ</v>
      </c>
      <c r="U8" s="3198" t="s">
        <v>301</v>
      </c>
      <c r="V8" s="3198"/>
      <c r="W8" s="3198"/>
      <c r="X8" s="31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225" t="s">
        <v>334</v>
      </c>
      <c r="B9" s="3226"/>
      <c r="C9" s="3226"/>
      <c r="D9" s="3227"/>
      <c r="E9" s="3233" t="str">
        <f t="shared" si="0"/>
        <v>介護保険事業の進捗状況等について審議を行う介護保険事業計画等推進委員会を開催する。</v>
      </c>
      <c r="F9" s="3234"/>
      <c r="G9" s="3234"/>
      <c r="H9" s="3234"/>
      <c r="I9" s="3234"/>
      <c r="J9" s="3234"/>
      <c r="K9" s="3234"/>
      <c r="L9" s="3234"/>
      <c r="M9" s="3234"/>
      <c r="N9" s="32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196" t="s">
        <v>300</v>
      </c>
      <c r="Q10" s="3197"/>
      <c r="R10" s="3197"/>
      <c r="S10" s="3197"/>
      <c r="T10" s="118" t="str">
        <f>LEFT(E89,1)</f>
        <v>Ａ</v>
      </c>
      <c r="U10" s="3198" t="s">
        <v>298</v>
      </c>
      <c r="V10" s="3198"/>
      <c r="W10" s="3198"/>
      <c r="X10" s="31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介護保険事業計画の推進を図り、介護保険事業の円滑な実施を確保できた。</v>
      </c>
      <c r="U12" s="3250"/>
      <c r="V12" s="3250"/>
      <c r="W12" s="3250"/>
      <c r="X12" s="32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228" t="s">
        <v>332</v>
      </c>
      <c r="B14" s="3229"/>
      <c r="C14" s="3229"/>
      <c r="D14" s="3229"/>
      <c r="E14" s="3242" t="str">
        <f>E51</f>
        <v>■市が直接実施  □一部委託  □全部委託・指定管理  □その他</v>
      </c>
      <c r="F14" s="3243"/>
      <c r="G14" s="3243"/>
      <c r="H14" s="3243"/>
      <c r="I14" s="3243"/>
      <c r="J14" s="3243"/>
      <c r="K14" s="3243"/>
      <c r="L14" s="3243"/>
      <c r="M14" s="3243"/>
      <c r="N14" s="32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228" t="s">
        <v>331</v>
      </c>
      <c r="B15" s="3229"/>
      <c r="C15" s="3229"/>
      <c r="D15" s="3229"/>
      <c r="E15" s="3242" t="str">
        <f>E52</f>
        <v>■国・県の制度　 □国・県の制度＋市独自の制度　 □市独自の制度</v>
      </c>
      <c r="F15" s="3243"/>
      <c r="G15" s="3243"/>
      <c r="H15" s="3243"/>
      <c r="I15" s="3243"/>
      <c r="J15" s="3243"/>
      <c r="K15" s="3243"/>
      <c r="L15" s="3243"/>
      <c r="M15" s="3243"/>
      <c r="N15" s="32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245" t="s">
        <v>330</v>
      </c>
      <c r="B16" s="3246"/>
      <c r="C16" s="3246"/>
      <c r="D16" s="3246"/>
      <c r="E16" s="3247" t="str">
        <f>E53</f>
        <v>介護保険法第１１７条</v>
      </c>
      <c r="F16" s="3248"/>
      <c r="G16" s="3248"/>
      <c r="H16" s="3248"/>
      <c r="I16" s="3248"/>
      <c r="J16" s="3248"/>
      <c r="K16" s="3248"/>
      <c r="L16" s="3248"/>
      <c r="M16" s="3248"/>
      <c r="N16" s="32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637000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637000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514500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122500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0.80769230769230771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介護保険事業計画等推進委員会を実施し、幅広い関係者の参画の下、検討を行った。
第１回：令和５年６月２６日（月）　出席委員１０名
第２回：令和５年８月３日（木）出席委員１１名
第３回：令和５年１０月５日（木）　出席委員１２名
第４回：令和５年１１月２０日（月）出席委員１１名
第５回：令和６年１月２９日（月）　出席委員９名
第６回：令和６年２月２７日（火）出席委員１０名</v>
      </c>
      <c r="F26" s="53"/>
      <c r="G26" s="53"/>
      <c r="H26" s="53"/>
      <c r="I26" s="53"/>
      <c r="J26" s="53"/>
      <c r="K26" s="53"/>
      <c r="L26" s="53"/>
      <c r="M26" s="53"/>
      <c r="N26" s="54"/>
      <c r="O26" s="21"/>
      <c r="P26" s="3200" t="s">
        <v>292</v>
      </c>
      <c r="Q26" s="3201"/>
      <c r="R26" s="3201"/>
      <c r="S26" s="3257"/>
      <c r="T26" s="121" t="str">
        <f>E105</f>
        <v>介護保険法により介護保険事業計画は策定が義務づけられていることから、引き続き事業を継続する。</v>
      </c>
      <c r="U26" s="3250"/>
      <c r="V26" s="3250"/>
      <c r="W26" s="3250"/>
      <c r="X26" s="32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介護保険事業計画等推進委員会</v>
      </c>
      <c r="C33" s="49"/>
      <c r="D33" s="23" t="str">
        <f t="shared" ref="D33:E36" si="1">D70</f>
        <v>回</v>
      </c>
      <c r="E33" s="46" t="str">
        <f t="shared" si="1"/>
        <v>６</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252" t="s">
        <v>285</v>
      </c>
      <c r="B44" s="3253"/>
      <c r="C44" s="3253"/>
      <c r="D44" s="3253"/>
      <c r="E44" s="3254" t="s">
        <v>919</v>
      </c>
      <c r="F44" s="3255"/>
      <c r="G44" s="3255"/>
      <c r="H44" s="3255"/>
      <c r="I44" s="3255"/>
      <c r="J44" s="3255"/>
      <c r="K44" s="3255"/>
      <c r="L44" s="3255"/>
      <c r="M44" s="3255"/>
      <c r="N44" s="3256"/>
    </row>
    <row r="45" spans="1:35" ht="20.100000000000001" customHeight="1" x14ac:dyDescent="0.15">
      <c r="A45" s="3228" t="s">
        <v>283</v>
      </c>
      <c r="B45" s="3229"/>
      <c r="C45" s="3229"/>
      <c r="D45" s="3229"/>
      <c r="E45" s="3230" t="s">
        <v>822</v>
      </c>
      <c r="F45" s="3231"/>
      <c r="G45" s="3231"/>
      <c r="H45" s="3231"/>
      <c r="I45" s="3231"/>
      <c r="J45" s="3231"/>
      <c r="K45" s="3231"/>
      <c r="L45" s="3231"/>
      <c r="M45" s="3231"/>
      <c r="N45" s="3232"/>
    </row>
    <row r="46" spans="1:35" ht="20.100000000000001" customHeight="1" x14ac:dyDescent="0.15">
      <c r="A46" s="3225" t="s">
        <v>334</v>
      </c>
      <c r="B46" s="3226"/>
      <c r="C46" s="3226"/>
      <c r="D46" s="3227"/>
      <c r="E46" s="3233" t="s">
        <v>918</v>
      </c>
      <c r="F46" s="3234"/>
      <c r="G46" s="3234"/>
      <c r="H46" s="3234"/>
      <c r="I46" s="3234"/>
      <c r="J46" s="3234"/>
      <c r="K46" s="3234"/>
      <c r="L46" s="3234"/>
      <c r="M46" s="3234"/>
      <c r="N46" s="32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228" t="s">
        <v>332</v>
      </c>
      <c r="B51" s="3229"/>
      <c r="C51" s="3229"/>
      <c r="D51" s="3229"/>
      <c r="E51" s="3242" t="str">
        <f>AA52 &amp; "市が直接実施  " &amp; AB52  &amp; "一部委託  "  &amp; AC52 &amp; "全部委託・指定管理  " &amp; AD52 &amp; "その他"</f>
        <v>■市が直接実施  □一部委託  □全部委託・指定管理  □その他</v>
      </c>
      <c r="F51" s="3243"/>
      <c r="G51" s="3243"/>
      <c r="H51" s="3243"/>
      <c r="I51" s="3243"/>
      <c r="J51" s="3243"/>
      <c r="K51" s="3243"/>
      <c r="L51" s="3243"/>
      <c r="M51" s="3243"/>
      <c r="N51" s="3244"/>
    </row>
    <row r="52" spans="1:40" ht="20.100000000000001" customHeight="1" x14ac:dyDescent="0.15">
      <c r="A52" s="3228" t="s">
        <v>331</v>
      </c>
      <c r="B52" s="3229"/>
      <c r="C52" s="3229"/>
      <c r="D52" s="3229"/>
      <c r="E52" s="3242" t="str">
        <f>AA53 &amp; "国・県の制度　 " &amp; AB53  &amp; "国・県の制度＋市独自の制度　 "  &amp; AC53  &amp; "市独自の制度"</f>
        <v>■国・県の制度　 □国・県の制度＋市独自の制度　 □市独自の制度</v>
      </c>
      <c r="F52" s="3243"/>
      <c r="G52" s="3243"/>
      <c r="H52" s="3243"/>
      <c r="I52" s="3243"/>
      <c r="J52" s="3243"/>
      <c r="K52" s="3243"/>
      <c r="L52" s="3243"/>
      <c r="M52" s="3243"/>
      <c r="N52" s="3244"/>
      <c r="AA52" s="8" t="s">
        <v>275</v>
      </c>
      <c r="AB52" s="8" t="s">
        <v>274</v>
      </c>
      <c r="AC52" s="8" t="s">
        <v>274</v>
      </c>
      <c r="AD52" s="8" t="s">
        <v>274</v>
      </c>
    </row>
    <row r="53" spans="1:40" ht="20.100000000000001" customHeight="1" thickBot="1" x14ac:dyDescent="0.2">
      <c r="A53" s="3245" t="s">
        <v>330</v>
      </c>
      <c r="B53" s="3246"/>
      <c r="C53" s="3246"/>
      <c r="D53" s="3246"/>
      <c r="E53" s="3247" t="s">
        <v>917</v>
      </c>
      <c r="F53" s="3248"/>
      <c r="G53" s="3248"/>
      <c r="H53" s="3248"/>
      <c r="I53" s="3248"/>
      <c r="J53" s="3248"/>
      <c r="K53" s="3248"/>
      <c r="L53" s="3248"/>
      <c r="M53" s="3248"/>
      <c r="N53" s="32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637000</v>
      </c>
      <c r="F57" s="57"/>
      <c r="G57" s="57">
        <f>IFERROR(HLOOKUP($AF$38,$AA$56:$AI$57,2,FALSE)*1000,"")</f>
        <v>182000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182</v>
      </c>
      <c r="AE57" s="13">
        <v>637</v>
      </c>
      <c r="AF57" s="13">
        <v>182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0</v>
      </c>
      <c r="I58" s="19"/>
      <c r="J58" s="20">
        <f>IFERROR(I57-J59,"")</f>
        <v>0</v>
      </c>
      <c r="K58" s="19"/>
      <c r="L58" s="20">
        <f>IFERROR(K57-L59,"")</f>
        <v>0</v>
      </c>
      <c r="M58" s="19"/>
      <c r="N58" s="18">
        <f>IFERROR(M57-N59,"")</f>
        <v>0</v>
      </c>
      <c r="AA58" s="13">
        <v>0</v>
      </c>
      <c r="AB58" s="13">
        <v>0</v>
      </c>
      <c r="AC58" s="13">
        <v>0</v>
      </c>
      <c r="AD58" s="13">
        <v>87780</v>
      </c>
      <c r="AE58" s="13">
        <v>514500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637000</v>
      </c>
      <c r="G59" s="19"/>
      <c r="H59" s="20">
        <f>IFERROR(HLOOKUP($AF$38,$AA$60:$AI$61,2,FALSE)*1000,"")</f>
        <v>182000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514500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122500</v>
      </c>
      <c r="F61" s="57"/>
      <c r="G61" s="57">
        <f>IFERROR(G57-G60,"")</f>
        <v>182000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182</v>
      </c>
      <c r="AE61" s="12">
        <f t="shared" si="2"/>
        <v>637</v>
      </c>
      <c r="AF61" s="12">
        <f t="shared" si="2"/>
        <v>182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0.80769230769230771</v>
      </c>
      <c r="F62" s="47"/>
      <c r="G62" s="47">
        <f>IFERROR(G$60/G$57,"")</f>
        <v>0</v>
      </c>
      <c r="H62" s="47"/>
      <c r="I62" s="47" t="str">
        <f>IFERROR(I$60/I$57,"")</f>
        <v/>
      </c>
      <c r="J62" s="47"/>
      <c r="K62" s="47" t="str">
        <f>IFERROR(K$60/K$57,"")</f>
        <v/>
      </c>
      <c r="L62" s="47"/>
      <c r="M62" s="47" t="str">
        <f>IFERROR(M$60/M$57,"")</f>
        <v/>
      </c>
      <c r="N62" s="50"/>
      <c r="AA62" s="11">
        <v>0</v>
      </c>
      <c r="AB62" s="11">
        <v>0</v>
      </c>
      <c r="AC62" s="11">
        <v>0</v>
      </c>
      <c r="AD62" s="11">
        <v>0</v>
      </c>
      <c r="AE62" s="11">
        <v>0</v>
      </c>
      <c r="AF62" s="11">
        <v>0</v>
      </c>
      <c r="AG62" s="11">
        <v>0</v>
      </c>
      <c r="AH62" s="11">
        <v>0</v>
      </c>
      <c r="AI62" s="11">
        <v>0</v>
      </c>
      <c r="AJ62" s="8" t="s">
        <v>251</v>
      </c>
      <c r="AL62" s="8" t="s">
        <v>251</v>
      </c>
      <c r="AN62" s="8" t="s">
        <v>251</v>
      </c>
    </row>
    <row r="63" spans="1:40" ht="20.100000000000001" customHeight="1" x14ac:dyDescent="0.15">
      <c r="A63" s="51" t="s">
        <v>321</v>
      </c>
      <c r="B63" s="52"/>
      <c r="C63" s="52"/>
      <c r="D63" s="52"/>
      <c r="E63" s="53" t="s">
        <v>916</v>
      </c>
      <c r="F63" s="53"/>
      <c r="G63" s="53"/>
      <c r="H63" s="53"/>
      <c r="I63" s="53"/>
      <c r="J63" s="53"/>
      <c r="K63" s="53"/>
      <c r="L63" s="53"/>
      <c r="M63" s="53"/>
      <c r="N63" s="54"/>
      <c r="AA63" s="11">
        <v>0</v>
      </c>
      <c r="AB63" s="11">
        <v>0</v>
      </c>
      <c r="AC63" s="11">
        <v>0</v>
      </c>
      <c r="AD63" s="11">
        <v>0</v>
      </c>
      <c r="AE63" s="11">
        <v>0</v>
      </c>
      <c r="AF63" s="11">
        <v>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915</v>
      </c>
      <c r="C70" s="49"/>
      <c r="D70" s="15" t="s">
        <v>350</v>
      </c>
      <c r="E70" s="180" t="str">
        <f>IFERROR(HLOOKUP($AE$38,$AA$76:$AI$80,2,FALSE),"")</f>
        <v>６</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182</v>
      </c>
      <c r="AE70" s="11">
        <v>637</v>
      </c>
      <c r="AF70" s="11">
        <v>182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t="s">
        <v>914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200" t="s">
        <v>305</v>
      </c>
      <c r="B85" s="3201"/>
      <c r="C85" s="3201"/>
      <c r="D85" s="32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200" t="s">
        <v>302</v>
      </c>
      <c r="B87" s="3201"/>
      <c r="C87" s="3201"/>
      <c r="D87" s="32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196" t="s">
        <v>300</v>
      </c>
      <c r="B89" s="3197"/>
      <c r="C89" s="3197"/>
      <c r="D89" s="31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200" t="s">
        <v>297</v>
      </c>
      <c r="B91" s="3201"/>
      <c r="C91" s="3201"/>
      <c r="D91" s="3258"/>
      <c r="E91" s="158" t="s">
        <v>913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200" t="s">
        <v>294</v>
      </c>
      <c r="B98" s="3201"/>
      <c r="C98" s="3201"/>
      <c r="D98" s="3258"/>
      <c r="E98" s="3263" t="s">
        <v>340</v>
      </c>
      <c r="F98" s="3264"/>
      <c r="G98" s="3260" t="s">
        <v>293</v>
      </c>
      <c r="H98" s="3261"/>
      <c r="I98" s="3261"/>
      <c r="J98" s="3261"/>
      <c r="K98" s="3261"/>
      <c r="L98" s="3261"/>
      <c r="M98" s="3261"/>
      <c r="N98" s="32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200" t="s">
        <v>292</v>
      </c>
      <c r="B105" s="3201"/>
      <c r="C105" s="3201"/>
      <c r="D105" s="3258"/>
      <c r="E105" s="3259" t="s">
        <v>912</v>
      </c>
      <c r="F105" s="3250"/>
      <c r="G105" s="3250"/>
      <c r="H105" s="3250"/>
      <c r="I105" s="3250"/>
      <c r="J105" s="3250"/>
      <c r="K105" s="3250"/>
      <c r="L105" s="3250"/>
      <c r="M105" s="3250"/>
      <c r="N105" s="32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96" t="s">
        <v>307</v>
      </c>
      <c r="Q4" s="397"/>
      <c r="R4" s="397"/>
      <c r="S4" s="397"/>
      <c r="T4" s="118" t="str">
        <f>LEFT(E83,1)</f>
        <v>Ｂ</v>
      </c>
      <c r="U4" s="398" t="s">
        <v>306</v>
      </c>
      <c r="V4" s="398"/>
      <c r="W4" s="398"/>
      <c r="X4" s="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400" t="s">
        <v>305</v>
      </c>
      <c r="Q6" s="401"/>
      <c r="R6" s="401"/>
      <c r="S6" s="401"/>
      <c r="T6" s="118" t="str">
        <f>LEFT(E85,1)</f>
        <v>Ａ</v>
      </c>
      <c r="U6" s="398" t="s">
        <v>303</v>
      </c>
      <c r="V6" s="398"/>
      <c r="W6" s="398"/>
      <c r="X6" s="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12" t="s">
        <v>285</v>
      </c>
      <c r="B7" s="413"/>
      <c r="C7" s="413"/>
      <c r="D7" s="413"/>
      <c r="E7" s="414" t="str">
        <f t="shared" si="0"/>
        <v>要保護児童対策地域協議会</v>
      </c>
      <c r="F7" s="415"/>
      <c r="G7" s="415"/>
      <c r="H7" s="415"/>
      <c r="I7" s="415"/>
      <c r="J7" s="415"/>
      <c r="K7" s="415"/>
      <c r="L7" s="415"/>
      <c r="M7" s="415"/>
      <c r="N7" s="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88" t="s">
        <v>283</v>
      </c>
      <c r="B8" s="389"/>
      <c r="C8" s="389"/>
      <c r="D8" s="389"/>
      <c r="E8" s="390" t="str">
        <f t="shared" si="0"/>
        <v>こども支援課</v>
      </c>
      <c r="F8" s="391"/>
      <c r="G8" s="391"/>
      <c r="H8" s="391"/>
      <c r="I8" s="391"/>
      <c r="J8" s="391"/>
      <c r="K8" s="391"/>
      <c r="L8" s="391"/>
      <c r="M8" s="391"/>
      <c r="N8" s="392"/>
      <c r="P8" s="360" t="s">
        <v>302</v>
      </c>
      <c r="Q8" s="361"/>
      <c r="R8" s="361"/>
      <c r="S8" s="361"/>
      <c r="T8" s="120" t="str">
        <f>LEFT(E87,1)</f>
        <v>Ａ</v>
      </c>
      <c r="U8" s="358" t="s">
        <v>301</v>
      </c>
      <c r="V8" s="358"/>
      <c r="W8" s="358"/>
      <c r="X8" s="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85" t="s">
        <v>334</v>
      </c>
      <c r="B9" s="386"/>
      <c r="C9" s="386"/>
      <c r="D9" s="387"/>
      <c r="E9" s="393" t="str">
        <f t="shared" si="0"/>
        <v>虐待を受けている児童を始めとする支援対象児童等を早期に発見し、各関係機関が連携して適切な対応が図れる体制を構築するため、要保護児童対策地域協議会を設置する。
福祉、保健、医療、教育、警察等の各分野の関係諸機関が、情報交換や研修活動を行いながら、相互の連携による児童虐待の防止、効果的な援助方法や対応等を協議する。</v>
      </c>
      <c r="F9" s="394"/>
      <c r="G9" s="394"/>
      <c r="H9" s="394"/>
      <c r="I9" s="394"/>
      <c r="J9" s="394"/>
      <c r="K9" s="394"/>
      <c r="L9" s="394"/>
      <c r="M9" s="394"/>
      <c r="N9" s="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56" t="s">
        <v>300</v>
      </c>
      <c r="Q10" s="357"/>
      <c r="R10" s="357"/>
      <c r="S10" s="357"/>
      <c r="T10" s="118" t="str">
        <f>LEFT(E89,1)</f>
        <v>Ａ</v>
      </c>
      <c r="U10" s="358" t="s">
        <v>298</v>
      </c>
      <c r="V10" s="358"/>
      <c r="W10" s="358"/>
      <c r="X10" s="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各関係機関が連携して適切な対応が図れる体制を構築するため、要保護児童対策地域協議会を設置し、福祉、保健、医療、教育、警察等の各分野の関係諸機関が、情報交換や研修活動を行いながら、相互の連携による児童虐待の防止、効果的な援助方法や対応等を協議した。</v>
      </c>
      <c r="U12" s="410"/>
      <c r="V12" s="410"/>
      <c r="W12" s="410"/>
      <c r="X12" s="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88" t="s">
        <v>332</v>
      </c>
      <c r="B14" s="389"/>
      <c r="C14" s="389"/>
      <c r="D14" s="389"/>
      <c r="E14" s="402" t="str">
        <f>E51</f>
        <v>■市が直接実施  □一部委託  □全部委託・指定管理  □その他</v>
      </c>
      <c r="F14" s="403"/>
      <c r="G14" s="403"/>
      <c r="H14" s="403"/>
      <c r="I14" s="403"/>
      <c r="J14" s="403"/>
      <c r="K14" s="403"/>
      <c r="L14" s="403"/>
      <c r="M14" s="403"/>
      <c r="N14" s="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88" t="s">
        <v>331</v>
      </c>
      <c r="B15" s="389"/>
      <c r="C15" s="389"/>
      <c r="D15" s="389"/>
      <c r="E15" s="402" t="str">
        <f>E52</f>
        <v>□国・県の制度　 ■国・県の制度＋市独自の制度　 □市独自の制度</v>
      </c>
      <c r="F15" s="403"/>
      <c r="G15" s="403"/>
      <c r="H15" s="403"/>
      <c r="I15" s="403"/>
      <c r="J15" s="403"/>
      <c r="K15" s="403"/>
      <c r="L15" s="403"/>
      <c r="M15" s="403"/>
      <c r="N15" s="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05" t="s">
        <v>330</v>
      </c>
      <c r="B16" s="406"/>
      <c r="C16" s="406"/>
      <c r="D16" s="406"/>
      <c r="E16" s="407" t="str">
        <f>E53</f>
        <v>児童福祉法、新座市要保護児童対策地域協議会規約</v>
      </c>
      <c r="F16" s="408"/>
      <c r="G16" s="408"/>
      <c r="H16" s="408"/>
      <c r="I16" s="408"/>
      <c r="J16" s="408"/>
      <c r="K16" s="408"/>
      <c r="L16" s="408"/>
      <c r="M16" s="408"/>
      <c r="N16" s="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704000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236000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468000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657936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46064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0.9345681818181818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代表者会議１回、研修会１回、実務者会議１２回、個別ケース検討会議１７回実施。</v>
      </c>
      <c r="F26" s="53"/>
      <c r="G26" s="53"/>
      <c r="H26" s="53"/>
      <c r="I26" s="53"/>
      <c r="J26" s="53"/>
      <c r="K26" s="53"/>
      <c r="L26" s="53"/>
      <c r="M26" s="53"/>
      <c r="N26" s="54"/>
      <c r="O26" s="21"/>
      <c r="P26" s="360" t="s">
        <v>292</v>
      </c>
      <c r="Q26" s="361"/>
      <c r="R26" s="361"/>
      <c r="S26" s="417"/>
      <c r="T26" s="121" t="str">
        <f>E105</f>
        <v>各関係機関が情報や考え方を共有し、適切な連携の下で対応していくことで、虐待を受けている児童を始めとする支援対象児童等を早期に発見し、適切な支援を行っていく。</v>
      </c>
      <c r="U26" s="410"/>
      <c r="V26" s="410"/>
      <c r="W26" s="410"/>
      <c r="X26" s="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要保護児童対策地域協議会代表者会議</v>
      </c>
      <c r="C33" s="49"/>
      <c r="D33" s="23" t="str">
        <f t="shared" ref="D33:E36" si="1">D70</f>
        <v>回</v>
      </c>
      <c r="E33" s="46">
        <f t="shared" si="1"/>
        <v>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要保護児童対策地域協議会研修会</v>
      </c>
      <c r="C34" s="49"/>
      <c r="D34" s="23" t="str">
        <f t="shared" si="1"/>
        <v>回</v>
      </c>
      <c r="E34" s="46">
        <f t="shared" si="1"/>
        <v>1</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要保護児童対策地域協議会実務者会議</v>
      </c>
      <c r="C35" s="49"/>
      <c r="D35" s="23" t="str">
        <f t="shared" si="1"/>
        <v>回</v>
      </c>
      <c r="E35" s="46">
        <f t="shared" si="1"/>
        <v>12</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要保護児童対策地域協議会個別ケース検討会</v>
      </c>
      <c r="C36" s="44"/>
      <c r="D36" s="22" t="str">
        <f t="shared" si="1"/>
        <v>回</v>
      </c>
      <c r="E36" s="45">
        <f t="shared" si="1"/>
        <v>17</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412" t="s">
        <v>285</v>
      </c>
      <c r="B44" s="413"/>
      <c r="C44" s="413"/>
      <c r="D44" s="413"/>
      <c r="E44" s="414" t="s">
        <v>385</v>
      </c>
      <c r="F44" s="415"/>
      <c r="G44" s="415"/>
      <c r="H44" s="415"/>
      <c r="I44" s="415"/>
      <c r="J44" s="415"/>
      <c r="K44" s="415"/>
      <c r="L44" s="415"/>
      <c r="M44" s="415"/>
      <c r="N44" s="416"/>
    </row>
    <row r="45" spans="1:35" ht="20.100000000000001" customHeight="1" x14ac:dyDescent="0.15">
      <c r="A45" s="388" t="s">
        <v>283</v>
      </c>
      <c r="B45" s="389"/>
      <c r="C45" s="389"/>
      <c r="D45" s="389"/>
      <c r="E45" s="390" t="s">
        <v>282</v>
      </c>
      <c r="F45" s="391"/>
      <c r="G45" s="391"/>
      <c r="H45" s="391"/>
      <c r="I45" s="391"/>
      <c r="J45" s="391"/>
      <c r="K45" s="391"/>
      <c r="L45" s="391"/>
      <c r="M45" s="391"/>
      <c r="N45" s="392"/>
    </row>
    <row r="46" spans="1:35" ht="20.100000000000001" customHeight="1" x14ac:dyDescent="0.15">
      <c r="A46" s="385" t="s">
        <v>334</v>
      </c>
      <c r="B46" s="386"/>
      <c r="C46" s="386"/>
      <c r="D46" s="387"/>
      <c r="E46" s="393" t="s">
        <v>384</v>
      </c>
      <c r="F46" s="394"/>
      <c r="G46" s="394"/>
      <c r="H46" s="394"/>
      <c r="I46" s="394"/>
      <c r="J46" s="394"/>
      <c r="K46" s="394"/>
      <c r="L46" s="394"/>
      <c r="M46" s="394"/>
      <c r="N46" s="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88" t="s">
        <v>332</v>
      </c>
      <c r="B51" s="389"/>
      <c r="C51" s="389"/>
      <c r="D51" s="389"/>
      <c r="E51" s="402" t="str">
        <f>AA52 &amp; "市が直接実施  " &amp; AB52  &amp; "一部委託  "  &amp; AC52 &amp; "全部委託・指定管理  " &amp; AD52 &amp; "その他"</f>
        <v>■市が直接実施  □一部委託  □全部委託・指定管理  □その他</v>
      </c>
      <c r="F51" s="403"/>
      <c r="G51" s="403"/>
      <c r="H51" s="403"/>
      <c r="I51" s="403"/>
      <c r="J51" s="403"/>
      <c r="K51" s="403"/>
      <c r="L51" s="403"/>
      <c r="M51" s="403"/>
      <c r="N51" s="404"/>
    </row>
    <row r="52" spans="1:40" ht="20.100000000000001" customHeight="1" x14ac:dyDescent="0.15">
      <c r="A52" s="388" t="s">
        <v>331</v>
      </c>
      <c r="B52" s="389"/>
      <c r="C52" s="389"/>
      <c r="D52" s="389"/>
      <c r="E52" s="402" t="str">
        <f>AA53 &amp; "国・県の制度　 " &amp; AB53  &amp; "国・県の制度＋市独自の制度　 "  &amp; AC53  &amp; "市独自の制度"</f>
        <v>□国・県の制度　 ■国・県の制度＋市独自の制度　 □市独自の制度</v>
      </c>
      <c r="F52" s="403"/>
      <c r="G52" s="403"/>
      <c r="H52" s="403"/>
      <c r="I52" s="403"/>
      <c r="J52" s="403"/>
      <c r="K52" s="403"/>
      <c r="L52" s="403"/>
      <c r="M52" s="403"/>
      <c r="N52" s="404"/>
      <c r="AA52" s="8" t="s">
        <v>275</v>
      </c>
      <c r="AB52" s="8" t="s">
        <v>274</v>
      </c>
      <c r="AC52" s="8" t="s">
        <v>274</v>
      </c>
      <c r="AD52" s="8" t="s">
        <v>274</v>
      </c>
    </row>
    <row r="53" spans="1:40" ht="20.100000000000001" customHeight="1" thickBot="1" x14ac:dyDescent="0.2">
      <c r="A53" s="405" t="s">
        <v>330</v>
      </c>
      <c r="B53" s="406"/>
      <c r="C53" s="406"/>
      <c r="D53" s="406"/>
      <c r="E53" s="407" t="s">
        <v>383</v>
      </c>
      <c r="F53" s="408"/>
      <c r="G53" s="408"/>
      <c r="H53" s="408"/>
      <c r="I53" s="408"/>
      <c r="J53" s="408"/>
      <c r="K53" s="408"/>
      <c r="L53" s="408"/>
      <c r="M53" s="408"/>
      <c r="N53" s="40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704000</v>
      </c>
      <c r="F57" s="57"/>
      <c r="G57" s="57">
        <f>IFERROR(HLOOKUP($AF$38,$AA$56:$AI$57,2,FALSE)*1000,"")</f>
        <v>708000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711</v>
      </c>
      <c r="AE57" s="13">
        <v>704</v>
      </c>
      <c r="AF57" s="13">
        <v>708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236000</v>
      </c>
      <c r="G58" s="19"/>
      <c r="H58" s="20">
        <f>IFERROR(G57-H59,"")</f>
        <v>260000</v>
      </c>
      <c r="I58" s="19"/>
      <c r="J58" s="20">
        <f>IFERROR(I57-J59,"")</f>
        <v>0</v>
      </c>
      <c r="K58" s="19"/>
      <c r="L58" s="20">
        <f>IFERROR(K57-L59,"")</f>
        <v>0</v>
      </c>
      <c r="M58" s="19"/>
      <c r="N58" s="18">
        <f>IFERROR(M57-N59,"")</f>
        <v>0</v>
      </c>
      <c r="AA58" s="13">
        <v>0</v>
      </c>
      <c r="AB58" s="13">
        <v>0</v>
      </c>
      <c r="AC58" s="13">
        <v>0</v>
      </c>
      <c r="AD58" s="13">
        <v>473593</v>
      </c>
      <c r="AE58" s="13">
        <v>657936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468000</v>
      </c>
      <c r="G59" s="19"/>
      <c r="H59" s="20">
        <f>IFERROR(HLOOKUP($AF$38,$AA$60:$AI$61,2,FALSE)*1000,"")</f>
        <v>448000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657936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46064</v>
      </c>
      <c r="F61" s="57"/>
      <c r="G61" s="57">
        <f>IFERROR(G57-G60,"")</f>
        <v>708000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470</v>
      </c>
      <c r="AE61" s="12">
        <f t="shared" si="2"/>
        <v>468</v>
      </c>
      <c r="AF61" s="12">
        <f t="shared" si="2"/>
        <v>448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0.9345681818181818</v>
      </c>
      <c r="F62" s="47"/>
      <c r="G62" s="47">
        <f>IFERROR(G$60/G$57,"")</f>
        <v>0</v>
      </c>
      <c r="H62" s="47"/>
      <c r="I62" s="47" t="str">
        <f>IFERROR(I$60/I$57,"")</f>
        <v/>
      </c>
      <c r="J62" s="47"/>
      <c r="K62" s="47" t="str">
        <f>IFERROR(K$60/K$57,"")</f>
        <v/>
      </c>
      <c r="L62" s="47"/>
      <c r="M62" s="47" t="str">
        <f>IFERROR(M$60/M$57,"")</f>
        <v/>
      </c>
      <c r="N62" s="50"/>
      <c r="AA62" s="11">
        <v>0</v>
      </c>
      <c r="AB62" s="11">
        <v>0</v>
      </c>
      <c r="AC62" s="11">
        <v>0</v>
      </c>
      <c r="AD62" s="11">
        <v>235</v>
      </c>
      <c r="AE62" s="11">
        <v>234</v>
      </c>
      <c r="AF62" s="11">
        <v>224</v>
      </c>
      <c r="AG62" s="11">
        <v>0</v>
      </c>
      <c r="AH62" s="11">
        <v>0</v>
      </c>
      <c r="AI62" s="11">
        <v>0</v>
      </c>
      <c r="AJ62" s="8" t="s">
        <v>251</v>
      </c>
      <c r="AL62" s="8" t="s">
        <v>251</v>
      </c>
      <c r="AN62" s="8" t="s">
        <v>251</v>
      </c>
    </row>
    <row r="63" spans="1:40" ht="20.100000000000001" customHeight="1" x14ac:dyDescent="0.15">
      <c r="A63" s="51" t="s">
        <v>321</v>
      </c>
      <c r="B63" s="52"/>
      <c r="C63" s="52"/>
      <c r="D63" s="52"/>
      <c r="E63" s="53" t="s">
        <v>382</v>
      </c>
      <c r="F63" s="53"/>
      <c r="G63" s="53"/>
      <c r="H63" s="53"/>
      <c r="I63" s="53"/>
      <c r="J63" s="53"/>
      <c r="K63" s="53"/>
      <c r="L63" s="53"/>
      <c r="M63" s="53"/>
      <c r="N63" s="54"/>
      <c r="AA63" s="11">
        <v>0</v>
      </c>
      <c r="AB63" s="11">
        <v>0</v>
      </c>
      <c r="AC63" s="11">
        <v>0</v>
      </c>
      <c r="AD63" s="11">
        <v>235</v>
      </c>
      <c r="AE63" s="11">
        <v>234</v>
      </c>
      <c r="AF63" s="11">
        <v>224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381</v>
      </c>
      <c r="C70" s="49"/>
      <c r="D70" s="15" t="s">
        <v>350</v>
      </c>
      <c r="E70" s="180">
        <f>IFERROR(HLOOKUP($AE$38,$AA$76:$AI$80,2,FALSE),"")</f>
        <v>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380</v>
      </c>
      <c r="C71" s="49"/>
      <c r="D71" s="15" t="s">
        <v>350</v>
      </c>
      <c r="E71" s="180">
        <f>IFERROR(HLOOKUP($AE$38,$AA$76:$AI$80,3,FALSE),"")</f>
        <v>1</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379</v>
      </c>
      <c r="C72" s="49"/>
      <c r="D72" s="15" t="s">
        <v>350</v>
      </c>
      <c r="E72" s="180">
        <f>IFERROR(HLOOKUP($AE$38,$AA$76:$AI$80,4,FALSE),"")</f>
        <v>12</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378</v>
      </c>
      <c r="C73" s="44"/>
      <c r="D73" s="14" t="s">
        <v>350</v>
      </c>
      <c r="E73" s="181">
        <f>IFERROR(HLOOKUP($AE$38,$AA$76:$AI$80,5,FALSE),"")</f>
        <v>17</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12</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v>17</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60" t="s">
        <v>305</v>
      </c>
      <c r="B85" s="361"/>
      <c r="C85" s="361"/>
      <c r="D85" s="3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60" t="s">
        <v>302</v>
      </c>
      <c r="B87" s="361"/>
      <c r="C87" s="361"/>
      <c r="D87" s="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56" t="s">
        <v>300</v>
      </c>
      <c r="B89" s="357"/>
      <c r="C89" s="357"/>
      <c r="D89" s="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60" t="s">
        <v>297</v>
      </c>
      <c r="B91" s="361"/>
      <c r="C91" s="361"/>
      <c r="D91" s="418"/>
      <c r="E91" s="158" t="s">
        <v>377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60" t="s">
        <v>294</v>
      </c>
      <c r="B98" s="361"/>
      <c r="C98" s="361"/>
      <c r="D98" s="418"/>
      <c r="E98" s="423" t="s">
        <v>340</v>
      </c>
      <c r="F98" s="424"/>
      <c r="G98" s="420" t="s">
        <v>293</v>
      </c>
      <c r="H98" s="421"/>
      <c r="I98" s="421"/>
      <c r="J98" s="421"/>
      <c r="K98" s="421"/>
      <c r="L98" s="421"/>
      <c r="M98" s="421"/>
      <c r="N98" s="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60" t="s">
        <v>292</v>
      </c>
      <c r="B105" s="361"/>
      <c r="C105" s="361"/>
      <c r="D105" s="418"/>
      <c r="E105" s="419" t="s">
        <v>376</v>
      </c>
      <c r="F105" s="410"/>
      <c r="G105" s="410"/>
      <c r="H105" s="410"/>
      <c r="I105" s="410"/>
      <c r="J105" s="410"/>
      <c r="K105" s="410"/>
      <c r="L105" s="410"/>
      <c r="M105" s="410"/>
      <c r="N105" s="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276" t="s">
        <v>307</v>
      </c>
      <c r="Q4" s="3277"/>
      <c r="R4" s="3277"/>
      <c r="S4" s="3277"/>
      <c r="T4" s="118" t="str">
        <f>LEFT(E83,1)</f>
        <v>Ｂ</v>
      </c>
      <c r="U4" s="3278" t="s">
        <v>306</v>
      </c>
      <c r="V4" s="3278"/>
      <c r="W4" s="3278"/>
      <c r="X4" s="32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280" t="s">
        <v>305</v>
      </c>
      <c r="Q6" s="3281"/>
      <c r="R6" s="3281"/>
      <c r="S6" s="3281"/>
      <c r="T6" s="118" t="str">
        <f>LEFT(E85,1)</f>
        <v>Ｂ</v>
      </c>
      <c r="U6" s="3278" t="s">
        <v>303</v>
      </c>
      <c r="V6" s="3278"/>
      <c r="W6" s="3278"/>
      <c r="X6" s="32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292" t="s">
        <v>285</v>
      </c>
      <c r="B7" s="3293"/>
      <c r="C7" s="3293"/>
      <c r="D7" s="3293"/>
      <c r="E7" s="3294" t="str">
        <f t="shared" si="0"/>
        <v>居宅介護サービス給付費</v>
      </c>
      <c r="F7" s="3295"/>
      <c r="G7" s="3295"/>
      <c r="H7" s="3295"/>
      <c r="I7" s="3295"/>
      <c r="J7" s="3295"/>
      <c r="K7" s="3295"/>
      <c r="L7" s="3295"/>
      <c r="M7" s="3295"/>
      <c r="N7" s="32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268" t="s">
        <v>283</v>
      </c>
      <c r="B8" s="3269"/>
      <c r="C8" s="3269"/>
      <c r="D8" s="3269"/>
      <c r="E8" s="3270" t="str">
        <f t="shared" si="0"/>
        <v>介護保険課</v>
      </c>
      <c r="F8" s="3271"/>
      <c r="G8" s="3271"/>
      <c r="H8" s="3271"/>
      <c r="I8" s="3271"/>
      <c r="J8" s="3271"/>
      <c r="K8" s="3271"/>
      <c r="L8" s="3271"/>
      <c r="M8" s="3271"/>
      <c r="N8" s="3272"/>
      <c r="P8" s="3240" t="s">
        <v>302</v>
      </c>
      <c r="Q8" s="3241"/>
      <c r="R8" s="3241"/>
      <c r="S8" s="3241"/>
      <c r="T8" s="120" t="str">
        <f>LEFT(E87,1)</f>
        <v>Ａ</v>
      </c>
      <c r="U8" s="3238" t="s">
        <v>301</v>
      </c>
      <c r="V8" s="3238"/>
      <c r="W8" s="3238"/>
      <c r="X8" s="32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265" t="s">
        <v>334</v>
      </c>
      <c r="B9" s="3266"/>
      <c r="C9" s="3266"/>
      <c r="D9" s="3267"/>
      <c r="E9" s="3273" t="str">
        <f t="shared" si="0"/>
        <v>介護保険法第４１条の規定に基づき、要介護者が利用した居宅サービスの費用について、自己負担分を除く９割分（一定以上所得者の場合、７割又は８割分）をサービス提供事業者に支払う。</v>
      </c>
      <c r="F9" s="3274"/>
      <c r="G9" s="3274"/>
      <c r="H9" s="3274"/>
      <c r="I9" s="3274"/>
      <c r="J9" s="3274"/>
      <c r="K9" s="3274"/>
      <c r="L9" s="3274"/>
      <c r="M9" s="3274"/>
      <c r="N9" s="32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236" t="s">
        <v>300</v>
      </c>
      <c r="Q10" s="3237"/>
      <c r="R10" s="3237"/>
      <c r="S10" s="3237"/>
      <c r="T10" s="118" t="str">
        <f>LEFT(E89,1)</f>
        <v>Ａ</v>
      </c>
      <c r="U10" s="3238" t="s">
        <v>298</v>
      </c>
      <c r="V10" s="3238"/>
      <c r="W10" s="3238"/>
      <c r="X10" s="32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居宅サービス費を安定的に給付することで、在宅で介護が必要な要介護者とその家族の生活を支援することができた。</v>
      </c>
      <c r="U12" s="3290"/>
      <c r="V12" s="3290"/>
      <c r="W12" s="3290"/>
      <c r="X12" s="32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268" t="s">
        <v>332</v>
      </c>
      <c r="B14" s="3269"/>
      <c r="C14" s="3269"/>
      <c r="D14" s="3269"/>
      <c r="E14" s="3282" t="str">
        <f>E51</f>
        <v>■市が直接実施  □一部委託  □全部委託・指定管理  □その他</v>
      </c>
      <c r="F14" s="3283"/>
      <c r="G14" s="3283"/>
      <c r="H14" s="3283"/>
      <c r="I14" s="3283"/>
      <c r="J14" s="3283"/>
      <c r="K14" s="3283"/>
      <c r="L14" s="3283"/>
      <c r="M14" s="3283"/>
      <c r="N14" s="32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268" t="s">
        <v>331</v>
      </c>
      <c r="B15" s="3269"/>
      <c r="C15" s="3269"/>
      <c r="D15" s="3269"/>
      <c r="E15" s="3282" t="str">
        <f>E52</f>
        <v>■国・県の制度　 □国・県の制度＋市独自の制度　 □市独自の制度</v>
      </c>
      <c r="F15" s="3283"/>
      <c r="G15" s="3283"/>
      <c r="H15" s="3283"/>
      <c r="I15" s="3283"/>
      <c r="J15" s="3283"/>
      <c r="K15" s="3283"/>
      <c r="L15" s="3283"/>
      <c r="M15" s="3283"/>
      <c r="N15" s="32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285" t="s">
        <v>330</v>
      </c>
      <c r="B16" s="3286"/>
      <c r="C16" s="3286"/>
      <c r="D16" s="3286"/>
      <c r="E16" s="3287" t="str">
        <f>E53</f>
        <v>介護保険法</v>
      </c>
      <c r="F16" s="3288"/>
      <c r="G16" s="3288"/>
      <c r="H16" s="3288"/>
      <c r="I16" s="3288"/>
      <c r="J16" s="3288"/>
      <c r="K16" s="3288"/>
      <c r="L16" s="3288"/>
      <c r="M16" s="3288"/>
      <c r="N16" s="32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5351195000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823741000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4527454000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5197171887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154023113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0.97121706217022552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利用した訪問・通所介護や訪問・通所リハビリテーションなどの居宅サービスの費用について、自己負担分を除く９割分（一定以上所得者の場合、７割又は８割分）をサービス提供事業者に支払った。</v>
      </c>
      <c r="F26" s="53"/>
      <c r="G26" s="53"/>
      <c r="H26" s="53"/>
      <c r="I26" s="53"/>
      <c r="J26" s="53"/>
      <c r="K26" s="53"/>
      <c r="L26" s="53"/>
      <c r="M26" s="53"/>
      <c r="N26" s="54"/>
      <c r="O26" s="21"/>
      <c r="P26" s="3240" t="s">
        <v>292</v>
      </c>
      <c r="Q26" s="3241"/>
      <c r="R26" s="3241"/>
      <c r="S26" s="3297"/>
      <c r="T26" s="121" t="str">
        <f>E105</f>
        <v>介護保険法により居宅介護サービス費の支給が義務付けられているため、引き続き事業を継続する。</v>
      </c>
      <c r="U26" s="3290"/>
      <c r="V26" s="3290"/>
      <c r="W26" s="3290"/>
      <c r="X26" s="32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居宅介護サービス給付件数</v>
      </c>
      <c r="C33" s="49"/>
      <c r="D33" s="23" t="str">
        <f t="shared" ref="D33:E36" si="1">D70</f>
        <v>件</v>
      </c>
      <c r="E33" s="150">
        <f t="shared" si="1"/>
        <v>125283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292" t="s">
        <v>285</v>
      </c>
      <c r="B44" s="3293"/>
      <c r="C44" s="3293"/>
      <c r="D44" s="3293"/>
      <c r="E44" s="3294" t="s">
        <v>925</v>
      </c>
      <c r="F44" s="3295"/>
      <c r="G44" s="3295"/>
      <c r="H44" s="3295"/>
      <c r="I44" s="3295"/>
      <c r="J44" s="3295"/>
      <c r="K44" s="3295"/>
      <c r="L44" s="3295"/>
      <c r="M44" s="3295"/>
      <c r="N44" s="3296"/>
    </row>
    <row r="45" spans="1:35" ht="20.100000000000001" customHeight="1" x14ac:dyDescent="0.15">
      <c r="A45" s="3268" t="s">
        <v>283</v>
      </c>
      <c r="B45" s="3269"/>
      <c r="C45" s="3269"/>
      <c r="D45" s="3269"/>
      <c r="E45" s="3270" t="s">
        <v>822</v>
      </c>
      <c r="F45" s="3271"/>
      <c r="G45" s="3271"/>
      <c r="H45" s="3271"/>
      <c r="I45" s="3271"/>
      <c r="J45" s="3271"/>
      <c r="K45" s="3271"/>
      <c r="L45" s="3271"/>
      <c r="M45" s="3271"/>
      <c r="N45" s="3272"/>
    </row>
    <row r="46" spans="1:35" ht="20.100000000000001" customHeight="1" x14ac:dyDescent="0.15">
      <c r="A46" s="3265" t="s">
        <v>334</v>
      </c>
      <c r="B46" s="3266"/>
      <c r="C46" s="3266"/>
      <c r="D46" s="3267"/>
      <c r="E46" s="3273" t="s">
        <v>924</v>
      </c>
      <c r="F46" s="3274"/>
      <c r="G46" s="3274"/>
      <c r="H46" s="3274"/>
      <c r="I46" s="3274"/>
      <c r="J46" s="3274"/>
      <c r="K46" s="3274"/>
      <c r="L46" s="3274"/>
      <c r="M46" s="3274"/>
      <c r="N46" s="32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268" t="s">
        <v>332</v>
      </c>
      <c r="B51" s="3269"/>
      <c r="C51" s="3269"/>
      <c r="D51" s="3269"/>
      <c r="E51" s="3282" t="str">
        <f>AA52 &amp; "市が直接実施  " &amp; AB52  &amp; "一部委託  "  &amp; AC52 &amp; "全部委託・指定管理  " &amp; AD52 &amp; "その他"</f>
        <v>■市が直接実施  □一部委託  □全部委託・指定管理  □その他</v>
      </c>
      <c r="F51" s="3283"/>
      <c r="G51" s="3283"/>
      <c r="H51" s="3283"/>
      <c r="I51" s="3283"/>
      <c r="J51" s="3283"/>
      <c r="K51" s="3283"/>
      <c r="L51" s="3283"/>
      <c r="M51" s="3283"/>
      <c r="N51" s="3284"/>
    </row>
    <row r="52" spans="1:40" ht="20.100000000000001" customHeight="1" x14ac:dyDescent="0.15">
      <c r="A52" s="3268" t="s">
        <v>331</v>
      </c>
      <c r="B52" s="3269"/>
      <c r="C52" s="3269"/>
      <c r="D52" s="3269"/>
      <c r="E52" s="3282" t="str">
        <f>AA53 &amp; "国・県の制度　 " &amp; AB53  &amp; "国・県の制度＋市独自の制度　 "  &amp; AC53  &amp; "市独自の制度"</f>
        <v>■国・県の制度　 □国・県の制度＋市独自の制度　 □市独自の制度</v>
      </c>
      <c r="F52" s="3283"/>
      <c r="G52" s="3283"/>
      <c r="H52" s="3283"/>
      <c r="I52" s="3283"/>
      <c r="J52" s="3283"/>
      <c r="K52" s="3283"/>
      <c r="L52" s="3283"/>
      <c r="M52" s="3283"/>
      <c r="N52" s="3284"/>
      <c r="AA52" s="8" t="s">
        <v>275</v>
      </c>
      <c r="AB52" s="8" t="s">
        <v>274</v>
      </c>
      <c r="AC52" s="8" t="s">
        <v>274</v>
      </c>
      <c r="AD52" s="8" t="s">
        <v>274</v>
      </c>
    </row>
    <row r="53" spans="1:40" ht="20.100000000000001" customHeight="1" thickBot="1" x14ac:dyDescent="0.2">
      <c r="A53" s="3285" t="s">
        <v>330</v>
      </c>
      <c r="B53" s="3286"/>
      <c r="C53" s="3286"/>
      <c r="D53" s="3286"/>
      <c r="E53" s="3287" t="s">
        <v>851</v>
      </c>
      <c r="F53" s="3288"/>
      <c r="G53" s="3288"/>
      <c r="H53" s="3288"/>
      <c r="I53" s="3288"/>
      <c r="J53" s="3288"/>
      <c r="K53" s="3288"/>
      <c r="L53" s="3288"/>
      <c r="M53" s="3288"/>
      <c r="N53" s="32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5351195000</v>
      </c>
      <c r="F57" s="57"/>
      <c r="G57" s="57">
        <f>IFERROR(HLOOKUP($AF$38,$AA$56:$AI$57,2,FALSE)*1000,"")</f>
        <v>5469802000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4819575</v>
      </c>
      <c r="AE57" s="13">
        <v>5351195</v>
      </c>
      <c r="AF57" s="13">
        <v>5469802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823741000</v>
      </c>
      <c r="G58" s="19"/>
      <c r="H58" s="20">
        <f>IFERROR(G57-H59,"")</f>
        <v>1200944000</v>
      </c>
      <c r="I58" s="19"/>
      <c r="J58" s="20">
        <f>IFERROR(I57-J59,"")</f>
        <v>0</v>
      </c>
      <c r="K58" s="19"/>
      <c r="L58" s="20">
        <f>IFERROR(K57-L59,"")</f>
        <v>0</v>
      </c>
      <c r="M58" s="19"/>
      <c r="N58" s="18">
        <f>IFERROR(M57-N59,"")</f>
        <v>0</v>
      </c>
      <c r="AA58" s="13">
        <v>0</v>
      </c>
      <c r="AB58" s="13">
        <v>0</v>
      </c>
      <c r="AC58" s="13">
        <v>0</v>
      </c>
      <c r="AD58" s="13">
        <v>2791579667</v>
      </c>
      <c r="AE58" s="13">
        <v>5197171887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4527454000</v>
      </c>
      <c r="G59" s="19"/>
      <c r="H59" s="20">
        <f>IFERROR(HLOOKUP($AF$38,$AA$60:$AI$61,2,FALSE)*1000,"")</f>
        <v>4268858000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5197171887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154023113</v>
      </c>
      <c r="F61" s="57"/>
      <c r="G61" s="57">
        <f>IFERROR(G57-G60,"")</f>
        <v>5469802000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3826960</v>
      </c>
      <c r="AE61" s="12">
        <f t="shared" si="2"/>
        <v>4527454</v>
      </c>
      <c r="AF61" s="12">
        <f t="shared" si="2"/>
        <v>4268858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0.97121706217022552</v>
      </c>
      <c r="F62" s="47"/>
      <c r="G62" s="47">
        <f>IFERROR(G$60/G$57,"")</f>
        <v>0</v>
      </c>
      <c r="H62" s="47"/>
      <c r="I62" s="47" t="str">
        <f>IFERROR(I$60/I$57,"")</f>
        <v/>
      </c>
      <c r="J62" s="47"/>
      <c r="K62" s="47" t="str">
        <f>IFERROR(K$60/K$57,"")</f>
        <v/>
      </c>
      <c r="L62" s="47"/>
      <c r="M62" s="47" t="str">
        <f>IFERROR(M$60/M$57,"")</f>
        <v/>
      </c>
      <c r="N62" s="50"/>
      <c r="AA62" s="11">
        <v>0</v>
      </c>
      <c r="AB62" s="11">
        <v>0</v>
      </c>
      <c r="AC62" s="11">
        <v>0</v>
      </c>
      <c r="AD62" s="11">
        <v>1096070</v>
      </c>
      <c r="AE62" s="11">
        <v>1161852</v>
      </c>
      <c r="AF62" s="11">
        <v>1218483</v>
      </c>
      <c r="AG62" s="11">
        <v>0</v>
      </c>
      <c r="AH62" s="11">
        <v>0</v>
      </c>
      <c r="AI62" s="11">
        <v>0</v>
      </c>
      <c r="AJ62" s="8" t="s">
        <v>251</v>
      </c>
      <c r="AL62" s="8" t="s">
        <v>251</v>
      </c>
      <c r="AN62" s="8" t="s">
        <v>251</v>
      </c>
    </row>
    <row r="63" spans="1:40" ht="20.100000000000001" customHeight="1" x14ac:dyDescent="0.15">
      <c r="A63" s="51" t="s">
        <v>321</v>
      </c>
      <c r="B63" s="52"/>
      <c r="C63" s="52"/>
      <c r="D63" s="52"/>
      <c r="E63" s="53" t="s">
        <v>923</v>
      </c>
      <c r="F63" s="53"/>
      <c r="G63" s="53"/>
      <c r="H63" s="53"/>
      <c r="I63" s="53"/>
      <c r="J63" s="53"/>
      <c r="K63" s="53"/>
      <c r="L63" s="53"/>
      <c r="M63" s="53"/>
      <c r="N63" s="54"/>
      <c r="AA63" s="11">
        <v>0</v>
      </c>
      <c r="AB63" s="11">
        <v>0</v>
      </c>
      <c r="AC63" s="11">
        <v>0</v>
      </c>
      <c r="AD63" s="11">
        <v>647169</v>
      </c>
      <c r="AE63" s="11">
        <v>718557</v>
      </c>
      <c r="AF63" s="11">
        <v>735880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922</v>
      </c>
      <c r="C70" s="49"/>
      <c r="D70" s="15" t="s">
        <v>358</v>
      </c>
      <c r="E70" s="180">
        <f>IFERROR(HLOOKUP($AE$38,$AA$76:$AI$80,2,FALSE),"")</f>
        <v>125283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782435</v>
      </c>
      <c r="AE70" s="11">
        <v>1202219</v>
      </c>
      <c r="AF70" s="11">
        <v>837648</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1301286</v>
      </c>
      <c r="AE74" s="10">
        <v>1444826</v>
      </c>
      <c r="AF74" s="10">
        <v>1476847</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125283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240" t="s">
        <v>305</v>
      </c>
      <c r="B85" s="3241"/>
      <c r="C85" s="3241"/>
      <c r="D85" s="32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240" t="s">
        <v>302</v>
      </c>
      <c r="B87" s="3241"/>
      <c r="C87" s="3241"/>
      <c r="D87" s="32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236" t="s">
        <v>300</v>
      </c>
      <c r="B89" s="3237"/>
      <c r="C89" s="3237"/>
      <c r="D89" s="32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240" t="s">
        <v>297</v>
      </c>
      <c r="B91" s="3241"/>
      <c r="C91" s="3241"/>
      <c r="D91" s="3298"/>
      <c r="E91" s="158" t="s">
        <v>921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240" t="s">
        <v>294</v>
      </c>
      <c r="B98" s="3241"/>
      <c r="C98" s="3241"/>
      <c r="D98" s="3298"/>
      <c r="E98" s="3303" t="s">
        <v>340</v>
      </c>
      <c r="F98" s="3304"/>
      <c r="G98" s="3300" t="s">
        <v>293</v>
      </c>
      <c r="H98" s="3301"/>
      <c r="I98" s="3301"/>
      <c r="J98" s="3301"/>
      <c r="K98" s="3301"/>
      <c r="L98" s="3301"/>
      <c r="M98" s="3301"/>
      <c r="N98" s="33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240" t="s">
        <v>292</v>
      </c>
      <c r="B105" s="3241"/>
      <c r="C105" s="3241"/>
      <c r="D105" s="3298"/>
      <c r="E105" s="3299" t="s">
        <v>920</v>
      </c>
      <c r="F105" s="3290"/>
      <c r="G105" s="3290"/>
      <c r="H105" s="3290"/>
      <c r="I105" s="3290"/>
      <c r="J105" s="3290"/>
      <c r="K105" s="3290"/>
      <c r="L105" s="3290"/>
      <c r="M105" s="3290"/>
      <c r="N105" s="32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316" t="s">
        <v>307</v>
      </c>
      <c r="Q4" s="3317"/>
      <c r="R4" s="3317"/>
      <c r="S4" s="3317"/>
      <c r="T4" s="118" t="str">
        <f>LEFT(E83,1)</f>
        <v>Ｂ</v>
      </c>
      <c r="U4" s="3318" t="s">
        <v>306</v>
      </c>
      <c r="V4" s="3318"/>
      <c r="W4" s="3318"/>
      <c r="X4" s="33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320" t="s">
        <v>305</v>
      </c>
      <c r="Q6" s="3321"/>
      <c r="R6" s="3321"/>
      <c r="S6" s="3321"/>
      <c r="T6" s="118" t="str">
        <f>LEFT(E85,1)</f>
        <v>Ｂ</v>
      </c>
      <c r="U6" s="3318" t="s">
        <v>303</v>
      </c>
      <c r="V6" s="3318"/>
      <c r="W6" s="3318"/>
      <c r="X6" s="33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332" t="s">
        <v>285</v>
      </c>
      <c r="B7" s="3333"/>
      <c r="C7" s="3333"/>
      <c r="D7" s="3333"/>
      <c r="E7" s="3334" t="str">
        <f t="shared" si="0"/>
        <v>地域密着型介護サービス給付費</v>
      </c>
      <c r="F7" s="3335"/>
      <c r="G7" s="3335"/>
      <c r="H7" s="3335"/>
      <c r="I7" s="3335"/>
      <c r="J7" s="3335"/>
      <c r="K7" s="3335"/>
      <c r="L7" s="3335"/>
      <c r="M7" s="3335"/>
      <c r="N7" s="33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308" t="s">
        <v>283</v>
      </c>
      <c r="B8" s="3309"/>
      <c r="C8" s="3309"/>
      <c r="D8" s="3309"/>
      <c r="E8" s="3310" t="str">
        <f t="shared" si="0"/>
        <v>介護保険課</v>
      </c>
      <c r="F8" s="3311"/>
      <c r="G8" s="3311"/>
      <c r="H8" s="3311"/>
      <c r="I8" s="3311"/>
      <c r="J8" s="3311"/>
      <c r="K8" s="3311"/>
      <c r="L8" s="3311"/>
      <c r="M8" s="3311"/>
      <c r="N8" s="3312"/>
      <c r="P8" s="3280" t="s">
        <v>302</v>
      </c>
      <c r="Q8" s="3281"/>
      <c r="R8" s="3281"/>
      <c r="S8" s="3281"/>
      <c r="T8" s="120" t="str">
        <f>LEFT(E87,1)</f>
        <v>Ａ</v>
      </c>
      <c r="U8" s="3278" t="s">
        <v>301</v>
      </c>
      <c r="V8" s="3278"/>
      <c r="W8" s="3278"/>
      <c r="X8" s="32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305" t="s">
        <v>334</v>
      </c>
      <c r="B9" s="3306"/>
      <c r="C9" s="3306"/>
      <c r="D9" s="3307"/>
      <c r="E9" s="3313" t="str">
        <f t="shared" si="0"/>
        <v>介護保険法第４２条の２の規定に基づき、要介護者が利用した地域密着型サービスの費用について、自己負担分を除く９割分（一定以上所得者の場合、７割又は８割分）をサービス提供事業者に支払う。</v>
      </c>
      <c r="F9" s="3314"/>
      <c r="G9" s="3314"/>
      <c r="H9" s="3314"/>
      <c r="I9" s="3314"/>
      <c r="J9" s="3314"/>
      <c r="K9" s="3314"/>
      <c r="L9" s="3314"/>
      <c r="M9" s="3314"/>
      <c r="N9" s="33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276" t="s">
        <v>300</v>
      </c>
      <c r="Q10" s="3277"/>
      <c r="R10" s="3277"/>
      <c r="S10" s="3277"/>
      <c r="T10" s="118" t="str">
        <f>LEFT(E89,1)</f>
        <v>Ａ</v>
      </c>
      <c r="U10" s="3278" t="s">
        <v>298</v>
      </c>
      <c r="V10" s="3278"/>
      <c r="W10" s="3278"/>
      <c r="X10" s="32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地域密着型介護サービス費を安定的に給付することで、在宅で介護が必要な要介護者とその家族の生活を支援することができた。</v>
      </c>
      <c r="U12" s="3330"/>
      <c r="V12" s="3330"/>
      <c r="W12" s="3330"/>
      <c r="X12" s="33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308" t="s">
        <v>332</v>
      </c>
      <c r="B14" s="3309"/>
      <c r="C14" s="3309"/>
      <c r="D14" s="3309"/>
      <c r="E14" s="3322" t="str">
        <f>E51</f>
        <v>■市が直接実施  □一部委託  □全部委託・指定管理  □その他</v>
      </c>
      <c r="F14" s="3323"/>
      <c r="G14" s="3323"/>
      <c r="H14" s="3323"/>
      <c r="I14" s="3323"/>
      <c r="J14" s="3323"/>
      <c r="K14" s="3323"/>
      <c r="L14" s="3323"/>
      <c r="M14" s="3323"/>
      <c r="N14" s="33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308" t="s">
        <v>331</v>
      </c>
      <c r="B15" s="3309"/>
      <c r="C15" s="3309"/>
      <c r="D15" s="3309"/>
      <c r="E15" s="3322" t="str">
        <f>E52</f>
        <v>■国・県の制度　 □国・県の制度＋市独自の制度　 □市独自の制度</v>
      </c>
      <c r="F15" s="3323"/>
      <c r="G15" s="3323"/>
      <c r="H15" s="3323"/>
      <c r="I15" s="3323"/>
      <c r="J15" s="3323"/>
      <c r="K15" s="3323"/>
      <c r="L15" s="3323"/>
      <c r="M15" s="3323"/>
      <c r="N15" s="33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325" t="s">
        <v>330</v>
      </c>
      <c r="B16" s="3326"/>
      <c r="C16" s="3326"/>
      <c r="D16" s="3326"/>
      <c r="E16" s="3327" t="str">
        <f>E53</f>
        <v>介護保険法</v>
      </c>
      <c r="F16" s="3328"/>
      <c r="G16" s="3328"/>
      <c r="H16" s="3328"/>
      <c r="I16" s="3328"/>
      <c r="J16" s="3328"/>
      <c r="K16" s="3328"/>
      <c r="L16" s="3328"/>
      <c r="M16" s="3328"/>
      <c r="N16" s="33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1432460000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502461000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929999000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1394722841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37737159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0.97365569789034245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地域密着型サービスとは、住み慣れた地域を離れずに生活を続けられるように、地域の特性に応じた柔軟な体制で提供されるサービスのことである。
要介護者が利用した地域密着型サービスの費用について、自己負担分を除く９割分（一定以上所得者の場合、７割又は８割分）をサービス提供事業者に支払った。</v>
      </c>
      <c r="F26" s="53"/>
      <c r="G26" s="53"/>
      <c r="H26" s="53"/>
      <c r="I26" s="53"/>
      <c r="J26" s="53"/>
      <c r="K26" s="53"/>
      <c r="L26" s="53"/>
      <c r="M26" s="53"/>
      <c r="N26" s="54"/>
      <c r="O26" s="21"/>
      <c r="P26" s="3280" t="s">
        <v>292</v>
      </c>
      <c r="Q26" s="3281"/>
      <c r="R26" s="3281"/>
      <c r="S26" s="3337"/>
      <c r="T26" s="121" t="str">
        <f>E105</f>
        <v>介護保険法により地域密着型介護サービス費の支給が義務付けられているため、引き続き事業を継続する。</v>
      </c>
      <c r="U26" s="3330"/>
      <c r="V26" s="3330"/>
      <c r="W26" s="3330"/>
      <c r="X26" s="33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地域密着型介護サービス給付件数</v>
      </c>
      <c r="C33" s="49"/>
      <c r="D33" s="23" t="str">
        <f t="shared" ref="D33:E36" si="1">D70</f>
        <v>件</v>
      </c>
      <c r="E33" s="150">
        <f t="shared" si="1"/>
        <v>11058</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332" t="s">
        <v>285</v>
      </c>
      <c r="B44" s="3333"/>
      <c r="C44" s="3333"/>
      <c r="D44" s="3333"/>
      <c r="E44" s="3334" t="s">
        <v>931</v>
      </c>
      <c r="F44" s="3335"/>
      <c r="G44" s="3335"/>
      <c r="H44" s="3335"/>
      <c r="I44" s="3335"/>
      <c r="J44" s="3335"/>
      <c r="K44" s="3335"/>
      <c r="L44" s="3335"/>
      <c r="M44" s="3335"/>
      <c r="N44" s="3336"/>
    </row>
    <row r="45" spans="1:35" ht="20.100000000000001" customHeight="1" x14ac:dyDescent="0.15">
      <c r="A45" s="3308" t="s">
        <v>283</v>
      </c>
      <c r="B45" s="3309"/>
      <c r="C45" s="3309"/>
      <c r="D45" s="3309"/>
      <c r="E45" s="3310" t="s">
        <v>822</v>
      </c>
      <c r="F45" s="3311"/>
      <c r="G45" s="3311"/>
      <c r="H45" s="3311"/>
      <c r="I45" s="3311"/>
      <c r="J45" s="3311"/>
      <c r="K45" s="3311"/>
      <c r="L45" s="3311"/>
      <c r="M45" s="3311"/>
      <c r="N45" s="3312"/>
    </row>
    <row r="46" spans="1:35" ht="20.100000000000001" customHeight="1" x14ac:dyDescent="0.15">
      <c r="A46" s="3305" t="s">
        <v>334</v>
      </c>
      <c r="B46" s="3306"/>
      <c r="C46" s="3306"/>
      <c r="D46" s="3307"/>
      <c r="E46" s="3313" t="s">
        <v>930</v>
      </c>
      <c r="F46" s="3314"/>
      <c r="G46" s="3314"/>
      <c r="H46" s="3314"/>
      <c r="I46" s="3314"/>
      <c r="J46" s="3314"/>
      <c r="K46" s="3314"/>
      <c r="L46" s="3314"/>
      <c r="M46" s="3314"/>
      <c r="N46" s="33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308" t="s">
        <v>332</v>
      </c>
      <c r="B51" s="3309"/>
      <c r="C51" s="3309"/>
      <c r="D51" s="3309"/>
      <c r="E51" s="3322" t="str">
        <f>AA52 &amp; "市が直接実施  " &amp; AB52  &amp; "一部委託  "  &amp; AC52 &amp; "全部委託・指定管理  " &amp; AD52 &amp; "その他"</f>
        <v>■市が直接実施  □一部委託  □全部委託・指定管理  □その他</v>
      </c>
      <c r="F51" s="3323"/>
      <c r="G51" s="3323"/>
      <c r="H51" s="3323"/>
      <c r="I51" s="3323"/>
      <c r="J51" s="3323"/>
      <c r="K51" s="3323"/>
      <c r="L51" s="3323"/>
      <c r="M51" s="3323"/>
      <c r="N51" s="3324"/>
    </row>
    <row r="52" spans="1:40" ht="20.100000000000001" customHeight="1" x14ac:dyDescent="0.15">
      <c r="A52" s="3308" t="s">
        <v>331</v>
      </c>
      <c r="B52" s="3309"/>
      <c r="C52" s="3309"/>
      <c r="D52" s="3309"/>
      <c r="E52" s="3322" t="str">
        <f>AA53 &amp; "国・県の制度　 " &amp; AB53  &amp; "国・県の制度＋市独自の制度　 "  &amp; AC53  &amp; "市独自の制度"</f>
        <v>■国・県の制度　 □国・県の制度＋市独自の制度　 □市独自の制度</v>
      </c>
      <c r="F52" s="3323"/>
      <c r="G52" s="3323"/>
      <c r="H52" s="3323"/>
      <c r="I52" s="3323"/>
      <c r="J52" s="3323"/>
      <c r="K52" s="3323"/>
      <c r="L52" s="3323"/>
      <c r="M52" s="3323"/>
      <c r="N52" s="3324"/>
      <c r="AA52" s="8" t="s">
        <v>275</v>
      </c>
      <c r="AB52" s="8" t="s">
        <v>274</v>
      </c>
      <c r="AC52" s="8" t="s">
        <v>274</v>
      </c>
      <c r="AD52" s="8" t="s">
        <v>274</v>
      </c>
    </row>
    <row r="53" spans="1:40" ht="20.100000000000001" customHeight="1" thickBot="1" x14ac:dyDescent="0.2">
      <c r="A53" s="3325" t="s">
        <v>330</v>
      </c>
      <c r="B53" s="3326"/>
      <c r="C53" s="3326"/>
      <c r="D53" s="3326"/>
      <c r="E53" s="3327" t="s">
        <v>851</v>
      </c>
      <c r="F53" s="3328"/>
      <c r="G53" s="3328"/>
      <c r="H53" s="3328"/>
      <c r="I53" s="3328"/>
      <c r="J53" s="3328"/>
      <c r="K53" s="3328"/>
      <c r="L53" s="3328"/>
      <c r="M53" s="3328"/>
      <c r="N53" s="33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1432460000</v>
      </c>
      <c r="F57" s="57"/>
      <c r="G57" s="57">
        <f>IFERROR(HLOOKUP($AF$38,$AA$56:$AI$57,2,FALSE)*1000,"")</f>
        <v>1490738000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1383703</v>
      </c>
      <c r="AE57" s="13">
        <v>1432460</v>
      </c>
      <c r="AF57" s="13">
        <v>1490738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502461000</v>
      </c>
      <c r="G58" s="19"/>
      <c r="H58" s="20">
        <f>IFERROR(G57-H59,"")</f>
        <v>369256000</v>
      </c>
      <c r="I58" s="19"/>
      <c r="J58" s="20">
        <f>IFERROR(I57-J59,"")</f>
        <v>0</v>
      </c>
      <c r="K58" s="19"/>
      <c r="L58" s="20">
        <f>IFERROR(K57-L59,"")</f>
        <v>0</v>
      </c>
      <c r="M58" s="19"/>
      <c r="N58" s="18">
        <f>IFERROR(M57-N59,"")</f>
        <v>0</v>
      </c>
      <c r="AA58" s="13">
        <v>0</v>
      </c>
      <c r="AB58" s="13">
        <v>0</v>
      </c>
      <c r="AC58" s="13">
        <v>0</v>
      </c>
      <c r="AD58" s="13">
        <v>780534209</v>
      </c>
      <c r="AE58" s="13">
        <v>1394722841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929999000</v>
      </c>
      <c r="G59" s="19"/>
      <c r="H59" s="20">
        <f>IFERROR(HLOOKUP($AF$38,$AA$60:$AI$61,2,FALSE)*1000,"")</f>
        <v>1121482000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1394722841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37737159</v>
      </c>
      <c r="F61" s="57"/>
      <c r="G61" s="57">
        <f>IFERROR(G57-G60,"")</f>
        <v>1490738000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1047049</v>
      </c>
      <c r="AE61" s="12">
        <f t="shared" si="2"/>
        <v>929999</v>
      </c>
      <c r="AF61" s="12">
        <f t="shared" si="2"/>
        <v>1121482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0.97365569789034245</v>
      </c>
      <c r="F62" s="47"/>
      <c r="G62" s="47">
        <f>IFERROR(G$60/G$57,"")</f>
        <v>0</v>
      </c>
      <c r="H62" s="47"/>
      <c r="I62" s="47" t="str">
        <f>IFERROR(I$60/I$57,"")</f>
        <v/>
      </c>
      <c r="J62" s="47"/>
      <c r="K62" s="47" t="str">
        <f>IFERROR(K$60/K$57,"")</f>
        <v/>
      </c>
      <c r="L62" s="47"/>
      <c r="M62" s="47" t="str">
        <f>IFERROR(M$60/M$57,"")</f>
        <v/>
      </c>
      <c r="N62" s="50"/>
      <c r="AA62" s="11">
        <v>0</v>
      </c>
      <c r="AB62" s="11">
        <v>0</v>
      </c>
      <c r="AC62" s="11">
        <v>0</v>
      </c>
      <c r="AD62" s="11">
        <v>327523</v>
      </c>
      <c r="AE62" s="11">
        <v>288719</v>
      </c>
      <c r="AF62" s="11">
        <v>346299</v>
      </c>
      <c r="AG62" s="11">
        <v>0</v>
      </c>
      <c r="AH62" s="11">
        <v>0</v>
      </c>
      <c r="AI62" s="11">
        <v>0</v>
      </c>
      <c r="AJ62" s="8" t="s">
        <v>251</v>
      </c>
      <c r="AL62" s="8" t="s">
        <v>251</v>
      </c>
      <c r="AN62" s="8" t="s">
        <v>251</v>
      </c>
    </row>
    <row r="63" spans="1:40" ht="20.100000000000001" customHeight="1" x14ac:dyDescent="0.15">
      <c r="A63" s="51" t="s">
        <v>321</v>
      </c>
      <c r="B63" s="52"/>
      <c r="C63" s="52"/>
      <c r="D63" s="52"/>
      <c r="E63" s="53" t="s">
        <v>929</v>
      </c>
      <c r="F63" s="53"/>
      <c r="G63" s="53"/>
      <c r="H63" s="53"/>
      <c r="I63" s="53"/>
      <c r="J63" s="53"/>
      <c r="K63" s="53"/>
      <c r="L63" s="53"/>
      <c r="M63" s="53"/>
      <c r="N63" s="54"/>
      <c r="AA63" s="11">
        <v>0</v>
      </c>
      <c r="AB63" s="11">
        <v>0</v>
      </c>
      <c r="AC63" s="11">
        <v>0</v>
      </c>
      <c r="AD63" s="11">
        <v>172963</v>
      </c>
      <c r="AE63" s="11">
        <v>184809</v>
      </c>
      <c r="AF63" s="11">
        <v>186342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928</v>
      </c>
      <c r="C70" s="49"/>
      <c r="D70" s="15" t="s">
        <v>358</v>
      </c>
      <c r="E70" s="180">
        <f>IFERROR(HLOOKUP($AE$38,$AA$76:$AI$80,2,FALSE),"")</f>
        <v>11058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172963</v>
      </c>
      <c r="AE70" s="11">
        <v>186450</v>
      </c>
      <c r="AF70" s="11">
        <v>186342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2155</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373600</v>
      </c>
      <c r="AE74" s="10">
        <v>267866</v>
      </c>
      <c r="AF74" s="10">
        <v>402499</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11058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280" t="s">
        <v>305</v>
      </c>
      <c r="B85" s="3281"/>
      <c r="C85" s="3281"/>
      <c r="D85" s="32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280" t="s">
        <v>302</v>
      </c>
      <c r="B87" s="3281"/>
      <c r="C87" s="3281"/>
      <c r="D87" s="32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276" t="s">
        <v>300</v>
      </c>
      <c r="B89" s="3277"/>
      <c r="C89" s="3277"/>
      <c r="D89" s="32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280" t="s">
        <v>297</v>
      </c>
      <c r="B91" s="3281"/>
      <c r="C91" s="3281"/>
      <c r="D91" s="3338"/>
      <c r="E91" s="158" t="s">
        <v>927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280" t="s">
        <v>294</v>
      </c>
      <c r="B98" s="3281"/>
      <c r="C98" s="3281"/>
      <c r="D98" s="3338"/>
      <c r="E98" s="3343" t="s">
        <v>340</v>
      </c>
      <c r="F98" s="3344"/>
      <c r="G98" s="3340" t="s">
        <v>293</v>
      </c>
      <c r="H98" s="3341"/>
      <c r="I98" s="3341"/>
      <c r="J98" s="3341"/>
      <c r="K98" s="3341"/>
      <c r="L98" s="3341"/>
      <c r="M98" s="3341"/>
      <c r="N98" s="33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280" t="s">
        <v>292</v>
      </c>
      <c r="B105" s="3281"/>
      <c r="C105" s="3281"/>
      <c r="D105" s="3338"/>
      <c r="E105" s="3339" t="s">
        <v>926</v>
      </c>
      <c r="F105" s="3330"/>
      <c r="G105" s="3330"/>
      <c r="H105" s="3330"/>
      <c r="I105" s="3330"/>
      <c r="J105" s="3330"/>
      <c r="K105" s="3330"/>
      <c r="L105" s="3330"/>
      <c r="M105" s="3330"/>
      <c r="N105" s="33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356" t="s">
        <v>307</v>
      </c>
      <c r="Q4" s="3357"/>
      <c r="R4" s="3357"/>
      <c r="S4" s="3357"/>
      <c r="T4" s="118" t="str">
        <f>LEFT(E83,1)</f>
        <v>Ｂ</v>
      </c>
      <c r="U4" s="3358" t="s">
        <v>306</v>
      </c>
      <c r="V4" s="3358"/>
      <c r="W4" s="3358"/>
      <c r="X4" s="33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360" t="s">
        <v>305</v>
      </c>
      <c r="Q6" s="3361"/>
      <c r="R6" s="3361"/>
      <c r="S6" s="3361"/>
      <c r="T6" s="118" t="str">
        <f>LEFT(E85,1)</f>
        <v>Ｂ</v>
      </c>
      <c r="U6" s="3358" t="s">
        <v>303</v>
      </c>
      <c r="V6" s="3358"/>
      <c r="W6" s="3358"/>
      <c r="X6" s="33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372" t="s">
        <v>285</v>
      </c>
      <c r="B7" s="3373"/>
      <c r="C7" s="3373"/>
      <c r="D7" s="3373"/>
      <c r="E7" s="3374" t="str">
        <f t="shared" si="0"/>
        <v>施設介護サービス給付費</v>
      </c>
      <c r="F7" s="3375"/>
      <c r="G7" s="3375"/>
      <c r="H7" s="3375"/>
      <c r="I7" s="3375"/>
      <c r="J7" s="3375"/>
      <c r="K7" s="3375"/>
      <c r="L7" s="3375"/>
      <c r="M7" s="3375"/>
      <c r="N7" s="33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348" t="s">
        <v>283</v>
      </c>
      <c r="B8" s="3349"/>
      <c r="C8" s="3349"/>
      <c r="D8" s="3349"/>
      <c r="E8" s="3350" t="str">
        <f t="shared" si="0"/>
        <v>介護保険課</v>
      </c>
      <c r="F8" s="3351"/>
      <c r="G8" s="3351"/>
      <c r="H8" s="3351"/>
      <c r="I8" s="3351"/>
      <c r="J8" s="3351"/>
      <c r="K8" s="3351"/>
      <c r="L8" s="3351"/>
      <c r="M8" s="3351"/>
      <c r="N8" s="3352"/>
      <c r="P8" s="3320" t="s">
        <v>302</v>
      </c>
      <c r="Q8" s="3321"/>
      <c r="R8" s="3321"/>
      <c r="S8" s="3321"/>
      <c r="T8" s="120" t="str">
        <f>LEFT(E87,1)</f>
        <v>Ａ</v>
      </c>
      <c r="U8" s="3318" t="s">
        <v>301</v>
      </c>
      <c r="V8" s="3318"/>
      <c r="W8" s="3318"/>
      <c r="X8" s="33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345" t="s">
        <v>334</v>
      </c>
      <c r="B9" s="3346"/>
      <c r="C9" s="3346"/>
      <c r="D9" s="3347"/>
      <c r="E9" s="3353" t="str">
        <f t="shared" si="0"/>
        <v>介護保険法第４８条の規定に基づき、要介護者が利用した施設サービスの費用について、自己負担分を除く９割分（一定以上所得者の場合、７割又は８割分）をサービス提供事業者に支払う。</v>
      </c>
      <c r="F9" s="3354"/>
      <c r="G9" s="3354"/>
      <c r="H9" s="3354"/>
      <c r="I9" s="3354"/>
      <c r="J9" s="3354"/>
      <c r="K9" s="3354"/>
      <c r="L9" s="3354"/>
      <c r="M9" s="3354"/>
      <c r="N9" s="33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316" t="s">
        <v>300</v>
      </c>
      <c r="Q10" s="3317"/>
      <c r="R10" s="3317"/>
      <c r="S10" s="3317"/>
      <c r="T10" s="118" t="str">
        <f>LEFT(E89,1)</f>
        <v>Ａ</v>
      </c>
      <c r="U10" s="3318" t="s">
        <v>298</v>
      </c>
      <c r="V10" s="3318"/>
      <c r="W10" s="3318"/>
      <c r="X10" s="33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施設介護サービス費を安定的に給付することで、施設に入所している要介護者とその家族の生活を支援することができた。</v>
      </c>
      <c r="U12" s="3370"/>
      <c r="V12" s="3370"/>
      <c r="W12" s="3370"/>
      <c r="X12" s="33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348" t="s">
        <v>332</v>
      </c>
      <c r="B14" s="3349"/>
      <c r="C14" s="3349"/>
      <c r="D14" s="3349"/>
      <c r="E14" s="3362" t="str">
        <f>E51</f>
        <v>■市が直接実施  □一部委託  □全部委託・指定管理  □その他</v>
      </c>
      <c r="F14" s="3363"/>
      <c r="G14" s="3363"/>
      <c r="H14" s="3363"/>
      <c r="I14" s="3363"/>
      <c r="J14" s="3363"/>
      <c r="K14" s="3363"/>
      <c r="L14" s="3363"/>
      <c r="M14" s="3363"/>
      <c r="N14" s="33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348" t="s">
        <v>331</v>
      </c>
      <c r="B15" s="3349"/>
      <c r="C15" s="3349"/>
      <c r="D15" s="3349"/>
      <c r="E15" s="3362" t="str">
        <f>E52</f>
        <v>■国・県の制度　 □国・県の制度＋市独自の制度　 □市独自の制度</v>
      </c>
      <c r="F15" s="3363"/>
      <c r="G15" s="3363"/>
      <c r="H15" s="3363"/>
      <c r="I15" s="3363"/>
      <c r="J15" s="3363"/>
      <c r="K15" s="3363"/>
      <c r="L15" s="3363"/>
      <c r="M15" s="3363"/>
      <c r="N15" s="33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365" t="s">
        <v>330</v>
      </c>
      <c r="B16" s="3366"/>
      <c r="C16" s="3366"/>
      <c r="D16" s="3366"/>
      <c r="E16" s="3367" t="str">
        <f>E53</f>
        <v>介護保険法</v>
      </c>
      <c r="F16" s="3368"/>
      <c r="G16" s="3368"/>
      <c r="H16" s="3368"/>
      <c r="I16" s="3368"/>
      <c r="J16" s="3368"/>
      <c r="K16" s="3368"/>
      <c r="L16" s="3368"/>
      <c r="M16" s="3368"/>
      <c r="N16" s="33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3288362000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833929000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2454433000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3165594030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122767970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0.96266591999299345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介護老人福祉施設や介護老人保健施設などの介護保険施設に入所して受けるサービスの費用について、自己負担分を除く９割分（一定以上所得者の場合、７割又は８割分）をサービス提供事業者に支払った。</v>
      </c>
      <c r="F26" s="53"/>
      <c r="G26" s="53"/>
      <c r="H26" s="53"/>
      <c r="I26" s="53"/>
      <c r="J26" s="53"/>
      <c r="K26" s="53"/>
      <c r="L26" s="53"/>
      <c r="M26" s="53"/>
      <c r="N26" s="54"/>
      <c r="O26" s="21"/>
      <c r="P26" s="3320" t="s">
        <v>292</v>
      </c>
      <c r="Q26" s="3321"/>
      <c r="R26" s="3321"/>
      <c r="S26" s="3377"/>
      <c r="T26" s="121" t="str">
        <f>E105</f>
        <v>介護保険法により施設介護サービス費の支給が義務付けられているため、引き続き事業を継続する。</v>
      </c>
      <c r="U26" s="3370"/>
      <c r="V26" s="3370"/>
      <c r="W26" s="3370"/>
      <c r="X26" s="33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施設介護サービス給付件数</v>
      </c>
      <c r="C33" s="49"/>
      <c r="D33" s="23" t="str">
        <f t="shared" ref="D33:E36" si="1">D70</f>
        <v>件</v>
      </c>
      <c r="E33" s="150">
        <f t="shared" si="1"/>
        <v>11112</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372" t="s">
        <v>285</v>
      </c>
      <c r="B44" s="3373"/>
      <c r="C44" s="3373"/>
      <c r="D44" s="3373"/>
      <c r="E44" s="3374" t="s">
        <v>937</v>
      </c>
      <c r="F44" s="3375"/>
      <c r="G44" s="3375"/>
      <c r="H44" s="3375"/>
      <c r="I44" s="3375"/>
      <c r="J44" s="3375"/>
      <c r="K44" s="3375"/>
      <c r="L44" s="3375"/>
      <c r="M44" s="3375"/>
      <c r="N44" s="3376"/>
    </row>
    <row r="45" spans="1:35" ht="20.100000000000001" customHeight="1" x14ac:dyDescent="0.15">
      <c r="A45" s="3348" t="s">
        <v>283</v>
      </c>
      <c r="B45" s="3349"/>
      <c r="C45" s="3349"/>
      <c r="D45" s="3349"/>
      <c r="E45" s="3350" t="s">
        <v>822</v>
      </c>
      <c r="F45" s="3351"/>
      <c r="G45" s="3351"/>
      <c r="H45" s="3351"/>
      <c r="I45" s="3351"/>
      <c r="J45" s="3351"/>
      <c r="K45" s="3351"/>
      <c r="L45" s="3351"/>
      <c r="M45" s="3351"/>
      <c r="N45" s="3352"/>
    </row>
    <row r="46" spans="1:35" ht="20.100000000000001" customHeight="1" x14ac:dyDescent="0.15">
      <c r="A46" s="3345" t="s">
        <v>334</v>
      </c>
      <c r="B46" s="3346"/>
      <c r="C46" s="3346"/>
      <c r="D46" s="3347"/>
      <c r="E46" s="3353" t="s">
        <v>936</v>
      </c>
      <c r="F46" s="3354"/>
      <c r="G46" s="3354"/>
      <c r="H46" s="3354"/>
      <c r="I46" s="3354"/>
      <c r="J46" s="3354"/>
      <c r="K46" s="3354"/>
      <c r="L46" s="3354"/>
      <c r="M46" s="3354"/>
      <c r="N46" s="33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348" t="s">
        <v>332</v>
      </c>
      <c r="B51" s="3349"/>
      <c r="C51" s="3349"/>
      <c r="D51" s="3349"/>
      <c r="E51" s="3362" t="str">
        <f>AA52 &amp; "市が直接実施  " &amp; AB52  &amp; "一部委託  "  &amp; AC52 &amp; "全部委託・指定管理  " &amp; AD52 &amp; "その他"</f>
        <v>■市が直接実施  □一部委託  □全部委託・指定管理  □その他</v>
      </c>
      <c r="F51" s="3363"/>
      <c r="G51" s="3363"/>
      <c r="H51" s="3363"/>
      <c r="I51" s="3363"/>
      <c r="J51" s="3363"/>
      <c r="K51" s="3363"/>
      <c r="L51" s="3363"/>
      <c r="M51" s="3363"/>
      <c r="N51" s="3364"/>
    </row>
    <row r="52" spans="1:40" ht="20.100000000000001" customHeight="1" x14ac:dyDescent="0.15">
      <c r="A52" s="3348" t="s">
        <v>331</v>
      </c>
      <c r="B52" s="3349"/>
      <c r="C52" s="3349"/>
      <c r="D52" s="3349"/>
      <c r="E52" s="3362" t="str">
        <f>AA53 &amp; "国・県の制度　 " &amp; AB53  &amp; "国・県の制度＋市独自の制度　 "  &amp; AC53  &amp; "市独自の制度"</f>
        <v>■国・県の制度　 □国・県の制度＋市独自の制度　 □市独自の制度</v>
      </c>
      <c r="F52" s="3363"/>
      <c r="G52" s="3363"/>
      <c r="H52" s="3363"/>
      <c r="I52" s="3363"/>
      <c r="J52" s="3363"/>
      <c r="K52" s="3363"/>
      <c r="L52" s="3363"/>
      <c r="M52" s="3363"/>
      <c r="N52" s="3364"/>
      <c r="AA52" s="8" t="s">
        <v>275</v>
      </c>
      <c r="AB52" s="8" t="s">
        <v>274</v>
      </c>
      <c r="AC52" s="8" t="s">
        <v>274</v>
      </c>
      <c r="AD52" s="8" t="s">
        <v>274</v>
      </c>
    </row>
    <row r="53" spans="1:40" ht="20.100000000000001" customHeight="1" thickBot="1" x14ac:dyDescent="0.2">
      <c r="A53" s="3365" t="s">
        <v>330</v>
      </c>
      <c r="B53" s="3366"/>
      <c r="C53" s="3366"/>
      <c r="D53" s="3366"/>
      <c r="E53" s="3367" t="s">
        <v>851</v>
      </c>
      <c r="F53" s="3368"/>
      <c r="G53" s="3368"/>
      <c r="H53" s="3368"/>
      <c r="I53" s="3368"/>
      <c r="J53" s="3368"/>
      <c r="K53" s="3368"/>
      <c r="L53" s="3368"/>
      <c r="M53" s="3368"/>
      <c r="N53" s="33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3288362000</v>
      </c>
      <c r="F57" s="57"/>
      <c r="G57" s="57">
        <f>IFERROR(HLOOKUP($AF$38,$AA$56:$AI$57,2,FALSE)*1000,"")</f>
        <v>3349110000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3120570</v>
      </c>
      <c r="AE57" s="13">
        <v>3288362</v>
      </c>
      <c r="AF57" s="13">
        <v>3349110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833929000</v>
      </c>
      <c r="G58" s="19"/>
      <c r="H58" s="20">
        <f>IFERROR(G57-H59,"")</f>
        <v>829574000</v>
      </c>
      <c r="I58" s="19"/>
      <c r="J58" s="20">
        <f>IFERROR(I57-J59,"")</f>
        <v>0</v>
      </c>
      <c r="K58" s="19"/>
      <c r="L58" s="20">
        <f>IFERROR(K57-L59,"")</f>
        <v>0</v>
      </c>
      <c r="M58" s="19"/>
      <c r="N58" s="18">
        <f>IFERROR(M57-N59,"")</f>
        <v>0</v>
      </c>
      <c r="AA58" s="13">
        <v>0</v>
      </c>
      <c r="AB58" s="13">
        <v>0</v>
      </c>
      <c r="AC58" s="13">
        <v>0</v>
      </c>
      <c r="AD58" s="13">
        <v>1764797082</v>
      </c>
      <c r="AE58" s="13">
        <v>3165594030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2454433000</v>
      </c>
      <c r="G59" s="19"/>
      <c r="H59" s="20">
        <f>IFERROR(HLOOKUP($AF$38,$AA$60:$AI$61,2,FALSE)*1000,"")</f>
        <v>2519536000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3165594030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122767970</v>
      </c>
      <c r="F61" s="57"/>
      <c r="G61" s="57">
        <f>IFERROR(G57-G60,"")</f>
        <v>3349110000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2361336</v>
      </c>
      <c r="AE61" s="12">
        <f t="shared" si="2"/>
        <v>2454433</v>
      </c>
      <c r="AF61" s="12">
        <f t="shared" si="2"/>
        <v>2519536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0.96266591999299345</v>
      </c>
      <c r="F62" s="47"/>
      <c r="G62" s="47">
        <f>IFERROR(G$60/G$57,"")</f>
        <v>0</v>
      </c>
      <c r="H62" s="47"/>
      <c r="I62" s="47" t="str">
        <f>IFERROR(I$60/I$57,"")</f>
        <v/>
      </c>
      <c r="J62" s="47"/>
      <c r="K62" s="47" t="str">
        <f>IFERROR(K$60/K$57,"")</f>
        <v/>
      </c>
      <c r="L62" s="47"/>
      <c r="M62" s="47" t="str">
        <f>IFERROR(M$60/M$57,"")</f>
        <v/>
      </c>
      <c r="N62" s="50"/>
      <c r="AA62" s="11">
        <v>0</v>
      </c>
      <c r="AB62" s="11">
        <v>0</v>
      </c>
      <c r="AC62" s="11">
        <v>0</v>
      </c>
      <c r="AD62" s="11">
        <v>582611</v>
      </c>
      <c r="AE62" s="11">
        <v>580067</v>
      </c>
      <c r="AF62" s="11">
        <v>610543</v>
      </c>
      <c r="AG62" s="11">
        <v>0</v>
      </c>
      <c r="AH62" s="11">
        <v>0</v>
      </c>
      <c r="AI62" s="11">
        <v>0</v>
      </c>
      <c r="AJ62" s="8" t="s">
        <v>251</v>
      </c>
      <c r="AL62" s="8" t="s">
        <v>251</v>
      </c>
      <c r="AN62" s="8" t="s">
        <v>251</v>
      </c>
    </row>
    <row r="63" spans="1:40" ht="20.100000000000001" customHeight="1" x14ac:dyDescent="0.15">
      <c r="A63" s="51" t="s">
        <v>321</v>
      </c>
      <c r="B63" s="52"/>
      <c r="C63" s="52"/>
      <c r="D63" s="52"/>
      <c r="E63" s="53" t="s">
        <v>935</v>
      </c>
      <c r="F63" s="53"/>
      <c r="G63" s="53"/>
      <c r="H63" s="53"/>
      <c r="I63" s="53"/>
      <c r="J63" s="53"/>
      <c r="K63" s="53"/>
      <c r="L63" s="53"/>
      <c r="M63" s="53"/>
      <c r="N63" s="54"/>
      <c r="AA63" s="11">
        <v>0</v>
      </c>
      <c r="AB63" s="11">
        <v>0</v>
      </c>
      <c r="AC63" s="11">
        <v>0</v>
      </c>
      <c r="AD63" s="11">
        <v>546100</v>
      </c>
      <c r="AE63" s="11">
        <v>575463</v>
      </c>
      <c r="AF63" s="11">
        <v>586094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934</v>
      </c>
      <c r="C70" s="49"/>
      <c r="D70" s="15" t="s">
        <v>358</v>
      </c>
      <c r="E70" s="180">
        <f>IFERROR(HLOOKUP($AE$38,$AA$76:$AI$80,2,FALSE),"")</f>
        <v>11112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390071</v>
      </c>
      <c r="AE70" s="11">
        <v>411045</v>
      </c>
      <c r="AF70" s="11">
        <v>418639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842554</v>
      </c>
      <c r="AE74" s="10">
        <v>887858</v>
      </c>
      <c r="AF74" s="10">
        <v>904260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11112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320" t="s">
        <v>305</v>
      </c>
      <c r="B85" s="3321"/>
      <c r="C85" s="3321"/>
      <c r="D85" s="33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320" t="s">
        <v>302</v>
      </c>
      <c r="B87" s="3321"/>
      <c r="C87" s="3321"/>
      <c r="D87" s="33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316" t="s">
        <v>300</v>
      </c>
      <c r="B89" s="3317"/>
      <c r="C89" s="3317"/>
      <c r="D89" s="33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320" t="s">
        <v>297</v>
      </c>
      <c r="B91" s="3321"/>
      <c r="C91" s="3321"/>
      <c r="D91" s="3378"/>
      <c r="E91" s="158" t="s">
        <v>933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320" t="s">
        <v>294</v>
      </c>
      <c r="B98" s="3321"/>
      <c r="C98" s="3321"/>
      <c r="D98" s="3378"/>
      <c r="E98" s="3383" t="s">
        <v>340</v>
      </c>
      <c r="F98" s="3384"/>
      <c r="G98" s="3380" t="s">
        <v>293</v>
      </c>
      <c r="H98" s="3381"/>
      <c r="I98" s="3381"/>
      <c r="J98" s="3381"/>
      <c r="K98" s="3381"/>
      <c r="L98" s="3381"/>
      <c r="M98" s="3381"/>
      <c r="N98" s="33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320" t="s">
        <v>292</v>
      </c>
      <c r="B105" s="3321"/>
      <c r="C105" s="3321"/>
      <c r="D105" s="3378"/>
      <c r="E105" s="3379" t="s">
        <v>932</v>
      </c>
      <c r="F105" s="3370"/>
      <c r="G105" s="3370"/>
      <c r="H105" s="3370"/>
      <c r="I105" s="3370"/>
      <c r="J105" s="3370"/>
      <c r="K105" s="3370"/>
      <c r="L105" s="3370"/>
      <c r="M105" s="3370"/>
      <c r="N105" s="33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396" t="s">
        <v>307</v>
      </c>
      <c r="Q4" s="3397"/>
      <c r="R4" s="3397"/>
      <c r="S4" s="3397"/>
      <c r="T4" s="118" t="str">
        <f>LEFT(E83,1)</f>
        <v>Ｂ</v>
      </c>
      <c r="U4" s="3398" t="s">
        <v>306</v>
      </c>
      <c r="V4" s="3398"/>
      <c r="W4" s="3398"/>
      <c r="X4" s="33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400" t="s">
        <v>305</v>
      </c>
      <c r="Q6" s="3401"/>
      <c r="R6" s="3401"/>
      <c r="S6" s="3401"/>
      <c r="T6" s="118" t="str">
        <f>LEFT(E85,1)</f>
        <v>Ｂ</v>
      </c>
      <c r="U6" s="3398" t="s">
        <v>303</v>
      </c>
      <c r="V6" s="3398"/>
      <c r="W6" s="3398"/>
      <c r="X6" s="33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412" t="s">
        <v>285</v>
      </c>
      <c r="B7" s="3413"/>
      <c r="C7" s="3413"/>
      <c r="D7" s="3413"/>
      <c r="E7" s="3414" t="str">
        <f t="shared" si="0"/>
        <v>居宅介護福祉用具給付費</v>
      </c>
      <c r="F7" s="3415"/>
      <c r="G7" s="3415"/>
      <c r="H7" s="3415"/>
      <c r="I7" s="3415"/>
      <c r="J7" s="3415"/>
      <c r="K7" s="3415"/>
      <c r="L7" s="3415"/>
      <c r="M7" s="3415"/>
      <c r="N7" s="34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388" t="s">
        <v>283</v>
      </c>
      <c r="B8" s="3389"/>
      <c r="C8" s="3389"/>
      <c r="D8" s="3389"/>
      <c r="E8" s="3390" t="str">
        <f t="shared" si="0"/>
        <v>介護保険課</v>
      </c>
      <c r="F8" s="3391"/>
      <c r="G8" s="3391"/>
      <c r="H8" s="3391"/>
      <c r="I8" s="3391"/>
      <c r="J8" s="3391"/>
      <c r="K8" s="3391"/>
      <c r="L8" s="3391"/>
      <c r="M8" s="3391"/>
      <c r="N8" s="3392"/>
      <c r="P8" s="3360" t="s">
        <v>302</v>
      </c>
      <c r="Q8" s="3361"/>
      <c r="R8" s="3361"/>
      <c r="S8" s="3361"/>
      <c r="T8" s="120" t="str">
        <f>LEFT(E87,1)</f>
        <v>Ａ</v>
      </c>
      <c r="U8" s="3358" t="s">
        <v>301</v>
      </c>
      <c r="V8" s="3358"/>
      <c r="W8" s="3358"/>
      <c r="X8" s="33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385" t="s">
        <v>334</v>
      </c>
      <c r="B9" s="3386"/>
      <c r="C9" s="3386"/>
      <c r="D9" s="3387"/>
      <c r="E9" s="3393" t="str">
        <f t="shared" si="0"/>
        <v>介護保険法第４４条の規定に基づき、要介護者が特定福祉用具を購入した費用について、自己負担分を除く９割分（一定以上所得者の場合、７割又は８割分）を支給する。</v>
      </c>
      <c r="F9" s="3394"/>
      <c r="G9" s="3394"/>
      <c r="H9" s="3394"/>
      <c r="I9" s="3394"/>
      <c r="J9" s="3394"/>
      <c r="K9" s="3394"/>
      <c r="L9" s="3394"/>
      <c r="M9" s="3394"/>
      <c r="N9" s="33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356" t="s">
        <v>300</v>
      </c>
      <c r="Q10" s="3357"/>
      <c r="R10" s="3357"/>
      <c r="S10" s="3357"/>
      <c r="T10" s="118" t="str">
        <f>LEFT(E89,1)</f>
        <v>Ａ</v>
      </c>
      <c r="U10" s="3358" t="s">
        <v>298</v>
      </c>
      <c r="V10" s="3358"/>
      <c r="W10" s="3358"/>
      <c r="X10" s="33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居宅介護福祉用具購入費を安定的に給付することで、在宅で介護が必要な要介護者とその家族の生活を支援することができた。</v>
      </c>
      <c r="U12" s="3410"/>
      <c r="V12" s="3410"/>
      <c r="W12" s="3410"/>
      <c r="X12" s="34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388" t="s">
        <v>332</v>
      </c>
      <c r="B14" s="3389"/>
      <c r="C14" s="3389"/>
      <c r="D14" s="3389"/>
      <c r="E14" s="3402" t="str">
        <f>E51</f>
        <v>■市が直接実施  □一部委託  □全部委託・指定管理  □その他</v>
      </c>
      <c r="F14" s="3403"/>
      <c r="G14" s="3403"/>
      <c r="H14" s="3403"/>
      <c r="I14" s="3403"/>
      <c r="J14" s="3403"/>
      <c r="K14" s="3403"/>
      <c r="L14" s="3403"/>
      <c r="M14" s="3403"/>
      <c r="N14" s="34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388" t="s">
        <v>331</v>
      </c>
      <c r="B15" s="3389"/>
      <c r="C15" s="3389"/>
      <c r="D15" s="3389"/>
      <c r="E15" s="3402" t="str">
        <f>E52</f>
        <v>■国・県の制度　 □国・県の制度＋市独自の制度　 □市独自の制度</v>
      </c>
      <c r="F15" s="3403"/>
      <c r="G15" s="3403"/>
      <c r="H15" s="3403"/>
      <c r="I15" s="3403"/>
      <c r="J15" s="3403"/>
      <c r="K15" s="3403"/>
      <c r="L15" s="3403"/>
      <c r="M15" s="3403"/>
      <c r="N15" s="34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405" t="s">
        <v>330</v>
      </c>
      <c r="B16" s="3406"/>
      <c r="C16" s="3406"/>
      <c r="D16" s="3406"/>
      <c r="E16" s="3407" t="str">
        <f>E53</f>
        <v>介護保険法</v>
      </c>
      <c r="F16" s="3408"/>
      <c r="G16" s="3408"/>
      <c r="H16" s="3408"/>
      <c r="I16" s="3408"/>
      <c r="J16" s="3408"/>
      <c r="K16" s="3408"/>
      <c r="L16" s="3408"/>
      <c r="M16" s="3408"/>
      <c r="N16" s="34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13808000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3440000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10368000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12607470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1200530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0.9130554750869061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要介護者が腰掛便座や、入浴補助用具などの特定福祉用具を購入した費用について、自己負担分を除く９割分（一定以上所得者の場合、７割又は８割分）を支給した。</v>
      </c>
      <c r="F26" s="53"/>
      <c r="G26" s="53"/>
      <c r="H26" s="53"/>
      <c r="I26" s="53"/>
      <c r="J26" s="53"/>
      <c r="K26" s="53"/>
      <c r="L26" s="53"/>
      <c r="M26" s="53"/>
      <c r="N26" s="54"/>
      <c r="O26" s="21"/>
      <c r="P26" s="3360" t="s">
        <v>292</v>
      </c>
      <c r="Q26" s="3361"/>
      <c r="R26" s="3361"/>
      <c r="S26" s="3417"/>
      <c r="T26" s="121" t="str">
        <f>E105</f>
        <v>介護保険法により居宅介護福祉用具購入費の支給が義務付けられているため、引き続き事業を継続する。</v>
      </c>
      <c r="U26" s="3410"/>
      <c r="V26" s="3410"/>
      <c r="W26" s="3410"/>
      <c r="X26" s="34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居宅介護福祉用具給付件数</v>
      </c>
      <c r="C33" s="49"/>
      <c r="D33" s="23" t="str">
        <f t="shared" ref="D33:E36" si="1">D70</f>
        <v>件</v>
      </c>
      <c r="E33" s="46">
        <f t="shared" si="1"/>
        <v>397</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412" t="s">
        <v>285</v>
      </c>
      <c r="B44" s="3413"/>
      <c r="C44" s="3413"/>
      <c r="D44" s="3413"/>
      <c r="E44" s="3414" t="s">
        <v>943</v>
      </c>
      <c r="F44" s="3415"/>
      <c r="G44" s="3415"/>
      <c r="H44" s="3415"/>
      <c r="I44" s="3415"/>
      <c r="J44" s="3415"/>
      <c r="K44" s="3415"/>
      <c r="L44" s="3415"/>
      <c r="M44" s="3415"/>
      <c r="N44" s="3416"/>
    </row>
    <row r="45" spans="1:35" ht="20.100000000000001" customHeight="1" x14ac:dyDescent="0.15">
      <c r="A45" s="3388" t="s">
        <v>283</v>
      </c>
      <c r="B45" s="3389"/>
      <c r="C45" s="3389"/>
      <c r="D45" s="3389"/>
      <c r="E45" s="3390" t="s">
        <v>822</v>
      </c>
      <c r="F45" s="3391"/>
      <c r="G45" s="3391"/>
      <c r="H45" s="3391"/>
      <c r="I45" s="3391"/>
      <c r="J45" s="3391"/>
      <c r="K45" s="3391"/>
      <c r="L45" s="3391"/>
      <c r="M45" s="3391"/>
      <c r="N45" s="3392"/>
    </row>
    <row r="46" spans="1:35" ht="20.100000000000001" customHeight="1" x14ac:dyDescent="0.15">
      <c r="A46" s="3385" t="s">
        <v>334</v>
      </c>
      <c r="B46" s="3386"/>
      <c r="C46" s="3386"/>
      <c r="D46" s="3387"/>
      <c r="E46" s="3393" t="s">
        <v>942</v>
      </c>
      <c r="F46" s="3394"/>
      <c r="G46" s="3394"/>
      <c r="H46" s="3394"/>
      <c r="I46" s="3394"/>
      <c r="J46" s="3394"/>
      <c r="K46" s="3394"/>
      <c r="L46" s="3394"/>
      <c r="M46" s="3394"/>
      <c r="N46" s="33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388" t="s">
        <v>332</v>
      </c>
      <c r="B51" s="3389"/>
      <c r="C51" s="3389"/>
      <c r="D51" s="3389"/>
      <c r="E51" s="3402" t="str">
        <f>AA52 &amp; "市が直接実施  " &amp; AB52  &amp; "一部委託  "  &amp; AC52 &amp; "全部委託・指定管理  " &amp; AD52 &amp; "その他"</f>
        <v>■市が直接実施  □一部委託  □全部委託・指定管理  □その他</v>
      </c>
      <c r="F51" s="3403"/>
      <c r="G51" s="3403"/>
      <c r="H51" s="3403"/>
      <c r="I51" s="3403"/>
      <c r="J51" s="3403"/>
      <c r="K51" s="3403"/>
      <c r="L51" s="3403"/>
      <c r="M51" s="3403"/>
      <c r="N51" s="3404"/>
    </row>
    <row r="52" spans="1:40" ht="20.100000000000001" customHeight="1" x14ac:dyDescent="0.15">
      <c r="A52" s="3388" t="s">
        <v>331</v>
      </c>
      <c r="B52" s="3389"/>
      <c r="C52" s="3389"/>
      <c r="D52" s="3389"/>
      <c r="E52" s="3402" t="str">
        <f>AA53 &amp; "国・県の制度　 " &amp; AB53  &amp; "国・県の制度＋市独自の制度　 "  &amp; AC53  &amp; "市独自の制度"</f>
        <v>■国・県の制度　 □国・県の制度＋市独自の制度　 □市独自の制度</v>
      </c>
      <c r="F52" s="3403"/>
      <c r="G52" s="3403"/>
      <c r="H52" s="3403"/>
      <c r="I52" s="3403"/>
      <c r="J52" s="3403"/>
      <c r="K52" s="3403"/>
      <c r="L52" s="3403"/>
      <c r="M52" s="3403"/>
      <c r="N52" s="3404"/>
      <c r="AA52" s="8" t="s">
        <v>275</v>
      </c>
      <c r="AB52" s="8" t="s">
        <v>274</v>
      </c>
      <c r="AC52" s="8" t="s">
        <v>274</v>
      </c>
      <c r="AD52" s="8" t="s">
        <v>274</v>
      </c>
    </row>
    <row r="53" spans="1:40" ht="20.100000000000001" customHeight="1" thickBot="1" x14ac:dyDescent="0.2">
      <c r="A53" s="3405" t="s">
        <v>330</v>
      </c>
      <c r="B53" s="3406"/>
      <c r="C53" s="3406"/>
      <c r="D53" s="3406"/>
      <c r="E53" s="3407" t="s">
        <v>851</v>
      </c>
      <c r="F53" s="3408"/>
      <c r="G53" s="3408"/>
      <c r="H53" s="3408"/>
      <c r="I53" s="3408"/>
      <c r="J53" s="3408"/>
      <c r="K53" s="3408"/>
      <c r="L53" s="3408"/>
      <c r="M53" s="3408"/>
      <c r="N53" s="34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13808000</v>
      </c>
      <c r="F57" s="57"/>
      <c r="G57" s="57">
        <f>IFERROR(HLOOKUP($AF$38,$AA$56:$AI$57,2,FALSE)*1000,"")</f>
        <v>13922000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12020</v>
      </c>
      <c r="AE57" s="13">
        <v>13808</v>
      </c>
      <c r="AF57" s="13">
        <v>13922</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3440000</v>
      </c>
      <c r="G58" s="19"/>
      <c r="H58" s="20">
        <f>IFERROR(G57-H59,"")</f>
        <v>3449000</v>
      </c>
      <c r="I58" s="19"/>
      <c r="J58" s="20">
        <f>IFERROR(I57-J59,"")</f>
        <v>0</v>
      </c>
      <c r="K58" s="19"/>
      <c r="L58" s="20">
        <f>IFERROR(K57-L59,"")</f>
        <v>0</v>
      </c>
      <c r="M58" s="19"/>
      <c r="N58" s="18">
        <f>IFERROR(M57-N59,"")</f>
        <v>0</v>
      </c>
      <c r="AA58" s="13">
        <v>0</v>
      </c>
      <c r="AB58" s="13">
        <v>0</v>
      </c>
      <c r="AC58" s="13">
        <v>0</v>
      </c>
      <c r="AD58" s="13">
        <v>8642361</v>
      </c>
      <c r="AE58" s="13">
        <v>12607470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10368000</v>
      </c>
      <c r="G59" s="19"/>
      <c r="H59" s="20">
        <f>IFERROR(HLOOKUP($AF$38,$AA$60:$AI$61,2,FALSE)*1000,"")</f>
        <v>10473000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12607470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1200530</v>
      </c>
      <c r="F61" s="57"/>
      <c r="G61" s="57">
        <f>IFERROR(G57-G60,"")</f>
        <v>13922000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9096</v>
      </c>
      <c r="AE61" s="12">
        <f t="shared" si="2"/>
        <v>10368</v>
      </c>
      <c r="AF61" s="12">
        <f t="shared" si="2"/>
        <v>10473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0.9130554750869061</v>
      </c>
      <c r="F62" s="47"/>
      <c r="G62" s="47">
        <f>IFERROR(G$60/G$57,"")</f>
        <v>0</v>
      </c>
      <c r="H62" s="47"/>
      <c r="I62" s="47" t="str">
        <f>IFERROR(I$60/I$57,"")</f>
        <v/>
      </c>
      <c r="J62" s="47"/>
      <c r="K62" s="47" t="str">
        <f>IFERROR(K$60/K$57,"")</f>
        <v/>
      </c>
      <c r="L62" s="47"/>
      <c r="M62" s="47" t="str">
        <f>IFERROR(M$60/M$57,"")</f>
        <v/>
      </c>
      <c r="N62" s="50"/>
      <c r="AA62" s="11">
        <v>0</v>
      </c>
      <c r="AB62" s="11">
        <v>0</v>
      </c>
      <c r="AC62" s="11">
        <v>0</v>
      </c>
      <c r="AD62" s="11">
        <v>2845</v>
      </c>
      <c r="AE62" s="11">
        <v>3145</v>
      </c>
      <c r="AF62" s="11">
        <v>3234</v>
      </c>
      <c r="AG62" s="11">
        <v>0</v>
      </c>
      <c r="AH62" s="11">
        <v>0</v>
      </c>
      <c r="AI62" s="11">
        <v>0</v>
      </c>
      <c r="AJ62" s="8" t="s">
        <v>251</v>
      </c>
      <c r="AL62" s="8" t="s">
        <v>251</v>
      </c>
      <c r="AN62" s="8" t="s">
        <v>251</v>
      </c>
    </row>
    <row r="63" spans="1:40" ht="20.100000000000001" customHeight="1" x14ac:dyDescent="0.15">
      <c r="A63" s="51" t="s">
        <v>321</v>
      </c>
      <c r="B63" s="52"/>
      <c r="C63" s="52"/>
      <c r="D63" s="52"/>
      <c r="E63" s="53" t="s">
        <v>941</v>
      </c>
      <c r="F63" s="53"/>
      <c r="G63" s="53"/>
      <c r="H63" s="53"/>
      <c r="I63" s="53"/>
      <c r="J63" s="53"/>
      <c r="K63" s="53"/>
      <c r="L63" s="53"/>
      <c r="M63" s="53"/>
      <c r="N63" s="54"/>
      <c r="AA63" s="11">
        <v>0</v>
      </c>
      <c r="AB63" s="11">
        <v>0</v>
      </c>
      <c r="AC63" s="11">
        <v>0</v>
      </c>
      <c r="AD63" s="11">
        <v>1503</v>
      </c>
      <c r="AE63" s="11">
        <v>1736</v>
      </c>
      <c r="AF63" s="11">
        <v>1740</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940</v>
      </c>
      <c r="C70" s="49"/>
      <c r="D70" s="15" t="s">
        <v>358</v>
      </c>
      <c r="E70" s="180">
        <f>IFERROR(HLOOKUP($AE$38,$AA$76:$AI$80,2,FALSE),"")</f>
        <v>397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1503</v>
      </c>
      <c r="AE70" s="11">
        <v>1736</v>
      </c>
      <c r="AF70" s="11">
        <v>1740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3245</v>
      </c>
      <c r="AE74" s="10">
        <v>3751</v>
      </c>
      <c r="AF74" s="10">
        <v>3759</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397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360" t="s">
        <v>305</v>
      </c>
      <c r="B85" s="3361"/>
      <c r="C85" s="3361"/>
      <c r="D85" s="33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360" t="s">
        <v>302</v>
      </c>
      <c r="B87" s="3361"/>
      <c r="C87" s="3361"/>
      <c r="D87" s="33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356" t="s">
        <v>300</v>
      </c>
      <c r="B89" s="3357"/>
      <c r="C89" s="3357"/>
      <c r="D89" s="33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360" t="s">
        <v>297</v>
      </c>
      <c r="B91" s="3361"/>
      <c r="C91" s="3361"/>
      <c r="D91" s="3418"/>
      <c r="E91" s="158" t="s">
        <v>939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360" t="s">
        <v>294</v>
      </c>
      <c r="B98" s="3361"/>
      <c r="C98" s="3361"/>
      <c r="D98" s="3418"/>
      <c r="E98" s="3423" t="s">
        <v>340</v>
      </c>
      <c r="F98" s="3424"/>
      <c r="G98" s="3420" t="s">
        <v>293</v>
      </c>
      <c r="H98" s="3421"/>
      <c r="I98" s="3421"/>
      <c r="J98" s="3421"/>
      <c r="K98" s="3421"/>
      <c r="L98" s="3421"/>
      <c r="M98" s="3421"/>
      <c r="N98" s="34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360" t="s">
        <v>292</v>
      </c>
      <c r="B105" s="3361"/>
      <c r="C105" s="3361"/>
      <c r="D105" s="3418"/>
      <c r="E105" s="3419" t="s">
        <v>938</v>
      </c>
      <c r="F105" s="3410"/>
      <c r="G105" s="3410"/>
      <c r="H105" s="3410"/>
      <c r="I105" s="3410"/>
      <c r="J105" s="3410"/>
      <c r="K105" s="3410"/>
      <c r="L105" s="3410"/>
      <c r="M105" s="3410"/>
      <c r="N105" s="34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436" t="s">
        <v>307</v>
      </c>
      <c r="Q4" s="3437"/>
      <c r="R4" s="3437"/>
      <c r="S4" s="3437"/>
      <c r="T4" s="118" t="str">
        <f>LEFT(E83,1)</f>
        <v>Ｂ</v>
      </c>
      <c r="U4" s="3438" t="s">
        <v>306</v>
      </c>
      <c r="V4" s="3438"/>
      <c r="W4" s="3438"/>
      <c r="X4" s="3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440" t="s">
        <v>305</v>
      </c>
      <c r="Q6" s="3441"/>
      <c r="R6" s="3441"/>
      <c r="S6" s="3441"/>
      <c r="T6" s="118" t="str">
        <f>LEFT(E85,1)</f>
        <v>Ｂ</v>
      </c>
      <c r="U6" s="3438" t="s">
        <v>303</v>
      </c>
      <c r="V6" s="3438"/>
      <c r="W6" s="3438"/>
      <c r="X6" s="3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452" t="s">
        <v>285</v>
      </c>
      <c r="B7" s="3453"/>
      <c r="C7" s="3453"/>
      <c r="D7" s="3453"/>
      <c r="E7" s="3454" t="str">
        <f t="shared" si="0"/>
        <v>居宅介護住宅改修費給付費</v>
      </c>
      <c r="F7" s="3455"/>
      <c r="G7" s="3455"/>
      <c r="H7" s="3455"/>
      <c r="I7" s="3455"/>
      <c r="J7" s="3455"/>
      <c r="K7" s="3455"/>
      <c r="L7" s="3455"/>
      <c r="M7" s="3455"/>
      <c r="N7" s="3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428" t="s">
        <v>283</v>
      </c>
      <c r="B8" s="3429"/>
      <c r="C8" s="3429"/>
      <c r="D8" s="3429"/>
      <c r="E8" s="3430" t="str">
        <f t="shared" si="0"/>
        <v>介護保険課</v>
      </c>
      <c r="F8" s="3431"/>
      <c r="G8" s="3431"/>
      <c r="H8" s="3431"/>
      <c r="I8" s="3431"/>
      <c r="J8" s="3431"/>
      <c r="K8" s="3431"/>
      <c r="L8" s="3431"/>
      <c r="M8" s="3431"/>
      <c r="N8" s="3432"/>
      <c r="P8" s="3400" t="s">
        <v>302</v>
      </c>
      <c r="Q8" s="3401"/>
      <c r="R8" s="3401"/>
      <c r="S8" s="3401"/>
      <c r="T8" s="120" t="str">
        <f>LEFT(E87,1)</f>
        <v>Ａ</v>
      </c>
      <c r="U8" s="3398" t="s">
        <v>301</v>
      </c>
      <c r="V8" s="3398"/>
      <c r="W8" s="3398"/>
      <c r="X8" s="3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425" t="s">
        <v>334</v>
      </c>
      <c r="B9" s="3426"/>
      <c r="C9" s="3426"/>
      <c r="D9" s="3427"/>
      <c r="E9" s="3433" t="str">
        <f t="shared" si="0"/>
        <v>介護保険法第４５条の規定に基づき、要介護者が手すりの取付け、段差の解消等の住宅改修を行った費用について、自己負担分を除く９割分（一定以上所得者の場合、７割又は８割分）を支給する。</v>
      </c>
      <c r="F9" s="3434"/>
      <c r="G9" s="3434"/>
      <c r="H9" s="3434"/>
      <c r="I9" s="3434"/>
      <c r="J9" s="3434"/>
      <c r="K9" s="3434"/>
      <c r="L9" s="3434"/>
      <c r="M9" s="3434"/>
      <c r="N9" s="3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396" t="s">
        <v>300</v>
      </c>
      <c r="Q10" s="3397"/>
      <c r="R10" s="3397"/>
      <c r="S10" s="3397"/>
      <c r="T10" s="118" t="str">
        <f>LEFT(E89,1)</f>
        <v>Ａ</v>
      </c>
      <c r="U10" s="3398" t="s">
        <v>298</v>
      </c>
      <c r="V10" s="3398"/>
      <c r="W10" s="3398"/>
      <c r="X10" s="3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居宅介護住宅改修費を安定的に給付することで、在宅で介護が必要な要介護者とその家族の生活を支援することができた。</v>
      </c>
      <c r="U12" s="3450"/>
      <c r="V12" s="3450"/>
      <c r="W12" s="3450"/>
      <c r="X12" s="3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428" t="s">
        <v>332</v>
      </c>
      <c r="B14" s="3429"/>
      <c r="C14" s="3429"/>
      <c r="D14" s="3429"/>
      <c r="E14" s="3442" t="str">
        <f>E51</f>
        <v>■市が直接実施  □一部委託  □全部委託・指定管理  □その他</v>
      </c>
      <c r="F14" s="3443"/>
      <c r="G14" s="3443"/>
      <c r="H14" s="3443"/>
      <c r="I14" s="3443"/>
      <c r="J14" s="3443"/>
      <c r="K14" s="3443"/>
      <c r="L14" s="3443"/>
      <c r="M14" s="3443"/>
      <c r="N14" s="3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428" t="s">
        <v>331</v>
      </c>
      <c r="B15" s="3429"/>
      <c r="C15" s="3429"/>
      <c r="D15" s="3429"/>
      <c r="E15" s="3442" t="str">
        <f>E52</f>
        <v>■国・県の制度　 □国・県の制度＋市独自の制度　 □市独自の制度</v>
      </c>
      <c r="F15" s="3443"/>
      <c r="G15" s="3443"/>
      <c r="H15" s="3443"/>
      <c r="I15" s="3443"/>
      <c r="J15" s="3443"/>
      <c r="K15" s="3443"/>
      <c r="L15" s="3443"/>
      <c r="M15" s="3443"/>
      <c r="N15" s="3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445" t="s">
        <v>330</v>
      </c>
      <c r="B16" s="3446"/>
      <c r="C16" s="3446"/>
      <c r="D16" s="3446"/>
      <c r="E16" s="3447" t="str">
        <f>E53</f>
        <v>介護保険法</v>
      </c>
      <c r="F16" s="3448"/>
      <c r="G16" s="3448"/>
      <c r="H16" s="3448"/>
      <c r="I16" s="3448"/>
      <c r="J16" s="3448"/>
      <c r="K16" s="3448"/>
      <c r="L16" s="3448"/>
      <c r="M16" s="3448"/>
      <c r="N16" s="3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29025000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5021000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24004000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27809315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1215685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0.95811593453919031</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要介護者が手すりの取付け、段差の解消等の住宅改修を行った費用について、自己負担分を除く９割分（一定以上所得者の場合、７割又は８割分）を支給した。</v>
      </c>
      <c r="F26" s="53"/>
      <c r="G26" s="53"/>
      <c r="H26" s="53"/>
      <c r="I26" s="53"/>
      <c r="J26" s="53"/>
      <c r="K26" s="53"/>
      <c r="L26" s="53"/>
      <c r="M26" s="53"/>
      <c r="N26" s="54"/>
      <c r="O26" s="21"/>
      <c r="P26" s="3400" t="s">
        <v>292</v>
      </c>
      <c r="Q26" s="3401"/>
      <c r="R26" s="3401"/>
      <c r="S26" s="3457"/>
      <c r="T26" s="121" t="str">
        <f>E105</f>
        <v>介護保険法により居宅介護住宅改修費の支給が義務付けられているため、引き続き事業を継続する。</v>
      </c>
      <c r="U26" s="3450"/>
      <c r="V26" s="3450"/>
      <c r="W26" s="3450"/>
      <c r="X26" s="3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居宅介護住宅改修費給付件数</v>
      </c>
      <c r="C33" s="49"/>
      <c r="D33" s="23" t="str">
        <f t="shared" ref="D33:E36" si="1">D70</f>
        <v>件</v>
      </c>
      <c r="E33" s="46">
        <f t="shared" si="1"/>
        <v>344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452" t="s">
        <v>285</v>
      </c>
      <c r="B44" s="3453"/>
      <c r="C44" s="3453"/>
      <c r="D44" s="3453"/>
      <c r="E44" s="3454" t="s">
        <v>949</v>
      </c>
      <c r="F44" s="3455"/>
      <c r="G44" s="3455"/>
      <c r="H44" s="3455"/>
      <c r="I44" s="3455"/>
      <c r="J44" s="3455"/>
      <c r="K44" s="3455"/>
      <c r="L44" s="3455"/>
      <c r="M44" s="3455"/>
      <c r="N44" s="3456"/>
    </row>
    <row r="45" spans="1:35" ht="20.100000000000001" customHeight="1" x14ac:dyDescent="0.15">
      <c r="A45" s="3428" t="s">
        <v>283</v>
      </c>
      <c r="B45" s="3429"/>
      <c r="C45" s="3429"/>
      <c r="D45" s="3429"/>
      <c r="E45" s="3430" t="s">
        <v>822</v>
      </c>
      <c r="F45" s="3431"/>
      <c r="G45" s="3431"/>
      <c r="H45" s="3431"/>
      <c r="I45" s="3431"/>
      <c r="J45" s="3431"/>
      <c r="K45" s="3431"/>
      <c r="L45" s="3431"/>
      <c r="M45" s="3431"/>
      <c r="N45" s="3432"/>
    </row>
    <row r="46" spans="1:35" ht="20.100000000000001" customHeight="1" x14ac:dyDescent="0.15">
      <c r="A46" s="3425" t="s">
        <v>334</v>
      </c>
      <c r="B46" s="3426"/>
      <c r="C46" s="3426"/>
      <c r="D46" s="3427"/>
      <c r="E46" s="3433" t="s">
        <v>948</v>
      </c>
      <c r="F46" s="3434"/>
      <c r="G46" s="3434"/>
      <c r="H46" s="3434"/>
      <c r="I46" s="3434"/>
      <c r="J46" s="3434"/>
      <c r="K46" s="3434"/>
      <c r="L46" s="3434"/>
      <c r="M46" s="3434"/>
      <c r="N46" s="3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428" t="s">
        <v>332</v>
      </c>
      <c r="B51" s="3429"/>
      <c r="C51" s="3429"/>
      <c r="D51" s="3429"/>
      <c r="E51" s="3442" t="str">
        <f>AA52 &amp; "市が直接実施  " &amp; AB52  &amp; "一部委託  "  &amp; AC52 &amp; "全部委託・指定管理  " &amp; AD52 &amp; "その他"</f>
        <v>■市が直接実施  □一部委託  □全部委託・指定管理  □その他</v>
      </c>
      <c r="F51" s="3443"/>
      <c r="G51" s="3443"/>
      <c r="H51" s="3443"/>
      <c r="I51" s="3443"/>
      <c r="J51" s="3443"/>
      <c r="K51" s="3443"/>
      <c r="L51" s="3443"/>
      <c r="M51" s="3443"/>
      <c r="N51" s="3444"/>
    </row>
    <row r="52" spans="1:40" ht="20.100000000000001" customHeight="1" x14ac:dyDescent="0.15">
      <c r="A52" s="3428" t="s">
        <v>331</v>
      </c>
      <c r="B52" s="3429"/>
      <c r="C52" s="3429"/>
      <c r="D52" s="3429"/>
      <c r="E52" s="3442" t="str">
        <f>AA53 &amp; "国・県の制度　 " &amp; AB53  &amp; "国・県の制度＋市独自の制度　 "  &amp; AC53  &amp; "市独自の制度"</f>
        <v>■国・県の制度　 □国・県の制度＋市独自の制度　 □市独自の制度</v>
      </c>
      <c r="F52" s="3443"/>
      <c r="G52" s="3443"/>
      <c r="H52" s="3443"/>
      <c r="I52" s="3443"/>
      <c r="J52" s="3443"/>
      <c r="K52" s="3443"/>
      <c r="L52" s="3443"/>
      <c r="M52" s="3443"/>
      <c r="N52" s="3444"/>
      <c r="AA52" s="8" t="s">
        <v>275</v>
      </c>
      <c r="AB52" s="8" t="s">
        <v>274</v>
      </c>
      <c r="AC52" s="8" t="s">
        <v>274</v>
      </c>
      <c r="AD52" s="8" t="s">
        <v>274</v>
      </c>
    </row>
    <row r="53" spans="1:40" ht="20.100000000000001" customHeight="1" thickBot="1" x14ac:dyDescent="0.2">
      <c r="A53" s="3445" t="s">
        <v>330</v>
      </c>
      <c r="B53" s="3446"/>
      <c r="C53" s="3446"/>
      <c r="D53" s="3446"/>
      <c r="E53" s="3447" t="s">
        <v>851</v>
      </c>
      <c r="F53" s="3448"/>
      <c r="G53" s="3448"/>
      <c r="H53" s="3448"/>
      <c r="I53" s="3448"/>
      <c r="J53" s="3448"/>
      <c r="K53" s="3448"/>
      <c r="L53" s="3448"/>
      <c r="M53" s="3448"/>
      <c r="N53" s="3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29025000</v>
      </c>
      <c r="F57" s="57"/>
      <c r="G57" s="57">
        <f>IFERROR(HLOOKUP($AF$38,$AA$56:$AI$57,2,FALSE)*1000,"")</f>
        <v>29736000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32069</v>
      </c>
      <c r="AE57" s="13">
        <v>29025</v>
      </c>
      <c r="AF57" s="13">
        <v>29736</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5021000</v>
      </c>
      <c r="G58" s="19"/>
      <c r="H58" s="20">
        <f>IFERROR(G57-H59,"")</f>
        <v>7366000</v>
      </c>
      <c r="I58" s="19"/>
      <c r="J58" s="20">
        <f>IFERROR(I57-J59,"")</f>
        <v>0</v>
      </c>
      <c r="K58" s="19"/>
      <c r="L58" s="20">
        <f>IFERROR(K57-L59,"")</f>
        <v>0</v>
      </c>
      <c r="M58" s="19"/>
      <c r="N58" s="18">
        <f>IFERROR(M57-N59,"")</f>
        <v>0</v>
      </c>
      <c r="AA58" s="13">
        <v>0</v>
      </c>
      <c r="AB58" s="13">
        <v>0</v>
      </c>
      <c r="AC58" s="13">
        <v>0</v>
      </c>
      <c r="AD58" s="13">
        <v>19818075</v>
      </c>
      <c r="AE58" s="13">
        <v>27809315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24004000</v>
      </c>
      <c r="G59" s="19"/>
      <c r="H59" s="20">
        <f>IFERROR(HLOOKUP($AF$38,$AA$60:$AI$61,2,FALSE)*1000,"")</f>
        <v>22370000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27809315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1215685</v>
      </c>
      <c r="F61" s="57"/>
      <c r="G61" s="57">
        <f>IFERROR(G57-G60,"")</f>
        <v>29736000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24268</v>
      </c>
      <c r="AE61" s="12">
        <f t="shared" si="2"/>
        <v>24004</v>
      </c>
      <c r="AF61" s="12">
        <f t="shared" si="2"/>
        <v>22370</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0.95811593453919031</v>
      </c>
      <c r="F62" s="47"/>
      <c r="G62" s="47">
        <f>IFERROR(G$60/G$57,"")</f>
        <v>0</v>
      </c>
      <c r="H62" s="47"/>
      <c r="I62" s="47" t="str">
        <f>IFERROR(I$60/I$57,"")</f>
        <v/>
      </c>
      <c r="J62" s="47"/>
      <c r="K62" s="47" t="str">
        <f>IFERROR(K$60/K$57,"")</f>
        <v/>
      </c>
      <c r="L62" s="47"/>
      <c r="M62" s="47" t="str">
        <f>IFERROR(M$60/M$57,"")</f>
        <v/>
      </c>
      <c r="N62" s="50"/>
      <c r="AA62" s="11">
        <v>0</v>
      </c>
      <c r="AB62" s="11">
        <v>0</v>
      </c>
      <c r="AC62" s="11">
        <v>0</v>
      </c>
      <c r="AD62" s="11">
        <v>7591</v>
      </c>
      <c r="AE62" s="11">
        <v>7281</v>
      </c>
      <c r="AF62" s="11">
        <v>6907</v>
      </c>
      <c r="AG62" s="11">
        <v>0</v>
      </c>
      <c r="AH62" s="11">
        <v>0</v>
      </c>
      <c r="AI62" s="11">
        <v>0</v>
      </c>
      <c r="AJ62" s="8" t="s">
        <v>251</v>
      </c>
      <c r="AL62" s="8" t="s">
        <v>251</v>
      </c>
      <c r="AN62" s="8" t="s">
        <v>251</v>
      </c>
    </row>
    <row r="63" spans="1:40" ht="20.100000000000001" customHeight="1" x14ac:dyDescent="0.15">
      <c r="A63" s="51" t="s">
        <v>321</v>
      </c>
      <c r="B63" s="52"/>
      <c r="C63" s="52"/>
      <c r="D63" s="52"/>
      <c r="E63" s="53" t="s">
        <v>947</v>
      </c>
      <c r="F63" s="53"/>
      <c r="G63" s="53"/>
      <c r="H63" s="53"/>
      <c r="I63" s="53"/>
      <c r="J63" s="53"/>
      <c r="K63" s="53"/>
      <c r="L63" s="53"/>
      <c r="M63" s="53"/>
      <c r="N63" s="54"/>
      <c r="AA63" s="11">
        <v>0</v>
      </c>
      <c r="AB63" s="11">
        <v>0</v>
      </c>
      <c r="AC63" s="11">
        <v>0</v>
      </c>
      <c r="AD63" s="11">
        <v>4009</v>
      </c>
      <c r="AE63" s="11">
        <v>4020</v>
      </c>
      <c r="AF63" s="11">
        <v>3717</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946</v>
      </c>
      <c r="C70" s="49"/>
      <c r="D70" s="15" t="s">
        <v>358</v>
      </c>
      <c r="E70" s="180">
        <f>IFERROR(HLOOKUP($AE$38,$AA$76:$AI$80,2,FALSE),"")</f>
        <v>344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4009</v>
      </c>
      <c r="AE70" s="11">
        <v>4020</v>
      </c>
      <c r="AF70" s="11">
        <v>3717</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8659</v>
      </c>
      <c r="AE74" s="10">
        <v>8683</v>
      </c>
      <c r="AF74" s="10">
        <v>8029</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344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400" t="s">
        <v>305</v>
      </c>
      <c r="B85" s="3401"/>
      <c r="C85" s="3401"/>
      <c r="D85" s="3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400" t="s">
        <v>302</v>
      </c>
      <c r="B87" s="3401"/>
      <c r="C87" s="3401"/>
      <c r="D87" s="3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396" t="s">
        <v>300</v>
      </c>
      <c r="B89" s="3397"/>
      <c r="C89" s="3397"/>
      <c r="D89" s="3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400" t="s">
        <v>297</v>
      </c>
      <c r="B91" s="3401"/>
      <c r="C91" s="3401"/>
      <c r="D91" s="3458"/>
      <c r="E91" s="158" t="s">
        <v>945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400" t="s">
        <v>294</v>
      </c>
      <c r="B98" s="3401"/>
      <c r="C98" s="3401"/>
      <c r="D98" s="3458"/>
      <c r="E98" s="3463" t="s">
        <v>340</v>
      </c>
      <c r="F98" s="3464"/>
      <c r="G98" s="3460" t="s">
        <v>293</v>
      </c>
      <c r="H98" s="3461"/>
      <c r="I98" s="3461"/>
      <c r="J98" s="3461"/>
      <c r="K98" s="3461"/>
      <c r="L98" s="3461"/>
      <c r="M98" s="3461"/>
      <c r="N98" s="3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400" t="s">
        <v>292</v>
      </c>
      <c r="B105" s="3401"/>
      <c r="C105" s="3401"/>
      <c r="D105" s="3458"/>
      <c r="E105" s="3459" t="s">
        <v>944</v>
      </c>
      <c r="F105" s="3450"/>
      <c r="G105" s="3450"/>
      <c r="H105" s="3450"/>
      <c r="I105" s="3450"/>
      <c r="J105" s="3450"/>
      <c r="K105" s="3450"/>
      <c r="L105" s="3450"/>
      <c r="M105" s="3450"/>
      <c r="N105" s="3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476" t="s">
        <v>307</v>
      </c>
      <c r="Q4" s="3477"/>
      <c r="R4" s="3477"/>
      <c r="S4" s="3477"/>
      <c r="T4" s="118" t="str">
        <f>LEFT(E83,1)</f>
        <v>Ｂ</v>
      </c>
      <c r="U4" s="3478" t="s">
        <v>306</v>
      </c>
      <c r="V4" s="3478"/>
      <c r="W4" s="3478"/>
      <c r="X4" s="34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480" t="s">
        <v>305</v>
      </c>
      <c r="Q6" s="3481"/>
      <c r="R6" s="3481"/>
      <c r="S6" s="3481"/>
      <c r="T6" s="118" t="str">
        <f>LEFT(E85,1)</f>
        <v>Ｂ</v>
      </c>
      <c r="U6" s="3478" t="s">
        <v>303</v>
      </c>
      <c r="V6" s="3478"/>
      <c r="W6" s="3478"/>
      <c r="X6" s="34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492" t="s">
        <v>285</v>
      </c>
      <c r="B7" s="3493"/>
      <c r="C7" s="3493"/>
      <c r="D7" s="3493"/>
      <c r="E7" s="3494" t="str">
        <f t="shared" si="0"/>
        <v>居宅介護サービス計画給付費</v>
      </c>
      <c r="F7" s="3495"/>
      <c r="G7" s="3495"/>
      <c r="H7" s="3495"/>
      <c r="I7" s="3495"/>
      <c r="J7" s="3495"/>
      <c r="K7" s="3495"/>
      <c r="L7" s="3495"/>
      <c r="M7" s="3495"/>
      <c r="N7" s="34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468" t="s">
        <v>283</v>
      </c>
      <c r="B8" s="3469"/>
      <c r="C8" s="3469"/>
      <c r="D8" s="3469"/>
      <c r="E8" s="3470" t="str">
        <f t="shared" si="0"/>
        <v>介護保険課</v>
      </c>
      <c r="F8" s="3471"/>
      <c r="G8" s="3471"/>
      <c r="H8" s="3471"/>
      <c r="I8" s="3471"/>
      <c r="J8" s="3471"/>
      <c r="K8" s="3471"/>
      <c r="L8" s="3471"/>
      <c r="M8" s="3471"/>
      <c r="N8" s="3472"/>
      <c r="P8" s="3440" t="s">
        <v>302</v>
      </c>
      <c r="Q8" s="3441"/>
      <c r="R8" s="3441"/>
      <c r="S8" s="3441"/>
      <c r="T8" s="120" t="str">
        <f>LEFT(E87,1)</f>
        <v>Ａ</v>
      </c>
      <c r="U8" s="3438" t="s">
        <v>301</v>
      </c>
      <c r="V8" s="3438"/>
      <c r="W8" s="3438"/>
      <c r="X8" s="34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465" t="s">
        <v>334</v>
      </c>
      <c r="B9" s="3466"/>
      <c r="C9" s="3466"/>
      <c r="D9" s="3467"/>
      <c r="E9" s="3473" t="str">
        <f t="shared" si="0"/>
        <v>介護保険法第４６条の規定に基づき、要介護者が利用する居宅サービス等の種類及び内容等を定めた計画（ケアプラン）の作成費用について、当該ケアプランを作成した居宅介護支援事業者に支払う（自己負担なし）。</v>
      </c>
      <c r="F9" s="3474"/>
      <c r="G9" s="3474"/>
      <c r="H9" s="3474"/>
      <c r="I9" s="3474"/>
      <c r="J9" s="3474"/>
      <c r="K9" s="3474"/>
      <c r="L9" s="3474"/>
      <c r="M9" s="3474"/>
      <c r="N9" s="34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436" t="s">
        <v>300</v>
      </c>
      <c r="Q10" s="3437"/>
      <c r="R10" s="3437"/>
      <c r="S10" s="3437"/>
      <c r="T10" s="118" t="str">
        <f>LEFT(E89,1)</f>
        <v>Ａ</v>
      </c>
      <c r="U10" s="3438" t="s">
        <v>298</v>
      </c>
      <c r="V10" s="3438"/>
      <c r="W10" s="3438"/>
      <c r="X10" s="34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居宅介護サービス計画費を安定的に給付することで、在宅で介護が必要な要介護者とその家族の生活を支援することができた。</v>
      </c>
      <c r="U12" s="3490"/>
      <c r="V12" s="3490"/>
      <c r="W12" s="3490"/>
      <c r="X12" s="34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468" t="s">
        <v>332</v>
      </c>
      <c r="B14" s="3469"/>
      <c r="C14" s="3469"/>
      <c r="D14" s="3469"/>
      <c r="E14" s="3482" t="str">
        <f>E51</f>
        <v>■市が直接実施  □一部委託  □全部委託・指定管理  □その他</v>
      </c>
      <c r="F14" s="3483"/>
      <c r="G14" s="3483"/>
      <c r="H14" s="3483"/>
      <c r="I14" s="3483"/>
      <c r="J14" s="3483"/>
      <c r="K14" s="3483"/>
      <c r="L14" s="3483"/>
      <c r="M14" s="3483"/>
      <c r="N14" s="34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468" t="s">
        <v>331</v>
      </c>
      <c r="B15" s="3469"/>
      <c r="C15" s="3469"/>
      <c r="D15" s="3469"/>
      <c r="E15" s="3482" t="str">
        <f>E52</f>
        <v>■国・県の制度　 □国・県の制度＋市独自の制度　 □市独自の制度</v>
      </c>
      <c r="F15" s="3483"/>
      <c r="G15" s="3483"/>
      <c r="H15" s="3483"/>
      <c r="I15" s="3483"/>
      <c r="J15" s="3483"/>
      <c r="K15" s="3483"/>
      <c r="L15" s="3483"/>
      <c r="M15" s="3483"/>
      <c r="N15" s="34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485" t="s">
        <v>330</v>
      </c>
      <c r="B16" s="3486"/>
      <c r="C16" s="3486"/>
      <c r="D16" s="3486"/>
      <c r="E16" s="3487" t="str">
        <f>E53</f>
        <v>介護保険法</v>
      </c>
      <c r="F16" s="3488"/>
      <c r="G16" s="3488"/>
      <c r="H16" s="3488"/>
      <c r="I16" s="3488"/>
      <c r="J16" s="3488"/>
      <c r="K16" s="3488"/>
      <c r="L16" s="3488"/>
      <c r="M16" s="3488"/>
      <c r="N16" s="34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652150000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56890000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595260000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642885997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9264003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0.98579467453806635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要介護者が利用する居宅サービス等の種類及び内容等を定めた計画（ケアプラン）の作成費用について、当該ケアプランを作成した居宅介護支援事業者に支払った（自己負担なし）。</v>
      </c>
      <c r="F26" s="53"/>
      <c r="G26" s="53"/>
      <c r="H26" s="53"/>
      <c r="I26" s="53"/>
      <c r="J26" s="53"/>
      <c r="K26" s="53"/>
      <c r="L26" s="53"/>
      <c r="M26" s="53"/>
      <c r="N26" s="54"/>
      <c r="O26" s="21"/>
      <c r="P26" s="3440" t="s">
        <v>292</v>
      </c>
      <c r="Q26" s="3441"/>
      <c r="R26" s="3441"/>
      <c r="S26" s="3497"/>
      <c r="T26" s="121" t="str">
        <f>E105</f>
        <v>介護保険法により居宅介護サービス計画費の支給が義務付けられているため、引き続き事業を継続する。</v>
      </c>
      <c r="U26" s="3490"/>
      <c r="V26" s="3490"/>
      <c r="W26" s="3490"/>
      <c r="X26" s="34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居宅介護サービス計画給付件数</v>
      </c>
      <c r="C33" s="49"/>
      <c r="D33" s="23" t="str">
        <f t="shared" ref="D33:E36" si="1">D70</f>
        <v>件</v>
      </c>
      <c r="E33" s="150">
        <f t="shared" si="1"/>
        <v>41506</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492" t="s">
        <v>285</v>
      </c>
      <c r="B44" s="3493"/>
      <c r="C44" s="3493"/>
      <c r="D44" s="3493"/>
      <c r="E44" s="3494" t="s">
        <v>955</v>
      </c>
      <c r="F44" s="3495"/>
      <c r="G44" s="3495"/>
      <c r="H44" s="3495"/>
      <c r="I44" s="3495"/>
      <c r="J44" s="3495"/>
      <c r="K44" s="3495"/>
      <c r="L44" s="3495"/>
      <c r="M44" s="3495"/>
      <c r="N44" s="3496"/>
    </row>
    <row r="45" spans="1:35" ht="20.100000000000001" customHeight="1" x14ac:dyDescent="0.15">
      <c r="A45" s="3468" t="s">
        <v>283</v>
      </c>
      <c r="B45" s="3469"/>
      <c r="C45" s="3469"/>
      <c r="D45" s="3469"/>
      <c r="E45" s="3470" t="s">
        <v>822</v>
      </c>
      <c r="F45" s="3471"/>
      <c r="G45" s="3471"/>
      <c r="H45" s="3471"/>
      <c r="I45" s="3471"/>
      <c r="J45" s="3471"/>
      <c r="K45" s="3471"/>
      <c r="L45" s="3471"/>
      <c r="M45" s="3471"/>
      <c r="N45" s="3472"/>
    </row>
    <row r="46" spans="1:35" ht="20.100000000000001" customHeight="1" x14ac:dyDescent="0.15">
      <c r="A46" s="3465" t="s">
        <v>334</v>
      </c>
      <c r="B46" s="3466"/>
      <c r="C46" s="3466"/>
      <c r="D46" s="3467"/>
      <c r="E46" s="3473" t="s">
        <v>954</v>
      </c>
      <c r="F46" s="3474"/>
      <c r="G46" s="3474"/>
      <c r="H46" s="3474"/>
      <c r="I46" s="3474"/>
      <c r="J46" s="3474"/>
      <c r="K46" s="3474"/>
      <c r="L46" s="3474"/>
      <c r="M46" s="3474"/>
      <c r="N46" s="34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468" t="s">
        <v>332</v>
      </c>
      <c r="B51" s="3469"/>
      <c r="C51" s="3469"/>
      <c r="D51" s="3469"/>
      <c r="E51" s="3482" t="str">
        <f>AA52 &amp; "市が直接実施  " &amp; AB52  &amp; "一部委託  "  &amp; AC52 &amp; "全部委託・指定管理  " &amp; AD52 &amp; "その他"</f>
        <v>■市が直接実施  □一部委託  □全部委託・指定管理  □その他</v>
      </c>
      <c r="F51" s="3483"/>
      <c r="G51" s="3483"/>
      <c r="H51" s="3483"/>
      <c r="I51" s="3483"/>
      <c r="J51" s="3483"/>
      <c r="K51" s="3483"/>
      <c r="L51" s="3483"/>
      <c r="M51" s="3483"/>
      <c r="N51" s="3484"/>
    </row>
    <row r="52" spans="1:40" ht="20.100000000000001" customHeight="1" x14ac:dyDescent="0.15">
      <c r="A52" s="3468" t="s">
        <v>331</v>
      </c>
      <c r="B52" s="3469"/>
      <c r="C52" s="3469"/>
      <c r="D52" s="3469"/>
      <c r="E52" s="3482" t="str">
        <f>AA53 &amp; "国・県の制度　 " &amp; AB53  &amp; "国・県の制度＋市独自の制度　 "  &amp; AC53  &amp; "市独自の制度"</f>
        <v>■国・県の制度　 □国・県の制度＋市独自の制度　 □市独自の制度</v>
      </c>
      <c r="F52" s="3483"/>
      <c r="G52" s="3483"/>
      <c r="H52" s="3483"/>
      <c r="I52" s="3483"/>
      <c r="J52" s="3483"/>
      <c r="K52" s="3483"/>
      <c r="L52" s="3483"/>
      <c r="M52" s="3483"/>
      <c r="N52" s="3484"/>
      <c r="AA52" s="8" t="s">
        <v>275</v>
      </c>
      <c r="AB52" s="8" t="s">
        <v>274</v>
      </c>
      <c r="AC52" s="8" t="s">
        <v>274</v>
      </c>
      <c r="AD52" s="8" t="s">
        <v>274</v>
      </c>
    </row>
    <row r="53" spans="1:40" ht="20.100000000000001" customHeight="1" thickBot="1" x14ac:dyDescent="0.2">
      <c r="A53" s="3485" t="s">
        <v>330</v>
      </c>
      <c r="B53" s="3486"/>
      <c r="C53" s="3486"/>
      <c r="D53" s="3486"/>
      <c r="E53" s="3487" t="s">
        <v>851</v>
      </c>
      <c r="F53" s="3488"/>
      <c r="G53" s="3488"/>
      <c r="H53" s="3488"/>
      <c r="I53" s="3488"/>
      <c r="J53" s="3488"/>
      <c r="K53" s="3488"/>
      <c r="L53" s="3488"/>
      <c r="M53" s="3488"/>
      <c r="N53" s="34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652150000</v>
      </c>
      <c r="F57" s="57"/>
      <c r="G57" s="57">
        <f>IFERROR(HLOOKUP($AF$38,$AA$56:$AI$57,2,FALSE)*1000,"")</f>
        <v>668127000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632764</v>
      </c>
      <c r="AE57" s="13">
        <v>652150</v>
      </c>
      <c r="AF57" s="13">
        <v>668127</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56890000</v>
      </c>
      <c r="G58" s="19"/>
      <c r="H58" s="20">
        <f>IFERROR(G57-H59,"")</f>
        <v>165495000</v>
      </c>
      <c r="I58" s="19"/>
      <c r="J58" s="20">
        <f>IFERROR(I57-J59,"")</f>
        <v>0</v>
      </c>
      <c r="K58" s="19"/>
      <c r="L58" s="20">
        <f>IFERROR(K57-L59,"")</f>
        <v>0</v>
      </c>
      <c r="M58" s="19"/>
      <c r="N58" s="18">
        <f>IFERROR(M57-N59,"")</f>
        <v>0</v>
      </c>
      <c r="AA58" s="13">
        <v>0</v>
      </c>
      <c r="AB58" s="13">
        <v>0</v>
      </c>
      <c r="AC58" s="13">
        <v>0</v>
      </c>
      <c r="AD58" s="13">
        <v>366804134</v>
      </c>
      <c r="AE58" s="13">
        <v>642885997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595260000</v>
      </c>
      <c r="G59" s="19"/>
      <c r="H59" s="20">
        <f>IFERROR(HLOOKUP($AF$38,$AA$60:$AI$61,2,FALSE)*1000,"")</f>
        <v>502632000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642885997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9264003</v>
      </c>
      <c r="F61" s="57"/>
      <c r="G61" s="57">
        <f>IFERROR(G57-G60,"")</f>
        <v>668127000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478813</v>
      </c>
      <c r="AE61" s="12">
        <f t="shared" si="2"/>
        <v>595260</v>
      </c>
      <c r="AF61" s="12">
        <f t="shared" si="2"/>
        <v>502632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0.98579467453806635</v>
      </c>
      <c r="F62" s="47"/>
      <c r="G62" s="47">
        <f>IFERROR(G$60/G$57,"")</f>
        <v>0</v>
      </c>
      <c r="H62" s="47"/>
      <c r="I62" s="47" t="str">
        <f>IFERROR(I$60/I$57,"")</f>
        <v/>
      </c>
      <c r="J62" s="47"/>
      <c r="K62" s="47" t="str">
        <f>IFERROR(K$60/K$57,"")</f>
        <v/>
      </c>
      <c r="L62" s="47"/>
      <c r="M62" s="47" t="str">
        <f>IFERROR(M$60/M$57,"")</f>
        <v/>
      </c>
      <c r="N62" s="50"/>
      <c r="AA62" s="11">
        <v>0</v>
      </c>
      <c r="AB62" s="11">
        <v>0</v>
      </c>
      <c r="AC62" s="11">
        <v>0</v>
      </c>
      <c r="AD62" s="11">
        <v>149775</v>
      </c>
      <c r="AE62" s="11">
        <v>271784</v>
      </c>
      <c r="AF62" s="11">
        <v>155206</v>
      </c>
      <c r="AG62" s="11">
        <v>0</v>
      </c>
      <c r="AH62" s="11">
        <v>0</v>
      </c>
      <c r="AI62" s="11">
        <v>0</v>
      </c>
      <c r="AJ62" s="8" t="s">
        <v>251</v>
      </c>
      <c r="AL62" s="8" t="s">
        <v>251</v>
      </c>
      <c r="AN62" s="8" t="s">
        <v>251</v>
      </c>
    </row>
    <row r="63" spans="1:40" ht="20.100000000000001" customHeight="1" x14ac:dyDescent="0.15">
      <c r="A63" s="51" t="s">
        <v>321</v>
      </c>
      <c r="B63" s="52"/>
      <c r="C63" s="52"/>
      <c r="D63" s="52"/>
      <c r="E63" s="53" t="s">
        <v>953</v>
      </c>
      <c r="F63" s="53"/>
      <c r="G63" s="53"/>
      <c r="H63" s="53"/>
      <c r="I63" s="53"/>
      <c r="J63" s="53"/>
      <c r="K63" s="53"/>
      <c r="L63" s="53"/>
      <c r="M63" s="53"/>
      <c r="N63" s="54"/>
      <c r="AA63" s="11">
        <v>0</v>
      </c>
      <c r="AB63" s="11">
        <v>0</v>
      </c>
      <c r="AC63" s="11">
        <v>0</v>
      </c>
      <c r="AD63" s="11">
        <v>79096</v>
      </c>
      <c r="AE63" s="11">
        <v>52848</v>
      </c>
      <c r="AF63" s="11">
        <v>83516</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952</v>
      </c>
      <c r="C70" s="49"/>
      <c r="D70" s="15" t="s">
        <v>358</v>
      </c>
      <c r="E70" s="180">
        <f>IFERROR(HLOOKUP($AE$38,$AA$76:$AI$80,2,FALSE),"")</f>
        <v>41506</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79096</v>
      </c>
      <c r="AE70" s="11">
        <v>85642</v>
      </c>
      <c r="AF70" s="11">
        <v>83516</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170846</v>
      </c>
      <c r="AE74" s="10">
        <v>184986</v>
      </c>
      <c r="AF74" s="10">
        <v>180394</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41506</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440" t="s">
        <v>305</v>
      </c>
      <c r="B85" s="3441"/>
      <c r="C85" s="3441"/>
      <c r="D85" s="34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440" t="s">
        <v>302</v>
      </c>
      <c r="B87" s="3441"/>
      <c r="C87" s="3441"/>
      <c r="D87" s="34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436" t="s">
        <v>300</v>
      </c>
      <c r="B89" s="3437"/>
      <c r="C89" s="3437"/>
      <c r="D89" s="34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440" t="s">
        <v>297</v>
      </c>
      <c r="B91" s="3441"/>
      <c r="C91" s="3441"/>
      <c r="D91" s="3498"/>
      <c r="E91" s="158" t="s">
        <v>951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440" t="s">
        <v>294</v>
      </c>
      <c r="B98" s="3441"/>
      <c r="C98" s="3441"/>
      <c r="D98" s="3498"/>
      <c r="E98" s="3503" t="s">
        <v>340</v>
      </c>
      <c r="F98" s="3504"/>
      <c r="G98" s="3500" t="s">
        <v>293</v>
      </c>
      <c r="H98" s="3501"/>
      <c r="I98" s="3501"/>
      <c r="J98" s="3501"/>
      <c r="K98" s="3501"/>
      <c r="L98" s="3501"/>
      <c r="M98" s="3501"/>
      <c r="N98" s="35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440" t="s">
        <v>292</v>
      </c>
      <c r="B105" s="3441"/>
      <c r="C105" s="3441"/>
      <c r="D105" s="3498"/>
      <c r="E105" s="3499" t="s">
        <v>950</v>
      </c>
      <c r="F105" s="3490"/>
      <c r="G105" s="3490"/>
      <c r="H105" s="3490"/>
      <c r="I105" s="3490"/>
      <c r="J105" s="3490"/>
      <c r="K105" s="3490"/>
      <c r="L105" s="3490"/>
      <c r="M105" s="3490"/>
      <c r="N105" s="34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31"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516" t="s">
        <v>307</v>
      </c>
      <c r="Q4" s="3517"/>
      <c r="R4" s="3517"/>
      <c r="S4" s="3517"/>
      <c r="T4" s="118" t="str">
        <f>LEFT(E83,1)</f>
        <v>Ｂ</v>
      </c>
      <c r="U4" s="3518" t="s">
        <v>306</v>
      </c>
      <c r="V4" s="3518"/>
      <c r="W4" s="3518"/>
      <c r="X4" s="35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520" t="s">
        <v>305</v>
      </c>
      <c r="Q6" s="3521"/>
      <c r="R6" s="3521"/>
      <c r="S6" s="3521"/>
      <c r="T6" s="118" t="str">
        <f>LEFT(E85,1)</f>
        <v>Ｂ</v>
      </c>
      <c r="U6" s="3518" t="s">
        <v>303</v>
      </c>
      <c r="V6" s="3518"/>
      <c r="W6" s="3518"/>
      <c r="X6" s="35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532" t="s">
        <v>285</v>
      </c>
      <c r="B7" s="3533"/>
      <c r="C7" s="3533"/>
      <c r="D7" s="3533"/>
      <c r="E7" s="3534" t="str">
        <f t="shared" si="0"/>
        <v>介護予防サービス給付費</v>
      </c>
      <c r="F7" s="3535"/>
      <c r="G7" s="3535"/>
      <c r="H7" s="3535"/>
      <c r="I7" s="3535"/>
      <c r="J7" s="3535"/>
      <c r="K7" s="3535"/>
      <c r="L7" s="3535"/>
      <c r="M7" s="3535"/>
      <c r="N7" s="35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508" t="s">
        <v>283</v>
      </c>
      <c r="B8" s="3509"/>
      <c r="C8" s="3509"/>
      <c r="D8" s="3509"/>
      <c r="E8" s="3510" t="str">
        <f t="shared" si="0"/>
        <v>介護保険課</v>
      </c>
      <c r="F8" s="3511"/>
      <c r="G8" s="3511"/>
      <c r="H8" s="3511"/>
      <c r="I8" s="3511"/>
      <c r="J8" s="3511"/>
      <c r="K8" s="3511"/>
      <c r="L8" s="3511"/>
      <c r="M8" s="3511"/>
      <c r="N8" s="3512"/>
      <c r="P8" s="3480" t="s">
        <v>302</v>
      </c>
      <c r="Q8" s="3481"/>
      <c r="R8" s="3481"/>
      <c r="S8" s="3481"/>
      <c r="T8" s="120" t="str">
        <f>LEFT(E87,1)</f>
        <v>Ａ</v>
      </c>
      <c r="U8" s="3478" t="s">
        <v>301</v>
      </c>
      <c r="V8" s="3478"/>
      <c r="W8" s="3478"/>
      <c r="X8" s="34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505" t="s">
        <v>334</v>
      </c>
      <c r="B9" s="3506"/>
      <c r="C9" s="3506"/>
      <c r="D9" s="3507"/>
      <c r="E9" s="3513" t="str">
        <f t="shared" si="0"/>
        <v>介護保険法第５３条の規定に基づき、要支援者が利用した介護予防サービスの費用について、自己負担分を除く９割分（一定以上所得者の場合、７割又は８割分）をサービス提供事業者に支払う。</v>
      </c>
      <c r="F9" s="3514"/>
      <c r="G9" s="3514"/>
      <c r="H9" s="3514"/>
      <c r="I9" s="3514"/>
      <c r="J9" s="3514"/>
      <c r="K9" s="3514"/>
      <c r="L9" s="3514"/>
      <c r="M9" s="3514"/>
      <c r="N9" s="35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476" t="s">
        <v>300</v>
      </c>
      <c r="Q10" s="3477"/>
      <c r="R10" s="3477"/>
      <c r="S10" s="3477"/>
      <c r="T10" s="118" t="str">
        <f>LEFT(E89,1)</f>
        <v>Ａ</v>
      </c>
      <c r="U10" s="3478" t="s">
        <v>298</v>
      </c>
      <c r="V10" s="3478"/>
      <c r="W10" s="3478"/>
      <c r="X10" s="34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介護予防サービス費を安定的に給付することで、要介護状態とならないための支援が必要な要支援者とその家族の生活を支援することができた。</v>
      </c>
      <c r="U12" s="3530"/>
      <c r="V12" s="3530"/>
      <c r="W12" s="3530"/>
      <c r="X12" s="35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508" t="s">
        <v>332</v>
      </c>
      <c r="B14" s="3509"/>
      <c r="C14" s="3509"/>
      <c r="D14" s="3509"/>
      <c r="E14" s="3522" t="str">
        <f>E51</f>
        <v>■市が直接実施  □一部委託  □全部委託・指定管理  □その他</v>
      </c>
      <c r="F14" s="3523"/>
      <c r="G14" s="3523"/>
      <c r="H14" s="3523"/>
      <c r="I14" s="3523"/>
      <c r="J14" s="3523"/>
      <c r="K14" s="3523"/>
      <c r="L14" s="3523"/>
      <c r="M14" s="3523"/>
      <c r="N14" s="35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508" t="s">
        <v>331</v>
      </c>
      <c r="B15" s="3509"/>
      <c r="C15" s="3509"/>
      <c r="D15" s="3509"/>
      <c r="E15" s="3522" t="str">
        <f>E52</f>
        <v>■国・県の制度　 □国・県の制度＋市独自の制度　 □市独自の制度</v>
      </c>
      <c r="F15" s="3523"/>
      <c r="G15" s="3523"/>
      <c r="H15" s="3523"/>
      <c r="I15" s="3523"/>
      <c r="J15" s="3523"/>
      <c r="K15" s="3523"/>
      <c r="L15" s="3523"/>
      <c r="M15" s="3523"/>
      <c r="N15" s="35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525" t="s">
        <v>330</v>
      </c>
      <c r="B16" s="3526"/>
      <c r="C16" s="3526"/>
      <c r="D16" s="3526"/>
      <c r="E16" s="3527" t="str">
        <f>E53</f>
        <v>介護保険法</v>
      </c>
      <c r="F16" s="3528"/>
      <c r="G16" s="3528"/>
      <c r="H16" s="3528"/>
      <c r="I16" s="3528"/>
      <c r="J16" s="3528"/>
      <c r="K16" s="3528"/>
      <c r="L16" s="3528"/>
      <c r="M16" s="3528"/>
      <c r="N16" s="35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119839000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24573000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95266000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117243507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2595493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0.97834183362678262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が利用した介護予防訪問入浴介護や介護予防訪問・通所リハビリテーションなどの介護予防サービスの費用について、自己負担分を除く９割分（一定以上所得者の場合、７割又は８割分）をサービス提供事業者に支払った。</v>
      </c>
      <c r="F26" s="53"/>
      <c r="G26" s="53"/>
      <c r="H26" s="53"/>
      <c r="I26" s="53"/>
      <c r="J26" s="53"/>
      <c r="K26" s="53"/>
      <c r="L26" s="53"/>
      <c r="M26" s="53"/>
      <c r="N26" s="54"/>
      <c r="O26" s="21"/>
      <c r="P26" s="3480" t="s">
        <v>292</v>
      </c>
      <c r="Q26" s="3481"/>
      <c r="R26" s="3481"/>
      <c r="S26" s="3537"/>
      <c r="T26" s="121" t="str">
        <f>E105</f>
        <v>介護保険法により介護予防サービス費の支給が義務付けられているため、引き続き事業を継続する。</v>
      </c>
      <c r="U26" s="3530"/>
      <c r="V26" s="3530"/>
      <c r="W26" s="3530"/>
      <c r="X26" s="35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介護予防サービス給付件数</v>
      </c>
      <c r="C33" s="49"/>
      <c r="D33" s="23" t="str">
        <f t="shared" ref="D33:E36" si="1">D70</f>
        <v>件</v>
      </c>
      <c r="E33" s="150">
        <f t="shared" si="1"/>
        <v>9043</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532" t="s">
        <v>285</v>
      </c>
      <c r="B44" s="3533"/>
      <c r="C44" s="3533"/>
      <c r="D44" s="3533"/>
      <c r="E44" s="3534" t="s">
        <v>961</v>
      </c>
      <c r="F44" s="3535"/>
      <c r="G44" s="3535"/>
      <c r="H44" s="3535"/>
      <c r="I44" s="3535"/>
      <c r="J44" s="3535"/>
      <c r="K44" s="3535"/>
      <c r="L44" s="3535"/>
      <c r="M44" s="3535"/>
      <c r="N44" s="3536"/>
    </row>
    <row r="45" spans="1:35" ht="20.100000000000001" customHeight="1" x14ac:dyDescent="0.15">
      <c r="A45" s="3508" t="s">
        <v>283</v>
      </c>
      <c r="B45" s="3509"/>
      <c r="C45" s="3509"/>
      <c r="D45" s="3509"/>
      <c r="E45" s="3510" t="s">
        <v>822</v>
      </c>
      <c r="F45" s="3511"/>
      <c r="G45" s="3511"/>
      <c r="H45" s="3511"/>
      <c r="I45" s="3511"/>
      <c r="J45" s="3511"/>
      <c r="K45" s="3511"/>
      <c r="L45" s="3511"/>
      <c r="M45" s="3511"/>
      <c r="N45" s="3512"/>
    </row>
    <row r="46" spans="1:35" ht="20.100000000000001" customHeight="1" x14ac:dyDescent="0.15">
      <c r="A46" s="3505" t="s">
        <v>334</v>
      </c>
      <c r="B46" s="3506"/>
      <c r="C46" s="3506"/>
      <c r="D46" s="3507"/>
      <c r="E46" s="3513" t="s">
        <v>960</v>
      </c>
      <c r="F46" s="3514"/>
      <c r="G46" s="3514"/>
      <c r="H46" s="3514"/>
      <c r="I46" s="3514"/>
      <c r="J46" s="3514"/>
      <c r="K46" s="3514"/>
      <c r="L46" s="3514"/>
      <c r="M46" s="3514"/>
      <c r="N46" s="35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508" t="s">
        <v>332</v>
      </c>
      <c r="B51" s="3509"/>
      <c r="C51" s="3509"/>
      <c r="D51" s="3509"/>
      <c r="E51" s="3522" t="str">
        <f>AA52 &amp; "市が直接実施  " &amp; AB52  &amp; "一部委託  "  &amp; AC52 &amp; "全部委託・指定管理  " &amp; AD52 &amp; "その他"</f>
        <v>■市が直接実施  □一部委託  □全部委託・指定管理  □その他</v>
      </c>
      <c r="F51" s="3523"/>
      <c r="G51" s="3523"/>
      <c r="H51" s="3523"/>
      <c r="I51" s="3523"/>
      <c r="J51" s="3523"/>
      <c r="K51" s="3523"/>
      <c r="L51" s="3523"/>
      <c r="M51" s="3523"/>
      <c r="N51" s="3524"/>
    </row>
    <row r="52" spans="1:40" ht="20.100000000000001" customHeight="1" x14ac:dyDescent="0.15">
      <c r="A52" s="3508" t="s">
        <v>331</v>
      </c>
      <c r="B52" s="3509"/>
      <c r="C52" s="3509"/>
      <c r="D52" s="3509"/>
      <c r="E52" s="3522" t="str">
        <f>AA53 &amp; "国・県の制度　 " &amp; AB53  &amp; "国・県の制度＋市独自の制度　 "  &amp; AC53  &amp; "市独自の制度"</f>
        <v>■国・県の制度　 □国・県の制度＋市独自の制度　 □市独自の制度</v>
      </c>
      <c r="F52" s="3523"/>
      <c r="G52" s="3523"/>
      <c r="H52" s="3523"/>
      <c r="I52" s="3523"/>
      <c r="J52" s="3523"/>
      <c r="K52" s="3523"/>
      <c r="L52" s="3523"/>
      <c r="M52" s="3523"/>
      <c r="N52" s="3524"/>
      <c r="AA52" s="8" t="s">
        <v>275</v>
      </c>
      <c r="AB52" s="8" t="s">
        <v>274</v>
      </c>
      <c r="AC52" s="8" t="s">
        <v>274</v>
      </c>
      <c r="AD52" s="8" t="s">
        <v>274</v>
      </c>
    </row>
    <row r="53" spans="1:40" ht="20.100000000000001" customHeight="1" thickBot="1" x14ac:dyDescent="0.2">
      <c r="A53" s="3525" t="s">
        <v>330</v>
      </c>
      <c r="B53" s="3526"/>
      <c r="C53" s="3526"/>
      <c r="D53" s="3526"/>
      <c r="E53" s="3527" t="s">
        <v>851</v>
      </c>
      <c r="F53" s="3528"/>
      <c r="G53" s="3528"/>
      <c r="H53" s="3528"/>
      <c r="I53" s="3528"/>
      <c r="J53" s="3528"/>
      <c r="K53" s="3528"/>
      <c r="L53" s="3528"/>
      <c r="M53" s="3528"/>
      <c r="N53" s="35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119839000</v>
      </c>
      <c r="F57" s="57"/>
      <c r="G57" s="57">
        <f>IFERROR(HLOOKUP($AF$38,$AA$56:$AI$57,2,FALSE)*1000,"")</f>
        <v>127184000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135132</v>
      </c>
      <c r="AE57" s="13">
        <v>119839</v>
      </c>
      <c r="AF57" s="13">
        <v>127184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24573000</v>
      </c>
      <c r="G58" s="19"/>
      <c r="H58" s="20">
        <f>IFERROR(G57-H59,"")</f>
        <v>31503000</v>
      </c>
      <c r="I58" s="19"/>
      <c r="J58" s="20">
        <f>IFERROR(I57-J59,"")</f>
        <v>0</v>
      </c>
      <c r="K58" s="19"/>
      <c r="L58" s="20">
        <f>IFERROR(K57-L59,"")</f>
        <v>0</v>
      </c>
      <c r="M58" s="19"/>
      <c r="N58" s="18">
        <f>IFERROR(M57-N59,"")</f>
        <v>0</v>
      </c>
      <c r="AA58" s="13">
        <v>0</v>
      </c>
      <c r="AB58" s="13">
        <v>0</v>
      </c>
      <c r="AC58" s="13">
        <v>0</v>
      </c>
      <c r="AD58" s="13">
        <v>66684730</v>
      </c>
      <c r="AE58" s="13">
        <v>117243507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95266000</v>
      </c>
      <c r="G59" s="19"/>
      <c r="H59" s="20">
        <f>IFERROR(HLOOKUP($AF$38,$AA$60:$AI$61,2,FALSE)*1000,"")</f>
        <v>95681000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117243507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2595493</v>
      </c>
      <c r="F61" s="57"/>
      <c r="G61" s="57">
        <f>IFERROR(G57-G60,"")</f>
        <v>127184000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102254</v>
      </c>
      <c r="AE61" s="12">
        <f t="shared" si="2"/>
        <v>95266</v>
      </c>
      <c r="AF61" s="12">
        <f t="shared" si="2"/>
        <v>95681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0.97834183362678262</v>
      </c>
      <c r="F62" s="47"/>
      <c r="G62" s="47">
        <f>IFERROR(G$60/G$57,"")</f>
        <v>0</v>
      </c>
      <c r="H62" s="47"/>
      <c r="I62" s="47" t="str">
        <f>IFERROR(I$60/I$57,"")</f>
        <v/>
      </c>
      <c r="J62" s="47"/>
      <c r="K62" s="47" t="str">
        <f>IFERROR(K$60/K$57,"")</f>
        <v/>
      </c>
      <c r="L62" s="47"/>
      <c r="M62" s="47" t="str">
        <f>IFERROR(M$60/M$57,"")</f>
        <v/>
      </c>
      <c r="N62" s="50"/>
      <c r="AA62" s="11">
        <v>0</v>
      </c>
      <c r="AB62" s="11">
        <v>0</v>
      </c>
      <c r="AC62" s="11">
        <v>0</v>
      </c>
      <c r="AD62" s="11">
        <v>30243</v>
      </c>
      <c r="AE62" s="11">
        <v>27176</v>
      </c>
      <c r="AF62" s="11">
        <v>28079</v>
      </c>
      <c r="AG62" s="11">
        <v>0</v>
      </c>
      <c r="AH62" s="11">
        <v>0</v>
      </c>
      <c r="AI62" s="11">
        <v>0</v>
      </c>
      <c r="AJ62" s="8" t="s">
        <v>251</v>
      </c>
      <c r="AL62" s="8" t="s">
        <v>251</v>
      </c>
      <c r="AN62" s="8" t="s">
        <v>251</v>
      </c>
    </row>
    <row r="63" spans="1:40" ht="20.100000000000001" customHeight="1" x14ac:dyDescent="0.15">
      <c r="A63" s="51" t="s">
        <v>321</v>
      </c>
      <c r="B63" s="52"/>
      <c r="C63" s="52"/>
      <c r="D63" s="52"/>
      <c r="E63" s="53" t="s">
        <v>959</v>
      </c>
      <c r="F63" s="53"/>
      <c r="G63" s="53"/>
      <c r="H63" s="53"/>
      <c r="I63" s="53"/>
      <c r="J63" s="53"/>
      <c r="K63" s="53"/>
      <c r="L63" s="53"/>
      <c r="M63" s="53"/>
      <c r="N63" s="54"/>
      <c r="AA63" s="11">
        <v>0</v>
      </c>
      <c r="AB63" s="11">
        <v>0</v>
      </c>
      <c r="AC63" s="11">
        <v>0</v>
      </c>
      <c r="AD63" s="11">
        <v>18634</v>
      </c>
      <c r="AE63" s="11">
        <v>17674</v>
      </c>
      <c r="AF63" s="11">
        <v>17364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958</v>
      </c>
      <c r="C70" s="49"/>
      <c r="D70" s="15" t="s">
        <v>358</v>
      </c>
      <c r="E70" s="180">
        <f>IFERROR(HLOOKUP($AE$38,$AA$76:$AI$80,2,FALSE),"")</f>
        <v>9043</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16891</v>
      </c>
      <c r="AE70" s="11">
        <v>15955</v>
      </c>
      <c r="AF70" s="11">
        <v>15899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36486</v>
      </c>
      <c r="AE74" s="10">
        <v>34461</v>
      </c>
      <c r="AF74" s="10">
        <v>34339</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9043</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480" t="s">
        <v>305</v>
      </c>
      <c r="B85" s="3481"/>
      <c r="C85" s="3481"/>
      <c r="D85" s="34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480" t="s">
        <v>302</v>
      </c>
      <c r="B87" s="3481"/>
      <c r="C87" s="3481"/>
      <c r="D87" s="34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476" t="s">
        <v>300</v>
      </c>
      <c r="B89" s="3477"/>
      <c r="C89" s="3477"/>
      <c r="D89" s="34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480" t="s">
        <v>297</v>
      </c>
      <c r="B91" s="3481"/>
      <c r="C91" s="3481"/>
      <c r="D91" s="3538"/>
      <c r="E91" s="158" t="s">
        <v>957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480" t="s">
        <v>294</v>
      </c>
      <c r="B98" s="3481"/>
      <c r="C98" s="3481"/>
      <c r="D98" s="3538"/>
      <c r="E98" s="3543" t="s">
        <v>340</v>
      </c>
      <c r="F98" s="3544"/>
      <c r="G98" s="3540" t="s">
        <v>293</v>
      </c>
      <c r="H98" s="3541"/>
      <c r="I98" s="3541"/>
      <c r="J98" s="3541"/>
      <c r="K98" s="3541"/>
      <c r="L98" s="3541"/>
      <c r="M98" s="3541"/>
      <c r="N98" s="35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480" t="s">
        <v>292</v>
      </c>
      <c r="B105" s="3481"/>
      <c r="C105" s="3481"/>
      <c r="D105" s="3538"/>
      <c r="E105" s="3539" t="s">
        <v>956</v>
      </c>
      <c r="F105" s="3530"/>
      <c r="G105" s="3530"/>
      <c r="H105" s="3530"/>
      <c r="I105" s="3530"/>
      <c r="J105" s="3530"/>
      <c r="K105" s="3530"/>
      <c r="L105" s="3530"/>
      <c r="M105" s="3530"/>
      <c r="N105" s="35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556" t="s">
        <v>307</v>
      </c>
      <c r="Q4" s="3557"/>
      <c r="R4" s="3557"/>
      <c r="S4" s="3557"/>
      <c r="T4" s="118" t="str">
        <f>LEFT(E83,1)</f>
        <v>Ｂ</v>
      </c>
      <c r="U4" s="3558" t="s">
        <v>306</v>
      </c>
      <c r="V4" s="3558"/>
      <c r="W4" s="3558"/>
      <c r="X4" s="35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560" t="s">
        <v>305</v>
      </c>
      <c r="Q6" s="3561"/>
      <c r="R6" s="3561"/>
      <c r="S6" s="3561"/>
      <c r="T6" s="118" t="str">
        <f>LEFT(E85,1)</f>
        <v>Ｂ</v>
      </c>
      <c r="U6" s="3558" t="s">
        <v>303</v>
      </c>
      <c r="V6" s="3558"/>
      <c r="W6" s="3558"/>
      <c r="X6" s="35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572" t="s">
        <v>285</v>
      </c>
      <c r="B7" s="3573"/>
      <c r="C7" s="3573"/>
      <c r="D7" s="3573"/>
      <c r="E7" s="3574" t="str">
        <f t="shared" si="0"/>
        <v>地域密着型介護予防サービス給付費</v>
      </c>
      <c r="F7" s="3575"/>
      <c r="G7" s="3575"/>
      <c r="H7" s="3575"/>
      <c r="I7" s="3575"/>
      <c r="J7" s="3575"/>
      <c r="K7" s="3575"/>
      <c r="L7" s="3575"/>
      <c r="M7" s="3575"/>
      <c r="N7" s="35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548" t="s">
        <v>283</v>
      </c>
      <c r="B8" s="3549"/>
      <c r="C8" s="3549"/>
      <c r="D8" s="3549"/>
      <c r="E8" s="3550" t="str">
        <f t="shared" si="0"/>
        <v>介護保険課</v>
      </c>
      <c r="F8" s="3551"/>
      <c r="G8" s="3551"/>
      <c r="H8" s="3551"/>
      <c r="I8" s="3551"/>
      <c r="J8" s="3551"/>
      <c r="K8" s="3551"/>
      <c r="L8" s="3551"/>
      <c r="M8" s="3551"/>
      <c r="N8" s="3552"/>
      <c r="P8" s="3520" t="s">
        <v>302</v>
      </c>
      <c r="Q8" s="3521"/>
      <c r="R8" s="3521"/>
      <c r="S8" s="3521"/>
      <c r="T8" s="120" t="str">
        <f>LEFT(E87,1)</f>
        <v>Ａ</v>
      </c>
      <c r="U8" s="3518" t="s">
        <v>301</v>
      </c>
      <c r="V8" s="3518"/>
      <c r="W8" s="3518"/>
      <c r="X8" s="35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545" t="s">
        <v>334</v>
      </c>
      <c r="B9" s="3546"/>
      <c r="C9" s="3546"/>
      <c r="D9" s="3547"/>
      <c r="E9" s="3553" t="str">
        <f t="shared" si="0"/>
        <v>介護保険法第５４条の２の規定に基づき、要支援者が利用した地域密着型介護予防サービスの費用について、自己負担分を除く９割分（一定以上所得者の場合、７割又は８割分）をサービス提供事業者に支払う。</v>
      </c>
      <c r="F9" s="3554"/>
      <c r="G9" s="3554"/>
      <c r="H9" s="3554"/>
      <c r="I9" s="3554"/>
      <c r="J9" s="3554"/>
      <c r="K9" s="3554"/>
      <c r="L9" s="3554"/>
      <c r="M9" s="3554"/>
      <c r="N9" s="35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516" t="s">
        <v>300</v>
      </c>
      <c r="Q10" s="3517"/>
      <c r="R10" s="3517"/>
      <c r="S10" s="3517"/>
      <c r="T10" s="118" t="str">
        <f>LEFT(E89,1)</f>
        <v>Ａ</v>
      </c>
      <c r="U10" s="3518" t="s">
        <v>298</v>
      </c>
      <c r="V10" s="3518"/>
      <c r="W10" s="3518"/>
      <c r="X10" s="35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地域密着型介護予防サービス費を安定的に給付することで、要介護状態とならないための支援が必要な要支援者とその家族の生活を支援することができた。</v>
      </c>
      <c r="U12" s="3570"/>
      <c r="V12" s="3570"/>
      <c r="W12" s="3570"/>
      <c r="X12" s="35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548" t="s">
        <v>332</v>
      </c>
      <c r="B14" s="3549"/>
      <c r="C14" s="3549"/>
      <c r="D14" s="3549"/>
      <c r="E14" s="3562" t="str">
        <f>E51</f>
        <v>■市が直接実施  □一部委託  □全部委託・指定管理  □その他</v>
      </c>
      <c r="F14" s="3563"/>
      <c r="G14" s="3563"/>
      <c r="H14" s="3563"/>
      <c r="I14" s="3563"/>
      <c r="J14" s="3563"/>
      <c r="K14" s="3563"/>
      <c r="L14" s="3563"/>
      <c r="M14" s="3563"/>
      <c r="N14" s="35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548" t="s">
        <v>331</v>
      </c>
      <c r="B15" s="3549"/>
      <c r="C15" s="3549"/>
      <c r="D15" s="3549"/>
      <c r="E15" s="3562" t="str">
        <f>E52</f>
        <v>■国・県の制度　 □国・県の制度＋市独自の制度　 □市独自の制度</v>
      </c>
      <c r="F15" s="3563"/>
      <c r="G15" s="3563"/>
      <c r="H15" s="3563"/>
      <c r="I15" s="3563"/>
      <c r="J15" s="3563"/>
      <c r="K15" s="3563"/>
      <c r="L15" s="3563"/>
      <c r="M15" s="3563"/>
      <c r="N15" s="35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565" t="s">
        <v>330</v>
      </c>
      <c r="B16" s="3566"/>
      <c r="C16" s="3566"/>
      <c r="D16" s="3566"/>
      <c r="E16" s="3567" t="str">
        <f>E53</f>
        <v>介護保険法</v>
      </c>
      <c r="F16" s="3568"/>
      <c r="G16" s="3568"/>
      <c r="H16" s="3568"/>
      <c r="I16" s="3568"/>
      <c r="J16" s="3568"/>
      <c r="K16" s="3568"/>
      <c r="L16" s="3568"/>
      <c r="M16" s="3568"/>
      <c r="N16" s="35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7056000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818000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6238000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7055909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0.99998710317460315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地域密着型サービスとは、住み慣れた地域を離れずに生活を続けられるように、地域の特性に応じた柔軟な体制で提供されるサービスのことである。
要支援者が利用した地域密着型介護予防サービスの費用について、自己負担分を除く９割分（一定以上所得者の場合、７割又は８割分）をサービス提供事業者に支払った。</v>
      </c>
      <c r="F26" s="53"/>
      <c r="G26" s="53"/>
      <c r="H26" s="53"/>
      <c r="I26" s="53"/>
      <c r="J26" s="53"/>
      <c r="K26" s="53"/>
      <c r="L26" s="53"/>
      <c r="M26" s="53"/>
      <c r="N26" s="54"/>
      <c r="O26" s="21"/>
      <c r="P26" s="3520" t="s">
        <v>292</v>
      </c>
      <c r="Q26" s="3521"/>
      <c r="R26" s="3521"/>
      <c r="S26" s="3577"/>
      <c r="T26" s="121" t="str">
        <f>E105</f>
        <v>介護保険法により地域密着型介護予防サービス費の支給が義務付けられているため、引き続き事業を継続する。</v>
      </c>
      <c r="U26" s="3570"/>
      <c r="V26" s="3570"/>
      <c r="W26" s="3570"/>
      <c r="X26" s="35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地域密着型介護予防サービス給付件数</v>
      </c>
      <c r="C33" s="49"/>
      <c r="D33" s="23" t="str">
        <f t="shared" ref="D33:E36" si="1">D70</f>
        <v>件</v>
      </c>
      <c r="E33" s="46">
        <f t="shared" si="1"/>
        <v>40</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572" t="s">
        <v>285</v>
      </c>
      <c r="B44" s="3573"/>
      <c r="C44" s="3573"/>
      <c r="D44" s="3573"/>
      <c r="E44" s="3574" t="s">
        <v>967</v>
      </c>
      <c r="F44" s="3575"/>
      <c r="G44" s="3575"/>
      <c r="H44" s="3575"/>
      <c r="I44" s="3575"/>
      <c r="J44" s="3575"/>
      <c r="K44" s="3575"/>
      <c r="L44" s="3575"/>
      <c r="M44" s="3575"/>
      <c r="N44" s="3576"/>
    </row>
    <row r="45" spans="1:35" ht="20.100000000000001" customHeight="1" x14ac:dyDescent="0.15">
      <c r="A45" s="3548" t="s">
        <v>283</v>
      </c>
      <c r="B45" s="3549"/>
      <c r="C45" s="3549"/>
      <c r="D45" s="3549"/>
      <c r="E45" s="3550" t="s">
        <v>822</v>
      </c>
      <c r="F45" s="3551"/>
      <c r="G45" s="3551"/>
      <c r="H45" s="3551"/>
      <c r="I45" s="3551"/>
      <c r="J45" s="3551"/>
      <c r="K45" s="3551"/>
      <c r="L45" s="3551"/>
      <c r="M45" s="3551"/>
      <c r="N45" s="3552"/>
    </row>
    <row r="46" spans="1:35" ht="20.100000000000001" customHeight="1" x14ac:dyDescent="0.15">
      <c r="A46" s="3545" t="s">
        <v>334</v>
      </c>
      <c r="B46" s="3546"/>
      <c r="C46" s="3546"/>
      <c r="D46" s="3547"/>
      <c r="E46" s="3553" t="s">
        <v>966</v>
      </c>
      <c r="F46" s="3554"/>
      <c r="G46" s="3554"/>
      <c r="H46" s="3554"/>
      <c r="I46" s="3554"/>
      <c r="J46" s="3554"/>
      <c r="K46" s="3554"/>
      <c r="L46" s="3554"/>
      <c r="M46" s="3554"/>
      <c r="N46" s="35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548" t="s">
        <v>332</v>
      </c>
      <c r="B51" s="3549"/>
      <c r="C51" s="3549"/>
      <c r="D51" s="3549"/>
      <c r="E51" s="3562" t="str">
        <f>AA52 &amp; "市が直接実施  " &amp; AB52  &amp; "一部委託  "  &amp; AC52 &amp; "全部委託・指定管理  " &amp; AD52 &amp; "その他"</f>
        <v>■市が直接実施  □一部委託  □全部委託・指定管理  □その他</v>
      </c>
      <c r="F51" s="3563"/>
      <c r="G51" s="3563"/>
      <c r="H51" s="3563"/>
      <c r="I51" s="3563"/>
      <c r="J51" s="3563"/>
      <c r="K51" s="3563"/>
      <c r="L51" s="3563"/>
      <c r="M51" s="3563"/>
      <c r="N51" s="3564"/>
    </row>
    <row r="52" spans="1:40" ht="20.100000000000001" customHeight="1" x14ac:dyDescent="0.15">
      <c r="A52" s="3548" t="s">
        <v>331</v>
      </c>
      <c r="B52" s="3549"/>
      <c r="C52" s="3549"/>
      <c r="D52" s="3549"/>
      <c r="E52" s="3562" t="str">
        <f>AA53 &amp; "国・県の制度　 " &amp; AB53  &amp; "国・県の制度＋市独自の制度　 "  &amp; AC53  &amp; "市独自の制度"</f>
        <v>■国・県の制度　 □国・県の制度＋市独自の制度　 □市独自の制度</v>
      </c>
      <c r="F52" s="3563"/>
      <c r="G52" s="3563"/>
      <c r="H52" s="3563"/>
      <c r="I52" s="3563"/>
      <c r="J52" s="3563"/>
      <c r="K52" s="3563"/>
      <c r="L52" s="3563"/>
      <c r="M52" s="3563"/>
      <c r="N52" s="3564"/>
      <c r="AA52" s="8" t="s">
        <v>275</v>
      </c>
      <c r="AB52" s="8" t="s">
        <v>274</v>
      </c>
      <c r="AC52" s="8" t="s">
        <v>274</v>
      </c>
      <c r="AD52" s="8" t="s">
        <v>274</v>
      </c>
    </row>
    <row r="53" spans="1:40" ht="20.100000000000001" customHeight="1" thickBot="1" x14ac:dyDescent="0.2">
      <c r="A53" s="3565" t="s">
        <v>330</v>
      </c>
      <c r="B53" s="3566"/>
      <c r="C53" s="3566"/>
      <c r="D53" s="3566"/>
      <c r="E53" s="3567" t="s">
        <v>851</v>
      </c>
      <c r="F53" s="3568"/>
      <c r="G53" s="3568"/>
      <c r="H53" s="3568"/>
      <c r="I53" s="3568"/>
      <c r="J53" s="3568"/>
      <c r="K53" s="3568"/>
      <c r="L53" s="3568"/>
      <c r="M53" s="3568"/>
      <c r="N53" s="35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7056000</v>
      </c>
      <c r="F57" s="57"/>
      <c r="G57" s="57">
        <f>IFERROR(HLOOKUP($AF$38,$AA$56:$AI$57,2,FALSE)*1000,"")</f>
        <v>6919000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8714</v>
      </c>
      <c r="AE57" s="13">
        <v>7056</v>
      </c>
      <c r="AF57" s="13">
        <v>6919</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818000</v>
      </c>
      <c r="G58" s="19"/>
      <c r="H58" s="20">
        <f>IFERROR(G57-H59,"")</f>
        <v>1714000</v>
      </c>
      <c r="I58" s="19"/>
      <c r="J58" s="20">
        <f>IFERROR(I57-J59,"")</f>
        <v>0</v>
      </c>
      <c r="K58" s="19"/>
      <c r="L58" s="20">
        <f>IFERROR(K57-L59,"")</f>
        <v>0</v>
      </c>
      <c r="M58" s="19"/>
      <c r="N58" s="18">
        <f>IFERROR(M57-N59,"")</f>
        <v>0</v>
      </c>
      <c r="AA58" s="13">
        <v>0</v>
      </c>
      <c r="AB58" s="13">
        <v>0</v>
      </c>
      <c r="AC58" s="13">
        <v>0</v>
      </c>
      <c r="AD58" s="13">
        <v>4585965</v>
      </c>
      <c r="AE58" s="13">
        <v>7055909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6238000</v>
      </c>
      <c r="G59" s="19"/>
      <c r="H59" s="20">
        <f>IFERROR(HLOOKUP($AF$38,$AA$60:$AI$61,2,FALSE)*1000,"")</f>
        <v>5205000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7055909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91</v>
      </c>
      <c r="F61" s="57"/>
      <c r="G61" s="57">
        <f>IFERROR(G57-G60,"")</f>
        <v>6919000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6594</v>
      </c>
      <c r="AE61" s="12">
        <f t="shared" si="2"/>
        <v>6238</v>
      </c>
      <c r="AF61" s="12">
        <f t="shared" si="2"/>
        <v>5205</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0.99998710317460315</v>
      </c>
      <c r="F62" s="47"/>
      <c r="G62" s="47">
        <f>IFERROR(G$60/G$57,"")</f>
        <v>0</v>
      </c>
      <c r="H62" s="47"/>
      <c r="I62" s="47" t="str">
        <f>IFERROR(I$60/I$57,"")</f>
        <v/>
      </c>
      <c r="J62" s="47"/>
      <c r="K62" s="47" t="str">
        <f>IFERROR(K$60/K$57,"")</f>
        <v/>
      </c>
      <c r="L62" s="47"/>
      <c r="M62" s="47" t="str">
        <f>IFERROR(M$60/M$57,"")</f>
        <v/>
      </c>
      <c r="N62" s="50"/>
      <c r="AA62" s="11">
        <v>0</v>
      </c>
      <c r="AB62" s="11">
        <v>0</v>
      </c>
      <c r="AC62" s="11">
        <v>0</v>
      </c>
      <c r="AD62" s="11">
        <v>2063</v>
      </c>
      <c r="AE62" s="11">
        <v>1892</v>
      </c>
      <c r="AF62" s="11">
        <v>1607</v>
      </c>
      <c r="AG62" s="11">
        <v>0</v>
      </c>
      <c r="AH62" s="11">
        <v>0</v>
      </c>
      <c r="AI62" s="11">
        <v>0</v>
      </c>
      <c r="AJ62" s="8" t="s">
        <v>251</v>
      </c>
      <c r="AL62" s="8" t="s">
        <v>251</v>
      </c>
      <c r="AN62" s="8" t="s">
        <v>251</v>
      </c>
    </row>
    <row r="63" spans="1:40" ht="20.100000000000001" customHeight="1" x14ac:dyDescent="0.15">
      <c r="A63" s="51" t="s">
        <v>321</v>
      </c>
      <c r="B63" s="52"/>
      <c r="C63" s="52"/>
      <c r="D63" s="52"/>
      <c r="E63" s="53" t="s">
        <v>965</v>
      </c>
      <c r="F63" s="53"/>
      <c r="G63" s="53"/>
      <c r="H63" s="53"/>
      <c r="I63" s="53"/>
      <c r="J63" s="53"/>
      <c r="K63" s="53"/>
      <c r="L63" s="53"/>
      <c r="M63" s="53"/>
      <c r="N63" s="54"/>
      <c r="AA63" s="11">
        <v>0</v>
      </c>
      <c r="AB63" s="11">
        <v>0</v>
      </c>
      <c r="AC63" s="11">
        <v>0</v>
      </c>
      <c r="AD63" s="11">
        <v>1089</v>
      </c>
      <c r="AE63" s="11">
        <v>1045</v>
      </c>
      <c r="AF63" s="11">
        <v>865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964</v>
      </c>
      <c r="C70" s="49"/>
      <c r="D70" s="15" t="s">
        <v>358</v>
      </c>
      <c r="E70" s="180">
        <f>IFERROR(HLOOKUP($AE$38,$AA$76:$AI$80,2,FALSE),"")</f>
        <v>40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1089</v>
      </c>
      <c r="AE70" s="11">
        <v>1045</v>
      </c>
      <c r="AF70" s="11">
        <v>865</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2353</v>
      </c>
      <c r="AE74" s="10">
        <v>2256</v>
      </c>
      <c r="AF74" s="10">
        <v>1868</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520" t="s">
        <v>305</v>
      </c>
      <c r="B85" s="3521"/>
      <c r="C85" s="3521"/>
      <c r="D85" s="35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520" t="s">
        <v>302</v>
      </c>
      <c r="B87" s="3521"/>
      <c r="C87" s="3521"/>
      <c r="D87" s="35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516" t="s">
        <v>300</v>
      </c>
      <c r="B89" s="3517"/>
      <c r="C89" s="3517"/>
      <c r="D89" s="35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520" t="s">
        <v>297</v>
      </c>
      <c r="B91" s="3521"/>
      <c r="C91" s="3521"/>
      <c r="D91" s="3578"/>
      <c r="E91" s="158" t="s">
        <v>963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520" t="s">
        <v>294</v>
      </c>
      <c r="B98" s="3521"/>
      <c r="C98" s="3521"/>
      <c r="D98" s="3578"/>
      <c r="E98" s="3583" t="s">
        <v>340</v>
      </c>
      <c r="F98" s="3584"/>
      <c r="G98" s="3580" t="s">
        <v>293</v>
      </c>
      <c r="H98" s="3581"/>
      <c r="I98" s="3581"/>
      <c r="J98" s="3581"/>
      <c r="K98" s="3581"/>
      <c r="L98" s="3581"/>
      <c r="M98" s="3581"/>
      <c r="N98" s="35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520" t="s">
        <v>292</v>
      </c>
      <c r="B105" s="3521"/>
      <c r="C105" s="3521"/>
      <c r="D105" s="3578"/>
      <c r="E105" s="3579" t="s">
        <v>962</v>
      </c>
      <c r="F105" s="3570"/>
      <c r="G105" s="3570"/>
      <c r="H105" s="3570"/>
      <c r="I105" s="3570"/>
      <c r="J105" s="3570"/>
      <c r="K105" s="3570"/>
      <c r="L105" s="3570"/>
      <c r="M105" s="3570"/>
      <c r="N105" s="35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596" t="s">
        <v>307</v>
      </c>
      <c r="Q4" s="3597"/>
      <c r="R4" s="3597"/>
      <c r="S4" s="3597"/>
      <c r="T4" s="118" t="str">
        <f>LEFT(E83,1)</f>
        <v>Ｂ</v>
      </c>
      <c r="U4" s="3598" t="s">
        <v>306</v>
      </c>
      <c r="V4" s="3598"/>
      <c r="W4" s="3598"/>
      <c r="X4" s="35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600" t="s">
        <v>305</v>
      </c>
      <c r="Q6" s="3601"/>
      <c r="R6" s="3601"/>
      <c r="S6" s="3601"/>
      <c r="T6" s="118" t="str">
        <f>LEFT(E85,1)</f>
        <v>Ｂ</v>
      </c>
      <c r="U6" s="3598" t="s">
        <v>303</v>
      </c>
      <c r="V6" s="3598"/>
      <c r="W6" s="3598"/>
      <c r="X6" s="35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612" t="s">
        <v>285</v>
      </c>
      <c r="B7" s="3613"/>
      <c r="C7" s="3613"/>
      <c r="D7" s="3613"/>
      <c r="E7" s="3614" t="str">
        <f t="shared" si="0"/>
        <v>介護予防福祉用具給付費</v>
      </c>
      <c r="F7" s="3615"/>
      <c r="G7" s="3615"/>
      <c r="H7" s="3615"/>
      <c r="I7" s="3615"/>
      <c r="J7" s="3615"/>
      <c r="K7" s="3615"/>
      <c r="L7" s="3615"/>
      <c r="M7" s="3615"/>
      <c r="N7" s="36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588" t="s">
        <v>283</v>
      </c>
      <c r="B8" s="3589"/>
      <c r="C8" s="3589"/>
      <c r="D8" s="3589"/>
      <c r="E8" s="3590" t="str">
        <f t="shared" si="0"/>
        <v>介護保険課</v>
      </c>
      <c r="F8" s="3591"/>
      <c r="G8" s="3591"/>
      <c r="H8" s="3591"/>
      <c r="I8" s="3591"/>
      <c r="J8" s="3591"/>
      <c r="K8" s="3591"/>
      <c r="L8" s="3591"/>
      <c r="M8" s="3591"/>
      <c r="N8" s="3592"/>
      <c r="P8" s="3560" t="s">
        <v>302</v>
      </c>
      <c r="Q8" s="3561"/>
      <c r="R8" s="3561"/>
      <c r="S8" s="3561"/>
      <c r="T8" s="120" t="str">
        <f>LEFT(E87,1)</f>
        <v>Ａ</v>
      </c>
      <c r="U8" s="3558" t="s">
        <v>301</v>
      </c>
      <c r="V8" s="3558"/>
      <c r="W8" s="3558"/>
      <c r="X8" s="35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585" t="s">
        <v>334</v>
      </c>
      <c r="B9" s="3586"/>
      <c r="C9" s="3586"/>
      <c r="D9" s="3587"/>
      <c r="E9" s="3593" t="str">
        <f t="shared" si="0"/>
        <v>介護保険法第５６条の規定に基づき、要支援者が特定福祉用具を購入した費用について、自己負担分を除く９割分（一定以上所得者の場合、７割又は８割分）を支給する。</v>
      </c>
      <c r="F9" s="3594"/>
      <c r="G9" s="3594"/>
      <c r="H9" s="3594"/>
      <c r="I9" s="3594"/>
      <c r="J9" s="3594"/>
      <c r="K9" s="3594"/>
      <c r="L9" s="3594"/>
      <c r="M9" s="3594"/>
      <c r="N9" s="35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556" t="s">
        <v>300</v>
      </c>
      <c r="Q10" s="3557"/>
      <c r="R10" s="3557"/>
      <c r="S10" s="3557"/>
      <c r="T10" s="118" t="str">
        <f>LEFT(E89,1)</f>
        <v>Ａ</v>
      </c>
      <c r="U10" s="3558" t="s">
        <v>298</v>
      </c>
      <c r="V10" s="3558"/>
      <c r="W10" s="3558"/>
      <c r="X10" s="35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介護予防福祉用具費を安定的に給付することで、要介護状態とならないための支援が必要な要支援者とその家族の生活を支援することができた。</v>
      </c>
      <c r="U12" s="3610"/>
      <c r="V12" s="3610"/>
      <c r="W12" s="3610"/>
      <c r="X12" s="36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588" t="s">
        <v>332</v>
      </c>
      <c r="B14" s="3589"/>
      <c r="C14" s="3589"/>
      <c r="D14" s="3589"/>
      <c r="E14" s="3602" t="str">
        <f>E51</f>
        <v>■市が直接実施  □一部委託  □全部委託・指定管理  □その他</v>
      </c>
      <c r="F14" s="3603"/>
      <c r="G14" s="3603"/>
      <c r="H14" s="3603"/>
      <c r="I14" s="3603"/>
      <c r="J14" s="3603"/>
      <c r="K14" s="3603"/>
      <c r="L14" s="3603"/>
      <c r="M14" s="3603"/>
      <c r="N14" s="36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588" t="s">
        <v>331</v>
      </c>
      <c r="B15" s="3589"/>
      <c r="C15" s="3589"/>
      <c r="D15" s="3589"/>
      <c r="E15" s="3602" t="str">
        <f>E52</f>
        <v>■国・県の制度　 □国・県の制度＋市独自の制度　 □市独自の制度</v>
      </c>
      <c r="F15" s="3603"/>
      <c r="G15" s="3603"/>
      <c r="H15" s="3603"/>
      <c r="I15" s="3603"/>
      <c r="J15" s="3603"/>
      <c r="K15" s="3603"/>
      <c r="L15" s="3603"/>
      <c r="M15" s="3603"/>
      <c r="N15" s="36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605" t="s">
        <v>330</v>
      </c>
      <c r="B16" s="3606"/>
      <c r="C16" s="3606"/>
      <c r="D16" s="3606"/>
      <c r="E16" s="3607" t="str">
        <f>E53</f>
        <v>介護保険法</v>
      </c>
      <c r="F16" s="3608"/>
      <c r="G16" s="3608"/>
      <c r="H16" s="3608"/>
      <c r="I16" s="3608"/>
      <c r="J16" s="3608"/>
      <c r="K16" s="3608"/>
      <c r="L16" s="3608"/>
      <c r="M16" s="3608"/>
      <c r="N16" s="36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2936000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806000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2130000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2935445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555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0.99981096730245234</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要支援者が腰掛便座や、入浴補助用具などの特定福祉用具を購入した費用について、自己負担分を除く９割分（一定以上所得者の場合、７割又は８割分）を支給した。</v>
      </c>
      <c r="F26" s="53"/>
      <c r="G26" s="53"/>
      <c r="H26" s="53"/>
      <c r="I26" s="53"/>
      <c r="J26" s="53"/>
      <c r="K26" s="53"/>
      <c r="L26" s="53"/>
      <c r="M26" s="53"/>
      <c r="N26" s="54"/>
      <c r="O26" s="21"/>
      <c r="P26" s="3560" t="s">
        <v>292</v>
      </c>
      <c r="Q26" s="3561"/>
      <c r="R26" s="3561"/>
      <c r="S26" s="3617"/>
      <c r="T26" s="121" t="str">
        <f>E105</f>
        <v>介護保険法により介護予防福祉用具購入費の支給が義務付けられているため、引き続き事業を継続する。</v>
      </c>
      <c r="U26" s="3610"/>
      <c r="V26" s="3610"/>
      <c r="W26" s="3610"/>
      <c r="X26" s="36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介護予防福祉用具給付件数</v>
      </c>
      <c r="C33" s="49"/>
      <c r="D33" s="23" t="str">
        <f t="shared" ref="D33:E36" si="1">D70</f>
        <v>件</v>
      </c>
      <c r="E33" s="46">
        <f t="shared" si="1"/>
        <v>107</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612" t="s">
        <v>285</v>
      </c>
      <c r="B44" s="3613"/>
      <c r="C44" s="3613"/>
      <c r="D44" s="3613"/>
      <c r="E44" s="3614" t="s">
        <v>973</v>
      </c>
      <c r="F44" s="3615"/>
      <c r="G44" s="3615"/>
      <c r="H44" s="3615"/>
      <c r="I44" s="3615"/>
      <c r="J44" s="3615"/>
      <c r="K44" s="3615"/>
      <c r="L44" s="3615"/>
      <c r="M44" s="3615"/>
      <c r="N44" s="3616"/>
    </row>
    <row r="45" spans="1:35" ht="20.100000000000001" customHeight="1" x14ac:dyDescent="0.15">
      <c r="A45" s="3588" t="s">
        <v>283</v>
      </c>
      <c r="B45" s="3589"/>
      <c r="C45" s="3589"/>
      <c r="D45" s="3589"/>
      <c r="E45" s="3590" t="s">
        <v>822</v>
      </c>
      <c r="F45" s="3591"/>
      <c r="G45" s="3591"/>
      <c r="H45" s="3591"/>
      <c r="I45" s="3591"/>
      <c r="J45" s="3591"/>
      <c r="K45" s="3591"/>
      <c r="L45" s="3591"/>
      <c r="M45" s="3591"/>
      <c r="N45" s="3592"/>
    </row>
    <row r="46" spans="1:35" ht="20.100000000000001" customHeight="1" x14ac:dyDescent="0.15">
      <c r="A46" s="3585" t="s">
        <v>334</v>
      </c>
      <c r="B46" s="3586"/>
      <c r="C46" s="3586"/>
      <c r="D46" s="3587"/>
      <c r="E46" s="3593" t="s">
        <v>972</v>
      </c>
      <c r="F46" s="3594"/>
      <c r="G46" s="3594"/>
      <c r="H46" s="3594"/>
      <c r="I46" s="3594"/>
      <c r="J46" s="3594"/>
      <c r="K46" s="3594"/>
      <c r="L46" s="3594"/>
      <c r="M46" s="3594"/>
      <c r="N46" s="35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588" t="s">
        <v>332</v>
      </c>
      <c r="B51" s="3589"/>
      <c r="C51" s="3589"/>
      <c r="D51" s="3589"/>
      <c r="E51" s="3602" t="str">
        <f>AA52 &amp; "市が直接実施  " &amp; AB52  &amp; "一部委託  "  &amp; AC52 &amp; "全部委託・指定管理  " &amp; AD52 &amp; "その他"</f>
        <v>■市が直接実施  □一部委託  □全部委託・指定管理  □その他</v>
      </c>
      <c r="F51" s="3603"/>
      <c r="G51" s="3603"/>
      <c r="H51" s="3603"/>
      <c r="I51" s="3603"/>
      <c r="J51" s="3603"/>
      <c r="K51" s="3603"/>
      <c r="L51" s="3603"/>
      <c r="M51" s="3603"/>
      <c r="N51" s="3604"/>
    </row>
    <row r="52" spans="1:40" ht="20.100000000000001" customHeight="1" x14ac:dyDescent="0.15">
      <c r="A52" s="3588" t="s">
        <v>331</v>
      </c>
      <c r="B52" s="3589"/>
      <c r="C52" s="3589"/>
      <c r="D52" s="3589"/>
      <c r="E52" s="3602" t="str">
        <f>AA53 &amp; "国・県の制度　 " &amp; AB53  &amp; "国・県の制度＋市独自の制度　 "  &amp; AC53  &amp; "市独自の制度"</f>
        <v>■国・県の制度　 □国・県の制度＋市独自の制度　 □市独自の制度</v>
      </c>
      <c r="F52" s="3603"/>
      <c r="G52" s="3603"/>
      <c r="H52" s="3603"/>
      <c r="I52" s="3603"/>
      <c r="J52" s="3603"/>
      <c r="K52" s="3603"/>
      <c r="L52" s="3603"/>
      <c r="M52" s="3603"/>
      <c r="N52" s="3604"/>
      <c r="AA52" s="8" t="s">
        <v>275</v>
      </c>
      <c r="AB52" s="8" t="s">
        <v>274</v>
      </c>
      <c r="AC52" s="8" t="s">
        <v>274</v>
      </c>
      <c r="AD52" s="8" t="s">
        <v>274</v>
      </c>
    </row>
    <row r="53" spans="1:40" ht="20.100000000000001" customHeight="1" thickBot="1" x14ac:dyDescent="0.2">
      <c r="A53" s="3605" t="s">
        <v>330</v>
      </c>
      <c r="B53" s="3606"/>
      <c r="C53" s="3606"/>
      <c r="D53" s="3606"/>
      <c r="E53" s="3607" t="s">
        <v>851</v>
      </c>
      <c r="F53" s="3608"/>
      <c r="G53" s="3608"/>
      <c r="H53" s="3608"/>
      <c r="I53" s="3608"/>
      <c r="J53" s="3608"/>
      <c r="K53" s="3608"/>
      <c r="L53" s="3608"/>
      <c r="M53" s="3608"/>
      <c r="N53" s="36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2936000</v>
      </c>
      <c r="F57" s="57"/>
      <c r="G57" s="57">
        <f>IFERROR(HLOOKUP($AF$38,$AA$56:$AI$57,2,FALSE)*1000,"")</f>
        <v>3061000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2572</v>
      </c>
      <c r="AE57" s="13">
        <v>2936</v>
      </c>
      <c r="AF57" s="13">
        <v>3061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806000</v>
      </c>
      <c r="G58" s="19"/>
      <c r="H58" s="20">
        <f>IFERROR(G57-H59,"")</f>
        <v>758000</v>
      </c>
      <c r="I58" s="19"/>
      <c r="J58" s="20">
        <f>IFERROR(I57-J59,"")</f>
        <v>0</v>
      </c>
      <c r="K58" s="19"/>
      <c r="L58" s="20">
        <f>IFERROR(K57-L59,"")</f>
        <v>0</v>
      </c>
      <c r="M58" s="19"/>
      <c r="N58" s="18">
        <f>IFERROR(M57-N59,"")</f>
        <v>0</v>
      </c>
      <c r="AA58" s="13">
        <v>0</v>
      </c>
      <c r="AB58" s="13">
        <v>0</v>
      </c>
      <c r="AC58" s="13">
        <v>0</v>
      </c>
      <c r="AD58" s="13">
        <v>1681452</v>
      </c>
      <c r="AE58" s="13">
        <v>2935445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2130000</v>
      </c>
      <c r="G59" s="19"/>
      <c r="H59" s="20">
        <f>IFERROR(HLOOKUP($AF$38,$AA$60:$AI$61,2,FALSE)*1000,"")</f>
        <v>2303000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2935445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555</v>
      </c>
      <c r="F61" s="57"/>
      <c r="G61" s="57">
        <f>IFERROR(G57-G60,"")</f>
        <v>3061000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1946</v>
      </c>
      <c r="AE61" s="12">
        <f t="shared" si="2"/>
        <v>2130</v>
      </c>
      <c r="AF61" s="12">
        <f t="shared" si="2"/>
        <v>2303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0.99981096730245234</v>
      </c>
      <c r="F62" s="47"/>
      <c r="G62" s="47">
        <f>IFERROR(G$60/G$57,"")</f>
        <v>0</v>
      </c>
      <c r="H62" s="47"/>
      <c r="I62" s="47" t="str">
        <f>IFERROR(I$60/I$57,"")</f>
        <v/>
      </c>
      <c r="J62" s="47"/>
      <c r="K62" s="47" t="str">
        <f>IFERROR(K$60/K$57,"")</f>
        <v/>
      </c>
      <c r="L62" s="47"/>
      <c r="M62" s="47" t="str">
        <f>IFERROR(M$60/M$57,"")</f>
        <v/>
      </c>
      <c r="N62" s="50"/>
      <c r="AA62" s="11">
        <v>0</v>
      </c>
      <c r="AB62" s="11">
        <v>0</v>
      </c>
      <c r="AC62" s="11">
        <v>0</v>
      </c>
      <c r="AD62" s="11">
        <v>608</v>
      </c>
      <c r="AE62" s="11">
        <v>646</v>
      </c>
      <c r="AF62" s="11">
        <v>711</v>
      </c>
      <c r="AG62" s="11">
        <v>0</v>
      </c>
      <c r="AH62" s="11">
        <v>0</v>
      </c>
      <c r="AI62" s="11">
        <v>0</v>
      </c>
      <c r="AJ62" s="8" t="s">
        <v>251</v>
      </c>
      <c r="AL62" s="8" t="s">
        <v>251</v>
      </c>
      <c r="AN62" s="8" t="s">
        <v>251</v>
      </c>
    </row>
    <row r="63" spans="1:40" ht="20.100000000000001" customHeight="1" x14ac:dyDescent="0.15">
      <c r="A63" s="51" t="s">
        <v>321</v>
      </c>
      <c r="B63" s="52"/>
      <c r="C63" s="52"/>
      <c r="D63" s="52"/>
      <c r="E63" s="53" t="s">
        <v>971</v>
      </c>
      <c r="F63" s="53"/>
      <c r="G63" s="53"/>
      <c r="H63" s="53"/>
      <c r="I63" s="53"/>
      <c r="J63" s="53"/>
      <c r="K63" s="53"/>
      <c r="L63" s="53"/>
      <c r="M63" s="53"/>
      <c r="N63" s="54"/>
      <c r="AA63" s="11">
        <v>0</v>
      </c>
      <c r="AB63" s="11">
        <v>0</v>
      </c>
      <c r="AC63" s="11">
        <v>0</v>
      </c>
      <c r="AD63" s="11">
        <v>322</v>
      </c>
      <c r="AE63" s="11">
        <v>357</v>
      </c>
      <c r="AF63" s="11">
        <v>383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970</v>
      </c>
      <c r="C70" s="49"/>
      <c r="D70" s="15" t="s">
        <v>358</v>
      </c>
      <c r="E70" s="180">
        <f>IFERROR(HLOOKUP($AE$38,$AA$76:$AI$80,2,FALSE),"")</f>
        <v>107</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322</v>
      </c>
      <c r="AE70" s="11">
        <v>357</v>
      </c>
      <c r="AF70" s="11">
        <v>383</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694</v>
      </c>
      <c r="AE74" s="10">
        <v>770</v>
      </c>
      <c r="AF74" s="10">
        <v>826</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107</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560" t="s">
        <v>305</v>
      </c>
      <c r="B85" s="3561"/>
      <c r="C85" s="3561"/>
      <c r="D85" s="35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560" t="s">
        <v>302</v>
      </c>
      <c r="B87" s="3561"/>
      <c r="C87" s="3561"/>
      <c r="D87" s="35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556" t="s">
        <v>300</v>
      </c>
      <c r="B89" s="3557"/>
      <c r="C89" s="3557"/>
      <c r="D89" s="35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560" t="s">
        <v>297</v>
      </c>
      <c r="B91" s="3561"/>
      <c r="C91" s="3561"/>
      <c r="D91" s="3618"/>
      <c r="E91" s="158" t="s">
        <v>969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560" t="s">
        <v>294</v>
      </c>
      <c r="B98" s="3561"/>
      <c r="C98" s="3561"/>
      <c r="D98" s="3618"/>
      <c r="E98" s="3623" t="s">
        <v>340</v>
      </c>
      <c r="F98" s="3624"/>
      <c r="G98" s="3620" t="s">
        <v>293</v>
      </c>
      <c r="H98" s="3621"/>
      <c r="I98" s="3621"/>
      <c r="J98" s="3621"/>
      <c r="K98" s="3621"/>
      <c r="L98" s="3621"/>
      <c r="M98" s="3621"/>
      <c r="N98" s="36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560" t="s">
        <v>292</v>
      </c>
      <c r="B105" s="3561"/>
      <c r="C105" s="3561"/>
      <c r="D105" s="3618"/>
      <c r="E105" s="3619" t="s">
        <v>968</v>
      </c>
      <c r="F105" s="3610"/>
      <c r="G105" s="3610"/>
      <c r="H105" s="3610"/>
      <c r="I105" s="3610"/>
      <c r="J105" s="3610"/>
      <c r="K105" s="3610"/>
      <c r="L105" s="3610"/>
      <c r="M105" s="3610"/>
      <c r="N105" s="36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636" t="s">
        <v>307</v>
      </c>
      <c r="Q4" s="3637"/>
      <c r="R4" s="3637"/>
      <c r="S4" s="3637"/>
      <c r="T4" s="118" t="str">
        <f>LEFT(E83,1)</f>
        <v>Ｂ</v>
      </c>
      <c r="U4" s="3638" t="s">
        <v>306</v>
      </c>
      <c r="V4" s="3638"/>
      <c r="W4" s="3638"/>
      <c r="X4" s="36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640" t="s">
        <v>305</v>
      </c>
      <c r="Q6" s="3641"/>
      <c r="R6" s="3641"/>
      <c r="S6" s="3641"/>
      <c r="T6" s="118" t="str">
        <f>LEFT(E85,1)</f>
        <v>Ｂ</v>
      </c>
      <c r="U6" s="3638" t="s">
        <v>303</v>
      </c>
      <c r="V6" s="3638"/>
      <c r="W6" s="3638"/>
      <c r="X6" s="36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652" t="s">
        <v>285</v>
      </c>
      <c r="B7" s="3653"/>
      <c r="C7" s="3653"/>
      <c r="D7" s="3653"/>
      <c r="E7" s="3654" t="str">
        <f t="shared" si="0"/>
        <v>介護予防住宅改修費給付費</v>
      </c>
      <c r="F7" s="3655"/>
      <c r="G7" s="3655"/>
      <c r="H7" s="3655"/>
      <c r="I7" s="3655"/>
      <c r="J7" s="3655"/>
      <c r="K7" s="3655"/>
      <c r="L7" s="3655"/>
      <c r="M7" s="3655"/>
      <c r="N7" s="36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628" t="s">
        <v>283</v>
      </c>
      <c r="B8" s="3629"/>
      <c r="C8" s="3629"/>
      <c r="D8" s="3629"/>
      <c r="E8" s="3630" t="str">
        <f t="shared" si="0"/>
        <v>介護保険課</v>
      </c>
      <c r="F8" s="3631"/>
      <c r="G8" s="3631"/>
      <c r="H8" s="3631"/>
      <c r="I8" s="3631"/>
      <c r="J8" s="3631"/>
      <c r="K8" s="3631"/>
      <c r="L8" s="3631"/>
      <c r="M8" s="3631"/>
      <c r="N8" s="3632"/>
      <c r="P8" s="3600" t="s">
        <v>302</v>
      </c>
      <c r="Q8" s="3601"/>
      <c r="R8" s="3601"/>
      <c r="S8" s="3601"/>
      <c r="T8" s="120" t="str">
        <f>LEFT(E87,1)</f>
        <v>Ａ</v>
      </c>
      <c r="U8" s="3598" t="s">
        <v>301</v>
      </c>
      <c r="V8" s="3598"/>
      <c r="W8" s="3598"/>
      <c r="X8" s="35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625" t="s">
        <v>334</v>
      </c>
      <c r="B9" s="3626"/>
      <c r="C9" s="3626"/>
      <c r="D9" s="3627"/>
      <c r="E9" s="3633" t="str">
        <f t="shared" si="0"/>
        <v>介護保険法第５７条の規定に基づき、要支援者が手すりの取付け、段差の解消等の住宅改修を行った費用について、自己負担分を除く９割分（一定以上所得者の場合、７割又は８割分）を支給する。</v>
      </c>
      <c r="F9" s="3634"/>
      <c r="G9" s="3634"/>
      <c r="H9" s="3634"/>
      <c r="I9" s="3634"/>
      <c r="J9" s="3634"/>
      <c r="K9" s="3634"/>
      <c r="L9" s="3634"/>
      <c r="M9" s="3634"/>
      <c r="N9" s="36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596" t="s">
        <v>300</v>
      </c>
      <c r="Q10" s="3597"/>
      <c r="R10" s="3597"/>
      <c r="S10" s="3597"/>
      <c r="T10" s="118" t="str">
        <f>LEFT(E89,1)</f>
        <v>Ａ</v>
      </c>
      <c r="U10" s="3598" t="s">
        <v>298</v>
      </c>
      <c r="V10" s="3598"/>
      <c r="W10" s="3598"/>
      <c r="X10" s="35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介護予防住宅改修費を安定的に給付することで、要介護状態とならないための支援が必要な要支援者とその家族の生活を支援することができた。</v>
      </c>
      <c r="U12" s="3650"/>
      <c r="V12" s="3650"/>
      <c r="W12" s="3650"/>
      <c r="X12" s="36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628" t="s">
        <v>332</v>
      </c>
      <c r="B14" s="3629"/>
      <c r="C14" s="3629"/>
      <c r="D14" s="3629"/>
      <c r="E14" s="3642" t="str">
        <f>E51</f>
        <v>■市が直接実施  □一部委託  □全部委託・指定管理  □その他</v>
      </c>
      <c r="F14" s="3643"/>
      <c r="G14" s="3643"/>
      <c r="H14" s="3643"/>
      <c r="I14" s="3643"/>
      <c r="J14" s="3643"/>
      <c r="K14" s="3643"/>
      <c r="L14" s="3643"/>
      <c r="M14" s="3643"/>
      <c r="N14" s="36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628" t="s">
        <v>331</v>
      </c>
      <c r="B15" s="3629"/>
      <c r="C15" s="3629"/>
      <c r="D15" s="3629"/>
      <c r="E15" s="3642" t="str">
        <f>E52</f>
        <v>■国・県の制度　 □国・県の制度＋市独自の制度　 □市独自の制度</v>
      </c>
      <c r="F15" s="3643"/>
      <c r="G15" s="3643"/>
      <c r="H15" s="3643"/>
      <c r="I15" s="3643"/>
      <c r="J15" s="3643"/>
      <c r="K15" s="3643"/>
      <c r="L15" s="3643"/>
      <c r="M15" s="3643"/>
      <c r="N15" s="36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645" t="s">
        <v>330</v>
      </c>
      <c r="B16" s="3646"/>
      <c r="C16" s="3646"/>
      <c r="D16" s="3646"/>
      <c r="E16" s="3647" t="str">
        <f>E53</f>
        <v>介護保険法</v>
      </c>
      <c r="F16" s="3648"/>
      <c r="G16" s="3648"/>
      <c r="H16" s="3648"/>
      <c r="I16" s="3648"/>
      <c r="J16" s="3648"/>
      <c r="K16" s="3648"/>
      <c r="L16" s="3648"/>
      <c r="M16" s="3648"/>
      <c r="N16" s="36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15380000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3899000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11481000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15345018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34982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0.99772548764629387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要支援者が手すりの取付け、段差の解消等の住宅改修を行った費用について、自己負担分を除く９割分（一定以上所得者の場合、７割又は８割分）を支給した。</v>
      </c>
      <c r="F26" s="53"/>
      <c r="G26" s="53"/>
      <c r="H26" s="53"/>
      <c r="I26" s="53"/>
      <c r="J26" s="53"/>
      <c r="K26" s="53"/>
      <c r="L26" s="53"/>
      <c r="M26" s="53"/>
      <c r="N26" s="54"/>
      <c r="O26" s="21"/>
      <c r="P26" s="3600" t="s">
        <v>292</v>
      </c>
      <c r="Q26" s="3601"/>
      <c r="R26" s="3601"/>
      <c r="S26" s="3657"/>
      <c r="T26" s="121" t="str">
        <f>E105</f>
        <v>介護保険法により介護予防住宅改修費の支給が義務付けられているため、引き続き事業を継続する。</v>
      </c>
      <c r="U26" s="3650"/>
      <c r="V26" s="3650"/>
      <c r="W26" s="3650"/>
      <c r="X26" s="36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介護予防住宅改修費給付件数</v>
      </c>
      <c r="C33" s="49"/>
      <c r="D33" s="23" t="str">
        <f t="shared" ref="D33:E36" si="1">D70</f>
        <v>件</v>
      </c>
      <c r="E33" s="46">
        <f t="shared" si="1"/>
        <v>161</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652" t="s">
        <v>285</v>
      </c>
      <c r="B44" s="3653"/>
      <c r="C44" s="3653"/>
      <c r="D44" s="3653"/>
      <c r="E44" s="3654" t="s">
        <v>979</v>
      </c>
      <c r="F44" s="3655"/>
      <c r="G44" s="3655"/>
      <c r="H44" s="3655"/>
      <c r="I44" s="3655"/>
      <c r="J44" s="3655"/>
      <c r="K44" s="3655"/>
      <c r="L44" s="3655"/>
      <c r="M44" s="3655"/>
      <c r="N44" s="3656"/>
    </row>
    <row r="45" spans="1:35" ht="20.100000000000001" customHeight="1" x14ac:dyDescent="0.15">
      <c r="A45" s="3628" t="s">
        <v>283</v>
      </c>
      <c r="B45" s="3629"/>
      <c r="C45" s="3629"/>
      <c r="D45" s="3629"/>
      <c r="E45" s="3630" t="s">
        <v>822</v>
      </c>
      <c r="F45" s="3631"/>
      <c r="G45" s="3631"/>
      <c r="H45" s="3631"/>
      <c r="I45" s="3631"/>
      <c r="J45" s="3631"/>
      <c r="K45" s="3631"/>
      <c r="L45" s="3631"/>
      <c r="M45" s="3631"/>
      <c r="N45" s="3632"/>
    </row>
    <row r="46" spans="1:35" ht="20.100000000000001" customHeight="1" x14ac:dyDescent="0.15">
      <c r="A46" s="3625" t="s">
        <v>334</v>
      </c>
      <c r="B46" s="3626"/>
      <c r="C46" s="3626"/>
      <c r="D46" s="3627"/>
      <c r="E46" s="3633" t="s">
        <v>978</v>
      </c>
      <c r="F46" s="3634"/>
      <c r="G46" s="3634"/>
      <c r="H46" s="3634"/>
      <c r="I46" s="3634"/>
      <c r="J46" s="3634"/>
      <c r="K46" s="3634"/>
      <c r="L46" s="3634"/>
      <c r="M46" s="3634"/>
      <c r="N46" s="36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628" t="s">
        <v>332</v>
      </c>
      <c r="B51" s="3629"/>
      <c r="C51" s="3629"/>
      <c r="D51" s="3629"/>
      <c r="E51" s="3642" t="str">
        <f>AA52 &amp; "市が直接実施  " &amp; AB52  &amp; "一部委託  "  &amp; AC52 &amp; "全部委託・指定管理  " &amp; AD52 &amp; "その他"</f>
        <v>■市が直接実施  □一部委託  □全部委託・指定管理  □その他</v>
      </c>
      <c r="F51" s="3643"/>
      <c r="G51" s="3643"/>
      <c r="H51" s="3643"/>
      <c r="I51" s="3643"/>
      <c r="J51" s="3643"/>
      <c r="K51" s="3643"/>
      <c r="L51" s="3643"/>
      <c r="M51" s="3643"/>
      <c r="N51" s="3644"/>
    </row>
    <row r="52" spans="1:40" ht="20.100000000000001" customHeight="1" x14ac:dyDescent="0.15">
      <c r="A52" s="3628" t="s">
        <v>331</v>
      </c>
      <c r="B52" s="3629"/>
      <c r="C52" s="3629"/>
      <c r="D52" s="3629"/>
      <c r="E52" s="3642" t="str">
        <f>AA53 &amp; "国・県の制度　 " &amp; AB53  &amp; "国・県の制度＋市独自の制度　 "  &amp; AC53  &amp; "市独自の制度"</f>
        <v>■国・県の制度　 □国・県の制度＋市独自の制度　 □市独自の制度</v>
      </c>
      <c r="F52" s="3643"/>
      <c r="G52" s="3643"/>
      <c r="H52" s="3643"/>
      <c r="I52" s="3643"/>
      <c r="J52" s="3643"/>
      <c r="K52" s="3643"/>
      <c r="L52" s="3643"/>
      <c r="M52" s="3643"/>
      <c r="N52" s="3644"/>
      <c r="AA52" s="8" t="s">
        <v>275</v>
      </c>
      <c r="AB52" s="8" t="s">
        <v>274</v>
      </c>
      <c r="AC52" s="8" t="s">
        <v>274</v>
      </c>
      <c r="AD52" s="8" t="s">
        <v>274</v>
      </c>
    </row>
    <row r="53" spans="1:40" ht="20.100000000000001" customHeight="1" thickBot="1" x14ac:dyDescent="0.2">
      <c r="A53" s="3645" t="s">
        <v>330</v>
      </c>
      <c r="B53" s="3646"/>
      <c r="C53" s="3646"/>
      <c r="D53" s="3646"/>
      <c r="E53" s="3647" t="s">
        <v>851</v>
      </c>
      <c r="F53" s="3648"/>
      <c r="G53" s="3648"/>
      <c r="H53" s="3648"/>
      <c r="I53" s="3648"/>
      <c r="J53" s="3648"/>
      <c r="K53" s="3648"/>
      <c r="L53" s="3648"/>
      <c r="M53" s="3648"/>
      <c r="N53" s="36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15380000</v>
      </c>
      <c r="F57" s="57"/>
      <c r="G57" s="57">
        <f>IFERROR(HLOOKUP($AF$38,$AA$56:$AI$57,2,FALSE)*1000,"")</f>
        <v>16235000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17388</v>
      </c>
      <c r="AE57" s="13">
        <v>15380</v>
      </c>
      <c r="AF57" s="13">
        <v>16235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3899000</v>
      </c>
      <c r="G58" s="19"/>
      <c r="H58" s="20">
        <f>IFERROR(G57-H59,"")</f>
        <v>4023000</v>
      </c>
      <c r="I58" s="19"/>
      <c r="J58" s="20">
        <f>IFERROR(I57-J59,"")</f>
        <v>0</v>
      </c>
      <c r="K58" s="19"/>
      <c r="L58" s="20">
        <f>IFERROR(K57-L59,"")</f>
        <v>0</v>
      </c>
      <c r="M58" s="19"/>
      <c r="N58" s="18">
        <f>IFERROR(M57-N59,"")</f>
        <v>0</v>
      </c>
      <c r="AA58" s="13">
        <v>0</v>
      </c>
      <c r="AB58" s="13">
        <v>0</v>
      </c>
      <c r="AC58" s="13">
        <v>0</v>
      </c>
      <c r="AD58" s="13">
        <v>9348963</v>
      </c>
      <c r="AE58" s="13">
        <v>15345018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11481000</v>
      </c>
      <c r="G59" s="19"/>
      <c r="H59" s="20">
        <f>IFERROR(HLOOKUP($AF$38,$AA$60:$AI$61,2,FALSE)*1000,"")</f>
        <v>12212000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15345018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34982</v>
      </c>
      <c r="F61" s="57"/>
      <c r="G61" s="57">
        <f>IFERROR(G57-G60,"")</f>
        <v>16235000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13159</v>
      </c>
      <c r="AE61" s="12">
        <f t="shared" si="2"/>
        <v>11481</v>
      </c>
      <c r="AF61" s="12">
        <f t="shared" si="2"/>
        <v>12212</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0.99772548764629387</v>
      </c>
      <c r="F62" s="47"/>
      <c r="G62" s="47">
        <f>IFERROR(G$60/G$57,"")</f>
        <v>0</v>
      </c>
      <c r="H62" s="47"/>
      <c r="I62" s="47" t="str">
        <f>IFERROR(I$60/I$57,"")</f>
        <v/>
      </c>
      <c r="J62" s="47"/>
      <c r="K62" s="47" t="str">
        <f>IFERROR(K$60/K$57,"")</f>
        <v/>
      </c>
      <c r="L62" s="47"/>
      <c r="M62" s="47" t="str">
        <f>IFERROR(M$60/M$57,"")</f>
        <v/>
      </c>
      <c r="N62" s="50"/>
      <c r="AA62" s="11">
        <v>0</v>
      </c>
      <c r="AB62" s="11">
        <v>0</v>
      </c>
      <c r="AC62" s="11">
        <v>0</v>
      </c>
      <c r="AD62" s="11">
        <v>4116</v>
      </c>
      <c r="AE62" s="11">
        <v>3482</v>
      </c>
      <c r="AF62" s="11">
        <v>3771</v>
      </c>
      <c r="AG62" s="11">
        <v>0</v>
      </c>
      <c r="AH62" s="11">
        <v>0</v>
      </c>
      <c r="AI62" s="11">
        <v>0</v>
      </c>
      <c r="AJ62" s="8" t="s">
        <v>251</v>
      </c>
      <c r="AL62" s="8" t="s">
        <v>251</v>
      </c>
      <c r="AN62" s="8" t="s">
        <v>251</v>
      </c>
    </row>
    <row r="63" spans="1:40" ht="20.100000000000001" customHeight="1" x14ac:dyDescent="0.15">
      <c r="A63" s="51" t="s">
        <v>321</v>
      </c>
      <c r="B63" s="52"/>
      <c r="C63" s="52"/>
      <c r="D63" s="52"/>
      <c r="E63" s="53" t="s">
        <v>977</v>
      </c>
      <c r="F63" s="53"/>
      <c r="G63" s="53"/>
      <c r="H63" s="53"/>
      <c r="I63" s="53"/>
      <c r="J63" s="53"/>
      <c r="K63" s="53"/>
      <c r="L63" s="53"/>
      <c r="M63" s="53"/>
      <c r="N63" s="54"/>
      <c r="AA63" s="11">
        <v>0</v>
      </c>
      <c r="AB63" s="11">
        <v>0</v>
      </c>
      <c r="AC63" s="11">
        <v>0</v>
      </c>
      <c r="AD63" s="11">
        <v>2174</v>
      </c>
      <c r="AE63" s="11">
        <v>1923</v>
      </c>
      <c r="AF63" s="11">
        <v>2029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976</v>
      </c>
      <c r="C70" s="49"/>
      <c r="D70" s="15" t="s">
        <v>358</v>
      </c>
      <c r="E70" s="180">
        <f>IFERROR(HLOOKUP($AE$38,$AA$76:$AI$80,2,FALSE),"")</f>
        <v>161</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2174</v>
      </c>
      <c r="AE70" s="11">
        <v>1923</v>
      </c>
      <c r="AF70" s="11">
        <v>2029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4695</v>
      </c>
      <c r="AE74" s="10">
        <v>4153</v>
      </c>
      <c r="AF74" s="10">
        <v>4383</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161</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600" t="s">
        <v>305</v>
      </c>
      <c r="B85" s="3601"/>
      <c r="C85" s="3601"/>
      <c r="D85" s="36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600" t="s">
        <v>302</v>
      </c>
      <c r="B87" s="3601"/>
      <c r="C87" s="3601"/>
      <c r="D87" s="36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596" t="s">
        <v>300</v>
      </c>
      <c r="B89" s="3597"/>
      <c r="C89" s="3597"/>
      <c r="D89" s="35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600" t="s">
        <v>297</v>
      </c>
      <c r="B91" s="3601"/>
      <c r="C91" s="3601"/>
      <c r="D91" s="3658"/>
      <c r="E91" s="158" t="s">
        <v>975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600" t="s">
        <v>294</v>
      </c>
      <c r="B98" s="3601"/>
      <c r="C98" s="3601"/>
      <c r="D98" s="3658"/>
      <c r="E98" s="3663" t="s">
        <v>340</v>
      </c>
      <c r="F98" s="3664"/>
      <c r="G98" s="3660" t="s">
        <v>293</v>
      </c>
      <c r="H98" s="3661"/>
      <c r="I98" s="3661"/>
      <c r="J98" s="3661"/>
      <c r="K98" s="3661"/>
      <c r="L98" s="3661"/>
      <c r="M98" s="3661"/>
      <c r="N98" s="36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600" t="s">
        <v>292</v>
      </c>
      <c r="B105" s="3601"/>
      <c r="C105" s="3601"/>
      <c r="D105" s="3658"/>
      <c r="E105" s="3659" t="s">
        <v>974</v>
      </c>
      <c r="F105" s="3650"/>
      <c r="G105" s="3650"/>
      <c r="H105" s="3650"/>
      <c r="I105" s="3650"/>
      <c r="J105" s="3650"/>
      <c r="K105" s="3650"/>
      <c r="L105" s="3650"/>
      <c r="M105" s="3650"/>
      <c r="N105" s="36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36" t="s">
        <v>307</v>
      </c>
      <c r="Q4" s="437"/>
      <c r="R4" s="437"/>
      <c r="S4" s="437"/>
      <c r="T4" s="118" t="str">
        <f>LEFT(E83,1)</f>
        <v>Ｂ</v>
      </c>
      <c r="U4" s="438" t="s">
        <v>306</v>
      </c>
      <c r="V4" s="438"/>
      <c r="W4" s="438"/>
      <c r="X4" s="4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第1節　子育て支援</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子ども・子育て支援の充実</v>
      </c>
      <c r="F6" s="133"/>
      <c r="G6" s="133"/>
      <c r="H6" s="133"/>
      <c r="I6" s="133"/>
      <c r="J6" s="133"/>
      <c r="K6" s="133"/>
      <c r="L6" s="133"/>
      <c r="M6" s="133"/>
      <c r="N6" s="134"/>
      <c r="P6" s="440" t="s">
        <v>305</v>
      </c>
      <c r="Q6" s="441"/>
      <c r="R6" s="441"/>
      <c r="S6" s="441"/>
      <c r="T6" s="118" t="str">
        <f>LEFT(E85,1)</f>
        <v>Ｂ</v>
      </c>
      <c r="U6" s="438" t="s">
        <v>303</v>
      </c>
      <c r="V6" s="438"/>
      <c r="W6" s="438"/>
      <c r="X6" s="4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52" t="s">
        <v>285</v>
      </c>
      <c r="B7" s="453"/>
      <c r="C7" s="453"/>
      <c r="D7" s="453"/>
      <c r="E7" s="454" t="str">
        <f t="shared" si="0"/>
        <v>助産施設入所委託</v>
      </c>
      <c r="F7" s="455"/>
      <c r="G7" s="455"/>
      <c r="H7" s="455"/>
      <c r="I7" s="455"/>
      <c r="J7" s="455"/>
      <c r="K7" s="455"/>
      <c r="L7" s="455"/>
      <c r="M7" s="455"/>
      <c r="N7" s="4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28" t="s">
        <v>283</v>
      </c>
      <c r="B8" s="429"/>
      <c r="C8" s="429"/>
      <c r="D8" s="429"/>
      <c r="E8" s="430" t="str">
        <f t="shared" si="0"/>
        <v>こども支援課</v>
      </c>
      <c r="F8" s="431"/>
      <c r="G8" s="431"/>
      <c r="H8" s="431"/>
      <c r="I8" s="431"/>
      <c r="J8" s="431"/>
      <c r="K8" s="431"/>
      <c r="L8" s="431"/>
      <c r="M8" s="431"/>
      <c r="N8" s="432"/>
      <c r="P8" s="400" t="s">
        <v>302</v>
      </c>
      <c r="Q8" s="401"/>
      <c r="R8" s="401"/>
      <c r="S8" s="401"/>
      <c r="T8" s="120" t="str">
        <f>LEFT(E87,1)</f>
        <v>Ａ</v>
      </c>
      <c r="U8" s="398" t="s">
        <v>301</v>
      </c>
      <c r="V8" s="398"/>
      <c r="W8" s="398"/>
      <c r="X8" s="3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25" t="s">
        <v>334</v>
      </c>
      <c r="B9" s="426"/>
      <c r="C9" s="426"/>
      <c r="D9" s="427"/>
      <c r="E9" s="433" t="str">
        <f t="shared" si="0"/>
        <v>経済的理由により入院助産を受けられない場合に、児童福祉法第２２条に基づき助産施設に入所措置をし、助産の援助を行う。　　　　　　　　　　　　　　　　
助産施設は、第１種助産施設(病院)と第２種助産施設(助産院）に分類され、原則として入所は県指定の病院･助産院とする。</v>
      </c>
      <c r="F9" s="434"/>
      <c r="G9" s="434"/>
      <c r="H9" s="434"/>
      <c r="I9" s="434"/>
      <c r="J9" s="434"/>
      <c r="K9" s="434"/>
      <c r="L9" s="434"/>
      <c r="M9" s="434"/>
      <c r="N9" s="4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96" t="s">
        <v>300</v>
      </c>
      <c r="Q10" s="397"/>
      <c r="R10" s="397"/>
      <c r="S10" s="397"/>
      <c r="T10" s="118" t="str">
        <f>LEFT(E89,1)</f>
        <v>Ａ</v>
      </c>
      <c r="U10" s="398" t="s">
        <v>298</v>
      </c>
      <c r="V10" s="398"/>
      <c r="W10" s="398"/>
      <c r="X10" s="3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助産施設への入所件数は令和４年度より１件増の４件となったが、令和元年以降の入所件数は２～５件となっているため、大幅な増減があったものではない。
出産予定日が迫っている状況での助産制度の利用もあるため、基本的な手続きの流れを常に把握しておく必要がある。
＜助産制度制度利用件数＞
令和元年　４件　令和２年度　２件　令和３年度　３件　令和４年度　５件</v>
      </c>
      <c r="U12" s="450"/>
      <c r="V12" s="450"/>
      <c r="W12" s="450"/>
      <c r="X12" s="4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28" t="s">
        <v>332</v>
      </c>
      <c r="B14" s="429"/>
      <c r="C14" s="429"/>
      <c r="D14" s="429"/>
      <c r="E14" s="442" t="str">
        <f>E51</f>
        <v>□市が直接実施  □一部委託  ■全部委託・指定管理  □その他</v>
      </c>
      <c r="F14" s="443"/>
      <c r="G14" s="443"/>
      <c r="H14" s="443"/>
      <c r="I14" s="443"/>
      <c r="J14" s="443"/>
      <c r="K14" s="443"/>
      <c r="L14" s="443"/>
      <c r="M14" s="443"/>
      <c r="N14" s="4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28" t="s">
        <v>331</v>
      </c>
      <c r="B15" s="429"/>
      <c r="C15" s="429"/>
      <c r="D15" s="429"/>
      <c r="E15" s="442" t="str">
        <f>E52</f>
        <v>■国・県の制度　 □国・県の制度＋市独自の制度　 □市独自の制度</v>
      </c>
      <c r="F15" s="443"/>
      <c r="G15" s="443"/>
      <c r="H15" s="443"/>
      <c r="I15" s="443"/>
      <c r="J15" s="443"/>
      <c r="K15" s="443"/>
      <c r="L15" s="443"/>
      <c r="M15" s="443"/>
      <c r="N15" s="4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45" t="s">
        <v>330</v>
      </c>
      <c r="B16" s="446"/>
      <c r="C16" s="446"/>
      <c r="D16" s="446"/>
      <c r="E16" s="447" t="str">
        <f>E53</f>
        <v>児童福祉法第２２条</v>
      </c>
      <c r="F16" s="448"/>
      <c r="G16" s="448"/>
      <c r="H16" s="448"/>
      <c r="I16" s="448"/>
      <c r="J16" s="448"/>
      <c r="K16" s="448"/>
      <c r="L16" s="448"/>
      <c r="M16" s="448"/>
      <c r="N16" s="4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3764000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1619000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2145000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2806817</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957183</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0.74570058448459087</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経済的理由により入院助産を受けられない妊婦の方を対象に、助産施設に入所させ、出産費用の援助を行った。
＜令和５年度実施内容＞
第１種助産施設（病院）への入所措置　４件　※うち外国籍妊婦の利用１件</v>
      </c>
      <c r="F26" s="53"/>
      <c r="G26" s="53"/>
      <c r="H26" s="53"/>
      <c r="I26" s="53"/>
      <c r="J26" s="53"/>
      <c r="K26" s="53"/>
      <c r="L26" s="53"/>
      <c r="M26" s="53"/>
      <c r="N26" s="54"/>
      <c r="O26" s="21"/>
      <c r="P26" s="400" t="s">
        <v>292</v>
      </c>
      <c r="Q26" s="401"/>
      <c r="R26" s="401"/>
      <c r="S26" s="457"/>
      <c r="T26" s="121" t="str">
        <f>E105</f>
        <v>現状維持。</v>
      </c>
      <c r="U26" s="450"/>
      <c r="V26" s="450"/>
      <c r="W26" s="450"/>
      <c r="X26" s="4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助産施設入所件数</v>
      </c>
      <c r="C33" s="49"/>
      <c r="D33" s="23" t="str">
        <f t="shared" ref="D33:E36" si="1">D70</f>
        <v>件</v>
      </c>
      <c r="E33" s="46">
        <f t="shared" si="1"/>
        <v>4</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第1節　子育て支援</v>
      </c>
      <c r="F42" s="133"/>
      <c r="G42" s="133"/>
      <c r="H42" s="133"/>
      <c r="I42" s="133"/>
      <c r="J42" s="133"/>
      <c r="K42" s="133"/>
      <c r="L42" s="133"/>
      <c r="M42" s="133"/>
      <c r="N42" s="134"/>
      <c r="AA42" s="8">
        <v>1</v>
      </c>
      <c r="AB42" s="8" t="s">
        <v>186</v>
      </c>
    </row>
    <row r="43" spans="1:35" ht="20.100000000000001" customHeight="1" x14ac:dyDescent="0.15">
      <c r="A43" s="51" t="s">
        <v>336</v>
      </c>
      <c r="B43" s="52"/>
      <c r="C43" s="52"/>
      <c r="D43" s="52"/>
      <c r="E43" s="133" t="str">
        <f>AB43</f>
        <v>施策１　子ども・子育て支援の充実</v>
      </c>
      <c r="F43" s="133"/>
      <c r="G43" s="133"/>
      <c r="H43" s="133"/>
      <c r="I43" s="133"/>
      <c r="J43" s="133"/>
      <c r="K43" s="133"/>
      <c r="L43" s="133"/>
      <c r="M43" s="133"/>
      <c r="N43" s="134"/>
      <c r="AA43" s="8">
        <v>1</v>
      </c>
      <c r="AB43" s="8" t="s">
        <v>185</v>
      </c>
    </row>
    <row r="44" spans="1:35" ht="20.100000000000001" customHeight="1" x14ac:dyDescent="0.15">
      <c r="A44" s="452" t="s">
        <v>285</v>
      </c>
      <c r="B44" s="453"/>
      <c r="C44" s="453"/>
      <c r="D44" s="453"/>
      <c r="E44" s="454" t="s">
        <v>392</v>
      </c>
      <c r="F44" s="455"/>
      <c r="G44" s="455"/>
      <c r="H44" s="455"/>
      <c r="I44" s="455"/>
      <c r="J44" s="455"/>
      <c r="K44" s="455"/>
      <c r="L44" s="455"/>
      <c r="M44" s="455"/>
      <c r="N44" s="456"/>
    </row>
    <row r="45" spans="1:35" ht="20.100000000000001" customHeight="1" x14ac:dyDescent="0.15">
      <c r="A45" s="428" t="s">
        <v>283</v>
      </c>
      <c r="B45" s="429"/>
      <c r="C45" s="429"/>
      <c r="D45" s="429"/>
      <c r="E45" s="430" t="s">
        <v>282</v>
      </c>
      <c r="F45" s="431"/>
      <c r="G45" s="431"/>
      <c r="H45" s="431"/>
      <c r="I45" s="431"/>
      <c r="J45" s="431"/>
      <c r="K45" s="431"/>
      <c r="L45" s="431"/>
      <c r="M45" s="431"/>
      <c r="N45" s="432"/>
    </row>
    <row r="46" spans="1:35" ht="20.100000000000001" customHeight="1" x14ac:dyDescent="0.15">
      <c r="A46" s="425" t="s">
        <v>334</v>
      </c>
      <c r="B46" s="426"/>
      <c r="C46" s="426"/>
      <c r="D46" s="427"/>
      <c r="E46" s="433" t="s">
        <v>391</v>
      </c>
      <c r="F46" s="434"/>
      <c r="G46" s="434"/>
      <c r="H46" s="434"/>
      <c r="I46" s="434"/>
      <c r="J46" s="434"/>
      <c r="K46" s="434"/>
      <c r="L46" s="434"/>
      <c r="M46" s="434"/>
      <c r="N46" s="4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28" t="s">
        <v>332</v>
      </c>
      <c r="B51" s="429"/>
      <c r="C51" s="429"/>
      <c r="D51" s="429"/>
      <c r="E51" s="442" t="str">
        <f>AA52 &amp; "市が直接実施  " &amp; AB52  &amp; "一部委託  "  &amp; AC52 &amp; "全部委託・指定管理  " &amp; AD52 &amp; "その他"</f>
        <v>□市が直接実施  □一部委託  ■全部委託・指定管理  □その他</v>
      </c>
      <c r="F51" s="443"/>
      <c r="G51" s="443"/>
      <c r="H51" s="443"/>
      <c r="I51" s="443"/>
      <c r="J51" s="443"/>
      <c r="K51" s="443"/>
      <c r="L51" s="443"/>
      <c r="M51" s="443"/>
      <c r="N51" s="444"/>
    </row>
    <row r="52" spans="1:40" ht="20.100000000000001" customHeight="1" x14ac:dyDescent="0.15">
      <c r="A52" s="428" t="s">
        <v>331</v>
      </c>
      <c r="B52" s="429"/>
      <c r="C52" s="429"/>
      <c r="D52" s="429"/>
      <c r="E52" s="442" t="str">
        <f>AA53 &amp; "国・県の制度　 " &amp; AB53  &amp; "国・県の制度＋市独自の制度　 "  &amp; AC53  &amp; "市独自の制度"</f>
        <v>■国・県の制度　 □国・県の制度＋市独自の制度　 □市独自の制度</v>
      </c>
      <c r="F52" s="443"/>
      <c r="G52" s="443"/>
      <c r="H52" s="443"/>
      <c r="I52" s="443"/>
      <c r="J52" s="443"/>
      <c r="K52" s="443"/>
      <c r="L52" s="443"/>
      <c r="M52" s="443"/>
      <c r="N52" s="444"/>
      <c r="AA52" s="8" t="s">
        <v>274</v>
      </c>
      <c r="AB52" s="8" t="s">
        <v>274</v>
      </c>
      <c r="AC52" s="8" t="s">
        <v>275</v>
      </c>
      <c r="AD52" s="8" t="s">
        <v>274</v>
      </c>
    </row>
    <row r="53" spans="1:40" ht="20.100000000000001" customHeight="1" thickBot="1" x14ac:dyDescent="0.2">
      <c r="A53" s="445" t="s">
        <v>330</v>
      </c>
      <c r="B53" s="446"/>
      <c r="C53" s="446"/>
      <c r="D53" s="446"/>
      <c r="E53" s="447" t="s">
        <v>390</v>
      </c>
      <c r="F53" s="448"/>
      <c r="G53" s="448"/>
      <c r="H53" s="448"/>
      <c r="I53" s="448"/>
      <c r="J53" s="448"/>
      <c r="K53" s="448"/>
      <c r="L53" s="448"/>
      <c r="M53" s="448"/>
      <c r="N53" s="4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3764000</v>
      </c>
      <c r="F57" s="57"/>
      <c r="G57" s="57">
        <f>IFERROR(HLOOKUP($AF$38,$AA$56:$AI$57,2,FALSE)*1000,"")</f>
        <v>3150000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3356</v>
      </c>
      <c r="AE57" s="13">
        <v>3764</v>
      </c>
      <c r="AF57" s="13">
        <v>3150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1619000</v>
      </c>
      <c r="G58" s="19"/>
      <c r="H58" s="20">
        <f>IFERROR(G57-H59,"")</f>
        <v>1001000</v>
      </c>
      <c r="I58" s="19"/>
      <c r="J58" s="20">
        <f>IFERROR(I57-J59,"")</f>
        <v>0</v>
      </c>
      <c r="K58" s="19"/>
      <c r="L58" s="20">
        <f>IFERROR(K57-L59,"")</f>
        <v>0</v>
      </c>
      <c r="M58" s="19"/>
      <c r="N58" s="18">
        <f>IFERROR(M57-N59,"")</f>
        <v>0</v>
      </c>
      <c r="AA58" s="13">
        <v>0</v>
      </c>
      <c r="AB58" s="13">
        <v>0</v>
      </c>
      <c r="AC58" s="13">
        <v>0</v>
      </c>
      <c r="AD58" s="13">
        <v>1244620</v>
      </c>
      <c r="AE58" s="13">
        <v>2806817</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2145000</v>
      </c>
      <c r="G59" s="19"/>
      <c r="H59" s="20">
        <f>IFERROR(HLOOKUP($AF$38,$AA$60:$AI$61,2,FALSE)*1000,"")</f>
        <v>2149000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2806817</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957183</v>
      </c>
      <c r="F61" s="57"/>
      <c r="G61" s="57">
        <f>IFERROR(G57-G60,"")</f>
        <v>3150000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1892</v>
      </c>
      <c r="AE61" s="12">
        <f t="shared" si="2"/>
        <v>2145</v>
      </c>
      <c r="AF61" s="12">
        <f t="shared" si="2"/>
        <v>2149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0.74570058448459087</v>
      </c>
      <c r="F62" s="47"/>
      <c r="G62" s="47">
        <f>IFERROR(G$60/G$57,"")</f>
        <v>0</v>
      </c>
      <c r="H62" s="47"/>
      <c r="I62" s="47" t="str">
        <f>IFERROR(I$60/I$57,"")</f>
        <v/>
      </c>
      <c r="J62" s="47"/>
      <c r="K62" s="47" t="str">
        <f>IFERROR(K$60/K$57,"")</f>
        <v/>
      </c>
      <c r="L62" s="47"/>
      <c r="M62" s="47" t="str">
        <f>IFERROR(M$60/M$57,"")</f>
        <v/>
      </c>
      <c r="N62" s="50"/>
      <c r="AA62" s="11">
        <v>0</v>
      </c>
      <c r="AB62" s="11">
        <v>0</v>
      </c>
      <c r="AC62" s="11">
        <v>0</v>
      </c>
      <c r="AD62" s="11">
        <v>1206</v>
      </c>
      <c r="AE62" s="11">
        <v>1375</v>
      </c>
      <c r="AF62" s="11">
        <v>1367</v>
      </c>
      <c r="AG62" s="11">
        <v>0</v>
      </c>
      <c r="AH62" s="11">
        <v>0</v>
      </c>
      <c r="AI62" s="11">
        <v>0</v>
      </c>
      <c r="AJ62" s="8" t="s">
        <v>251</v>
      </c>
      <c r="AL62" s="8" t="s">
        <v>251</v>
      </c>
      <c r="AN62" s="8" t="s">
        <v>251</v>
      </c>
    </row>
    <row r="63" spans="1:40" ht="20.100000000000001" customHeight="1" x14ac:dyDescent="0.15">
      <c r="A63" s="51" t="s">
        <v>321</v>
      </c>
      <c r="B63" s="52"/>
      <c r="C63" s="52"/>
      <c r="D63" s="52"/>
      <c r="E63" s="53" t="s">
        <v>389</v>
      </c>
      <c r="F63" s="53"/>
      <c r="G63" s="53"/>
      <c r="H63" s="53"/>
      <c r="I63" s="53"/>
      <c r="J63" s="53"/>
      <c r="K63" s="53"/>
      <c r="L63" s="53"/>
      <c r="M63" s="53"/>
      <c r="N63" s="54"/>
      <c r="AA63" s="11">
        <v>0</v>
      </c>
      <c r="AB63" s="11">
        <v>0</v>
      </c>
      <c r="AC63" s="11">
        <v>0</v>
      </c>
      <c r="AD63" s="11">
        <v>603</v>
      </c>
      <c r="AE63" s="11">
        <v>687</v>
      </c>
      <c r="AF63" s="11">
        <v>683</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83</v>
      </c>
      <c r="AE67" s="11">
        <v>83</v>
      </c>
      <c r="AF67" s="11">
        <v>99</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388</v>
      </c>
      <c r="C70" s="49"/>
      <c r="D70" s="15" t="s">
        <v>358</v>
      </c>
      <c r="E70" s="180">
        <f>IFERROR(HLOOKUP($AE$38,$AA$76:$AI$80,2,FALSE),"")</f>
        <v>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0</v>
      </c>
      <c r="AE70" s="11">
        <v>0</v>
      </c>
      <c r="AF70" s="11">
        <v>0</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0</v>
      </c>
      <c r="AE74" s="10">
        <v>0</v>
      </c>
      <c r="AF74" s="10">
        <v>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00" t="s">
        <v>305</v>
      </c>
      <c r="B85" s="401"/>
      <c r="C85" s="401"/>
      <c r="D85" s="4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00" t="s">
        <v>302</v>
      </c>
      <c r="B87" s="401"/>
      <c r="C87" s="401"/>
      <c r="D87" s="4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96" t="s">
        <v>300</v>
      </c>
      <c r="B89" s="397"/>
      <c r="C89" s="397"/>
      <c r="D89" s="3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00" t="s">
        <v>297</v>
      </c>
      <c r="B91" s="401"/>
      <c r="C91" s="401"/>
      <c r="D91" s="458"/>
      <c r="E91" s="158" t="s">
        <v>387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00" t="s">
        <v>294</v>
      </c>
      <c r="B98" s="401"/>
      <c r="C98" s="401"/>
      <c r="D98" s="458"/>
      <c r="E98" s="463" t="s">
        <v>340</v>
      </c>
      <c r="F98" s="464"/>
      <c r="G98" s="460" t="s">
        <v>293</v>
      </c>
      <c r="H98" s="461"/>
      <c r="I98" s="461"/>
      <c r="J98" s="461"/>
      <c r="K98" s="461"/>
      <c r="L98" s="461"/>
      <c r="M98" s="461"/>
      <c r="N98" s="4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00" t="s">
        <v>292</v>
      </c>
      <c r="B105" s="401"/>
      <c r="C105" s="401"/>
      <c r="D105" s="458"/>
      <c r="E105" s="459" t="s">
        <v>386</v>
      </c>
      <c r="F105" s="450"/>
      <c r="G105" s="450"/>
      <c r="H105" s="450"/>
      <c r="I105" s="450"/>
      <c r="J105" s="450"/>
      <c r="K105" s="450"/>
      <c r="L105" s="450"/>
      <c r="M105" s="450"/>
      <c r="N105" s="4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676" t="s">
        <v>307</v>
      </c>
      <c r="Q4" s="3677"/>
      <c r="R4" s="3677"/>
      <c r="S4" s="3677"/>
      <c r="T4" s="118" t="str">
        <f>LEFT(E83,1)</f>
        <v>Ｂ</v>
      </c>
      <c r="U4" s="3678" t="s">
        <v>306</v>
      </c>
      <c r="V4" s="3678"/>
      <c r="W4" s="3678"/>
      <c r="X4" s="36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680" t="s">
        <v>305</v>
      </c>
      <c r="Q6" s="3681"/>
      <c r="R6" s="3681"/>
      <c r="S6" s="3681"/>
      <c r="T6" s="118" t="str">
        <f>LEFT(E85,1)</f>
        <v>Ｂ</v>
      </c>
      <c r="U6" s="3678" t="s">
        <v>303</v>
      </c>
      <c r="V6" s="3678"/>
      <c r="W6" s="3678"/>
      <c r="X6" s="36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692" t="s">
        <v>285</v>
      </c>
      <c r="B7" s="3693"/>
      <c r="C7" s="3693"/>
      <c r="D7" s="3693"/>
      <c r="E7" s="3694" t="str">
        <f t="shared" si="0"/>
        <v>介護予防サービス計画給付費</v>
      </c>
      <c r="F7" s="3695"/>
      <c r="G7" s="3695"/>
      <c r="H7" s="3695"/>
      <c r="I7" s="3695"/>
      <c r="J7" s="3695"/>
      <c r="K7" s="3695"/>
      <c r="L7" s="3695"/>
      <c r="M7" s="3695"/>
      <c r="N7" s="36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668" t="s">
        <v>283</v>
      </c>
      <c r="B8" s="3669"/>
      <c r="C8" s="3669"/>
      <c r="D8" s="3669"/>
      <c r="E8" s="3670" t="str">
        <f t="shared" si="0"/>
        <v>介護保険課</v>
      </c>
      <c r="F8" s="3671"/>
      <c r="G8" s="3671"/>
      <c r="H8" s="3671"/>
      <c r="I8" s="3671"/>
      <c r="J8" s="3671"/>
      <c r="K8" s="3671"/>
      <c r="L8" s="3671"/>
      <c r="M8" s="3671"/>
      <c r="N8" s="3672"/>
      <c r="P8" s="3640" t="s">
        <v>302</v>
      </c>
      <c r="Q8" s="3641"/>
      <c r="R8" s="3641"/>
      <c r="S8" s="3641"/>
      <c r="T8" s="120" t="str">
        <f>LEFT(E87,1)</f>
        <v>Ａ</v>
      </c>
      <c r="U8" s="3638" t="s">
        <v>301</v>
      </c>
      <c r="V8" s="3638"/>
      <c r="W8" s="3638"/>
      <c r="X8" s="36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665" t="s">
        <v>334</v>
      </c>
      <c r="B9" s="3666"/>
      <c r="C9" s="3666"/>
      <c r="D9" s="3667"/>
      <c r="E9" s="3673" t="str">
        <f t="shared" si="0"/>
        <v>介護保険法第５８条の規定に基づき、要支援者が利用する介護予防サービス等の種類及び内容等を定めた計画（介護予防ケアプラン）の作成費用について、当該介護予防ケアプランを作成した介護予防支援事業者に支払う（自己負担なし）。</v>
      </c>
      <c r="F9" s="3674"/>
      <c r="G9" s="3674"/>
      <c r="H9" s="3674"/>
      <c r="I9" s="3674"/>
      <c r="J9" s="3674"/>
      <c r="K9" s="3674"/>
      <c r="L9" s="3674"/>
      <c r="M9" s="3674"/>
      <c r="N9" s="36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636" t="s">
        <v>300</v>
      </c>
      <c r="Q10" s="3637"/>
      <c r="R10" s="3637"/>
      <c r="S10" s="3637"/>
      <c r="T10" s="118" t="str">
        <f>LEFT(E89,1)</f>
        <v>Ａ</v>
      </c>
      <c r="U10" s="3638" t="s">
        <v>298</v>
      </c>
      <c r="V10" s="3638"/>
      <c r="W10" s="3638"/>
      <c r="X10" s="36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介護予防サービス計画費を安定的に給付することで、要介護状態とならないための支援が必要な要支援者とその家族の生活を支援することができた。</v>
      </c>
      <c r="U12" s="3690"/>
      <c r="V12" s="3690"/>
      <c r="W12" s="3690"/>
      <c r="X12" s="36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668" t="s">
        <v>332</v>
      </c>
      <c r="B14" s="3669"/>
      <c r="C14" s="3669"/>
      <c r="D14" s="3669"/>
      <c r="E14" s="3682" t="str">
        <f>E51</f>
        <v>■市が直接実施  □一部委託  □全部委託・指定管理  □その他</v>
      </c>
      <c r="F14" s="3683"/>
      <c r="G14" s="3683"/>
      <c r="H14" s="3683"/>
      <c r="I14" s="3683"/>
      <c r="J14" s="3683"/>
      <c r="K14" s="3683"/>
      <c r="L14" s="3683"/>
      <c r="M14" s="3683"/>
      <c r="N14" s="36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668" t="s">
        <v>331</v>
      </c>
      <c r="B15" s="3669"/>
      <c r="C15" s="3669"/>
      <c r="D15" s="3669"/>
      <c r="E15" s="3682" t="str">
        <f>E52</f>
        <v>■国・県の制度　 □国・県の制度＋市独自の制度　 □市独自の制度</v>
      </c>
      <c r="F15" s="3683"/>
      <c r="G15" s="3683"/>
      <c r="H15" s="3683"/>
      <c r="I15" s="3683"/>
      <c r="J15" s="3683"/>
      <c r="K15" s="3683"/>
      <c r="L15" s="3683"/>
      <c r="M15" s="3683"/>
      <c r="N15" s="36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685" t="s">
        <v>330</v>
      </c>
      <c r="B16" s="3686"/>
      <c r="C16" s="3686"/>
      <c r="D16" s="3686"/>
      <c r="E16" s="3687" t="str">
        <f>E53</f>
        <v>介護保険法</v>
      </c>
      <c r="F16" s="3688"/>
      <c r="G16" s="3688"/>
      <c r="H16" s="3688"/>
      <c r="I16" s="3688"/>
      <c r="J16" s="3688"/>
      <c r="K16" s="3688"/>
      <c r="L16" s="3688"/>
      <c r="M16" s="3688"/>
      <c r="N16" s="36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30443000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7720000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22723000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30163685</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279315</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0.9908249843970699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要支援者が利用する介護予防サービス等の種類及び内容等を定めた計画（介護予防ケアプラン）の作成費用について、当該介護予防ケアプランを作成した介護予防支援事業者に支払った（自己負担なし）。</v>
      </c>
      <c r="F26" s="53"/>
      <c r="G26" s="53"/>
      <c r="H26" s="53"/>
      <c r="I26" s="53"/>
      <c r="J26" s="53"/>
      <c r="K26" s="53"/>
      <c r="L26" s="53"/>
      <c r="M26" s="53"/>
      <c r="N26" s="54"/>
      <c r="O26" s="21"/>
      <c r="P26" s="3640" t="s">
        <v>292</v>
      </c>
      <c r="Q26" s="3641"/>
      <c r="R26" s="3641"/>
      <c r="S26" s="3697"/>
      <c r="T26" s="121" t="str">
        <f>E105</f>
        <v>介護保険法により介護予防サービス計画費の支給が義務付けられているため、引き続き事業を継続する。</v>
      </c>
      <c r="U26" s="3690"/>
      <c r="V26" s="3690"/>
      <c r="W26" s="3690"/>
      <c r="X26" s="36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介護予防サービス計画給付件数</v>
      </c>
      <c r="C33" s="49"/>
      <c r="D33" s="23" t="str">
        <f t="shared" ref="D33:E36" si="1">D70</f>
        <v>件</v>
      </c>
      <c r="E33" s="150">
        <f t="shared" si="1"/>
        <v>6254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692" t="s">
        <v>285</v>
      </c>
      <c r="B44" s="3693"/>
      <c r="C44" s="3693"/>
      <c r="D44" s="3693"/>
      <c r="E44" s="3694" t="s">
        <v>985</v>
      </c>
      <c r="F44" s="3695"/>
      <c r="G44" s="3695"/>
      <c r="H44" s="3695"/>
      <c r="I44" s="3695"/>
      <c r="J44" s="3695"/>
      <c r="K44" s="3695"/>
      <c r="L44" s="3695"/>
      <c r="M44" s="3695"/>
      <c r="N44" s="3696"/>
    </row>
    <row r="45" spans="1:35" ht="20.100000000000001" customHeight="1" x14ac:dyDescent="0.15">
      <c r="A45" s="3668" t="s">
        <v>283</v>
      </c>
      <c r="B45" s="3669"/>
      <c r="C45" s="3669"/>
      <c r="D45" s="3669"/>
      <c r="E45" s="3670" t="s">
        <v>822</v>
      </c>
      <c r="F45" s="3671"/>
      <c r="G45" s="3671"/>
      <c r="H45" s="3671"/>
      <c r="I45" s="3671"/>
      <c r="J45" s="3671"/>
      <c r="K45" s="3671"/>
      <c r="L45" s="3671"/>
      <c r="M45" s="3671"/>
      <c r="N45" s="3672"/>
    </row>
    <row r="46" spans="1:35" ht="20.100000000000001" customHeight="1" x14ac:dyDescent="0.15">
      <c r="A46" s="3665" t="s">
        <v>334</v>
      </c>
      <c r="B46" s="3666"/>
      <c r="C46" s="3666"/>
      <c r="D46" s="3667"/>
      <c r="E46" s="3673" t="s">
        <v>984</v>
      </c>
      <c r="F46" s="3674"/>
      <c r="G46" s="3674"/>
      <c r="H46" s="3674"/>
      <c r="I46" s="3674"/>
      <c r="J46" s="3674"/>
      <c r="K46" s="3674"/>
      <c r="L46" s="3674"/>
      <c r="M46" s="3674"/>
      <c r="N46" s="36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668" t="s">
        <v>332</v>
      </c>
      <c r="B51" s="3669"/>
      <c r="C51" s="3669"/>
      <c r="D51" s="3669"/>
      <c r="E51" s="3682" t="str">
        <f>AA52 &amp; "市が直接実施  " &amp; AB52  &amp; "一部委託  "  &amp; AC52 &amp; "全部委託・指定管理  " &amp; AD52 &amp; "その他"</f>
        <v>■市が直接実施  □一部委託  □全部委託・指定管理  □その他</v>
      </c>
      <c r="F51" s="3683"/>
      <c r="G51" s="3683"/>
      <c r="H51" s="3683"/>
      <c r="I51" s="3683"/>
      <c r="J51" s="3683"/>
      <c r="K51" s="3683"/>
      <c r="L51" s="3683"/>
      <c r="M51" s="3683"/>
      <c r="N51" s="3684"/>
    </row>
    <row r="52" spans="1:40" ht="20.100000000000001" customHeight="1" x14ac:dyDescent="0.15">
      <c r="A52" s="3668" t="s">
        <v>331</v>
      </c>
      <c r="B52" s="3669"/>
      <c r="C52" s="3669"/>
      <c r="D52" s="3669"/>
      <c r="E52" s="3682" t="str">
        <f>AA53 &amp; "国・県の制度　 " &amp; AB53  &amp; "国・県の制度＋市独自の制度　 "  &amp; AC53  &amp; "市独自の制度"</f>
        <v>■国・県の制度　 □国・県の制度＋市独自の制度　 □市独自の制度</v>
      </c>
      <c r="F52" s="3683"/>
      <c r="G52" s="3683"/>
      <c r="H52" s="3683"/>
      <c r="I52" s="3683"/>
      <c r="J52" s="3683"/>
      <c r="K52" s="3683"/>
      <c r="L52" s="3683"/>
      <c r="M52" s="3683"/>
      <c r="N52" s="3684"/>
      <c r="AA52" s="8" t="s">
        <v>275</v>
      </c>
      <c r="AB52" s="8" t="s">
        <v>274</v>
      </c>
      <c r="AC52" s="8" t="s">
        <v>274</v>
      </c>
      <c r="AD52" s="8" t="s">
        <v>274</v>
      </c>
    </row>
    <row r="53" spans="1:40" ht="20.100000000000001" customHeight="1" thickBot="1" x14ac:dyDescent="0.2">
      <c r="A53" s="3685" t="s">
        <v>330</v>
      </c>
      <c r="B53" s="3686"/>
      <c r="C53" s="3686"/>
      <c r="D53" s="3686"/>
      <c r="E53" s="3687" t="s">
        <v>851</v>
      </c>
      <c r="F53" s="3688"/>
      <c r="G53" s="3688"/>
      <c r="H53" s="3688"/>
      <c r="I53" s="3688"/>
      <c r="J53" s="3688"/>
      <c r="K53" s="3688"/>
      <c r="L53" s="3688"/>
      <c r="M53" s="3688"/>
      <c r="N53" s="36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30443000</v>
      </c>
      <c r="F57" s="57"/>
      <c r="G57" s="57">
        <f>IFERROR(HLOOKUP($AF$38,$AA$56:$AI$57,2,FALSE)*1000,"")</f>
        <v>31661000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31555</v>
      </c>
      <c r="AE57" s="13">
        <v>30443</v>
      </c>
      <c r="AF57" s="13">
        <v>31661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7720000</v>
      </c>
      <c r="G58" s="19"/>
      <c r="H58" s="20">
        <f>IFERROR(G57-H59,"")</f>
        <v>7842000</v>
      </c>
      <c r="I58" s="19"/>
      <c r="J58" s="20">
        <f>IFERROR(I57-J59,"")</f>
        <v>0</v>
      </c>
      <c r="K58" s="19"/>
      <c r="L58" s="20">
        <f>IFERROR(K57-L59,"")</f>
        <v>0</v>
      </c>
      <c r="M58" s="19"/>
      <c r="N58" s="18">
        <f>IFERROR(M57-N59,"")</f>
        <v>0</v>
      </c>
      <c r="AA58" s="13">
        <v>0</v>
      </c>
      <c r="AB58" s="13">
        <v>0</v>
      </c>
      <c r="AC58" s="13">
        <v>0</v>
      </c>
      <c r="AD58" s="13">
        <v>16124649</v>
      </c>
      <c r="AE58" s="13">
        <v>30163685</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22723000</v>
      </c>
      <c r="G59" s="19"/>
      <c r="H59" s="20">
        <f>IFERROR(HLOOKUP($AF$38,$AA$60:$AI$61,2,FALSE)*1000,"")</f>
        <v>23819000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30163685</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279315</v>
      </c>
      <c r="F61" s="57"/>
      <c r="G61" s="57">
        <f>IFERROR(G57-G60,"")</f>
        <v>31661000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23877</v>
      </c>
      <c r="AE61" s="12">
        <f t="shared" si="2"/>
        <v>22723</v>
      </c>
      <c r="AF61" s="12">
        <f t="shared" si="2"/>
        <v>23819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0.9908249843970699</v>
      </c>
      <c r="F62" s="47"/>
      <c r="G62" s="47">
        <f>IFERROR(G$60/G$57,"")</f>
        <v>0</v>
      </c>
      <c r="H62" s="47"/>
      <c r="I62" s="47" t="str">
        <f>IFERROR(I$60/I$57,"")</f>
        <v/>
      </c>
      <c r="J62" s="47"/>
      <c r="K62" s="47" t="str">
        <f>IFERROR(K$60/K$57,"")</f>
        <v/>
      </c>
      <c r="L62" s="47"/>
      <c r="M62" s="47" t="str">
        <f>IFERROR(M$60/M$57,"")</f>
        <v/>
      </c>
      <c r="N62" s="50"/>
      <c r="AA62" s="11">
        <v>0</v>
      </c>
      <c r="AB62" s="11">
        <v>0</v>
      </c>
      <c r="AC62" s="11">
        <v>0</v>
      </c>
      <c r="AD62" s="11">
        <v>7469</v>
      </c>
      <c r="AE62" s="11">
        <v>6893</v>
      </c>
      <c r="AF62" s="11">
        <v>7355</v>
      </c>
      <c r="AG62" s="11">
        <v>0</v>
      </c>
      <c r="AH62" s="11">
        <v>0</v>
      </c>
      <c r="AI62" s="11">
        <v>0</v>
      </c>
      <c r="AJ62" s="8" t="s">
        <v>251</v>
      </c>
      <c r="AL62" s="8" t="s">
        <v>251</v>
      </c>
      <c r="AN62" s="8" t="s">
        <v>251</v>
      </c>
    </row>
    <row r="63" spans="1:40" ht="20.100000000000001" customHeight="1" x14ac:dyDescent="0.15">
      <c r="A63" s="51" t="s">
        <v>321</v>
      </c>
      <c r="B63" s="52"/>
      <c r="C63" s="52"/>
      <c r="D63" s="52"/>
      <c r="E63" s="53" t="s">
        <v>983</v>
      </c>
      <c r="F63" s="53"/>
      <c r="G63" s="53"/>
      <c r="H63" s="53"/>
      <c r="I63" s="53"/>
      <c r="J63" s="53"/>
      <c r="K63" s="53"/>
      <c r="L63" s="53"/>
      <c r="M63" s="53"/>
      <c r="N63" s="54"/>
      <c r="AA63" s="11">
        <v>0</v>
      </c>
      <c r="AB63" s="11">
        <v>0</v>
      </c>
      <c r="AC63" s="11">
        <v>0</v>
      </c>
      <c r="AD63" s="11">
        <v>3944</v>
      </c>
      <c r="AE63" s="11">
        <v>3805</v>
      </c>
      <c r="AF63" s="11">
        <v>3958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982</v>
      </c>
      <c r="C70" s="49"/>
      <c r="D70" s="15" t="s">
        <v>358</v>
      </c>
      <c r="E70" s="180">
        <f>IFERROR(HLOOKUP($AE$38,$AA$76:$AI$80,2,FALSE),"")</f>
        <v>6254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3944</v>
      </c>
      <c r="AE70" s="11">
        <v>3805</v>
      </c>
      <c r="AF70" s="11">
        <v>3958</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8520</v>
      </c>
      <c r="AE74" s="10">
        <v>8220</v>
      </c>
      <c r="AF74" s="10">
        <v>8548</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6254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640" t="s">
        <v>305</v>
      </c>
      <c r="B85" s="3641"/>
      <c r="C85" s="3641"/>
      <c r="D85" s="36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640" t="s">
        <v>302</v>
      </c>
      <c r="B87" s="3641"/>
      <c r="C87" s="3641"/>
      <c r="D87" s="36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636" t="s">
        <v>300</v>
      </c>
      <c r="B89" s="3637"/>
      <c r="C89" s="3637"/>
      <c r="D89" s="36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640" t="s">
        <v>297</v>
      </c>
      <c r="B91" s="3641"/>
      <c r="C91" s="3641"/>
      <c r="D91" s="3698"/>
      <c r="E91" s="158" t="s">
        <v>981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640" t="s">
        <v>294</v>
      </c>
      <c r="B98" s="3641"/>
      <c r="C98" s="3641"/>
      <c r="D98" s="3698"/>
      <c r="E98" s="3703" t="s">
        <v>340</v>
      </c>
      <c r="F98" s="3704"/>
      <c r="G98" s="3700" t="s">
        <v>293</v>
      </c>
      <c r="H98" s="3701"/>
      <c r="I98" s="3701"/>
      <c r="J98" s="3701"/>
      <c r="K98" s="3701"/>
      <c r="L98" s="3701"/>
      <c r="M98" s="3701"/>
      <c r="N98" s="37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640" t="s">
        <v>292</v>
      </c>
      <c r="B105" s="3641"/>
      <c r="C105" s="3641"/>
      <c r="D105" s="3698"/>
      <c r="E105" s="3699" t="s">
        <v>980</v>
      </c>
      <c r="F105" s="3690"/>
      <c r="G105" s="3690"/>
      <c r="H105" s="3690"/>
      <c r="I105" s="3690"/>
      <c r="J105" s="3690"/>
      <c r="K105" s="3690"/>
      <c r="L105" s="3690"/>
      <c r="M105" s="3690"/>
      <c r="N105" s="36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716" t="s">
        <v>307</v>
      </c>
      <c r="Q4" s="3717"/>
      <c r="R4" s="3717"/>
      <c r="S4" s="3717"/>
      <c r="T4" s="118" t="str">
        <f>LEFT(E83,1)</f>
        <v>Ｂ</v>
      </c>
      <c r="U4" s="3718" t="s">
        <v>306</v>
      </c>
      <c r="V4" s="3718"/>
      <c r="W4" s="3718"/>
      <c r="X4" s="37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720" t="s">
        <v>305</v>
      </c>
      <c r="Q6" s="3721"/>
      <c r="R6" s="3721"/>
      <c r="S6" s="3721"/>
      <c r="T6" s="118" t="str">
        <f>LEFT(E85,1)</f>
        <v>Ｂ</v>
      </c>
      <c r="U6" s="3718" t="s">
        <v>303</v>
      </c>
      <c r="V6" s="3718"/>
      <c r="W6" s="3718"/>
      <c r="X6" s="37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732" t="s">
        <v>285</v>
      </c>
      <c r="B7" s="3733"/>
      <c r="C7" s="3733"/>
      <c r="D7" s="3733"/>
      <c r="E7" s="3734" t="str">
        <f t="shared" si="0"/>
        <v>高額介護サービス費</v>
      </c>
      <c r="F7" s="3735"/>
      <c r="G7" s="3735"/>
      <c r="H7" s="3735"/>
      <c r="I7" s="3735"/>
      <c r="J7" s="3735"/>
      <c r="K7" s="3735"/>
      <c r="L7" s="3735"/>
      <c r="M7" s="3735"/>
      <c r="N7" s="37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708" t="s">
        <v>283</v>
      </c>
      <c r="B8" s="3709"/>
      <c r="C8" s="3709"/>
      <c r="D8" s="3709"/>
      <c r="E8" s="3710" t="str">
        <f t="shared" si="0"/>
        <v>介護保険課</v>
      </c>
      <c r="F8" s="3711"/>
      <c r="G8" s="3711"/>
      <c r="H8" s="3711"/>
      <c r="I8" s="3711"/>
      <c r="J8" s="3711"/>
      <c r="K8" s="3711"/>
      <c r="L8" s="3711"/>
      <c r="M8" s="3711"/>
      <c r="N8" s="3712"/>
      <c r="P8" s="3680" t="s">
        <v>302</v>
      </c>
      <c r="Q8" s="3681"/>
      <c r="R8" s="3681"/>
      <c r="S8" s="3681"/>
      <c r="T8" s="120" t="str">
        <f>LEFT(E87,1)</f>
        <v>Ａ</v>
      </c>
      <c r="U8" s="3678" t="s">
        <v>301</v>
      </c>
      <c r="V8" s="3678"/>
      <c r="W8" s="3678"/>
      <c r="X8" s="36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705" t="s">
        <v>334</v>
      </c>
      <c r="B9" s="3706"/>
      <c r="C9" s="3706"/>
      <c r="D9" s="3707"/>
      <c r="E9" s="3713" t="str">
        <f t="shared" si="0"/>
        <v>介護保険法第５１条の規定に基づき、要介護者が同一月内に利用した居宅サービス、地域密着型サービス及び施設サービスの自己負担額の合計が所得に応じた月額負担限度額を超えた場合に、その超えた額を償還払いで支給する。</v>
      </c>
      <c r="F9" s="3714"/>
      <c r="G9" s="3714"/>
      <c r="H9" s="3714"/>
      <c r="I9" s="3714"/>
      <c r="J9" s="3714"/>
      <c r="K9" s="3714"/>
      <c r="L9" s="3714"/>
      <c r="M9" s="3714"/>
      <c r="N9" s="37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676" t="s">
        <v>300</v>
      </c>
      <c r="Q10" s="3677"/>
      <c r="R10" s="3677"/>
      <c r="S10" s="3677"/>
      <c r="T10" s="118" t="str">
        <f>LEFT(E89,1)</f>
        <v>Ａ</v>
      </c>
      <c r="U10" s="3678" t="s">
        <v>298</v>
      </c>
      <c r="V10" s="3678"/>
      <c r="W10" s="3678"/>
      <c r="X10" s="36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高額介護サービス費を安定的に給付することで、要介護者が受けるサービスに必要な費用負担の家計に与える影響を軽減することができた。</v>
      </c>
      <c r="U12" s="3730"/>
      <c r="V12" s="3730"/>
      <c r="W12" s="3730"/>
      <c r="X12" s="37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708" t="s">
        <v>332</v>
      </c>
      <c r="B14" s="3709"/>
      <c r="C14" s="3709"/>
      <c r="D14" s="3709"/>
      <c r="E14" s="3722" t="str">
        <f>E51</f>
        <v>■市が直接実施  □一部委託  □全部委託・指定管理  □その他</v>
      </c>
      <c r="F14" s="3723"/>
      <c r="G14" s="3723"/>
      <c r="H14" s="3723"/>
      <c r="I14" s="3723"/>
      <c r="J14" s="3723"/>
      <c r="K14" s="3723"/>
      <c r="L14" s="3723"/>
      <c r="M14" s="3723"/>
      <c r="N14" s="37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708" t="s">
        <v>331</v>
      </c>
      <c r="B15" s="3709"/>
      <c r="C15" s="3709"/>
      <c r="D15" s="3709"/>
      <c r="E15" s="3722" t="str">
        <f>E52</f>
        <v>■国・県の制度　 □国・県の制度＋市独自の制度　 □市独自の制度</v>
      </c>
      <c r="F15" s="3723"/>
      <c r="G15" s="3723"/>
      <c r="H15" s="3723"/>
      <c r="I15" s="3723"/>
      <c r="J15" s="3723"/>
      <c r="K15" s="3723"/>
      <c r="L15" s="3723"/>
      <c r="M15" s="3723"/>
      <c r="N15" s="37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725" t="s">
        <v>330</v>
      </c>
      <c r="B16" s="3726"/>
      <c r="C16" s="3726"/>
      <c r="D16" s="3726"/>
      <c r="E16" s="3727" t="str">
        <f>E53</f>
        <v>介護保険法</v>
      </c>
      <c r="F16" s="3728"/>
      <c r="G16" s="3728"/>
      <c r="H16" s="3728"/>
      <c r="I16" s="3728"/>
      <c r="J16" s="3728"/>
      <c r="K16" s="3728"/>
      <c r="L16" s="3728"/>
      <c r="M16" s="3728"/>
      <c r="N16" s="37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311235000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89375000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221860000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296918818</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14316182</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0.95400201776792459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要介護者が同一月内に利用した居宅サービス、地域密着型サービス及び施設サービスの自己負担額の合計が所得に応じた月額負担限度額を超えた場合に、その超えた額を償還払いで支給した。</v>
      </c>
      <c r="F26" s="53"/>
      <c r="G26" s="53"/>
      <c r="H26" s="53"/>
      <c r="I26" s="53"/>
      <c r="J26" s="53"/>
      <c r="K26" s="53"/>
      <c r="L26" s="53"/>
      <c r="M26" s="53"/>
      <c r="N26" s="54"/>
      <c r="O26" s="21"/>
      <c r="P26" s="3680" t="s">
        <v>292</v>
      </c>
      <c r="Q26" s="3681"/>
      <c r="R26" s="3681"/>
      <c r="S26" s="3737"/>
      <c r="T26" s="121" t="str">
        <f>E105</f>
        <v>介護保険法により高額介護サービス費の支給が義務付けられているため、引き続き事業を継続する。</v>
      </c>
      <c r="U26" s="3730"/>
      <c r="V26" s="3730"/>
      <c r="W26" s="3730"/>
      <c r="X26" s="37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高額介護サービス費支給件数</v>
      </c>
      <c r="C33" s="49"/>
      <c r="D33" s="23" t="str">
        <f t="shared" ref="D33:E36" si="1">D70</f>
        <v>件</v>
      </c>
      <c r="E33" s="150">
        <f t="shared" si="1"/>
        <v>23474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732" t="s">
        <v>285</v>
      </c>
      <c r="B44" s="3733"/>
      <c r="C44" s="3733"/>
      <c r="D44" s="3733"/>
      <c r="E44" s="3734" t="s">
        <v>991</v>
      </c>
      <c r="F44" s="3735"/>
      <c r="G44" s="3735"/>
      <c r="H44" s="3735"/>
      <c r="I44" s="3735"/>
      <c r="J44" s="3735"/>
      <c r="K44" s="3735"/>
      <c r="L44" s="3735"/>
      <c r="M44" s="3735"/>
      <c r="N44" s="3736"/>
    </row>
    <row r="45" spans="1:35" ht="20.100000000000001" customHeight="1" x14ac:dyDescent="0.15">
      <c r="A45" s="3708" t="s">
        <v>283</v>
      </c>
      <c r="B45" s="3709"/>
      <c r="C45" s="3709"/>
      <c r="D45" s="3709"/>
      <c r="E45" s="3710" t="s">
        <v>822</v>
      </c>
      <c r="F45" s="3711"/>
      <c r="G45" s="3711"/>
      <c r="H45" s="3711"/>
      <c r="I45" s="3711"/>
      <c r="J45" s="3711"/>
      <c r="K45" s="3711"/>
      <c r="L45" s="3711"/>
      <c r="M45" s="3711"/>
      <c r="N45" s="3712"/>
    </row>
    <row r="46" spans="1:35" ht="20.100000000000001" customHeight="1" x14ac:dyDescent="0.15">
      <c r="A46" s="3705" t="s">
        <v>334</v>
      </c>
      <c r="B46" s="3706"/>
      <c r="C46" s="3706"/>
      <c r="D46" s="3707"/>
      <c r="E46" s="3713" t="s">
        <v>990</v>
      </c>
      <c r="F46" s="3714"/>
      <c r="G46" s="3714"/>
      <c r="H46" s="3714"/>
      <c r="I46" s="3714"/>
      <c r="J46" s="3714"/>
      <c r="K46" s="3714"/>
      <c r="L46" s="3714"/>
      <c r="M46" s="3714"/>
      <c r="N46" s="37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708" t="s">
        <v>332</v>
      </c>
      <c r="B51" s="3709"/>
      <c r="C51" s="3709"/>
      <c r="D51" s="3709"/>
      <c r="E51" s="3722" t="str">
        <f>AA52 &amp; "市が直接実施  " &amp; AB52  &amp; "一部委託  "  &amp; AC52 &amp; "全部委託・指定管理  " &amp; AD52 &amp; "その他"</f>
        <v>■市が直接実施  □一部委託  □全部委託・指定管理  □その他</v>
      </c>
      <c r="F51" s="3723"/>
      <c r="G51" s="3723"/>
      <c r="H51" s="3723"/>
      <c r="I51" s="3723"/>
      <c r="J51" s="3723"/>
      <c r="K51" s="3723"/>
      <c r="L51" s="3723"/>
      <c r="M51" s="3723"/>
      <c r="N51" s="3724"/>
    </row>
    <row r="52" spans="1:40" ht="20.100000000000001" customHeight="1" x14ac:dyDescent="0.15">
      <c r="A52" s="3708" t="s">
        <v>331</v>
      </c>
      <c r="B52" s="3709"/>
      <c r="C52" s="3709"/>
      <c r="D52" s="3709"/>
      <c r="E52" s="3722" t="str">
        <f>AA53 &amp; "国・県の制度　 " &amp; AB53  &amp; "国・県の制度＋市独自の制度　 "  &amp; AC53  &amp; "市独自の制度"</f>
        <v>■国・県の制度　 □国・県の制度＋市独自の制度　 □市独自の制度</v>
      </c>
      <c r="F52" s="3723"/>
      <c r="G52" s="3723"/>
      <c r="H52" s="3723"/>
      <c r="I52" s="3723"/>
      <c r="J52" s="3723"/>
      <c r="K52" s="3723"/>
      <c r="L52" s="3723"/>
      <c r="M52" s="3723"/>
      <c r="N52" s="3724"/>
      <c r="AA52" s="8" t="s">
        <v>275</v>
      </c>
      <c r="AB52" s="8" t="s">
        <v>274</v>
      </c>
      <c r="AC52" s="8" t="s">
        <v>274</v>
      </c>
      <c r="AD52" s="8" t="s">
        <v>274</v>
      </c>
    </row>
    <row r="53" spans="1:40" ht="20.100000000000001" customHeight="1" thickBot="1" x14ac:dyDescent="0.2">
      <c r="A53" s="3725" t="s">
        <v>330</v>
      </c>
      <c r="B53" s="3726"/>
      <c r="C53" s="3726"/>
      <c r="D53" s="3726"/>
      <c r="E53" s="3727" t="s">
        <v>851</v>
      </c>
      <c r="F53" s="3728"/>
      <c r="G53" s="3728"/>
      <c r="H53" s="3728"/>
      <c r="I53" s="3728"/>
      <c r="J53" s="3728"/>
      <c r="K53" s="3728"/>
      <c r="L53" s="3728"/>
      <c r="M53" s="3728"/>
      <c r="N53" s="37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311235000</v>
      </c>
      <c r="F57" s="57"/>
      <c r="G57" s="57">
        <f>IFERROR(HLOOKUP($AF$38,$AA$56:$AI$57,2,FALSE)*1000,"")</f>
        <v>312713000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283389</v>
      </c>
      <c r="AE57" s="13">
        <v>311235</v>
      </c>
      <c r="AF57" s="13">
        <v>312713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89375000</v>
      </c>
      <c r="G58" s="19"/>
      <c r="H58" s="20">
        <f>IFERROR(G57-H59,"")</f>
        <v>77455000</v>
      </c>
      <c r="I58" s="19"/>
      <c r="J58" s="20">
        <f>IFERROR(I57-J59,"")</f>
        <v>0</v>
      </c>
      <c r="K58" s="19"/>
      <c r="L58" s="20">
        <f>IFERROR(K57-L59,"")</f>
        <v>0</v>
      </c>
      <c r="M58" s="19"/>
      <c r="N58" s="18">
        <f>IFERROR(M57-N59,"")</f>
        <v>0</v>
      </c>
      <c r="AA58" s="13">
        <v>0</v>
      </c>
      <c r="AB58" s="13">
        <v>0</v>
      </c>
      <c r="AC58" s="13">
        <v>0</v>
      </c>
      <c r="AD58" s="13">
        <v>175302568</v>
      </c>
      <c r="AE58" s="13">
        <v>296918818</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221860000</v>
      </c>
      <c r="G59" s="19"/>
      <c r="H59" s="20">
        <f>IFERROR(HLOOKUP($AF$38,$AA$60:$AI$61,2,FALSE)*1000,"")</f>
        <v>235258000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296918818</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14316182</v>
      </c>
      <c r="F61" s="57"/>
      <c r="G61" s="57">
        <f>IFERROR(G57-G60,"")</f>
        <v>312713000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214441</v>
      </c>
      <c r="AE61" s="12">
        <f t="shared" si="2"/>
        <v>221860</v>
      </c>
      <c r="AF61" s="12">
        <f t="shared" si="2"/>
        <v>235258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0.95400201776792459</v>
      </c>
      <c r="F62" s="47"/>
      <c r="G62" s="47">
        <f>IFERROR(G$60/G$57,"")</f>
        <v>0</v>
      </c>
      <c r="H62" s="47"/>
      <c r="I62" s="47" t="str">
        <f>IFERROR(I$60/I$57,"")</f>
        <v/>
      </c>
      <c r="J62" s="47"/>
      <c r="K62" s="47" t="str">
        <f>IFERROR(K$60/K$57,"")</f>
        <v/>
      </c>
      <c r="L62" s="47"/>
      <c r="M62" s="47" t="str">
        <f>IFERROR(M$60/M$57,"")</f>
        <v/>
      </c>
      <c r="N62" s="50"/>
      <c r="AA62" s="11">
        <v>0</v>
      </c>
      <c r="AB62" s="11">
        <v>0</v>
      </c>
      <c r="AC62" s="11">
        <v>0</v>
      </c>
      <c r="AD62" s="11">
        <v>67078</v>
      </c>
      <c r="AE62" s="11">
        <v>67295</v>
      </c>
      <c r="AF62" s="11">
        <v>72644</v>
      </c>
      <c r="AG62" s="11">
        <v>0</v>
      </c>
      <c r="AH62" s="11">
        <v>0</v>
      </c>
      <c r="AI62" s="11">
        <v>0</v>
      </c>
      <c r="AJ62" s="8" t="s">
        <v>251</v>
      </c>
      <c r="AL62" s="8" t="s">
        <v>251</v>
      </c>
      <c r="AN62" s="8" t="s">
        <v>251</v>
      </c>
    </row>
    <row r="63" spans="1:40" ht="20.100000000000001" customHeight="1" x14ac:dyDescent="0.15">
      <c r="A63" s="51" t="s">
        <v>321</v>
      </c>
      <c r="B63" s="52"/>
      <c r="C63" s="52"/>
      <c r="D63" s="52"/>
      <c r="E63" s="53" t="s">
        <v>989</v>
      </c>
      <c r="F63" s="53"/>
      <c r="G63" s="53"/>
      <c r="H63" s="53"/>
      <c r="I63" s="53"/>
      <c r="J63" s="53"/>
      <c r="K63" s="53"/>
      <c r="L63" s="53"/>
      <c r="M63" s="53"/>
      <c r="N63" s="54"/>
      <c r="AA63" s="11">
        <v>0</v>
      </c>
      <c r="AB63" s="11">
        <v>0</v>
      </c>
      <c r="AC63" s="11">
        <v>0</v>
      </c>
      <c r="AD63" s="11">
        <v>35424</v>
      </c>
      <c r="AE63" s="11">
        <v>37155</v>
      </c>
      <c r="AF63" s="11">
        <v>39089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988</v>
      </c>
      <c r="C70" s="49"/>
      <c r="D70" s="15" t="s">
        <v>358</v>
      </c>
      <c r="E70" s="180">
        <f>IFERROR(HLOOKUP($AE$38,$AA$76:$AI$80,2,FALSE),"")</f>
        <v>23474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35424</v>
      </c>
      <c r="AE70" s="11">
        <v>37155</v>
      </c>
      <c r="AF70" s="11">
        <v>39089</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76515</v>
      </c>
      <c r="AE74" s="10">
        <v>80255</v>
      </c>
      <c r="AF74" s="10">
        <v>84436</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23474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680" t="s">
        <v>305</v>
      </c>
      <c r="B85" s="3681"/>
      <c r="C85" s="3681"/>
      <c r="D85" s="36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680" t="s">
        <v>302</v>
      </c>
      <c r="B87" s="3681"/>
      <c r="C87" s="3681"/>
      <c r="D87" s="36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676" t="s">
        <v>300</v>
      </c>
      <c r="B89" s="3677"/>
      <c r="C89" s="3677"/>
      <c r="D89" s="36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680" t="s">
        <v>297</v>
      </c>
      <c r="B91" s="3681"/>
      <c r="C91" s="3681"/>
      <c r="D91" s="3738"/>
      <c r="E91" s="158" t="s">
        <v>987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680" t="s">
        <v>294</v>
      </c>
      <c r="B98" s="3681"/>
      <c r="C98" s="3681"/>
      <c r="D98" s="3738"/>
      <c r="E98" s="3743" t="s">
        <v>340</v>
      </c>
      <c r="F98" s="3744"/>
      <c r="G98" s="3740" t="s">
        <v>293</v>
      </c>
      <c r="H98" s="3741"/>
      <c r="I98" s="3741"/>
      <c r="J98" s="3741"/>
      <c r="K98" s="3741"/>
      <c r="L98" s="3741"/>
      <c r="M98" s="3741"/>
      <c r="N98" s="37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680" t="s">
        <v>292</v>
      </c>
      <c r="B105" s="3681"/>
      <c r="C105" s="3681"/>
      <c r="D105" s="3738"/>
      <c r="E105" s="3739" t="s">
        <v>986</v>
      </c>
      <c r="F105" s="3730"/>
      <c r="G105" s="3730"/>
      <c r="H105" s="3730"/>
      <c r="I105" s="3730"/>
      <c r="J105" s="3730"/>
      <c r="K105" s="3730"/>
      <c r="L105" s="3730"/>
      <c r="M105" s="3730"/>
      <c r="N105" s="37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756" t="s">
        <v>307</v>
      </c>
      <c r="Q4" s="3757"/>
      <c r="R4" s="3757"/>
      <c r="S4" s="3757"/>
      <c r="T4" s="118" t="str">
        <f>LEFT(E83,1)</f>
        <v>Ｂ</v>
      </c>
      <c r="U4" s="3758" t="s">
        <v>306</v>
      </c>
      <c r="V4" s="3758"/>
      <c r="W4" s="3758"/>
      <c r="X4" s="37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760" t="s">
        <v>305</v>
      </c>
      <c r="Q6" s="3761"/>
      <c r="R6" s="3761"/>
      <c r="S6" s="3761"/>
      <c r="T6" s="118" t="str">
        <f>LEFT(E85,1)</f>
        <v>Ｂ</v>
      </c>
      <c r="U6" s="3758" t="s">
        <v>303</v>
      </c>
      <c r="V6" s="3758"/>
      <c r="W6" s="3758"/>
      <c r="X6" s="37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772" t="s">
        <v>285</v>
      </c>
      <c r="B7" s="3773"/>
      <c r="C7" s="3773"/>
      <c r="D7" s="3773"/>
      <c r="E7" s="3774" t="str">
        <f t="shared" si="0"/>
        <v>高額介護予防サービス費</v>
      </c>
      <c r="F7" s="3775"/>
      <c r="G7" s="3775"/>
      <c r="H7" s="3775"/>
      <c r="I7" s="3775"/>
      <c r="J7" s="3775"/>
      <c r="K7" s="3775"/>
      <c r="L7" s="3775"/>
      <c r="M7" s="3775"/>
      <c r="N7" s="37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748" t="s">
        <v>283</v>
      </c>
      <c r="B8" s="3749"/>
      <c r="C8" s="3749"/>
      <c r="D8" s="3749"/>
      <c r="E8" s="3750" t="str">
        <f t="shared" si="0"/>
        <v>介護保険課</v>
      </c>
      <c r="F8" s="3751"/>
      <c r="G8" s="3751"/>
      <c r="H8" s="3751"/>
      <c r="I8" s="3751"/>
      <c r="J8" s="3751"/>
      <c r="K8" s="3751"/>
      <c r="L8" s="3751"/>
      <c r="M8" s="3751"/>
      <c r="N8" s="3752"/>
      <c r="P8" s="3720" t="s">
        <v>302</v>
      </c>
      <c r="Q8" s="3721"/>
      <c r="R8" s="3721"/>
      <c r="S8" s="3721"/>
      <c r="T8" s="120" t="str">
        <f>LEFT(E87,1)</f>
        <v>Ａ</v>
      </c>
      <c r="U8" s="3718" t="s">
        <v>301</v>
      </c>
      <c r="V8" s="3718"/>
      <c r="W8" s="3718"/>
      <c r="X8" s="37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745" t="s">
        <v>334</v>
      </c>
      <c r="B9" s="3746"/>
      <c r="C9" s="3746"/>
      <c r="D9" s="3747"/>
      <c r="E9" s="3753" t="str">
        <f t="shared" si="0"/>
        <v>介護保険法第６１条の規定に基づき、要支援者が同一月内に利用した介護予防サービス及び地域密着型介護予防サービスの自己負担額の合計が所得に応じた月額負担限度額を超えた場合に、その超えた額を償還払いで支給する。</v>
      </c>
      <c r="F9" s="3754"/>
      <c r="G9" s="3754"/>
      <c r="H9" s="3754"/>
      <c r="I9" s="3754"/>
      <c r="J9" s="3754"/>
      <c r="K9" s="3754"/>
      <c r="L9" s="3754"/>
      <c r="M9" s="3754"/>
      <c r="N9" s="37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716" t="s">
        <v>300</v>
      </c>
      <c r="Q10" s="3717"/>
      <c r="R10" s="3717"/>
      <c r="S10" s="3717"/>
      <c r="T10" s="118" t="str">
        <f>LEFT(E89,1)</f>
        <v>Ａ</v>
      </c>
      <c r="U10" s="3718" t="s">
        <v>298</v>
      </c>
      <c r="V10" s="3718"/>
      <c r="W10" s="3718"/>
      <c r="X10" s="37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高額介護サービス費を安定的に給付することで、要支援者が受けるサービスに必要な費用負担の家計に与える影響を軽減することができた。</v>
      </c>
      <c r="U12" s="3770"/>
      <c r="V12" s="3770"/>
      <c r="W12" s="3770"/>
      <c r="X12" s="37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748" t="s">
        <v>332</v>
      </c>
      <c r="B14" s="3749"/>
      <c r="C14" s="3749"/>
      <c r="D14" s="3749"/>
      <c r="E14" s="3762" t="str">
        <f>E51</f>
        <v>■市が直接実施  □一部委託  □全部委託・指定管理  □その他</v>
      </c>
      <c r="F14" s="3763"/>
      <c r="G14" s="3763"/>
      <c r="H14" s="3763"/>
      <c r="I14" s="3763"/>
      <c r="J14" s="3763"/>
      <c r="K14" s="3763"/>
      <c r="L14" s="3763"/>
      <c r="M14" s="3763"/>
      <c r="N14" s="37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748" t="s">
        <v>331</v>
      </c>
      <c r="B15" s="3749"/>
      <c r="C15" s="3749"/>
      <c r="D15" s="3749"/>
      <c r="E15" s="3762" t="str">
        <f>E52</f>
        <v>■国・県の制度　 □国・県の制度＋市独自の制度　 □市独自の制度</v>
      </c>
      <c r="F15" s="3763"/>
      <c r="G15" s="3763"/>
      <c r="H15" s="3763"/>
      <c r="I15" s="3763"/>
      <c r="J15" s="3763"/>
      <c r="K15" s="3763"/>
      <c r="L15" s="3763"/>
      <c r="M15" s="3763"/>
      <c r="N15" s="37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765" t="s">
        <v>330</v>
      </c>
      <c r="B16" s="3766"/>
      <c r="C16" s="3766"/>
      <c r="D16" s="3766"/>
      <c r="E16" s="3767" t="str">
        <f>E53</f>
        <v>介護保険法</v>
      </c>
      <c r="F16" s="3768"/>
      <c r="G16" s="3768"/>
      <c r="H16" s="3768"/>
      <c r="I16" s="3768"/>
      <c r="J16" s="3768"/>
      <c r="K16" s="3768"/>
      <c r="L16" s="3768"/>
      <c r="M16" s="3768"/>
      <c r="N16" s="37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247000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62000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185000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242632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4368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0.98231578947368425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要支援者が同一月内に利用した介護予防サービス及び地域密着型介護予防サービスの自己負担額の合計が所得に応じた月額負担限度額を超えた場合に、その超えた額を償還払いで支給した。</v>
      </c>
      <c r="F26" s="53"/>
      <c r="G26" s="53"/>
      <c r="H26" s="53"/>
      <c r="I26" s="53"/>
      <c r="J26" s="53"/>
      <c r="K26" s="53"/>
      <c r="L26" s="53"/>
      <c r="M26" s="53"/>
      <c r="N26" s="54"/>
      <c r="O26" s="21"/>
      <c r="P26" s="3720" t="s">
        <v>292</v>
      </c>
      <c r="Q26" s="3721"/>
      <c r="R26" s="3721"/>
      <c r="S26" s="3777"/>
      <c r="T26" s="121" t="str">
        <f>E105</f>
        <v>介護保険法により高額介護予防サービス費の支給が義務付けられているため、引き続き事業を継続する。</v>
      </c>
      <c r="U26" s="3770"/>
      <c r="V26" s="3770"/>
      <c r="W26" s="3770"/>
      <c r="X26" s="37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高額介護予防サービス費支給件数</v>
      </c>
      <c r="C33" s="49"/>
      <c r="D33" s="23" t="str">
        <f t="shared" ref="D33:E36" si="1">D70</f>
        <v>件</v>
      </c>
      <c r="E33" s="46">
        <f t="shared" si="1"/>
        <v>178</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772" t="s">
        <v>285</v>
      </c>
      <c r="B44" s="3773"/>
      <c r="C44" s="3773"/>
      <c r="D44" s="3773"/>
      <c r="E44" s="3774" t="s">
        <v>997</v>
      </c>
      <c r="F44" s="3775"/>
      <c r="G44" s="3775"/>
      <c r="H44" s="3775"/>
      <c r="I44" s="3775"/>
      <c r="J44" s="3775"/>
      <c r="K44" s="3775"/>
      <c r="L44" s="3775"/>
      <c r="M44" s="3775"/>
      <c r="N44" s="3776"/>
    </row>
    <row r="45" spans="1:35" ht="20.100000000000001" customHeight="1" x14ac:dyDescent="0.15">
      <c r="A45" s="3748" t="s">
        <v>283</v>
      </c>
      <c r="B45" s="3749"/>
      <c r="C45" s="3749"/>
      <c r="D45" s="3749"/>
      <c r="E45" s="3750" t="s">
        <v>822</v>
      </c>
      <c r="F45" s="3751"/>
      <c r="G45" s="3751"/>
      <c r="H45" s="3751"/>
      <c r="I45" s="3751"/>
      <c r="J45" s="3751"/>
      <c r="K45" s="3751"/>
      <c r="L45" s="3751"/>
      <c r="M45" s="3751"/>
      <c r="N45" s="3752"/>
    </row>
    <row r="46" spans="1:35" ht="20.100000000000001" customHeight="1" x14ac:dyDescent="0.15">
      <c r="A46" s="3745" t="s">
        <v>334</v>
      </c>
      <c r="B46" s="3746"/>
      <c r="C46" s="3746"/>
      <c r="D46" s="3747"/>
      <c r="E46" s="3753" t="s">
        <v>996</v>
      </c>
      <c r="F46" s="3754"/>
      <c r="G46" s="3754"/>
      <c r="H46" s="3754"/>
      <c r="I46" s="3754"/>
      <c r="J46" s="3754"/>
      <c r="K46" s="3754"/>
      <c r="L46" s="3754"/>
      <c r="M46" s="3754"/>
      <c r="N46" s="37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748" t="s">
        <v>332</v>
      </c>
      <c r="B51" s="3749"/>
      <c r="C51" s="3749"/>
      <c r="D51" s="3749"/>
      <c r="E51" s="3762" t="str">
        <f>AA52 &amp; "市が直接実施  " &amp; AB52  &amp; "一部委託  "  &amp; AC52 &amp; "全部委託・指定管理  " &amp; AD52 &amp; "その他"</f>
        <v>■市が直接実施  □一部委託  □全部委託・指定管理  □その他</v>
      </c>
      <c r="F51" s="3763"/>
      <c r="G51" s="3763"/>
      <c r="H51" s="3763"/>
      <c r="I51" s="3763"/>
      <c r="J51" s="3763"/>
      <c r="K51" s="3763"/>
      <c r="L51" s="3763"/>
      <c r="M51" s="3763"/>
      <c r="N51" s="3764"/>
    </row>
    <row r="52" spans="1:40" ht="20.100000000000001" customHeight="1" x14ac:dyDescent="0.15">
      <c r="A52" s="3748" t="s">
        <v>331</v>
      </c>
      <c r="B52" s="3749"/>
      <c r="C52" s="3749"/>
      <c r="D52" s="3749"/>
      <c r="E52" s="3762" t="str">
        <f>AA53 &amp; "国・県の制度　 " &amp; AB53  &amp; "国・県の制度＋市独自の制度　 "  &amp; AC53  &amp; "市独自の制度"</f>
        <v>■国・県の制度　 □国・県の制度＋市独自の制度　 □市独自の制度</v>
      </c>
      <c r="F52" s="3763"/>
      <c r="G52" s="3763"/>
      <c r="H52" s="3763"/>
      <c r="I52" s="3763"/>
      <c r="J52" s="3763"/>
      <c r="K52" s="3763"/>
      <c r="L52" s="3763"/>
      <c r="M52" s="3763"/>
      <c r="N52" s="3764"/>
      <c r="AA52" s="8" t="s">
        <v>275</v>
      </c>
      <c r="AB52" s="8" t="s">
        <v>274</v>
      </c>
      <c r="AC52" s="8" t="s">
        <v>274</v>
      </c>
      <c r="AD52" s="8" t="s">
        <v>274</v>
      </c>
    </row>
    <row r="53" spans="1:40" ht="20.100000000000001" customHeight="1" thickBot="1" x14ac:dyDescent="0.2">
      <c r="A53" s="3765" t="s">
        <v>330</v>
      </c>
      <c r="B53" s="3766"/>
      <c r="C53" s="3766"/>
      <c r="D53" s="3766"/>
      <c r="E53" s="3767" t="s">
        <v>851</v>
      </c>
      <c r="F53" s="3768"/>
      <c r="G53" s="3768"/>
      <c r="H53" s="3768"/>
      <c r="I53" s="3768"/>
      <c r="J53" s="3768"/>
      <c r="K53" s="3768"/>
      <c r="L53" s="3768"/>
      <c r="M53" s="3768"/>
      <c r="N53" s="37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247000</v>
      </c>
      <c r="F57" s="57"/>
      <c r="G57" s="57">
        <f>IFERROR(HLOOKUP($AF$38,$AA$56:$AI$57,2,FALSE)*1000,"")</f>
        <v>250000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309</v>
      </c>
      <c r="AE57" s="13">
        <v>247</v>
      </c>
      <c r="AF57" s="13">
        <v>250</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62000</v>
      </c>
      <c r="G58" s="19"/>
      <c r="H58" s="20">
        <f>IFERROR(G57-H59,"")</f>
        <v>62000</v>
      </c>
      <c r="I58" s="19"/>
      <c r="J58" s="20">
        <f>IFERROR(I57-J59,"")</f>
        <v>0</v>
      </c>
      <c r="K58" s="19"/>
      <c r="L58" s="20">
        <f>IFERROR(K57-L59,"")</f>
        <v>0</v>
      </c>
      <c r="M58" s="19"/>
      <c r="N58" s="18">
        <f>IFERROR(M57-N59,"")</f>
        <v>0</v>
      </c>
      <c r="AA58" s="13">
        <v>0</v>
      </c>
      <c r="AB58" s="13">
        <v>0</v>
      </c>
      <c r="AC58" s="13">
        <v>0</v>
      </c>
      <c r="AD58" s="13">
        <v>133056</v>
      </c>
      <c r="AE58" s="13">
        <v>242632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185000</v>
      </c>
      <c r="G59" s="19"/>
      <c r="H59" s="20">
        <f>IFERROR(HLOOKUP($AF$38,$AA$60:$AI$61,2,FALSE)*1000,"")</f>
        <v>188000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242632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4368</v>
      </c>
      <c r="F61" s="57"/>
      <c r="G61" s="57">
        <f>IFERROR(G57-G60,"")</f>
        <v>250000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234</v>
      </c>
      <c r="AE61" s="12">
        <f t="shared" si="2"/>
        <v>185</v>
      </c>
      <c r="AF61" s="12">
        <f t="shared" si="2"/>
        <v>188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0.98231578947368425</v>
      </c>
      <c r="F62" s="47"/>
      <c r="G62" s="47">
        <f>IFERROR(G$60/G$57,"")</f>
        <v>0</v>
      </c>
      <c r="H62" s="47"/>
      <c r="I62" s="47" t="str">
        <f>IFERROR(I$60/I$57,"")</f>
        <v/>
      </c>
      <c r="J62" s="47"/>
      <c r="K62" s="47" t="str">
        <f>IFERROR(K$60/K$57,"")</f>
        <v/>
      </c>
      <c r="L62" s="47"/>
      <c r="M62" s="47" t="str">
        <f>IFERROR(M$60/M$57,"")</f>
        <v/>
      </c>
      <c r="N62" s="50"/>
      <c r="AA62" s="11">
        <v>0</v>
      </c>
      <c r="AB62" s="11">
        <v>0</v>
      </c>
      <c r="AC62" s="11">
        <v>0</v>
      </c>
      <c r="AD62" s="11">
        <v>73</v>
      </c>
      <c r="AE62" s="11">
        <v>56</v>
      </c>
      <c r="AF62" s="11">
        <v>58</v>
      </c>
      <c r="AG62" s="11">
        <v>0</v>
      </c>
      <c r="AH62" s="11">
        <v>0</v>
      </c>
      <c r="AI62" s="11">
        <v>0</v>
      </c>
      <c r="AJ62" s="8" t="s">
        <v>251</v>
      </c>
      <c r="AL62" s="8" t="s">
        <v>251</v>
      </c>
      <c r="AN62" s="8" t="s">
        <v>251</v>
      </c>
    </row>
    <row r="63" spans="1:40" ht="20.100000000000001" customHeight="1" x14ac:dyDescent="0.15">
      <c r="A63" s="51" t="s">
        <v>321</v>
      </c>
      <c r="B63" s="52"/>
      <c r="C63" s="52"/>
      <c r="D63" s="52"/>
      <c r="E63" s="53" t="s">
        <v>995</v>
      </c>
      <c r="F63" s="53"/>
      <c r="G63" s="53"/>
      <c r="H63" s="53"/>
      <c r="I63" s="53"/>
      <c r="J63" s="53"/>
      <c r="K63" s="53"/>
      <c r="L63" s="53"/>
      <c r="M63" s="53"/>
      <c r="N63" s="54"/>
      <c r="AA63" s="11">
        <v>0</v>
      </c>
      <c r="AB63" s="11">
        <v>0</v>
      </c>
      <c r="AC63" s="11">
        <v>0</v>
      </c>
      <c r="AD63" s="11">
        <v>39</v>
      </c>
      <c r="AE63" s="11">
        <v>31</v>
      </c>
      <c r="AF63" s="11">
        <v>31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994</v>
      </c>
      <c r="C70" s="49"/>
      <c r="D70" s="15" t="s">
        <v>358</v>
      </c>
      <c r="E70" s="180">
        <f>IFERROR(HLOOKUP($AE$38,$AA$76:$AI$80,2,FALSE),"")</f>
        <v>178</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39</v>
      </c>
      <c r="AE70" s="11">
        <v>31</v>
      </c>
      <c r="AF70" s="11">
        <v>31</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83</v>
      </c>
      <c r="AE74" s="10">
        <v>67</v>
      </c>
      <c r="AF74" s="10">
        <v>68</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178</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720" t="s">
        <v>305</v>
      </c>
      <c r="B85" s="3721"/>
      <c r="C85" s="3721"/>
      <c r="D85" s="372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720" t="s">
        <v>302</v>
      </c>
      <c r="B87" s="3721"/>
      <c r="C87" s="3721"/>
      <c r="D87" s="37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716" t="s">
        <v>300</v>
      </c>
      <c r="B89" s="3717"/>
      <c r="C89" s="3717"/>
      <c r="D89" s="37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720" t="s">
        <v>297</v>
      </c>
      <c r="B91" s="3721"/>
      <c r="C91" s="3721"/>
      <c r="D91" s="3778"/>
      <c r="E91" s="158" t="s">
        <v>993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720" t="s">
        <v>294</v>
      </c>
      <c r="B98" s="3721"/>
      <c r="C98" s="3721"/>
      <c r="D98" s="3778"/>
      <c r="E98" s="3783" t="s">
        <v>340</v>
      </c>
      <c r="F98" s="3784"/>
      <c r="G98" s="3780" t="s">
        <v>293</v>
      </c>
      <c r="H98" s="3781"/>
      <c r="I98" s="3781"/>
      <c r="J98" s="3781"/>
      <c r="K98" s="3781"/>
      <c r="L98" s="3781"/>
      <c r="M98" s="3781"/>
      <c r="N98" s="37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720" t="s">
        <v>292</v>
      </c>
      <c r="B105" s="3721"/>
      <c r="C105" s="3721"/>
      <c r="D105" s="3778"/>
      <c r="E105" s="3779" t="s">
        <v>992</v>
      </c>
      <c r="F105" s="3770"/>
      <c r="G105" s="3770"/>
      <c r="H105" s="3770"/>
      <c r="I105" s="3770"/>
      <c r="J105" s="3770"/>
      <c r="K105" s="3770"/>
      <c r="L105" s="3770"/>
      <c r="M105" s="3770"/>
      <c r="N105" s="37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796" t="s">
        <v>307</v>
      </c>
      <c r="Q4" s="3797"/>
      <c r="R4" s="3797"/>
      <c r="S4" s="3797"/>
      <c r="T4" s="118" t="str">
        <f>LEFT(E83,1)</f>
        <v>Ｂ</v>
      </c>
      <c r="U4" s="3798" t="s">
        <v>306</v>
      </c>
      <c r="V4" s="3798"/>
      <c r="W4" s="3798"/>
      <c r="X4" s="37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800" t="s">
        <v>305</v>
      </c>
      <c r="Q6" s="3801"/>
      <c r="R6" s="3801"/>
      <c r="S6" s="3801"/>
      <c r="T6" s="118" t="str">
        <f>LEFT(E85,1)</f>
        <v>Ｂ</v>
      </c>
      <c r="U6" s="3798" t="s">
        <v>303</v>
      </c>
      <c r="V6" s="3798"/>
      <c r="W6" s="3798"/>
      <c r="X6" s="37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812" t="s">
        <v>285</v>
      </c>
      <c r="B7" s="3813"/>
      <c r="C7" s="3813"/>
      <c r="D7" s="3813"/>
      <c r="E7" s="3814" t="str">
        <f t="shared" si="0"/>
        <v>高額医療合算介護サービス費</v>
      </c>
      <c r="F7" s="3815"/>
      <c r="G7" s="3815"/>
      <c r="H7" s="3815"/>
      <c r="I7" s="3815"/>
      <c r="J7" s="3815"/>
      <c r="K7" s="3815"/>
      <c r="L7" s="3815"/>
      <c r="M7" s="3815"/>
      <c r="N7" s="38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788" t="s">
        <v>283</v>
      </c>
      <c r="B8" s="3789"/>
      <c r="C8" s="3789"/>
      <c r="D8" s="3789"/>
      <c r="E8" s="3790" t="str">
        <f t="shared" si="0"/>
        <v>介護保険課</v>
      </c>
      <c r="F8" s="3791"/>
      <c r="G8" s="3791"/>
      <c r="H8" s="3791"/>
      <c r="I8" s="3791"/>
      <c r="J8" s="3791"/>
      <c r="K8" s="3791"/>
      <c r="L8" s="3791"/>
      <c r="M8" s="3791"/>
      <c r="N8" s="3792"/>
      <c r="P8" s="3760" t="s">
        <v>302</v>
      </c>
      <c r="Q8" s="3761"/>
      <c r="R8" s="3761"/>
      <c r="S8" s="3761"/>
      <c r="T8" s="120" t="str">
        <f>LEFT(E87,1)</f>
        <v>Ａ</v>
      </c>
      <c r="U8" s="3758" t="s">
        <v>301</v>
      </c>
      <c r="V8" s="3758"/>
      <c r="W8" s="3758"/>
      <c r="X8" s="37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785" t="s">
        <v>334</v>
      </c>
      <c r="B9" s="3786"/>
      <c r="C9" s="3786"/>
      <c r="D9" s="3787"/>
      <c r="E9" s="3793" t="str">
        <f t="shared" si="0"/>
        <v>介護保険法第５１条の２の規定に基づき、要介護者の同一世帯内における介護保険及び医療保険の自己負担額の合計が所得に応じた年額負担限度額を超えた場合に、その超えた額を償還払いで支給する（算定期間は毎年８月から翌年７月までの１年間）。</v>
      </c>
      <c r="F9" s="3794"/>
      <c r="G9" s="3794"/>
      <c r="H9" s="3794"/>
      <c r="I9" s="3794"/>
      <c r="J9" s="3794"/>
      <c r="K9" s="3794"/>
      <c r="L9" s="3794"/>
      <c r="M9" s="3794"/>
      <c r="N9" s="37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756" t="s">
        <v>300</v>
      </c>
      <c r="Q10" s="3757"/>
      <c r="R10" s="3757"/>
      <c r="S10" s="3757"/>
      <c r="T10" s="118" t="str">
        <f>LEFT(E89,1)</f>
        <v>Ａ</v>
      </c>
      <c r="U10" s="3758" t="s">
        <v>298</v>
      </c>
      <c r="V10" s="3758"/>
      <c r="W10" s="3758"/>
      <c r="X10" s="37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高額医療合算介護サービス費を安定的に給付することで、要介護者が受けるサービスに必要な費用負担の家計に与える影響を軽減することができた。</v>
      </c>
      <c r="U12" s="3810"/>
      <c r="V12" s="3810"/>
      <c r="W12" s="3810"/>
      <c r="X12" s="38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788" t="s">
        <v>332</v>
      </c>
      <c r="B14" s="3789"/>
      <c r="C14" s="3789"/>
      <c r="D14" s="3789"/>
      <c r="E14" s="3802" t="str">
        <f>E51</f>
        <v>■市が直接実施  □一部委託  □全部委託・指定管理  □その他</v>
      </c>
      <c r="F14" s="3803"/>
      <c r="G14" s="3803"/>
      <c r="H14" s="3803"/>
      <c r="I14" s="3803"/>
      <c r="J14" s="3803"/>
      <c r="K14" s="3803"/>
      <c r="L14" s="3803"/>
      <c r="M14" s="3803"/>
      <c r="N14" s="38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788" t="s">
        <v>331</v>
      </c>
      <c r="B15" s="3789"/>
      <c r="C15" s="3789"/>
      <c r="D15" s="3789"/>
      <c r="E15" s="3802" t="str">
        <f>E52</f>
        <v>■国・県の制度　 □国・県の制度＋市独自の制度　 □市独自の制度</v>
      </c>
      <c r="F15" s="3803"/>
      <c r="G15" s="3803"/>
      <c r="H15" s="3803"/>
      <c r="I15" s="3803"/>
      <c r="J15" s="3803"/>
      <c r="K15" s="3803"/>
      <c r="L15" s="3803"/>
      <c r="M15" s="3803"/>
      <c r="N15" s="38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805" t="s">
        <v>330</v>
      </c>
      <c r="B16" s="3806"/>
      <c r="C16" s="3806"/>
      <c r="D16" s="3806"/>
      <c r="E16" s="3807" t="str">
        <f>E53</f>
        <v>介護保険法</v>
      </c>
      <c r="F16" s="3808"/>
      <c r="G16" s="3808"/>
      <c r="H16" s="3808"/>
      <c r="I16" s="3808"/>
      <c r="J16" s="3808"/>
      <c r="K16" s="3808"/>
      <c r="L16" s="3808"/>
      <c r="M16" s="3808"/>
      <c r="N16" s="38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44318000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11238000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33080000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43740846</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577154</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0.98697698452096216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要介護者の同一世帯内における介護保険及び医療保険の自己負担額の合計が所得に応じた年額負担限度額を超えた場合に、その超えた額を償還払いで支給した。</v>
      </c>
      <c r="F26" s="53"/>
      <c r="G26" s="53"/>
      <c r="H26" s="53"/>
      <c r="I26" s="53"/>
      <c r="J26" s="53"/>
      <c r="K26" s="53"/>
      <c r="L26" s="53"/>
      <c r="M26" s="53"/>
      <c r="N26" s="54"/>
      <c r="O26" s="21"/>
      <c r="P26" s="3760" t="s">
        <v>292</v>
      </c>
      <c r="Q26" s="3761"/>
      <c r="R26" s="3761"/>
      <c r="S26" s="3817"/>
      <c r="T26" s="121" t="str">
        <f>E105</f>
        <v>介護保険法により高額医療合算介護サービス費の支給が義務付けられているため、引き続き事業を継続する。</v>
      </c>
      <c r="U26" s="3810"/>
      <c r="V26" s="3810"/>
      <c r="W26" s="3810"/>
      <c r="X26" s="38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高額医療合算介護サービス費支給件数</v>
      </c>
      <c r="C33" s="49"/>
      <c r="D33" s="23" t="str">
        <f t="shared" ref="D33:E36" si="1">D70</f>
        <v>件</v>
      </c>
      <c r="E33" s="150">
        <f t="shared" si="1"/>
        <v>1374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812" t="s">
        <v>285</v>
      </c>
      <c r="B44" s="3813"/>
      <c r="C44" s="3813"/>
      <c r="D44" s="3813"/>
      <c r="E44" s="3814" t="s">
        <v>1003</v>
      </c>
      <c r="F44" s="3815"/>
      <c r="G44" s="3815"/>
      <c r="H44" s="3815"/>
      <c r="I44" s="3815"/>
      <c r="J44" s="3815"/>
      <c r="K44" s="3815"/>
      <c r="L44" s="3815"/>
      <c r="M44" s="3815"/>
      <c r="N44" s="3816"/>
    </row>
    <row r="45" spans="1:35" ht="20.100000000000001" customHeight="1" x14ac:dyDescent="0.15">
      <c r="A45" s="3788" t="s">
        <v>283</v>
      </c>
      <c r="B45" s="3789"/>
      <c r="C45" s="3789"/>
      <c r="D45" s="3789"/>
      <c r="E45" s="3790" t="s">
        <v>822</v>
      </c>
      <c r="F45" s="3791"/>
      <c r="G45" s="3791"/>
      <c r="H45" s="3791"/>
      <c r="I45" s="3791"/>
      <c r="J45" s="3791"/>
      <c r="K45" s="3791"/>
      <c r="L45" s="3791"/>
      <c r="M45" s="3791"/>
      <c r="N45" s="3792"/>
    </row>
    <row r="46" spans="1:35" ht="20.100000000000001" customHeight="1" x14ac:dyDescent="0.15">
      <c r="A46" s="3785" t="s">
        <v>334</v>
      </c>
      <c r="B46" s="3786"/>
      <c r="C46" s="3786"/>
      <c r="D46" s="3787"/>
      <c r="E46" s="3793" t="s">
        <v>1002</v>
      </c>
      <c r="F46" s="3794"/>
      <c r="G46" s="3794"/>
      <c r="H46" s="3794"/>
      <c r="I46" s="3794"/>
      <c r="J46" s="3794"/>
      <c r="K46" s="3794"/>
      <c r="L46" s="3794"/>
      <c r="M46" s="3794"/>
      <c r="N46" s="37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788" t="s">
        <v>332</v>
      </c>
      <c r="B51" s="3789"/>
      <c r="C51" s="3789"/>
      <c r="D51" s="3789"/>
      <c r="E51" s="3802" t="str">
        <f>AA52 &amp; "市が直接実施  " &amp; AB52  &amp; "一部委託  "  &amp; AC52 &amp; "全部委託・指定管理  " &amp; AD52 &amp; "その他"</f>
        <v>■市が直接実施  □一部委託  □全部委託・指定管理  □その他</v>
      </c>
      <c r="F51" s="3803"/>
      <c r="G51" s="3803"/>
      <c r="H51" s="3803"/>
      <c r="I51" s="3803"/>
      <c r="J51" s="3803"/>
      <c r="K51" s="3803"/>
      <c r="L51" s="3803"/>
      <c r="M51" s="3803"/>
      <c r="N51" s="3804"/>
    </row>
    <row r="52" spans="1:40" ht="20.100000000000001" customHeight="1" x14ac:dyDescent="0.15">
      <c r="A52" s="3788" t="s">
        <v>331</v>
      </c>
      <c r="B52" s="3789"/>
      <c r="C52" s="3789"/>
      <c r="D52" s="3789"/>
      <c r="E52" s="3802" t="str">
        <f>AA53 &amp; "国・県の制度　 " &amp; AB53  &amp; "国・県の制度＋市独自の制度　 "  &amp; AC53  &amp; "市独自の制度"</f>
        <v>■国・県の制度　 □国・県の制度＋市独自の制度　 □市独自の制度</v>
      </c>
      <c r="F52" s="3803"/>
      <c r="G52" s="3803"/>
      <c r="H52" s="3803"/>
      <c r="I52" s="3803"/>
      <c r="J52" s="3803"/>
      <c r="K52" s="3803"/>
      <c r="L52" s="3803"/>
      <c r="M52" s="3803"/>
      <c r="N52" s="3804"/>
      <c r="AA52" s="8" t="s">
        <v>275</v>
      </c>
      <c r="AB52" s="8" t="s">
        <v>274</v>
      </c>
      <c r="AC52" s="8" t="s">
        <v>274</v>
      </c>
      <c r="AD52" s="8" t="s">
        <v>274</v>
      </c>
    </row>
    <row r="53" spans="1:40" ht="20.100000000000001" customHeight="1" thickBot="1" x14ac:dyDescent="0.2">
      <c r="A53" s="3805" t="s">
        <v>330</v>
      </c>
      <c r="B53" s="3806"/>
      <c r="C53" s="3806"/>
      <c r="D53" s="3806"/>
      <c r="E53" s="3807" t="s">
        <v>851</v>
      </c>
      <c r="F53" s="3808"/>
      <c r="G53" s="3808"/>
      <c r="H53" s="3808"/>
      <c r="I53" s="3808"/>
      <c r="J53" s="3808"/>
      <c r="K53" s="3808"/>
      <c r="L53" s="3808"/>
      <c r="M53" s="3808"/>
      <c r="N53" s="38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44318000</v>
      </c>
      <c r="F57" s="57"/>
      <c r="G57" s="57">
        <f>IFERROR(HLOOKUP($AF$38,$AA$56:$AI$57,2,FALSE)*1000,"")</f>
        <v>46014000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46966</v>
      </c>
      <c r="AE57" s="13">
        <v>44318</v>
      </c>
      <c r="AF57" s="13">
        <v>46014</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11238000</v>
      </c>
      <c r="G58" s="19"/>
      <c r="H58" s="20">
        <f>IFERROR(G57-H59,"")</f>
        <v>11397000</v>
      </c>
      <c r="I58" s="19"/>
      <c r="J58" s="20">
        <f>IFERROR(I57-J59,"")</f>
        <v>0</v>
      </c>
      <c r="K58" s="19"/>
      <c r="L58" s="20">
        <f>IFERROR(K57-L59,"")</f>
        <v>0</v>
      </c>
      <c r="M58" s="19"/>
      <c r="N58" s="18">
        <f>IFERROR(M57-N59,"")</f>
        <v>0</v>
      </c>
      <c r="AA58" s="13">
        <v>0</v>
      </c>
      <c r="AB58" s="13">
        <v>0</v>
      </c>
      <c r="AC58" s="13">
        <v>0</v>
      </c>
      <c r="AD58" s="13">
        <v>40141770</v>
      </c>
      <c r="AE58" s="13">
        <v>43740846</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33080000</v>
      </c>
      <c r="G59" s="19"/>
      <c r="H59" s="20">
        <f>IFERROR(HLOOKUP($AF$38,$AA$60:$AI$61,2,FALSE)*1000,"")</f>
        <v>34617000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43740846</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577154</v>
      </c>
      <c r="F61" s="57"/>
      <c r="G61" s="57">
        <f>IFERROR(G57-G60,"")</f>
        <v>46014000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35540</v>
      </c>
      <c r="AE61" s="12">
        <f t="shared" si="2"/>
        <v>33080</v>
      </c>
      <c r="AF61" s="12">
        <f t="shared" si="2"/>
        <v>34617</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0.98697698452096216</v>
      </c>
      <c r="F62" s="47"/>
      <c r="G62" s="47">
        <f>IFERROR(G$60/G$57,"")</f>
        <v>0</v>
      </c>
      <c r="H62" s="47"/>
      <c r="I62" s="47" t="str">
        <f>IFERROR(I$60/I$57,"")</f>
        <v/>
      </c>
      <c r="J62" s="47"/>
      <c r="K62" s="47" t="str">
        <f>IFERROR(K$60/K$57,"")</f>
        <v/>
      </c>
      <c r="L62" s="47"/>
      <c r="M62" s="47" t="str">
        <f>IFERROR(M$60/M$57,"")</f>
        <v/>
      </c>
      <c r="N62" s="50"/>
      <c r="AA62" s="11">
        <v>0</v>
      </c>
      <c r="AB62" s="11">
        <v>0</v>
      </c>
      <c r="AC62" s="11">
        <v>0</v>
      </c>
      <c r="AD62" s="11">
        <v>11117</v>
      </c>
      <c r="AE62" s="11">
        <v>10034</v>
      </c>
      <c r="AF62" s="11">
        <v>10689</v>
      </c>
      <c r="AG62" s="11">
        <v>0</v>
      </c>
      <c r="AH62" s="11">
        <v>0</v>
      </c>
      <c r="AI62" s="11">
        <v>0</v>
      </c>
      <c r="AJ62" s="8" t="s">
        <v>251</v>
      </c>
      <c r="AL62" s="8" t="s">
        <v>251</v>
      </c>
      <c r="AN62" s="8" t="s">
        <v>251</v>
      </c>
    </row>
    <row r="63" spans="1:40" ht="20.100000000000001" customHeight="1" x14ac:dyDescent="0.15">
      <c r="A63" s="51" t="s">
        <v>321</v>
      </c>
      <c r="B63" s="52"/>
      <c r="C63" s="52"/>
      <c r="D63" s="52"/>
      <c r="E63" s="53" t="s">
        <v>1001</v>
      </c>
      <c r="F63" s="53"/>
      <c r="G63" s="53"/>
      <c r="H63" s="53"/>
      <c r="I63" s="53"/>
      <c r="J63" s="53"/>
      <c r="K63" s="53"/>
      <c r="L63" s="53"/>
      <c r="M63" s="53"/>
      <c r="N63" s="54"/>
      <c r="AA63" s="11">
        <v>0</v>
      </c>
      <c r="AB63" s="11">
        <v>0</v>
      </c>
      <c r="AC63" s="11">
        <v>0</v>
      </c>
      <c r="AD63" s="11">
        <v>5871</v>
      </c>
      <c r="AE63" s="11">
        <v>5540</v>
      </c>
      <c r="AF63" s="11">
        <v>5752</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1000</v>
      </c>
      <c r="C70" s="49"/>
      <c r="D70" s="15" t="s">
        <v>358</v>
      </c>
      <c r="E70" s="180">
        <f>IFERROR(HLOOKUP($AE$38,$AA$76:$AI$80,2,FALSE),"")</f>
        <v>1374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5871</v>
      </c>
      <c r="AE70" s="11">
        <v>5540</v>
      </c>
      <c r="AF70" s="11">
        <v>5752</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12681</v>
      </c>
      <c r="AE74" s="10">
        <v>11966</v>
      </c>
      <c r="AF74" s="10">
        <v>12424</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1374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760" t="s">
        <v>305</v>
      </c>
      <c r="B85" s="3761"/>
      <c r="C85" s="3761"/>
      <c r="D85" s="376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760" t="s">
        <v>302</v>
      </c>
      <c r="B87" s="3761"/>
      <c r="C87" s="3761"/>
      <c r="D87" s="37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756" t="s">
        <v>300</v>
      </c>
      <c r="B89" s="3757"/>
      <c r="C89" s="3757"/>
      <c r="D89" s="37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760" t="s">
        <v>297</v>
      </c>
      <c r="B91" s="3761"/>
      <c r="C91" s="3761"/>
      <c r="D91" s="3818"/>
      <c r="E91" s="158" t="s">
        <v>999</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760" t="s">
        <v>294</v>
      </c>
      <c r="B98" s="3761"/>
      <c r="C98" s="3761"/>
      <c r="D98" s="3818"/>
      <c r="E98" s="3823" t="s">
        <v>340</v>
      </c>
      <c r="F98" s="3824"/>
      <c r="G98" s="3820" t="s">
        <v>293</v>
      </c>
      <c r="H98" s="3821"/>
      <c r="I98" s="3821"/>
      <c r="J98" s="3821"/>
      <c r="K98" s="3821"/>
      <c r="L98" s="3821"/>
      <c r="M98" s="3821"/>
      <c r="N98" s="38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760" t="s">
        <v>292</v>
      </c>
      <c r="B105" s="3761"/>
      <c r="C105" s="3761"/>
      <c r="D105" s="3818"/>
      <c r="E105" s="3819" t="s">
        <v>998</v>
      </c>
      <c r="F105" s="3810"/>
      <c r="G105" s="3810"/>
      <c r="H105" s="3810"/>
      <c r="I105" s="3810"/>
      <c r="J105" s="3810"/>
      <c r="K105" s="3810"/>
      <c r="L105" s="3810"/>
      <c r="M105" s="3810"/>
      <c r="N105" s="38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836" t="s">
        <v>307</v>
      </c>
      <c r="Q4" s="3837"/>
      <c r="R4" s="3837"/>
      <c r="S4" s="3837"/>
      <c r="T4" s="118" t="str">
        <f>LEFT(E83,1)</f>
        <v>Ｂ</v>
      </c>
      <c r="U4" s="3838" t="s">
        <v>306</v>
      </c>
      <c r="V4" s="3838"/>
      <c r="W4" s="3838"/>
      <c r="X4" s="38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840" t="s">
        <v>305</v>
      </c>
      <c r="Q6" s="3841"/>
      <c r="R6" s="3841"/>
      <c r="S6" s="3841"/>
      <c r="T6" s="118" t="str">
        <f>LEFT(E85,1)</f>
        <v>Ｂ</v>
      </c>
      <c r="U6" s="3838" t="s">
        <v>303</v>
      </c>
      <c r="V6" s="3838"/>
      <c r="W6" s="3838"/>
      <c r="X6" s="38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852" t="s">
        <v>285</v>
      </c>
      <c r="B7" s="3853"/>
      <c r="C7" s="3853"/>
      <c r="D7" s="3853"/>
      <c r="E7" s="3854" t="str">
        <f t="shared" si="0"/>
        <v>高額医療合算介護予防サービス費</v>
      </c>
      <c r="F7" s="3855"/>
      <c r="G7" s="3855"/>
      <c r="H7" s="3855"/>
      <c r="I7" s="3855"/>
      <c r="J7" s="3855"/>
      <c r="K7" s="3855"/>
      <c r="L7" s="3855"/>
      <c r="M7" s="3855"/>
      <c r="N7" s="38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828" t="s">
        <v>283</v>
      </c>
      <c r="B8" s="3829"/>
      <c r="C8" s="3829"/>
      <c r="D8" s="3829"/>
      <c r="E8" s="3830" t="str">
        <f t="shared" si="0"/>
        <v>介護保険課</v>
      </c>
      <c r="F8" s="3831"/>
      <c r="G8" s="3831"/>
      <c r="H8" s="3831"/>
      <c r="I8" s="3831"/>
      <c r="J8" s="3831"/>
      <c r="K8" s="3831"/>
      <c r="L8" s="3831"/>
      <c r="M8" s="3831"/>
      <c r="N8" s="3832"/>
      <c r="P8" s="3800" t="s">
        <v>302</v>
      </c>
      <c r="Q8" s="3801"/>
      <c r="R8" s="3801"/>
      <c r="S8" s="3801"/>
      <c r="T8" s="120" t="str">
        <f>LEFT(E87,1)</f>
        <v>Ａ</v>
      </c>
      <c r="U8" s="3798" t="s">
        <v>301</v>
      </c>
      <c r="V8" s="3798"/>
      <c r="W8" s="3798"/>
      <c r="X8" s="37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825" t="s">
        <v>334</v>
      </c>
      <c r="B9" s="3826"/>
      <c r="C9" s="3826"/>
      <c r="D9" s="3827"/>
      <c r="E9" s="3833" t="str">
        <f t="shared" si="0"/>
        <v>介護保険法第６１条の２の規定に基づき、要支援者の同一世帯内における介護保険及び医療保険の自己負担額の合計が所得に応じた年額負担限度額を超えた場合に、その超えた額を償還払いで支給する（算定期間は毎年８月から翌年７月までの１年間）。</v>
      </c>
      <c r="F9" s="3834"/>
      <c r="G9" s="3834"/>
      <c r="H9" s="3834"/>
      <c r="I9" s="3834"/>
      <c r="J9" s="3834"/>
      <c r="K9" s="3834"/>
      <c r="L9" s="3834"/>
      <c r="M9" s="3834"/>
      <c r="N9" s="38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796" t="s">
        <v>300</v>
      </c>
      <c r="Q10" s="3797"/>
      <c r="R10" s="3797"/>
      <c r="S10" s="3797"/>
      <c r="T10" s="118" t="str">
        <f>LEFT(E89,1)</f>
        <v>Ａ</v>
      </c>
      <c r="U10" s="3798" t="s">
        <v>298</v>
      </c>
      <c r="V10" s="3798"/>
      <c r="W10" s="3798"/>
      <c r="X10" s="37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高額医療合算介護予防サービス費を安定的に給付することで、要支援者が受けるサービスに必要な費用負担の家計に与える影響を軽減することができた。</v>
      </c>
      <c r="U12" s="3850"/>
      <c r="V12" s="3850"/>
      <c r="W12" s="3850"/>
      <c r="X12" s="38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828" t="s">
        <v>332</v>
      </c>
      <c r="B14" s="3829"/>
      <c r="C14" s="3829"/>
      <c r="D14" s="3829"/>
      <c r="E14" s="3842" t="str">
        <f>E51</f>
        <v>■市が直接実施  □一部委託  □全部委託・指定管理  □その他</v>
      </c>
      <c r="F14" s="3843"/>
      <c r="G14" s="3843"/>
      <c r="H14" s="3843"/>
      <c r="I14" s="3843"/>
      <c r="J14" s="3843"/>
      <c r="K14" s="3843"/>
      <c r="L14" s="3843"/>
      <c r="M14" s="3843"/>
      <c r="N14" s="38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828" t="s">
        <v>331</v>
      </c>
      <c r="B15" s="3829"/>
      <c r="C15" s="3829"/>
      <c r="D15" s="3829"/>
      <c r="E15" s="3842" t="str">
        <f>E52</f>
        <v>■国・県の制度　 □国・県の制度＋市独自の制度　 □市独自の制度</v>
      </c>
      <c r="F15" s="3843"/>
      <c r="G15" s="3843"/>
      <c r="H15" s="3843"/>
      <c r="I15" s="3843"/>
      <c r="J15" s="3843"/>
      <c r="K15" s="3843"/>
      <c r="L15" s="3843"/>
      <c r="M15" s="3843"/>
      <c r="N15" s="38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845" t="s">
        <v>330</v>
      </c>
      <c r="B16" s="3846"/>
      <c r="C16" s="3846"/>
      <c r="D16" s="3846"/>
      <c r="E16" s="3847" t="str">
        <f>E53</f>
        <v>介護保険法</v>
      </c>
      <c r="F16" s="3848"/>
      <c r="G16" s="3848"/>
      <c r="H16" s="3848"/>
      <c r="I16" s="3848"/>
      <c r="J16" s="3848"/>
      <c r="K16" s="3848"/>
      <c r="L16" s="3848"/>
      <c r="M16" s="3848"/>
      <c r="N16" s="38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220000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55000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165000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50292</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169708</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0.2286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要支援者の同一世帯内における介護保険及び医療保険の自己負担額の合計が所得に応じた年額負担限度額を超えた場合に、その超えた額を償還払いで支給した。</v>
      </c>
      <c r="F26" s="53"/>
      <c r="G26" s="53"/>
      <c r="H26" s="53"/>
      <c r="I26" s="53"/>
      <c r="J26" s="53"/>
      <c r="K26" s="53"/>
      <c r="L26" s="53"/>
      <c r="M26" s="53"/>
      <c r="N26" s="54"/>
      <c r="O26" s="21"/>
      <c r="P26" s="3800" t="s">
        <v>292</v>
      </c>
      <c r="Q26" s="3801"/>
      <c r="R26" s="3801"/>
      <c r="S26" s="3857"/>
      <c r="T26" s="121" t="str">
        <f>E105</f>
        <v>介護保険法により高額医療合算介護予防サービス費の支給が義務付けられているため、引き続き事業を継続する。</v>
      </c>
      <c r="U26" s="3850"/>
      <c r="V26" s="3850"/>
      <c r="W26" s="3850"/>
      <c r="X26" s="38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高額医療合算介護予防サービス費支給件数</v>
      </c>
      <c r="C33" s="49"/>
      <c r="D33" s="23" t="str">
        <f t="shared" ref="D33:E36" si="1">D70</f>
        <v>件</v>
      </c>
      <c r="E33" s="46">
        <f t="shared" si="1"/>
        <v>12</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852" t="s">
        <v>285</v>
      </c>
      <c r="B44" s="3853"/>
      <c r="C44" s="3853"/>
      <c r="D44" s="3853"/>
      <c r="E44" s="3854" t="s">
        <v>1009</v>
      </c>
      <c r="F44" s="3855"/>
      <c r="G44" s="3855"/>
      <c r="H44" s="3855"/>
      <c r="I44" s="3855"/>
      <c r="J44" s="3855"/>
      <c r="K44" s="3855"/>
      <c r="L44" s="3855"/>
      <c r="M44" s="3855"/>
      <c r="N44" s="3856"/>
    </row>
    <row r="45" spans="1:35" ht="20.100000000000001" customHeight="1" x14ac:dyDescent="0.15">
      <c r="A45" s="3828" t="s">
        <v>283</v>
      </c>
      <c r="B45" s="3829"/>
      <c r="C45" s="3829"/>
      <c r="D45" s="3829"/>
      <c r="E45" s="3830" t="s">
        <v>822</v>
      </c>
      <c r="F45" s="3831"/>
      <c r="G45" s="3831"/>
      <c r="H45" s="3831"/>
      <c r="I45" s="3831"/>
      <c r="J45" s="3831"/>
      <c r="K45" s="3831"/>
      <c r="L45" s="3831"/>
      <c r="M45" s="3831"/>
      <c r="N45" s="3832"/>
    </row>
    <row r="46" spans="1:35" ht="20.100000000000001" customHeight="1" x14ac:dyDescent="0.15">
      <c r="A46" s="3825" t="s">
        <v>334</v>
      </c>
      <c r="B46" s="3826"/>
      <c r="C46" s="3826"/>
      <c r="D46" s="3827"/>
      <c r="E46" s="3833" t="s">
        <v>1008</v>
      </c>
      <c r="F46" s="3834"/>
      <c r="G46" s="3834"/>
      <c r="H46" s="3834"/>
      <c r="I46" s="3834"/>
      <c r="J46" s="3834"/>
      <c r="K46" s="3834"/>
      <c r="L46" s="3834"/>
      <c r="M46" s="3834"/>
      <c r="N46" s="38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828" t="s">
        <v>332</v>
      </c>
      <c r="B51" s="3829"/>
      <c r="C51" s="3829"/>
      <c r="D51" s="3829"/>
      <c r="E51" s="3842" t="str">
        <f>AA52 &amp; "市が直接実施  " &amp; AB52  &amp; "一部委託  "  &amp; AC52 &amp; "全部委託・指定管理  " &amp; AD52 &amp; "その他"</f>
        <v>■市が直接実施  □一部委託  □全部委託・指定管理  □その他</v>
      </c>
      <c r="F51" s="3843"/>
      <c r="G51" s="3843"/>
      <c r="H51" s="3843"/>
      <c r="I51" s="3843"/>
      <c r="J51" s="3843"/>
      <c r="K51" s="3843"/>
      <c r="L51" s="3843"/>
      <c r="M51" s="3843"/>
      <c r="N51" s="3844"/>
    </row>
    <row r="52" spans="1:40" ht="20.100000000000001" customHeight="1" x14ac:dyDescent="0.15">
      <c r="A52" s="3828" t="s">
        <v>331</v>
      </c>
      <c r="B52" s="3829"/>
      <c r="C52" s="3829"/>
      <c r="D52" s="3829"/>
      <c r="E52" s="3842" t="str">
        <f>AA53 &amp; "国・県の制度　 " &amp; AB53  &amp; "国・県の制度＋市独自の制度　 "  &amp; AC53  &amp; "市独自の制度"</f>
        <v>■国・県の制度　 □国・県の制度＋市独自の制度　 □市独自の制度</v>
      </c>
      <c r="F52" s="3843"/>
      <c r="G52" s="3843"/>
      <c r="H52" s="3843"/>
      <c r="I52" s="3843"/>
      <c r="J52" s="3843"/>
      <c r="K52" s="3843"/>
      <c r="L52" s="3843"/>
      <c r="M52" s="3843"/>
      <c r="N52" s="3844"/>
      <c r="AA52" s="8" t="s">
        <v>275</v>
      </c>
      <c r="AB52" s="8" t="s">
        <v>274</v>
      </c>
      <c r="AC52" s="8" t="s">
        <v>274</v>
      </c>
      <c r="AD52" s="8" t="s">
        <v>274</v>
      </c>
    </row>
    <row r="53" spans="1:40" ht="20.100000000000001" customHeight="1" thickBot="1" x14ac:dyDescent="0.2">
      <c r="A53" s="3845" t="s">
        <v>330</v>
      </c>
      <c r="B53" s="3846"/>
      <c r="C53" s="3846"/>
      <c r="D53" s="3846"/>
      <c r="E53" s="3847" t="s">
        <v>851</v>
      </c>
      <c r="F53" s="3848"/>
      <c r="G53" s="3848"/>
      <c r="H53" s="3848"/>
      <c r="I53" s="3848"/>
      <c r="J53" s="3848"/>
      <c r="K53" s="3848"/>
      <c r="L53" s="3848"/>
      <c r="M53" s="3848"/>
      <c r="N53" s="384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220000</v>
      </c>
      <c r="F57" s="57"/>
      <c r="G57" s="57">
        <f>IFERROR(HLOOKUP($AF$38,$AA$56:$AI$57,2,FALSE)*1000,"")</f>
        <v>63000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190</v>
      </c>
      <c r="AE57" s="13">
        <v>220</v>
      </c>
      <c r="AF57" s="13">
        <v>63</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55000</v>
      </c>
      <c r="G58" s="19"/>
      <c r="H58" s="20">
        <f>IFERROR(G57-H59,"")</f>
        <v>15000</v>
      </c>
      <c r="I58" s="19"/>
      <c r="J58" s="20">
        <f>IFERROR(I57-J59,"")</f>
        <v>0</v>
      </c>
      <c r="K58" s="19"/>
      <c r="L58" s="20">
        <f>IFERROR(K57-L59,"")</f>
        <v>0</v>
      </c>
      <c r="M58" s="19"/>
      <c r="N58" s="18">
        <f>IFERROR(M57-N59,"")</f>
        <v>0</v>
      </c>
      <c r="AA58" s="13">
        <v>0</v>
      </c>
      <c r="AB58" s="13">
        <v>0</v>
      </c>
      <c r="AC58" s="13">
        <v>0</v>
      </c>
      <c r="AD58" s="13">
        <v>189391</v>
      </c>
      <c r="AE58" s="13">
        <v>50292</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165000</v>
      </c>
      <c r="G59" s="19"/>
      <c r="H59" s="20">
        <f>IFERROR(HLOOKUP($AF$38,$AA$60:$AI$61,2,FALSE)*1000,"")</f>
        <v>48000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50292</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169708</v>
      </c>
      <c r="F61" s="57"/>
      <c r="G61" s="57">
        <f>IFERROR(G57-G60,"")</f>
        <v>63000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70</v>
      </c>
      <c r="AE61" s="12">
        <f t="shared" si="2"/>
        <v>165</v>
      </c>
      <c r="AF61" s="12">
        <f t="shared" si="2"/>
        <v>48</v>
      </c>
      <c r="AG61" s="12">
        <f t="shared" si="2"/>
        <v>0</v>
      </c>
      <c r="AH61" s="12">
        <f t="shared" si="2"/>
        <v>0</v>
      </c>
      <c r="AI61" s="12">
        <f t="shared" si="2"/>
        <v>0</v>
      </c>
      <c r="AL61" s="8" t="s">
        <v>251</v>
      </c>
    </row>
    <row r="62" spans="1:40" ht="20.100000000000001" customHeight="1" x14ac:dyDescent="0.15">
      <c r="A62" s="56"/>
      <c r="B62" s="48" t="s">
        <v>322</v>
      </c>
      <c r="C62" s="48"/>
      <c r="D62" s="48"/>
      <c r="E62" s="47">
        <f>IFERROR(E$60/E$57,"")</f>
        <v>0.2286</v>
      </c>
      <c r="F62" s="47"/>
      <c r="G62" s="47">
        <f>IFERROR(G$60/G$57,"")</f>
        <v>0</v>
      </c>
      <c r="H62" s="47"/>
      <c r="I62" s="47" t="str">
        <f>IFERROR(I$60/I$57,"")</f>
        <v/>
      </c>
      <c r="J62" s="47"/>
      <c r="K62" s="47" t="str">
        <f>IFERROR(K$60/K$57,"")</f>
        <v/>
      </c>
      <c r="L62" s="47"/>
      <c r="M62" s="47" t="str">
        <f>IFERROR(M$60/M$57,"")</f>
        <v/>
      </c>
      <c r="N62" s="50"/>
      <c r="AA62" s="11">
        <v>0</v>
      </c>
      <c r="AB62" s="11">
        <v>0</v>
      </c>
      <c r="AC62" s="11">
        <v>0</v>
      </c>
      <c r="AD62" s="11">
        <v>21</v>
      </c>
      <c r="AE62" s="11">
        <v>50</v>
      </c>
      <c r="AF62" s="11">
        <v>15</v>
      </c>
      <c r="AG62" s="11">
        <v>0</v>
      </c>
      <c r="AH62" s="11">
        <v>0</v>
      </c>
      <c r="AI62" s="11">
        <v>0</v>
      </c>
      <c r="AJ62" s="8" t="s">
        <v>251</v>
      </c>
      <c r="AL62" s="8" t="s">
        <v>251</v>
      </c>
      <c r="AN62" s="8" t="s">
        <v>251</v>
      </c>
    </row>
    <row r="63" spans="1:40" ht="20.100000000000001" customHeight="1" x14ac:dyDescent="0.15">
      <c r="A63" s="51" t="s">
        <v>321</v>
      </c>
      <c r="B63" s="52"/>
      <c r="C63" s="52"/>
      <c r="D63" s="52"/>
      <c r="E63" s="53" t="s">
        <v>1007</v>
      </c>
      <c r="F63" s="53"/>
      <c r="G63" s="53"/>
      <c r="H63" s="53"/>
      <c r="I63" s="53"/>
      <c r="J63" s="53"/>
      <c r="K63" s="53"/>
      <c r="L63" s="53"/>
      <c r="M63" s="53"/>
      <c r="N63" s="54"/>
      <c r="AA63" s="11">
        <v>0</v>
      </c>
      <c r="AB63" s="11">
        <v>0</v>
      </c>
      <c r="AC63" s="11">
        <v>0</v>
      </c>
      <c r="AD63" s="11">
        <v>12</v>
      </c>
      <c r="AE63" s="11">
        <v>28</v>
      </c>
      <c r="AF63" s="11">
        <v>8</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1006</v>
      </c>
      <c r="C70" s="49"/>
      <c r="D70" s="15" t="s">
        <v>358</v>
      </c>
      <c r="E70" s="180">
        <f>IFERROR(HLOOKUP($AE$38,$AA$76:$AI$80,2,FALSE),"")</f>
        <v>12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12</v>
      </c>
      <c r="AE70" s="11">
        <v>28</v>
      </c>
      <c r="AF70" s="11">
        <v>8</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25</v>
      </c>
      <c r="AE74" s="10">
        <v>59</v>
      </c>
      <c r="AF74" s="10">
        <v>17</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12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800" t="s">
        <v>305</v>
      </c>
      <c r="B85" s="3801"/>
      <c r="C85" s="3801"/>
      <c r="D85" s="380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800" t="s">
        <v>302</v>
      </c>
      <c r="B87" s="3801"/>
      <c r="C87" s="3801"/>
      <c r="D87" s="380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796" t="s">
        <v>300</v>
      </c>
      <c r="B89" s="3797"/>
      <c r="C89" s="3797"/>
      <c r="D89" s="37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800" t="s">
        <v>297</v>
      </c>
      <c r="B91" s="3801"/>
      <c r="C91" s="3801"/>
      <c r="D91" s="3858"/>
      <c r="E91" s="158" t="s">
        <v>1005</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800" t="s">
        <v>294</v>
      </c>
      <c r="B98" s="3801"/>
      <c r="C98" s="3801"/>
      <c r="D98" s="3858"/>
      <c r="E98" s="3863" t="s">
        <v>340</v>
      </c>
      <c r="F98" s="3864"/>
      <c r="G98" s="3860" t="s">
        <v>293</v>
      </c>
      <c r="H98" s="3861"/>
      <c r="I98" s="3861"/>
      <c r="J98" s="3861"/>
      <c r="K98" s="3861"/>
      <c r="L98" s="3861"/>
      <c r="M98" s="3861"/>
      <c r="N98" s="38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800" t="s">
        <v>292</v>
      </c>
      <c r="B105" s="3801"/>
      <c r="C105" s="3801"/>
      <c r="D105" s="3858"/>
      <c r="E105" s="3859" t="s">
        <v>1004</v>
      </c>
      <c r="F105" s="3850"/>
      <c r="G105" s="3850"/>
      <c r="H105" s="3850"/>
      <c r="I105" s="3850"/>
      <c r="J105" s="3850"/>
      <c r="K105" s="3850"/>
      <c r="L105" s="3850"/>
      <c r="M105" s="3850"/>
      <c r="N105" s="38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876" t="s">
        <v>307</v>
      </c>
      <c r="Q4" s="3877"/>
      <c r="R4" s="3877"/>
      <c r="S4" s="3877"/>
      <c r="T4" s="118" t="str">
        <f>LEFT(E83,1)</f>
        <v>Ｂ</v>
      </c>
      <c r="U4" s="3878" t="s">
        <v>306</v>
      </c>
      <c r="V4" s="3878"/>
      <c r="W4" s="3878"/>
      <c r="X4" s="387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880" t="s">
        <v>305</v>
      </c>
      <c r="Q6" s="3881"/>
      <c r="R6" s="3881"/>
      <c r="S6" s="3881"/>
      <c r="T6" s="118" t="str">
        <f>LEFT(E85,1)</f>
        <v>Ｂ</v>
      </c>
      <c r="U6" s="3878" t="s">
        <v>303</v>
      </c>
      <c r="V6" s="3878"/>
      <c r="W6" s="3878"/>
      <c r="X6" s="387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892" t="s">
        <v>285</v>
      </c>
      <c r="B7" s="3893"/>
      <c r="C7" s="3893"/>
      <c r="D7" s="3893"/>
      <c r="E7" s="3894" t="str">
        <f t="shared" si="0"/>
        <v>特定入所者介護サービス費</v>
      </c>
      <c r="F7" s="3895"/>
      <c r="G7" s="3895"/>
      <c r="H7" s="3895"/>
      <c r="I7" s="3895"/>
      <c r="J7" s="3895"/>
      <c r="K7" s="3895"/>
      <c r="L7" s="3895"/>
      <c r="M7" s="3895"/>
      <c r="N7" s="389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868" t="s">
        <v>283</v>
      </c>
      <c r="B8" s="3869"/>
      <c r="C8" s="3869"/>
      <c r="D8" s="3869"/>
      <c r="E8" s="3870" t="str">
        <f t="shared" si="0"/>
        <v>介護保険課</v>
      </c>
      <c r="F8" s="3871"/>
      <c r="G8" s="3871"/>
      <c r="H8" s="3871"/>
      <c r="I8" s="3871"/>
      <c r="J8" s="3871"/>
      <c r="K8" s="3871"/>
      <c r="L8" s="3871"/>
      <c r="M8" s="3871"/>
      <c r="N8" s="3872"/>
      <c r="P8" s="3840" t="s">
        <v>302</v>
      </c>
      <c r="Q8" s="3841"/>
      <c r="R8" s="3841"/>
      <c r="S8" s="3841"/>
      <c r="T8" s="120" t="str">
        <f>LEFT(E87,1)</f>
        <v>Ａ</v>
      </c>
      <c r="U8" s="3838" t="s">
        <v>301</v>
      </c>
      <c r="V8" s="3838"/>
      <c r="W8" s="3838"/>
      <c r="X8" s="383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865" t="s">
        <v>334</v>
      </c>
      <c r="B9" s="3866"/>
      <c r="C9" s="3866"/>
      <c r="D9" s="3867"/>
      <c r="E9" s="3873" t="str">
        <f t="shared" si="0"/>
        <v>介護保険法第５１条の３の規定に基づき、低所得の要介護者が入所系サービスを利用したときの食費及び居住費又は滞在費について、所得に応じた自己負担限度額を超えた額を支給する。</v>
      </c>
      <c r="F9" s="3874"/>
      <c r="G9" s="3874"/>
      <c r="H9" s="3874"/>
      <c r="I9" s="3874"/>
      <c r="J9" s="3874"/>
      <c r="K9" s="3874"/>
      <c r="L9" s="3874"/>
      <c r="M9" s="3874"/>
      <c r="N9" s="387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836" t="s">
        <v>300</v>
      </c>
      <c r="Q10" s="3837"/>
      <c r="R10" s="3837"/>
      <c r="S10" s="3837"/>
      <c r="T10" s="118" t="str">
        <f>LEFT(E89,1)</f>
        <v>Ａ</v>
      </c>
      <c r="U10" s="3838" t="s">
        <v>298</v>
      </c>
      <c r="V10" s="3838"/>
      <c r="W10" s="3838"/>
      <c r="X10" s="383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特定入所者介護サービス費を安定的に給付することで、低所得の要介護者が介護保険施設等への入所系サービスを利用したときの負担を軽減することができた。</v>
      </c>
      <c r="U12" s="3890"/>
      <c r="V12" s="3890"/>
      <c r="W12" s="3890"/>
      <c r="X12" s="389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868" t="s">
        <v>332</v>
      </c>
      <c r="B14" s="3869"/>
      <c r="C14" s="3869"/>
      <c r="D14" s="3869"/>
      <c r="E14" s="3882" t="str">
        <f>E51</f>
        <v>■市が直接実施  □一部委託  □全部委託・指定管理  □その他</v>
      </c>
      <c r="F14" s="3883"/>
      <c r="G14" s="3883"/>
      <c r="H14" s="3883"/>
      <c r="I14" s="3883"/>
      <c r="J14" s="3883"/>
      <c r="K14" s="3883"/>
      <c r="L14" s="3883"/>
      <c r="M14" s="3883"/>
      <c r="N14" s="388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868" t="s">
        <v>331</v>
      </c>
      <c r="B15" s="3869"/>
      <c r="C15" s="3869"/>
      <c r="D15" s="3869"/>
      <c r="E15" s="3882" t="str">
        <f>E52</f>
        <v>■国・県の制度　 □国・県の制度＋市独自の制度　 □市独自の制度</v>
      </c>
      <c r="F15" s="3883"/>
      <c r="G15" s="3883"/>
      <c r="H15" s="3883"/>
      <c r="I15" s="3883"/>
      <c r="J15" s="3883"/>
      <c r="K15" s="3883"/>
      <c r="L15" s="3883"/>
      <c r="M15" s="3883"/>
      <c r="N15" s="388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885" t="s">
        <v>330</v>
      </c>
      <c r="B16" s="3886"/>
      <c r="C16" s="3886"/>
      <c r="D16" s="3886"/>
      <c r="E16" s="3887" t="str">
        <f>E53</f>
        <v>介護保険法</v>
      </c>
      <c r="F16" s="3888"/>
      <c r="G16" s="3888"/>
      <c r="H16" s="3888"/>
      <c r="I16" s="3888"/>
      <c r="J16" s="3888"/>
      <c r="K16" s="3888"/>
      <c r="L16" s="3888"/>
      <c r="M16" s="3888"/>
      <c r="N16" s="388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228829000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46408000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182421000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225447389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3381611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0.98522210471574845</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低所得の要介護者が介護保険施設等への入所系サービスを利用したときの食費及び居住費又は滞在費について、所得に応じた自己負担限度額を超えた額を支給した。</v>
      </c>
      <c r="F26" s="53"/>
      <c r="G26" s="53"/>
      <c r="H26" s="53"/>
      <c r="I26" s="53"/>
      <c r="J26" s="53"/>
      <c r="K26" s="53"/>
      <c r="L26" s="53"/>
      <c r="M26" s="53"/>
      <c r="N26" s="54"/>
      <c r="O26" s="21"/>
      <c r="P26" s="3840" t="s">
        <v>292</v>
      </c>
      <c r="Q26" s="3841"/>
      <c r="R26" s="3841"/>
      <c r="S26" s="3897"/>
      <c r="T26" s="121" t="str">
        <f>E105</f>
        <v>介護保険法により特定入所者介護サービス費の支給が義務付けられているため、引き続き事業を継続する。</v>
      </c>
      <c r="U26" s="3890"/>
      <c r="V26" s="3890"/>
      <c r="W26" s="3890"/>
      <c r="X26" s="389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特定入所者介護サービス費支給件数</v>
      </c>
      <c r="C33" s="49"/>
      <c r="D33" s="23" t="str">
        <f t="shared" ref="D33:E36" si="1">D70</f>
        <v>件</v>
      </c>
      <c r="E33" s="150">
        <f t="shared" si="1"/>
        <v>7614</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892" t="s">
        <v>285</v>
      </c>
      <c r="B44" s="3893"/>
      <c r="C44" s="3893"/>
      <c r="D44" s="3893"/>
      <c r="E44" s="3894" t="s">
        <v>1015</v>
      </c>
      <c r="F44" s="3895"/>
      <c r="G44" s="3895"/>
      <c r="H44" s="3895"/>
      <c r="I44" s="3895"/>
      <c r="J44" s="3895"/>
      <c r="K44" s="3895"/>
      <c r="L44" s="3895"/>
      <c r="M44" s="3895"/>
      <c r="N44" s="3896"/>
    </row>
    <row r="45" spans="1:35" ht="20.100000000000001" customHeight="1" x14ac:dyDescent="0.15">
      <c r="A45" s="3868" t="s">
        <v>283</v>
      </c>
      <c r="B45" s="3869"/>
      <c r="C45" s="3869"/>
      <c r="D45" s="3869"/>
      <c r="E45" s="3870" t="s">
        <v>822</v>
      </c>
      <c r="F45" s="3871"/>
      <c r="G45" s="3871"/>
      <c r="H45" s="3871"/>
      <c r="I45" s="3871"/>
      <c r="J45" s="3871"/>
      <c r="K45" s="3871"/>
      <c r="L45" s="3871"/>
      <c r="M45" s="3871"/>
      <c r="N45" s="3872"/>
    </row>
    <row r="46" spans="1:35" ht="20.100000000000001" customHeight="1" x14ac:dyDescent="0.15">
      <c r="A46" s="3865" t="s">
        <v>334</v>
      </c>
      <c r="B46" s="3866"/>
      <c r="C46" s="3866"/>
      <c r="D46" s="3867"/>
      <c r="E46" s="3873" t="s">
        <v>1014</v>
      </c>
      <c r="F46" s="3874"/>
      <c r="G46" s="3874"/>
      <c r="H46" s="3874"/>
      <c r="I46" s="3874"/>
      <c r="J46" s="3874"/>
      <c r="K46" s="3874"/>
      <c r="L46" s="3874"/>
      <c r="M46" s="3874"/>
      <c r="N46" s="387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868" t="s">
        <v>332</v>
      </c>
      <c r="B51" s="3869"/>
      <c r="C51" s="3869"/>
      <c r="D51" s="3869"/>
      <c r="E51" s="3882" t="str">
        <f>AA52 &amp; "市が直接実施  " &amp; AB52  &amp; "一部委託  "  &amp; AC52 &amp; "全部委託・指定管理  " &amp; AD52 &amp; "その他"</f>
        <v>■市が直接実施  □一部委託  □全部委託・指定管理  □その他</v>
      </c>
      <c r="F51" s="3883"/>
      <c r="G51" s="3883"/>
      <c r="H51" s="3883"/>
      <c r="I51" s="3883"/>
      <c r="J51" s="3883"/>
      <c r="K51" s="3883"/>
      <c r="L51" s="3883"/>
      <c r="M51" s="3883"/>
      <c r="N51" s="3884"/>
    </row>
    <row r="52" spans="1:40" ht="20.100000000000001" customHeight="1" x14ac:dyDescent="0.15">
      <c r="A52" s="3868" t="s">
        <v>331</v>
      </c>
      <c r="B52" s="3869"/>
      <c r="C52" s="3869"/>
      <c r="D52" s="3869"/>
      <c r="E52" s="3882" t="str">
        <f>AA53 &amp; "国・県の制度　 " &amp; AB53  &amp; "国・県の制度＋市独自の制度　 "  &amp; AC53  &amp; "市独自の制度"</f>
        <v>■国・県の制度　 □国・県の制度＋市独自の制度　 □市独自の制度</v>
      </c>
      <c r="F52" s="3883"/>
      <c r="G52" s="3883"/>
      <c r="H52" s="3883"/>
      <c r="I52" s="3883"/>
      <c r="J52" s="3883"/>
      <c r="K52" s="3883"/>
      <c r="L52" s="3883"/>
      <c r="M52" s="3883"/>
      <c r="N52" s="3884"/>
      <c r="AA52" s="8" t="s">
        <v>275</v>
      </c>
      <c r="AB52" s="8" t="s">
        <v>274</v>
      </c>
      <c r="AC52" s="8" t="s">
        <v>274</v>
      </c>
      <c r="AD52" s="8" t="s">
        <v>274</v>
      </c>
    </row>
    <row r="53" spans="1:40" ht="20.100000000000001" customHeight="1" thickBot="1" x14ac:dyDescent="0.2">
      <c r="A53" s="3885" t="s">
        <v>330</v>
      </c>
      <c r="B53" s="3886"/>
      <c r="C53" s="3886"/>
      <c r="D53" s="3886"/>
      <c r="E53" s="3887" t="s">
        <v>851</v>
      </c>
      <c r="F53" s="3888"/>
      <c r="G53" s="3888"/>
      <c r="H53" s="3888"/>
      <c r="I53" s="3888"/>
      <c r="J53" s="3888"/>
      <c r="K53" s="3888"/>
      <c r="L53" s="3888"/>
      <c r="M53" s="3888"/>
      <c r="N53" s="388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228829000</v>
      </c>
      <c r="F57" s="57"/>
      <c r="G57" s="57">
        <f>IFERROR(HLOOKUP($AF$38,$AA$56:$AI$57,2,FALSE)*1000,"")</f>
        <v>234435000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290888</v>
      </c>
      <c r="AE57" s="13">
        <v>228829</v>
      </c>
      <c r="AF57" s="13">
        <v>234435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46408000</v>
      </c>
      <c r="G58" s="19"/>
      <c r="H58" s="20">
        <f>IFERROR(G57-H59,"")</f>
        <v>58071000</v>
      </c>
      <c r="I58" s="19"/>
      <c r="J58" s="20">
        <f>IFERROR(I57-J59,"")</f>
        <v>0</v>
      </c>
      <c r="K58" s="19"/>
      <c r="L58" s="20">
        <f>IFERROR(K57-L59,"")</f>
        <v>0</v>
      </c>
      <c r="M58" s="19"/>
      <c r="N58" s="18">
        <f>IFERROR(M57-N59,"")</f>
        <v>0</v>
      </c>
      <c r="AA58" s="13">
        <v>0</v>
      </c>
      <c r="AB58" s="13">
        <v>0</v>
      </c>
      <c r="AC58" s="13">
        <v>0</v>
      </c>
      <c r="AD58" s="13">
        <v>131218498</v>
      </c>
      <c r="AE58" s="13">
        <v>225447389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182421000</v>
      </c>
      <c r="G59" s="19"/>
      <c r="H59" s="20">
        <f>IFERROR(HLOOKUP($AF$38,$AA$60:$AI$61,2,FALSE)*1000,"")</f>
        <v>176364000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225447389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3381611</v>
      </c>
      <c r="F61" s="57"/>
      <c r="G61" s="57">
        <f>IFERROR(G57-G60,"")</f>
        <v>234435000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220189</v>
      </c>
      <c r="AE61" s="12">
        <f t="shared" si="2"/>
        <v>182421</v>
      </c>
      <c r="AF61" s="12">
        <f t="shared" si="2"/>
        <v>176364</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0.98522210471574845</v>
      </c>
      <c r="F62" s="47"/>
      <c r="G62" s="47">
        <f>IFERROR(G$60/G$57,"")</f>
        <v>0</v>
      </c>
      <c r="H62" s="47"/>
      <c r="I62" s="47" t="str">
        <f>IFERROR(I$60/I$57,"")</f>
        <v/>
      </c>
      <c r="J62" s="47"/>
      <c r="K62" s="47" t="str">
        <f>IFERROR(K$60/K$57,"")</f>
        <v/>
      </c>
      <c r="L62" s="47"/>
      <c r="M62" s="47" t="str">
        <f>IFERROR(M$60/M$57,"")</f>
        <v/>
      </c>
      <c r="N62" s="50"/>
      <c r="AA62" s="11">
        <v>0</v>
      </c>
      <c r="AB62" s="11">
        <v>0</v>
      </c>
      <c r="AC62" s="11">
        <v>0</v>
      </c>
      <c r="AD62" s="11">
        <v>56746</v>
      </c>
      <c r="AE62" s="11">
        <v>45329</v>
      </c>
      <c r="AF62" s="11">
        <v>44754</v>
      </c>
      <c r="AG62" s="11">
        <v>0</v>
      </c>
      <c r="AH62" s="11">
        <v>0</v>
      </c>
      <c r="AI62" s="11">
        <v>0</v>
      </c>
      <c r="AJ62" s="8" t="s">
        <v>251</v>
      </c>
      <c r="AL62" s="8" t="s">
        <v>251</v>
      </c>
      <c r="AN62" s="8" t="s">
        <v>251</v>
      </c>
    </row>
    <row r="63" spans="1:40" ht="20.100000000000001" customHeight="1" x14ac:dyDescent="0.15">
      <c r="A63" s="51" t="s">
        <v>321</v>
      </c>
      <c r="B63" s="52"/>
      <c r="C63" s="52"/>
      <c r="D63" s="52"/>
      <c r="E63" s="53" t="s">
        <v>1013</v>
      </c>
      <c r="F63" s="53"/>
      <c r="G63" s="53"/>
      <c r="H63" s="53"/>
      <c r="I63" s="53"/>
      <c r="J63" s="53"/>
      <c r="K63" s="53"/>
      <c r="L63" s="53"/>
      <c r="M63" s="53"/>
      <c r="N63" s="54"/>
      <c r="AA63" s="11">
        <v>0</v>
      </c>
      <c r="AB63" s="11">
        <v>0</v>
      </c>
      <c r="AC63" s="11">
        <v>0</v>
      </c>
      <c r="AD63" s="11">
        <v>48503</v>
      </c>
      <c r="AE63" s="11">
        <v>40554</v>
      </c>
      <c r="AF63" s="11">
        <v>39009</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1012</v>
      </c>
      <c r="C70" s="49"/>
      <c r="D70" s="15" t="s">
        <v>358</v>
      </c>
      <c r="E70" s="180">
        <f>IFERROR(HLOOKUP($AE$38,$AA$76:$AI$80,2,FALSE),"")</f>
        <v>7614</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36373</v>
      </c>
      <c r="AE70" s="11">
        <v>30550</v>
      </c>
      <c r="AF70" s="11">
        <v>29304</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78567</v>
      </c>
      <c r="AE74" s="10">
        <v>65988</v>
      </c>
      <c r="AF74" s="10">
        <v>63297</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7614</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840" t="s">
        <v>305</v>
      </c>
      <c r="B85" s="3841"/>
      <c r="C85" s="3841"/>
      <c r="D85" s="384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840" t="s">
        <v>302</v>
      </c>
      <c r="B87" s="3841"/>
      <c r="C87" s="3841"/>
      <c r="D87" s="384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836" t="s">
        <v>300</v>
      </c>
      <c r="B89" s="3837"/>
      <c r="C89" s="3837"/>
      <c r="D89" s="383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840" t="s">
        <v>297</v>
      </c>
      <c r="B91" s="3841"/>
      <c r="C91" s="3841"/>
      <c r="D91" s="3898"/>
      <c r="E91" s="158" t="s">
        <v>1011</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840" t="s">
        <v>294</v>
      </c>
      <c r="B98" s="3841"/>
      <c r="C98" s="3841"/>
      <c r="D98" s="3898"/>
      <c r="E98" s="3903" t="s">
        <v>340</v>
      </c>
      <c r="F98" s="3904"/>
      <c r="G98" s="3900" t="s">
        <v>293</v>
      </c>
      <c r="H98" s="3901"/>
      <c r="I98" s="3901"/>
      <c r="J98" s="3901"/>
      <c r="K98" s="3901"/>
      <c r="L98" s="3901"/>
      <c r="M98" s="3901"/>
      <c r="N98" s="390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840" t="s">
        <v>292</v>
      </c>
      <c r="B105" s="3841"/>
      <c r="C105" s="3841"/>
      <c r="D105" s="3898"/>
      <c r="E105" s="3899" t="s">
        <v>1010</v>
      </c>
      <c r="F105" s="3890"/>
      <c r="G105" s="3890"/>
      <c r="H105" s="3890"/>
      <c r="I105" s="3890"/>
      <c r="J105" s="3890"/>
      <c r="K105" s="3890"/>
      <c r="L105" s="3890"/>
      <c r="M105" s="3890"/>
      <c r="N105" s="389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8"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916" t="s">
        <v>307</v>
      </c>
      <c r="Q4" s="3917"/>
      <c r="R4" s="3917"/>
      <c r="S4" s="3917"/>
      <c r="T4" s="118" t="str">
        <f>LEFT(E83,1)</f>
        <v>Ｂ</v>
      </c>
      <c r="U4" s="3918" t="s">
        <v>306</v>
      </c>
      <c r="V4" s="3918"/>
      <c r="W4" s="3918"/>
      <c r="X4" s="391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920" t="s">
        <v>305</v>
      </c>
      <c r="Q6" s="3921"/>
      <c r="R6" s="3921"/>
      <c r="S6" s="3921"/>
      <c r="T6" s="118" t="str">
        <f>LEFT(E85,1)</f>
        <v>Ｂ</v>
      </c>
      <c r="U6" s="3918" t="s">
        <v>303</v>
      </c>
      <c r="V6" s="3918"/>
      <c r="W6" s="3918"/>
      <c r="X6" s="391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932" t="s">
        <v>285</v>
      </c>
      <c r="B7" s="3933"/>
      <c r="C7" s="3933"/>
      <c r="D7" s="3933"/>
      <c r="E7" s="3934" t="str">
        <f t="shared" si="0"/>
        <v>特定入所者介護予防サービス費</v>
      </c>
      <c r="F7" s="3935"/>
      <c r="G7" s="3935"/>
      <c r="H7" s="3935"/>
      <c r="I7" s="3935"/>
      <c r="J7" s="3935"/>
      <c r="K7" s="3935"/>
      <c r="L7" s="3935"/>
      <c r="M7" s="3935"/>
      <c r="N7" s="393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908" t="s">
        <v>283</v>
      </c>
      <c r="B8" s="3909"/>
      <c r="C8" s="3909"/>
      <c r="D8" s="3909"/>
      <c r="E8" s="3910" t="str">
        <f t="shared" si="0"/>
        <v>介護保険課</v>
      </c>
      <c r="F8" s="3911"/>
      <c r="G8" s="3911"/>
      <c r="H8" s="3911"/>
      <c r="I8" s="3911"/>
      <c r="J8" s="3911"/>
      <c r="K8" s="3911"/>
      <c r="L8" s="3911"/>
      <c r="M8" s="3911"/>
      <c r="N8" s="3912"/>
      <c r="P8" s="3880" t="s">
        <v>302</v>
      </c>
      <c r="Q8" s="3881"/>
      <c r="R8" s="3881"/>
      <c r="S8" s="3881"/>
      <c r="T8" s="120" t="str">
        <f>LEFT(E87,1)</f>
        <v>Ａ</v>
      </c>
      <c r="U8" s="3878" t="s">
        <v>301</v>
      </c>
      <c r="V8" s="3878"/>
      <c r="W8" s="3878"/>
      <c r="X8" s="387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905" t="s">
        <v>334</v>
      </c>
      <c r="B9" s="3906"/>
      <c r="C9" s="3906"/>
      <c r="D9" s="3907"/>
      <c r="E9" s="3913" t="str">
        <f t="shared" si="0"/>
        <v>介護保険法第６１条の３の規定に基づき、低所得の要支援者が入所系サービスを利用したときの食費及び居住費又は滞在費について、所得に応じた自己負担限度額を超えた額を支給する。</v>
      </c>
      <c r="F9" s="3914"/>
      <c r="G9" s="3914"/>
      <c r="H9" s="3914"/>
      <c r="I9" s="3914"/>
      <c r="J9" s="3914"/>
      <c r="K9" s="3914"/>
      <c r="L9" s="3914"/>
      <c r="M9" s="3914"/>
      <c r="N9" s="391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876" t="s">
        <v>300</v>
      </c>
      <c r="Q10" s="3877"/>
      <c r="R10" s="3877"/>
      <c r="S10" s="3877"/>
      <c r="T10" s="118" t="str">
        <f>LEFT(E89,1)</f>
        <v>Ａ</v>
      </c>
      <c r="U10" s="3878" t="s">
        <v>298</v>
      </c>
      <c r="V10" s="3878"/>
      <c r="W10" s="3878"/>
      <c r="X10" s="387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特定入所者介護サービス費を安定的に給付することで、低所得の要支援者が短期入所サービスを利用したときの負担を軽減することができた。</v>
      </c>
      <c r="U12" s="3930"/>
      <c r="V12" s="3930"/>
      <c r="W12" s="3930"/>
      <c r="X12" s="393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908" t="s">
        <v>332</v>
      </c>
      <c r="B14" s="3909"/>
      <c r="C14" s="3909"/>
      <c r="D14" s="3909"/>
      <c r="E14" s="3922" t="str">
        <f>E51</f>
        <v>■市が直接実施  □一部委託  □全部委託・指定管理  □その他</v>
      </c>
      <c r="F14" s="3923"/>
      <c r="G14" s="3923"/>
      <c r="H14" s="3923"/>
      <c r="I14" s="3923"/>
      <c r="J14" s="3923"/>
      <c r="K14" s="3923"/>
      <c r="L14" s="3923"/>
      <c r="M14" s="3923"/>
      <c r="N14" s="392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908" t="s">
        <v>331</v>
      </c>
      <c r="B15" s="3909"/>
      <c r="C15" s="3909"/>
      <c r="D15" s="3909"/>
      <c r="E15" s="3922" t="str">
        <f>E52</f>
        <v>■国・県の制度　 □国・県の制度＋市独自の制度　 □市独自の制度</v>
      </c>
      <c r="F15" s="3923"/>
      <c r="G15" s="3923"/>
      <c r="H15" s="3923"/>
      <c r="I15" s="3923"/>
      <c r="J15" s="3923"/>
      <c r="K15" s="3923"/>
      <c r="L15" s="3923"/>
      <c r="M15" s="3923"/>
      <c r="N15" s="392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925" t="s">
        <v>330</v>
      </c>
      <c r="B16" s="3926"/>
      <c r="C16" s="3926"/>
      <c r="D16" s="3926"/>
      <c r="E16" s="3927" t="str">
        <f>E53</f>
        <v>介護保険法</v>
      </c>
      <c r="F16" s="3928"/>
      <c r="G16" s="3928"/>
      <c r="H16" s="3928"/>
      <c r="I16" s="3928"/>
      <c r="J16" s="3928"/>
      <c r="K16" s="3928"/>
      <c r="L16" s="3928"/>
      <c r="M16" s="3928"/>
      <c r="N16" s="392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60000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14000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46000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17760</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42240</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0.29599999999999999</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低所得の要支援者が短期入所サービスを利用したときの食費及び居住費又は滞在費について、所得に応じた自己負担限度額を超えた額を支給した。</v>
      </c>
      <c r="F26" s="53"/>
      <c r="G26" s="53"/>
      <c r="H26" s="53"/>
      <c r="I26" s="53"/>
      <c r="J26" s="53"/>
      <c r="K26" s="53"/>
      <c r="L26" s="53"/>
      <c r="M26" s="53"/>
      <c r="N26" s="54"/>
      <c r="O26" s="21"/>
      <c r="P26" s="3880" t="s">
        <v>292</v>
      </c>
      <c r="Q26" s="3881"/>
      <c r="R26" s="3881"/>
      <c r="S26" s="3937"/>
      <c r="T26" s="121" t="str">
        <f>E105</f>
        <v>介護保険法により特定入所者介護予防サービス費の支給が義務付けられているため、引き続き事業を継続する。</v>
      </c>
      <c r="U26" s="3930"/>
      <c r="V26" s="3930"/>
      <c r="W26" s="3930"/>
      <c r="X26" s="393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特定入所者介護予防サービス費支給件数</v>
      </c>
      <c r="C33" s="49"/>
      <c r="D33" s="23" t="str">
        <f t="shared" ref="D33:E36" si="1">D70</f>
        <v>件</v>
      </c>
      <c r="E33" s="46">
        <f t="shared" si="1"/>
        <v>5</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932" t="s">
        <v>285</v>
      </c>
      <c r="B44" s="3933"/>
      <c r="C44" s="3933"/>
      <c r="D44" s="3933"/>
      <c r="E44" s="3934" t="s">
        <v>1021</v>
      </c>
      <c r="F44" s="3935"/>
      <c r="G44" s="3935"/>
      <c r="H44" s="3935"/>
      <c r="I44" s="3935"/>
      <c r="J44" s="3935"/>
      <c r="K44" s="3935"/>
      <c r="L44" s="3935"/>
      <c r="M44" s="3935"/>
      <c r="N44" s="3936"/>
    </row>
    <row r="45" spans="1:35" ht="20.100000000000001" customHeight="1" x14ac:dyDescent="0.15">
      <c r="A45" s="3908" t="s">
        <v>283</v>
      </c>
      <c r="B45" s="3909"/>
      <c r="C45" s="3909"/>
      <c r="D45" s="3909"/>
      <c r="E45" s="3910" t="s">
        <v>822</v>
      </c>
      <c r="F45" s="3911"/>
      <c r="G45" s="3911"/>
      <c r="H45" s="3911"/>
      <c r="I45" s="3911"/>
      <c r="J45" s="3911"/>
      <c r="K45" s="3911"/>
      <c r="L45" s="3911"/>
      <c r="M45" s="3911"/>
      <c r="N45" s="3912"/>
    </row>
    <row r="46" spans="1:35" ht="20.100000000000001" customHeight="1" x14ac:dyDescent="0.15">
      <c r="A46" s="3905" t="s">
        <v>334</v>
      </c>
      <c r="B46" s="3906"/>
      <c r="C46" s="3906"/>
      <c r="D46" s="3907"/>
      <c r="E46" s="3913" t="s">
        <v>1020</v>
      </c>
      <c r="F46" s="3914"/>
      <c r="G46" s="3914"/>
      <c r="H46" s="3914"/>
      <c r="I46" s="3914"/>
      <c r="J46" s="3914"/>
      <c r="K46" s="3914"/>
      <c r="L46" s="3914"/>
      <c r="M46" s="3914"/>
      <c r="N46" s="391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908" t="s">
        <v>332</v>
      </c>
      <c r="B51" s="3909"/>
      <c r="C51" s="3909"/>
      <c r="D51" s="3909"/>
      <c r="E51" s="3922" t="str">
        <f>AA52 &amp; "市が直接実施  " &amp; AB52  &amp; "一部委託  "  &amp; AC52 &amp; "全部委託・指定管理  " &amp; AD52 &amp; "その他"</f>
        <v>■市が直接実施  □一部委託  □全部委託・指定管理  □その他</v>
      </c>
      <c r="F51" s="3923"/>
      <c r="G51" s="3923"/>
      <c r="H51" s="3923"/>
      <c r="I51" s="3923"/>
      <c r="J51" s="3923"/>
      <c r="K51" s="3923"/>
      <c r="L51" s="3923"/>
      <c r="M51" s="3923"/>
      <c r="N51" s="3924"/>
    </row>
    <row r="52" spans="1:40" ht="20.100000000000001" customHeight="1" x14ac:dyDescent="0.15">
      <c r="A52" s="3908" t="s">
        <v>331</v>
      </c>
      <c r="B52" s="3909"/>
      <c r="C52" s="3909"/>
      <c r="D52" s="3909"/>
      <c r="E52" s="3922" t="str">
        <f>AA53 &amp; "国・県の制度　 " &amp; AB53  &amp; "国・県の制度＋市独自の制度　 "  &amp; AC53  &amp; "市独自の制度"</f>
        <v>■国・県の制度　 □国・県の制度＋市独自の制度　 □市独自の制度</v>
      </c>
      <c r="F52" s="3923"/>
      <c r="G52" s="3923"/>
      <c r="H52" s="3923"/>
      <c r="I52" s="3923"/>
      <c r="J52" s="3923"/>
      <c r="K52" s="3923"/>
      <c r="L52" s="3923"/>
      <c r="M52" s="3923"/>
      <c r="N52" s="3924"/>
      <c r="AA52" s="8" t="s">
        <v>275</v>
      </c>
      <c r="AB52" s="8" t="s">
        <v>274</v>
      </c>
      <c r="AC52" s="8" t="s">
        <v>274</v>
      </c>
      <c r="AD52" s="8" t="s">
        <v>274</v>
      </c>
    </row>
    <row r="53" spans="1:40" ht="20.100000000000001" customHeight="1" thickBot="1" x14ac:dyDescent="0.2">
      <c r="A53" s="3925" t="s">
        <v>330</v>
      </c>
      <c r="B53" s="3926"/>
      <c r="C53" s="3926"/>
      <c r="D53" s="3926"/>
      <c r="E53" s="3927" t="s">
        <v>851</v>
      </c>
      <c r="F53" s="3928"/>
      <c r="G53" s="3928"/>
      <c r="H53" s="3928"/>
      <c r="I53" s="3928"/>
      <c r="J53" s="3928"/>
      <c r="K53" s="3928"/>
      <c r="L53" s="3928"/>
      <c r="M53" s="3928"/>
      <c r="N53" s="392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60000</v>
      </c>
      <c r="F57" s="57"/>
      <c r="G57" s="57">
        <f>IFERROR(HLOOKUP($AF$38,$AA$56:$AI$57,2,FALSE)*1000,"")</f>
        <v>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53</v>
      </c>
      <c r="AE57" s="13">
        <v>60</v>
      </c>
      <c r="AF57" s="13">
        <v>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14000</v>
      </c>
      <c r="G58" s="19"/>
      <c r="H58" s="20">
        <f>IFERROR(G57-H59,"")</f>
        <v>9000</v>
      </c>
      <c r="I58" s="19"/>
      <c r="J58" s="20">
        <f>IFERROR(I57-J59,"")</f>
        <v>0</v>
      </c>
      <c r="K58" s="19"/>
      <c r="L58" s="20">
        <f>IFERROR(K57-L59,"")</f>
        <v>0</v>
      </c>
      <c r="M58" s="19"/>
      <c r="N58" s="18">
        <f>IFERROR(M57-N59,"")</f>
        <v>0</v>
      </c>
      <c r="AA58" s="13">
        <v>0</v>
      </c>
      <c r="AB58" s="13">
        <v>0</v>
      </c>
      <c r="AC58" s="13">
        <v>0</v>
      </c>
      <c r="AD58" s="13">
        <v>22391</v>
      </c>
      <c r="AE58" s="13">
        <v>17760</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46000</v>
      </c>
      <c r="G59" s="19"/>
      <c r="H59" s="20">
        <f>IFERROR(HLOOKUP($AF$38,$AA$60:$AI$61,2,FALSE)*1000,"")</f>
        <v>29000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17760</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42240</v>
      </c>
      <c r="F61" s="57"/>
      <c r="G61" s="57">
        <f>IFERROR(G57-G60,"")</f>
        <v>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41</v>
      </c>
      <c r="AE61" s="12">
        <f t="shared" si="2"/>
        <v>46</v>
      </c>
      <c r="AF61" s="12">
        <f t="shared" si="2"/>
        <v>29</v>
      </c>
      <c r="AG61" s="12">
        <f t="shared" si="2"/>
        <v>0</v>
      </c>
      <c r="AH61" s="12">
        <f t="shared" si="2"/>
        <v>0</v>
      </c>
      <c r="AI61" s="12">
        <f t="shared" si="2"/>
        <v>0</v>
      </c>
      <c r="AL61" s="8" t="s">
        <v>251</v>
      </c>
    </row>
    <row r="62" spans="1:40" ht="20.100000000000001" customHeight="1" x14ac:dyDescent="0.15">
      <c r="A62" s="56"/>
      <c r="B62" s="48" t="s">
        <v>322</v>
      </c>
      <c r="C62" s="48"/>
      <c r="D62" s="48"/>
      <c r="E62" s="47">
        <f>IFERROR(E$60/E$57,"")</f>
        <v>0.29599999999999999</v>
      </c>
      <c r="F62" s="47"/>
      <c r="G62" s="47">
        <f>IFERROR(G$60/G$57,"")</f>
        <v>0</v>
      </c>
      <c r="H62" s="47"/>
      <c r="I62" s="47" t="str">
        <f>IFERROR(I$60/I$57,"")</f>
        <v/>
      </c>
      <c r="J62" s="47"/>
      <c r="K62" s="47" t="str">
        <f>IFERROR(K$60/K$57,"")</f>
        <v/>
      </c>
      <c r="L62" s="47"/>
      <c r="M62" s="47" t="str">
        <f>IFERROR(M$60/M$57,"")</f>
        <v/>
      </c>
      <c r="N62" s="50"/>
      <c r="AA62" s="11">
        <v>0</v>
      </c>
      <c r="AB62" s="11">
        <v>0</v>
      </c>
      <c r="AC62" s="11">
        <v>0</v>
      </c>
      <c r="AD62" s="11">
        <v>13</v>
      </c>
      <c r="AE62" s="11">
        <v>14</v>
      </c>
      <c r="AF62" s="11">
        <v>9</v>
      </c>
      <c r="AG62" s="11">
        <v>0</v>
      </c>
      <c r="AH62" s="11">
        <v>0</v>
      </c>
      <c r="AI62" s="11">
        <v>0</v>
      </c>
      <c r="AJ62" s="8" t="s">
        <v>251</v>
      </c>
      <c r="AL62" s="8" t="s">
        <v>251</v>
      </c>
      <c r="AN62" s="8" t="s">
        <v>251</v>
      </c>
    </row>
    <row r="63" spans="1:40" ht="20.100000000000001" customHeight="1" x14ac:dyDescent="0.15">
      <c r="A63" s="51" t="s">
        <v>321</v>
      </c>
      <c r="B63" s="52"/>
      <c r="C63" s="52"/>
      <c r="D63" s="52"/>
      <c r="E63" s="53" t="s">
        <v>1019</v>
      </c>
      <c r="F63" s="53"/>
      <c r="G63" s="53"/>
      <c r="H63" s="53"/>
      <c r="I63" s="53"/>
      <c r="J63" s="53"/>
      <c r="K63" s="53"/>
      <c r="L63" s="53"/>
      <c r="M63" s="53"/>
      <c r="N63" s="54"/>
      <c r="AA63" s="11">
        <v>0</v>
      </c>
      <c r="AB63" s="11">
        <v>0</v>
      </c>
      <c r="AC63" s="11">
        <v>0</v>
      </c>
      <c r="AD63" s="11">
        <v>7</v>
      </c>
      <c r="AE63" s="11">
        <v>8</v>
      </c>
      <c r="AF63" s="11">
        <v>5</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1018</v>
      </c>
      <c r="C70" s="49"/>
      <c r="D70" s="15" t="s">
        <v>358</v>
      </c>
      <c r="E70" s="180">
        <f>IFERROR(HLOOKUP($AE$38,$AA$76:$AI$80,2,FALSE),"")</f>
        <v>5</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7</v>
      </c>
      <c r="AE70" s="11">
        <v>8</v>
      </c>
      <c r="AF70" s="11">
        <v>5</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14</v>
      </c>
      <c r="AE74" s="10">
        <v>16</v>
      </c>
      <c r="AF74" s="10">
        <v>10</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5</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880" t="s">
        <v>305</v>
      </c>
      <c r="B85" s="3881"/>
      <c r="C85" s="3881"/>
      <c r="D85" s="3881"/>
      <c r="E85" s="160" t="s">
        <v>244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880" t="s">
        <v>302</v>
      </c>
      <c r="B87" s="3881"/>
      <c r="C87" s="3881"/>
      <c r="D87" s="388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876" t="s">
        <v>300</v>
      </c>
      <c r="B89" s="3877"/>
      <c r="C89" s="3877"/>
      <c r="D89" s="387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880" t="s">
        <v>297</v>
      </c>
      <c r="B91" s="3881"/>
      <c r="C91" s="3881"/>
      <c r="D91" s="3938"/>
      <c r="E91" s="158" t="s">
        <v>1017</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880" t="s">
        <v>294</v>
      </c>
      <c r="B98" s="3881"/>
      <c r="C98" s="3881"/>
      <c r="D98" s="3938"/>
      <c r="E98" s="3943" t="s">
        <v>340</v>
      </c>
      <c r="F98" s="3944"/>
      <c r="G98" s="3940" t="s">
        <v>293</v>
      </c>
      <c r="H98" s="3941"/>
      <c r="I98" s="3941"/>
      <c r="J98" s="3941"/>
      <c r="K98" s="3941"/>
      <c r="L98" s="3941"/>
      <c r="M98" s="3941"/>
      <c r="N98" s="394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880" t="s">
        <v>292</v>
      </c>
      <c r="B105" s="3881"/>
      <c r="C105" s="3881"/>
      <c r="D105" s="3938"/>
      <c r="E105" s="3939" t="s">
        <v>1016</v>
      </c>
      <c r="F105" s="3930"/>
      <c r="G105" s="3930"/>
      <c r="H105" s="3930"/>
      <c r="I105" s="3930"/>
      <c r="J105" s="3930"/>
      <c r="K105" s="3930"/>
      <c r="L105" s="3930"/>
      <c r="M105" s="3930"/>
      <c r="N105" s="393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5"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956" t="s">
        <v>307</v>
      </c>
      <c r="Q4" s="3957"/>
      <c r="R4" s="3957"/>
      <c r="S4" s="3957"/>
      <c r="T4" s="118" t="str">
        <f>LEFT(E83,1)</f>
        <v>Ｂ</v>
      </c>
      <c r="U4" s="3958" t="s">
        <v>306</v>
      </c>
      <c r="V4" s="3958"/>
      <c r="W4" s="3958"/>
      <c r="X4" s="395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3960" t="s">
        <v>305</v>
      </c>
      <c r="Q6" s="3961"/>
      <c r="R6" s="3961"/>
      <c r="S6" s="3961"/>
      <c r="T6" s="118" t="str">
        <f>LEFT(E85,1)</f>
        <v>Ａ</v>
      </c>
      <c r="U6" s="3958" t="s">
        <v>303</v>
      </c>
      <c r="V6" s="3958"/>
      <c r="W6" s="3958"/>
      <c r="X6" s="395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3972" t="s">
        <v>285</v>
      </c>
      <c r="B7" s="3973"/>
      <c r="C7" s="3973"/>
      <c r="D7" s="3973"/>
      <c r="E7" s="3974" t="str">
        <f t="shared" si="0"/>
        <v>介護予防・生活支援サービス</v>
      </c>
      <c r="F7" s="3975"/>
      <c r="G7" s="3975"/>
      <c r="H7" s="3975"/>
      <c r="I7" s="3975"/>
      <c r="J7" s="3975"/>
      <c r="K7" s="3975"/>
      <c r="L7" s="3975"/>
      <c r="M7" s="3975"/>
      <c r="N7" s="397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948" t="s">
        <v>283</v>
      </c>
      <c r="B8" s="3949"/>
      <c r="C8" s="3949"/>
      <c r="D8" s="3949"/>
      <c r="E8" s="3950" t="str">
        <f t="shared" si="0"/>
        <v>介護保険課</v>
      </c>
      <c r="F8" s="3951"/>
      <c r="G8" s="3951"/>
      <c r="H8" s="3951"/>
      <c r="I8" s="3951"/>
      <c r="J8" s="3951"/>
      <c r="K8" s="3951"/>
      <c r="L8" s="3951"/>
      <c r="M8" s="3951"/>
      <c r="N8" s="3952"/>
      <c r="P8" s="3920" t="s">
        <v>302</v>
      </c>
      <c r="Q8" s="3921"/>
      <c r="R8" s="3921"/>
      <c r="S8" s="3921"/>
      <c r="T8" s="120" t="str">
        <f>LEFT(E87,1)</f>
        <v>Ａ</v>
      </c>
      <c r="U8" s="3918" t="s">
        <v>301</v>
      </c>
      <c r="V8" s="3918"/>
      <c r="W8" s="3918"/>
      <c r="X8" s="391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945" t="s">
        <v>334</v>
      </c>
      <c r="B9" s="3946"/>
      <c r="C9" s="3946"/>
      <c r="D9" s="3947"/>
      <c r="E9" s="3953" t="str">
        <f t="shared" si="0"/>
        <v>介護保険法第１１５条の４５の３その他の規定に基づき、要支援者や事業対象者が利用した訪問型サービス及び通所型サービスの費用について、自己負担分を除く９割分（一定以上所得者の場合、７割又は８割分）をサービス提供事業者に支払う。</v>
      </c>
      <c r="F9" s="3954"/>
      <c r="G9" s="3954"/>
      <c r="H9" s="3954"/>
      <c r="I9" s="3954"/>
      <c r="J9" s="3954"/>
      <c r="K9" s="3954"/>
      <c r="L9" s="3954"/>
      <c r="M9" s="3954"/>
      <c r="N9" s="395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916" t="s">
        <v>300</v>
      </c>
      <c r="Q10" s="3917"/>
      <c r="R10" s="3917"/>
      <c r="S10" s="3917"/>
      <c r="T10" s="118" t="str">
        <f>LEFT(E89,1)</f>
        <v>Ａ</v>
      </c>
      <c r="U10" s="3918" t="s">
        <v>298</v>
      </c>
      <c r="V10" s="3918"/>
      <c r="W10" s="3918"/>
      <c r="X10" s="391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高齢者の増加に伴い、訪問型・通所型サービス利用を必要とするケースが増加しているため、件数は年々増加しており、事業の必要性は高まっている。</v>
      </c>
      <c r="U12" s="3970"/>
      <c r="V12" s="3970"/>
      <c r="W12" s="3970"/>
      <c r="X12" s="397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948" t="s">
        <v>332</v>
      </c>
      <c r="B14" s="3949"/>
      <c r="C14" s="3949"/>
      <c r="D14" s="3949"/>
      <c r="E14" s="3962" t="str">
        <f>E51</f>
        <v>■市が直接実施  ■一部委託  □全部委託・指定管理  □その他</v>
      </c>
      <c r="F14" s="3963"/>
      <c r="G14" s="3963"/>
      <c r="H14" s="3963"/>
      <c r="I14" s="3963"/>
      <c r="J14" s="3963"/>
      <c r="K14" s="3963"/>
      <c r="L14" s="3963"/>
      <c r="M14" s="3963"/>
      <c r="N14" s="396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948" t="s">
        <v>331</v>
      </c>
      <c r="B15" s="3949"/>
      <c r="C15" s="3949"/>
      <c r="D15" s="3949"/>
      <c r="E15" s="3962" t="str">
        <f>E52</f>
        <v>■国・県の制度　 □国・県の制度＋市独自の制度　 □市独自の制度</v>
      </c>
      <c r="F15" s="3963"/>
      <c r="G15" s="3963"/>
      <c r="H15" s="3963"/>
      <c r="I15" s="3963"/>
      <c r="J15" s="3963"/>
      <c r="K15" s="3963"/>
      <c r="L15" s="3963"/>
      <c r="M15" s="3963"/>
      <c r="N15" s="396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3965" t="s">
        <v>330</v>
      </c>
      <c r="B16" s="3966"/>
      <c r="C16" s="3966"/>
      <c r="D16" s="3966"/>
      <c r="E16" s="3967" t="str">
        <f>E53</f>
        <v>介護保険法</v>
      </c>
      <c r="F16" s="3968"/>
      <c r="G16" s="3968"/>
      <c r="H16" s="3968"/>
      <c r="I16" s="3968"/>
      <c r="J16" s="3968"/>
      <c r="K16" s="3968"/>
      <c r="L16" s="3968"/>
      <c r="M16" s="3968"/>
      <c r="N16" s="396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190708000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37461000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153247000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186375611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4332389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0.97728260481993412</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要支援者や事業対象者が利用した訪問型サービス及び通所型サービスの費用について、自己負担分を除く９割分（一定以上所得者の場合、７割又は８割分）をサービス提供事業者に支払った。
令和５年度サービス利用実績
訪問型サービス　２，７０２件　　　４３，９８７，０１９円
通所型サービス　５，８４５件　　１４１，０６３，１５７円　　
計　　　　　　　８，５４７件　　１８５，０５０，１７６円</v>
      </c>
      <c r="F26" s="53"/>
      <c r="G26" s="53"/>
      <c r="H26" s="53"/>
      <c r="I26" s="53"/>
      <c r="J26" s="53"/>
      <c r="K26" s="53"/>
      <c r="L26" s="53"/>
      <c r="M26" s="53"/>
      <c r="N26" s="54"/>
      <c r="O26" s="21"/>
      <c r="P26" s="3920" t="s">
        <v>292</v>
      </c>
      <c r="Q26" s="3921"/>
      <c r="R26" s="3921"/>
      <c r="S26" s="3977"/>
      <c r="T26" s="121" t="str">
        <f>E105</f>
        <v>今後もサービス利用件数や支出額の推移を注視しながら事業を継続する。</v>
      </c>
      <c r="U26" s="3970"/>
      <c r="V26" s="3970"/>
      <c r="W26" s="3970"/>
      <c r="X26" s="397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訪問型サービス利用件数</v>
      </c>
      <c r="C33" s="49"/>
      <c r="D33" s="23" t="str">
        <f t="shared" ref="D33:E36" si="1">D70</f>
        <v>件</v>
      </c>
      <c r="E33" s="150">
        <f t="shared" si="1"/>
        <v>2702</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通所型サービス利用件数</v>
      </c>
      <c r="C34" s="49"/>
      <c r="D34" s="23" t="str">
        <f t="shared" si="1"/>
        <v>件</v>
      </c>
      <c r="E34" s="150">
        <f t="shared" si="1"/>
        <v>5845</v>
      </c>
      <c r="F34" s="150"/>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3972" t="s">
        <v>285</v>
      </c>
      <c r="B44" s="3973"/>
      <c r="C44" s="3973"/>
      <c r="D44" s="3973"/>
      <c r="E44" s="3974" t="s">
        <v>1028</v>
      </c>
      <c r="F44" s="3975"/>
      <c r="G44" s="3975"/>
      <c r="H44" s="3975"/>
      <c r="I44" s="3975"/>
      <c r="J44" s="3975"/>
      <c r="K44" s="3975"/>
      <c r="L44" s="3975"/>
      <c r="M44" s="3975"/>
      <c r="N44" s="3976"/>
    </row>
    <row r="45" spans="1:35" ht="20.100000000000001" customHeight="1" x14ac:dyDescent="0.15">
      <c r="A45" s="3948" t="s">
        <v>283</v>
      </c>
      <c r="B45" s="3949"/>
      <c r="C45" s="3949"/>
      <c r="D45" s="3949"/>
      <c r="E45" s="3950" t="s">
        <v>822</v>
      </c>
      <c r="F45" s="3951"/>
      <c r="G45" s="3951"/>
      <c r="H45" s="3951"/>
      <c r="I45" s="3951"/>
      <c r="J45" s="3951"/>
      <c r="K45" s="3951"/>
      <c r="L45" s="3951"/>
      <c r="M45" s="3951"/>
      <c r="N45" s="3952"/>
    </row>
    <row r="46" spans="1:35" ht="20.100000000000001" customHeight="1" x14ac:dyDescent="0.15">
      <c r="A46" s="3945" t="s">
        <v>334</v>
      </c>
      <c r="B46" s="3946"/>
      <c r="C46" s="3946"/>
      <c r="D46" s="3947"/>
      <c r="E46" s="3953" t="s">
        <v>1027</v>
      </c>
      <c r="F46" s="3954"/>
      <c r="G46" s="3954"/>
      <c r="H46" s="3954"/>
      <c r="I46" s="3954"/>
      <c r="J46" s="3954"/>
      <c r="K46" s="3954"/>
      <c r="L46" s="3954"/>
      <c r="M46" s="3954"/>
      <c r="N46" s="395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948" t="s">
        <v>332</v>
      </c>
      <c r="B51" s="3949"/>
      <c r="C51" s="3949"/>
      <c r="D51" s="3949"/>
      <c r="E51" s="3962" t="str">
        <f>AA52 &amp; "市が直接実施  " &amp; AB52  &amp; "一部委託  "  &amp; AC52 &amp; "全部委託・指定管理  " &amp; AD52 &amp; "その他"</f>
        <v>■市が直接実施  ■一部委託  □全部委託・指定管理  □その他</v>
      </c>
      <c r="F51" s="3963"/>
      <c r="G51" s="3963"/>
      <c r="H51" s="3963"/>
      <c r="I51" s="3963"/>
      <c r="J51" s="3963"/>
      <c r="K51" s="3963"/>
      <c r="L51" s="3963"/>
      <c r="M51" s="3963"/>
      <c r="N51" s="3964"/>
    </row>
    <row r="52" spans="1:40" ht="20.100000000000001" customHeight="1" x14ac:dyDescent="0.15">
      <c r="A52" s="3948" t="s">
        <v>331</v>
      </c>
      <c r="B52" s="3949"/>
      <c r="C52" s="3949"/>
      <c r="D52" s="3949"/>
      <c r="E52" s="3962" t="str">
        <f>AA53 &amp; "国・県の制度　 " &amp; AB53  &amp; "国・県の制度＋市独自の制度　 "  &amp; AC53  &amp; "市独自の制度"</f>
        <v>■国・県の制度　 □国・県の制度＋市独自の制度　 □市独自の制度</v>
      </c>
      <c r="F52" s="3963"/>
      <c r="G52" s="3963"/>
      <c r="H52" s="3963"/>
      <c r="I52" s="3963"/>
      <c r="J52" s="3963"/>
      <c r="K52" s="3963"/>
      <c r="L52" s="3963"/>
      <c r="M52" s="3963"/>
      <c r="N52" s="3964"/>
      <c r="AA52" s="8" t="s">
        <v>275</v>
      </c>
      <c r="AB52" s="8" t="s">
        <v>275</v>
      </c>
      <c r="AC52" s="8" t="s">
        <v>274</v>
      </c>
      <c r="AD52" s="8" t="s">
        <v>274</v>
      </c>
    </row>
    <row r="53" spans="1:40" ht="20.100000000000001" customHeight="1" thickBot="1" x14ac:dyDescent="0.2">
      <c r="A53" s="3965" t="s">
        <v>330</v>
      </c>
      <c r="B53" s="3966"/>
      <c r="C53" s="3966"/>
      <c r="D53" s="3966"/>
      <c r="E53" s="3967" t="s">
        <v>851</v>
      </c>
      <c r="F53" s="3968"/>
      <c r="G53" s="3968"/>
      <c r="H53" s="3968"/>
      <c r="I53" s="3968"/>
      <c r="J53" s="3968"/>
      <c r="K53" s="3968"/>
      <c r="L53" s="3968"/>
      <c r="M53" s="3968"/>
      <c r="N53" s="396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190708000</v>
      </c>
      <c r="F57" s="57"/>
      <c r="G57" s="57">
        <f>IFERROR(HLOOKUP($AF$38,$AA$56:$AI$57,2,FALSE)*1000,"")</f>
        <v>196338000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182868</v>
      </c>
      <c r="AE57" s="13">
        <v>190708</v>
      </c>
      <c r="AF57" s="13">
        <v>196338</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37461000</v>
      </c>
      <c r="G58" s="19"/>
      <c r="H58" s="20">
        <f>IFERROR(G57-H59,"")</f>
        <v>29082000</v>
      </c>
      <c r="I58" s="19"/>
      <c r="J58" s="20">
        <f>IFERROR(I57-J59,"")</f>
        <v>0</v>
      </c>
      <c r="K58" s="19"/>
      <c r="L58" s="20">
        <f>IFERROR(K57-L59,"")</f>
        <v>0</v>
      </c>
      <c r="M58" s="19"/>
      <c r="N58" s="18">
        <f>IFERROR(M57-N59,"")</f>
        <v>0</v>
      </c>
      <c r="AA58" s="13">
        <v>0</v>
      </c>
      <c r="AB58" s="13">
        <v>0</v>
      </c>
      <c r="AC58" s="13">
        <v>0</v>
      </c>
      <c r="AD58" s="13">
        <v>102852658</v>
      </c>
      <c r="AE58" s="13">
        <v>186375611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153247000</v>
      </c>
      <c r="G59" s="19"/>
      <c r="H59" s="20">
        <f>IFERROR(HLOOKUP($AF$38,$AA$60:$AI$61,2,FALSE)*1000,"")</f>
        <v>167256000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186375611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4332389</v>
      </c>
      <c r="F61" s="57"/>
      <c r="G61" s="57">
        <f>IFERROR(G57-G60,"")</f>
        <v>196338000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168659</v>
      </c>
      <c r="AE61" s="12">
        <f t="shared" si="2"/>
        <v>153247</v>
      </c>
      <c r="AF61" s="12">
        <f t="shared" si="2"/>
        <v>167256</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0.97728260481993412</v>
      </c>
      <c r="F62" s="47"/>
      <c r="G62" s="47">
        <f>IFERROR(G$60/G$57,"")</f>
        <v>0</v>
      </c>
      <c r="H62" s="47"/>
      <c r="I62" s="47" t="str">
        <f>IFERROR(I$60/I$57,"")</f>
        <v/>
      </c>
      <c r="J62" s="47"/>
      <c r="K62" s="47" t="str">
        <f>IFERROR(K$60/K$57,"")</f>
        <v/>
      </c>
      <c r="L62" s="47"/>
      <c r="M62" s="47" t="str">
        <f>IFERROR(M$60/M$57,"")</f>
        <v/>
      </c>
      <c r="N62" s="50"/>
      <c r="AA62" s="11">
        <v>0</v>
      </c>
      <c r="AB62" s="11">
        <v>0</v>
      </c>
      <c r="AC62" s="11">
        <v>0</v>
      </c>
      <c r="AD62" s="11">
        <v>73567</v>
      </c>
      <c r="AE62" s="11">
        <v>57443</v>
      </c>
      <c r="AF62" s="11">
        <v>65156</v>
      </c>
      <c r="AG62" s="11">
        <v>0</v>
      </c>
      <c r="AH62" s="11">
        <v>0</v>
      </c>
      <c r="AI62" s="11">
        <v>0</v>
      </c>
      <c r="AJ62" s="8" t="s">
        <v>251</v>
      </c>
      <c r="AL62" s="8" t="s">
        <v>251</v>
      </c>
      <c r="AN62" s="8" t="s">
        <v>251</v>
      </c>
    </row>
    <row r="63" spans="1:40" ht="20.100000000000001" customHeight="1" x14ac:dyDescent="0.15">
      <c r="A63" s="51" t="s">
        <v>321</v>
      </c>
      <c r="B63" s="52"/>
      <c r="C63" s="52"/>
      <c r="D63" s="52"/>
      <c r="E63" s="53" t="s">
        <v>1026</v>
      </c>
      <c r="F63" s="53"/>
      <c r="G63" s="53"/>
      <c r="H63" s="53"/>
      <c r="I63" s="53"/>
      <c r="J63" s="53"/>
      <c r="K63" s="53"/>
      <c r="L63" s="53"/>
      <c r="M63" s="53"/>
      <c r="N63" s="54"/>
      <c r="AA63" s="11">
        <v>0</v>
      </c>
      <c r="AB63" s="11">
        <v>0</v>
      </c>
      <c r="AC63" s="11">
        <v>0</v>
      </c>
      <c r="AD63" s="11">
        <v>22859</v>
      </c>
      <c r="AE63" s="11">
        <v>23450</v>
      </c>
      <c r="AF63" s="11">
        <v>24544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1025</v>
      </c>
      <c r="C70" s="49"/>
      <c r="D70" s="15" t="s">
        <v>358</v>
      </c>
      <c r="E70" s="180">
        <f>IFERROR(HLOOKUP($AE$38,$AA$76:$AI$80,2,FALSE),"")</f>
        <v>2702</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22860</v>
      </c>
      <c r="AE70" s="11">
        <v>22898</v>
      </c>
      <c r="AF70" s="11">
        <v>24545</v>
      </c>
      <c r="AG70" s="11">
        <v>0</v>
      </c>
      <c r="AH70" s="11">
        <v>0</v>
      </c>
      <c r="AI70" s="11">
        <v>0</v>
      </c>
      <c r="AJ70" s="8" t="s">
        <v>251</v>
      </c>
      <c r="AL70" s="8" t="s">
        <v>251</v>
      </c>
      <c r="AN70" s="8" t="s">
        <v>251</v>
      </c>
    </row>
    <row r="71" spans="1:40" ht="20.100000000000001" customHeight="1" x14ac:dyDescent="0.15">
      <c r="A71" s="56"/>
      <c r="B71" s="49" t="s">
        <v>1024</v>
      </c>
      <c r="C71" s="49"/>
      <c r="D71" s="15" t="s">
        <v>358</v>
      </c>
      <c r="E71" s="180">
        <f>IFERROR(HLOOKUP($AE$38,$AA$76:$AI$80,3,FALSE),"")</f>
        <v>5845</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49373</v>
      </c>
      <c r="AE74" s="10">
        <v>49456</v>
      </c>
      <c r="AF74" s="10">
        <v>53011</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2702</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5845</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920" t="s">
        <v>305</v>
      </c>
      <c r="B85" s="3921"/>
      <c r="C85" s="3921"/>
      <c r="D85" s="392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920" t="s">
        <v>302</v>
      </c>
      <c r="B87" s="3921"/>
      <c r="C87" s="3921"/>
      <c r="D87" s="392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916" t="s">
        <v>300</v>
      </c>
      <c r="B89" s="3917"/>
      <c r="C89" s="3917"/>
      <c r="D89" s="391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920" t="s">
        <v>297</v>
      </c>
      <c r="B91" s="3921"/>
      <c r="C91" s="3921"/>
      <c r="D91" s="3978"/>
      <c r="E91" s="158" t="s">
        <v>1023</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920" t="s">
        <v>294</v>
      </c>
      <c r="B98" s="3921"/>
      <c r="C98" s="3921"/>
      <c r="D98" s="3978"/>
      <c r="E98" s="3983" t="s">
        <v>340</v>
      </c>
      <c r="F98" s="3984"/>
      <c r="G98" s="3980" t="s">
        <v>293</v>
      </c>
      <c r="H98" s="3981"/>
      <c r="I98" s="3981"/>
      <c r="J98" s="3981"/>
      <c r="K98" s="3981"/>
      <c r="L98" s="3981"/>
      <c r="M98" s="3981"/>
      <c r="N98" s="398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920" t="s">
        <v>292</v>
      </c>
      <c r="B105" s="3921"/>
      <c r="C105" s="3921"/>
      <c r="D105" s="3978"/>
      <c r="E105" s="3979" t="s">
        <v>1022</v>
      </c>
      <c r="F105" s="3970"/>
      <c r="G105" s="3970"/>
      <c r="H105" s="3970"/>
      <c r="I105" s="3970"/>
      <c r="J105" s="3970"/>
      <c r="K105" s="3970"/>
      <c r="L105" s="3970"/>
      <c r="M105" s="3970"/>
      <c r="N105" s="397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22"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3996" t="s">
        <v>307</v>
      </c>
      <c r="Q4" s="3997"/>
      <c r="R4" s="3997"/>
      <c r="S4" s="3997"/>
      <c r="T4" s="118" t="str">
        <f>LEFT(E83,1)</f>
        <v>Ｂ</v>
      </c>
      <c r="U4" s="3998" t="s">
        <v>306</v>
      </c>
      <c r="V4" s="3998"/>
      <c r="W4" s="3998"/>
      <c r="X4" s="399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000" t="s">
        <v>305</v>
      </c>
      <c r="Q6" s="4001"/>
      <c r="R6" s="4001"/>
      <c r="S6" s="4001"/>
      <c r="T6" s="118" t="str">
        <f>LEFT(E85,1)</f>
        <v>Ａ</v>
      </c>
      <c r="U6" s="3998" t="s">
        <v>303</v>
      </c>
      <c r="V6" s="3998"/>
      <c r="W6" s="3998"/>
      <c r="X6" s="399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012" t="s">
        <v>285</v>
      </c>
      <c r="B7" s="4013"/>
      <c r="C7" s="4013"/>
      <c r="D7" s="4013"/>
      <c r="E7" s="4014" t="str">
        <f t="shared" si="0"/>
        <v>介護予防ケアマネジメント</v>
      </c>
      <c r="F7" s="4015"/>
      <c r="G7" s="4015"/>
      <c r="H7" s="4015"/>
      <c r="I7" s="4015"/>
      <c r="J7" s="4015"/>
      <c r="K7" s="4015"/>
      <c r="L7" s="4015"/>
      <c r="M7" s="4015"/>
      <c r="N7" s="401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3988" t="s">
        <v>283</v>
      </c>
      <c r="B8" s="3989"/>
      <c r="C8" s="3989"/>
      <c r="D8" s="3989"/>
      <c r="E8" s="3990" t="str">
        <f t="shared" si="0"/>
        <v>介護保険課</v>
      </c>
      <c r="F8" s="3991"/>
      <c r="G8" s="3991"/>
      <c r="H8" s="3991"/>
      <c r="I8" s="3991"/>
      <c r="J8" s="3991"/>
      <c r="K8" s="3991"/>
      <c r="L8" s="3991"/>
      <c r="M8" s="3991"/>
      <c r="N8" s="3992"/>
      <c r="P8" s="3960" t="s">
        <v>302</v>
      </c>
      <c r="Q8" s="3961"/>
      <c r="R8" s="3961"/>
      <c r="S8" s="3961"/>
      <c r="T8" s="120" t="str">
        <f>LEFT(E87,1)</f>
        <v>Ａ</v>
      </c>
      <c r="U8" s="3958" t="s">
        <v>301</v>
      </c>
      <c r="V8" s="3958"/>
      <c r="W8" s="3958"/>
      <c r="X8" s="395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3985" t="s">
        <v>334</v>
      </c>
      <c r="B9" s="3986"/>
      <c r="C9" s="3986"/>
      <c r="D9" s="3987"/>
      <c r="E9" s="3993" t="str">
        <f t="shared" si="0"/>
        <v>要支援者や事業対象者の介護予防を目的として、その心身の状況、環境等に応じ、対象者自らの選択に基づき、包括的かつ効率的に適切な介護予防事業を提供するための計画を作成する費用について、介護予防支援事業者に支払う（自己負担なし）。</v>
      </c>
      <c r="F9" s="3994"/>
      <c r="G9" s="3994"/>
      <c r="H9" s="3994"/>
      <c r="I9" s="3994"/>
      <c r="J9" s="3994"/>
      <c r="K9" s="3994"/>
      <c r="L9" s="3994"/>
      <c r="M9" s="3994"/>
      <c r="N9" s="399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956" t="s">
        <v>300</v>
      </c>
      <c r="Q10" s="3957"/>
      <c r="R10" s="3957"/>
      <c r="S10" s="3957"/>
      <c r="T10" s="118" t="str">
        <f>LEFT(E89,1)</f>
        <v>Ａ</v>
      </c>
      <c r="U10" s="3958" t="s">
        <v>298</v>
      </c>
      <c r="V10" s="3958"/>
      <c r="W10" s="3958"/>
      <c r="X10" s="395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介護予防ケアマネジメントの件数はコロナ禍で一時減少したものの再び増加傾向となっている。通所型・訪問型サービスの利用が必要なケースが増加しているため、介護予防ケアマネジメントも増加していると考えられる。</v>
      </c>
      <c r="U12" s="4010"/>
      <c r="V12" s="4010"/>
      <c r="W12" s="4010"/>
      <c r="X12" s="401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3988" t="s">
        <v>332</v>
      </c>
      <c r="B14" s="3989"/>
      <c r="C14" s="3989"/>
      <c r="D14" s="3989"/>
      <c r="E14" s="4002" t="str">
        <f>E51</f>
        <v>■市が直接実施  ■一部委託  □全部委託・指定管理  □その他</v>
      </c>
      <c r="F14" s="4003"/>
      <c r="G14" s="4003"/>
      <c r="H14" s="4003"/>
      <c r="I14" s="4003"/>
      <c r="J14" s="4003"/>
      <c r="K14" s="4003"/>
      <c r="L14" s="4003"/>
      <c r="M14" s="4003"/>
      <c r="N14" s="400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3988" t="s">
        <v>331</v>
      </c>
      <c r="B15" s="3989"/>
      <c r="C15" s="3989"/>
      <c r="D15" s="3989"/>
      <c r="E15" s="4002" t="str">
        <f>E52</f>
        <v>■国・県の制度　 □国・県の制度＋市独自の制度　 □市独自の制度</v>
      </c>
      <c r="F15" s="4003"/>
      <c r="G15" s="4003"/>
      <c r="H15" s="4003"/>
      <c r="I15" s="4003"/>
      <c r="J15" s="4003"/>
      <c r="K15" s="4003"/>
      <c r="L15" s="4003"/>
      <c r="M15" s="4003"/>
      <c r="N15" s="400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005" t="s">
        <v>330</v>
      </c>
      <c r="B16" s="4006"/>
      <c r="C16" s="4006"/>
      <c r="D16" s="4006"/>
      <c r="E16" s="4007" t="str">
        <f>E53</f>
        <v>介護保険法</v>
      </c>
      <c r="F16" s="4008"/>
      <c r="G16" s="4008"/>
      <c r="H16" s="4008"/>
      <c r="I16" s="4008"/>
      <c r="J16" s="4008"/>
      <c r="K16" s="4008"/>
      <c r="L16" s="4008"/>
      <c r="M16" s="4008"/>
      <c r="N16" s="400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Ⅲ</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25270000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4913000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20357000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23587029</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1682971</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0.93340043529877326</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要支援者や事業対象者の介護予防を目的として、その心身の状況、環境等に応じ、対象者自らの選択に基づき、包括的かつ効率的に適切な介護予防事業を提供するための計画を作成する費用について、介護予防支援事業者に支払った。
令和５年度介護予防ケアマネジメント利用実績
４,８６０件　　２３，５８７，０２９円</v>
      </c>
      <c r="F26" s="53"/>
      <c r="G26" s="53"/>
      <c r="H26" s="53"/>
      <c r="I26" s="53"/>
      <c r="J26" s="53"/>
      <c r="K26" s="53"/>
      <c r="L26" s="53"/>
      <c r="M26" s="53"/>
      <c r="N26" s="54"/>
      <c r="O26" s="21"/>
      <c r="P26" s="3960" t="s">
        <v>292</v>
      </c>
      <c r="Q26" s="3961"/>
      <c r="R26" s="3961"/>
      <c r="S26" s="4017"/>
      <c r="T26" s="121" t="str">
        <f>E105</f>
        <v>介護予防ケアマネジメント利用件数の推移を注視しながら事業を継続する。</v>
      </c>
      <c r="U26" s="4010"/>
      <c r="V26" s="4010"/>
      <c r="W26" s="4010"/>
      <c r="X26" s="401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介護予防ケアマネジメント利用件数</v>
      </c>
      <c r="C33" s="49"/>
      <c r="D33" s="23" t="str">
        <f t="shared" ref="D33:E36" si="1">D70</f>
        <v>件</v>
      </c>
      <c r="E33" s="150">
        <f t="shared" si="1"/>
        <v>4860</v>
      </c>
      <c r="F33" s="150"/>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
      </c>
      <c r="C34" s="49"/>
      <c r="D34" s="23" t="str">
        <f t="shared" si="1"/>
        <v/>
      </c>
      <c r="E34" s="46" t="str">
        <f t="shared" si="1"/>
        <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
      </c>
      <c r="C35" s="49"/>
      <c r="D35" s="23" t="str">
        <f t="shared" si="1"/>
        <v/>
      </c>
      <c r="E35" s="46" t="str">
        <f t="shared" si="1"/>
        <v/>
      </c>
      <c r="F35" s="46"/>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012" t="s">
        <v>285</v>
      </c>
      <c r="B44" s="4013"/>
      <c r="C44" s="4013"/>
      <c r="D44" s="4013"/>
      <c r="E44" s="4014" t="s">
        <v>1034</v>
      </c>
      <c r="F44" s="4015"/>
      <c r="G44" s="4015"/>
      <c r="H44" s="4015"/>
      <c r="I44" s="4015"/>
      <c r="J44" s="4015"/>
      <c r="K44" s="4015"/>
      <c r="L44" s="4015"/>
      <c r="M44" s="4015"/>
      <c r="N44" s="4016"/>
    </row>
    <row r="45" spans="1:35" ht="20.100000000000001" customHeight="1" x14ac:dyDescent="0.15">
      <c r="A45" s="3988" t="s">
        <v>283</v>
      </c>
      <c r="B45" s="3989"/>
      <c r="C45" s="3989"/>
      <c r="D45" s="3989"/>
      <c r="E45" s="3990" t="s">
        <v>822</v>
      </c>
      <c r="F45" s="3991"/>
      <c r="G45" s="3991"/>
      <c r="H45" s="3991"/>
      <c r="I45" s="3991"/>
      <c r="J45" s="3991"/>
      <c r="K45" s="3991"/>
      <c r="L45" s="3991"/>
      <c r="M45" s="3991"/>
      <c r="N45" s="3992"/>
    </row>
    <row r="46" spans="1:35" ht="20.100000000000001" customHeight="1" x14ac:dyDescent="0.15">
      <c r="A46" s="3985" t="s">
        <v>334</v>
      </c>
      <c r="B46" s="3986"/>
      <c r="C46" s="3986"/>
      <c r="D46" s="3987"/>
      <c r="E46" s="3993" t="s">
        <v>1033</v>
      </c>
      <c r="F46" s="3994"/>
      <c r="G46" s="3994"/>
      <c r="H46" s="3994"/>
      <c r="I46" s="3994"/>
      <c r="J46" s="3994"/>
      <c r="K46" s="3994"/>
      <c r="L46" s="3994"/>
      <c r="M46" s="3994"/>
      <c r="N46" s="399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3988" t="s">
        <v>332</v>
      </c>
      <c r="B51" s="3989"/>
      <c r="C51" s="3989"/>
      <c r="D51" s="3989"/>
      <c r="E51" s="4002" t="str">
        <f>AA52 &amp; "市が直接実施  " &amp; AB52  &amp; "一部委託  "  &amp; AC52 &amp; "全部委託・指定管理  " &amp; AD52 &amp; "その他"</f>
        <v>■市が直接実施  ■一部委託  □全部委託・指定管理  □その他</v>
      </c>
      <c r="F51" s="4003"/>
      <c r="G51" s="4003"/>
      <c r="H51" s="4003"/>
      <c r="I51" s="4003"/>
      <c r="J51" s="4003"/>
      <c r="K51" s="4003"/>
      <c r="L51" s="4003"/>
      <c r="M51" s="4003"/>
      <c r="N51" s="4004"/>
    </row>
    <row r="52" spans="1:40" ht="20.100000000000001" customHeight="1" x14ac:dyDescent="0.15">
      <c r="A52" s="3988" t="s">
        <v>331</v>
      </c>
      <c r="B52" s="3989"/>
      <c r="C52" s="3989"/>
      <c r="D52" s="3989"/>
      <c r="E52" s="4002" t="str">
        <f>AA53 &amp; "国・県の制度　 " &amp; AB53  &amp; "国・県の制度＋市独自の制度　 "  &amp; AC53  &amp; "市独自の制度"</f>
        <v>■国・県の制度　 □国・県の制度＋市独自の制度　 □市独自の制度</v>
      </c>
      <c r="F52" s="4003"/>
      <c r="G52" s="4003"/>
      <c r="H52" s="4003"/>
      <c r="I52" s="4003"/>
      <c r="J52" s="4003"/>
      <c r="K52" s="4003"/>
      <c r="L52" s="4003"/>
      <c r="M52" s="4003"/>
      <c r="N52" s="4004"/>
      <c r="AA52" s="8" t="s">
        <v>275</v>
      </c>
      <c r="AB52" s="8" t="s">
        <v>275</v>
      </c>
      <c r="AC52" s="8" t="s">
        <v>274</v>
      </c>
      <c r="AD52" s="8" t="s">
        <v>274</v>
      </c>
    </row>
    <row r="53" spans="1:40" ht="20.100000000000001" customHeight="1" thickBot="1" x14ac:dyDescent="0.2">
      <c r="A53" s="4005" t="s">
        <v>330</v>
      </c>
      <c r="B53" s="4006"/>
      <c r="C53" s="4006"/>
      <c r="D53" s="4006"/>
      <c r="E53" s="4007" t="s">
        <v>851</v>
      </c>
      <c r="F53" s="4008"/>
      <c r="G53" s="4008"/>
      <c r="H53" s="4008"/>
      <c r="I53" s="4008"/>
      <c r="J53" s="4008"/>
      <c r="K53" s="4008"/>
      <c r="L53" s="4008"/>
      <c r="M53" s="4008"/>
      <c r="N53" s="4009"/>
      <c r="AA53" s="8" t="s">
        <v>275</v>
      </c>
      <c r="AB53" s="8" t="s">
        <v>274</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25270000</v>
      </c>
      <c r="F57" s="57"/>
      <c r="G57" s="57">
        <f>IFERROR(HLOOKUP($AF$38,$AA$56:$AI$57,2,FALSE)*1000,"")</f>
        <v>24571000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24154</v>
      </c>
      <c r="AE57" s="13">
        <v>25270</v>
      </c>
      <c r="AF57" s="13">
        <v>24571</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4913000</v>
      </c>
      <c r="G58" s="19"/>
      <c r="H58" s="20">
        <f>IFERROR(G57-H59,"")</f>
        <v>5798000</v>
      </c>
      <c r="I58" s="19"/>
      <c r="J58" s="20">
        <f>IFERROR(I57-J59,"")</f>
        <v>0</v>
      </c>
      <c r="K58" s="19"/>
      <c r="L58" s="20">
        <f>IFERROR(K57-L59,"")</f>
        <v>0</v>
      </c>
      <c r="M58" s="19"/>
      <c r="N58" s="18">
        <f>IFERROR(M57-N59,"")</f>
        <v>0</v>
      </c>
      <c r="AA58" s="13">
        <v>0</v>
      </c>
      <c r="AB58" s="13">
        <v>0</v>
      </c>
      <c r="AC58" s="13">
        <v>0</v>
      </c>
      <c r="AD58" s="13">
        <v>13458247</v>
      </c>
      <c r="AE58" s="13">
        <v>23587029</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f>IFERROR(HLOOKUP($AE$38,$AA$60:$AI$61,2,FALSE)*1000,"")</f>
        <v>20357000</v>
      </c>
      <c r="G59" s="19"/>
      <c r="H59" s="20">
        <f>IFERROR(HLOOKUP($AF$38,$AA$60:$AI$61,2,FALSE)*1000,"")</f>
        <v>18773000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23587029</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1682971</v>
      </c>
      <c r="F61" s="57"/>
      <c r="G61" s="57">
        <f>IFERROR(G57-G60,"")</f>
        <v>24571000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18277</v>
      </c>
      <c r="AE61" s="12">
        <f t="shared" si="2"/>
        <v>20357</v>
      </c>
      <c r="AF61" s="12">
        <f t="shared" si="2"/>
        <v>18773</v>
      </c>
      <c r="AG61" s="12">
        <f t="shared" si="2"/>
        <v>0</v>
      </c>
      <c r="AH61" s="12">
        <f t="shared" si="2"/>
        <v>0</v>
      </c>
      <c r="AI61" s="12">
        <f t="shared" si="2"/>
        <v>0</v>
      </c>
      <c r="AL61" s="8" t="s">
        <v>251</v>
      </c>
    </row>
    <row r="62" spans="1:40" ht="20.100000000000001" customHeight="1" x14ac:dyDescent="0.15">
      <c r="A62" s="56"/>
      <c r="B62" s="48" t="s">
        <v>322</v>
      </c>
      <c r="C62" s="48"/>
      <c r="D62" s="48"/>
      <c r="E62" s="47">
        <f>IFERROR(E$60/E$57,"")</f>
        <v>0.93340043529877326</v>
      </c>
      <c r="F62" s="47"/>
      <c r="G62" s="47">
        <f>IFERROR(G$60/G$57,"")</f>
        <v>0</v>
      </c>
      <c r="H62" s="47"/>
      <c r="I62" s="47" t="str">
        <f>IFERROR(I$60/I$57,"")</f>
        <v/>
      </c>
      <c r="J62" s="47"/>
      <c r="K62" s="47" t="str">
        <f>IFERROR(K$60/K$57,"")</f>
        <v/>
      </c>
      <c r="L62" s="47"/>
      <c r="M62" s="47" t="str">
        <f>IFERROR(M$60/M$57,"")</f>
        <v/>
      </c>
      <c r="N62" s="50"/>
      <c r="AA62" s="11">
        <v>0</v>
      </c>
      <c r="AB62" s="11">
        <v>0</v>
      </c>
      <c r="AC62" s="11">
        <v>0</v>
      </c>
      <c r="AD62" s="11">
        <v>5717</v>
      </c>
      <c r="AE62" s="11">
        <v>7428</v>
      </c>
      <c r="AF62" s="11">
        <v>5997</v>
      </c>
      <c r="AG62" s="11">
        <v>0</v>
      </c>
      <c r="AH62" s="11">
        <v>0</v>
      </c>
      <c r="AI62" s="11">
        <v>0</v>
      </c>
      <c r="AJ62" s="8" t="s">
        <v>251</v>
      </c>
      <c r="AL62" s="8" t="s">
        <v>251</v>
      </c>
      <c r="AN62" s="8" t="s">
        <v>251</v>
      </c>
    </row>
    <row r="63" spans="1:40" ht="20.100000000000001" customHeight="1" x14ac:dyDescent="0.15">
      <c r="A63" s="51" t="s">
        <v>321</v>
      </c>
      <c r="B63" s="52"/>
      <c r="C63" s="52"/>
      <c r="D63" s="52"/>
      <c r="E63" s="53" t="s">
        <v>1032</v>
      </c>
      <c r="F63" s="53"/>
      <c r="G63" s="53"/>
      <c r="H63" s="53"/>
      <c r="I63" s="53"/>
      <c r="J63" s="53"/>
      <c r="K63" s="53"/>
      <c r="L63" s="53"/>
      <c r="M63" s="53"/>
      <c r="N63" s="54"/>
      <c r="AA63" s="11">
        <v>0</v>
      </c>
      <c r="AB63" s="11">
        <v>0</v>
      </c>
      <c r="AC63" s="11">
        <v>0</v>
      </c>
      <c r="AD63" s="11">
        <v>3019</v>
      </c>
      <c r="AE63" s="11">
        <v>2890</v>
      </c>
      <c r="AF63" s="11">
        <v>3071</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1031</v>
      </c>
      <c r="C70" s="49"/>
      <c r="D70" s="15" t="s">
        <v>358</v>
      </c>
      <c r="E70" s="180">
        <f>IFERROR(HLOOKUP($AE$38,$AA$76:$AI$80,2,FALSE),"")</f>
        <v>4860</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3019</v>
      </c>
      <c r="AE70" s="11">
        <v>3797</v>
      </c>
      <c r="AF70" s="11">
        <v>3071</v>
      </c>
      <c r="AG70" s="11">
        <v>0</v>
      </c>
      <c r="AH70" s="11">
        <v>0</v>
      </c>
      <c r="AI70" s="11">
        <v>0</v>
      </c>
      <c r="AJ70" s="8" t="s">
        <v>251</v>
      </c>
      <c r="AL70" s="8" t="s">
        <v>251</v>
      </c>
      <c r="AN70" s="8" t="s">
        <v>251</v>
      </c>
    </row>
    <row r="71" spans="1:40" ht="20.100000000000001" customHeight="1" x14ac:dyDescent="0.15">
      <c r="A71" s="56"/>
      <c r="B71" s="49" t="s">
        <v>251</v>
      </c>
      <c r="C71" s="49"/>
      <c r="D71" s="15" t="s">
        <v>251</v>
      </c>
      <c r="E71" s="180" t="str">
        <f>IFERROR(HLOOKUP($AE$38,$AA$76:$AI$80,3,FALSE),"")</f>
        <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251</v>
      </c>
      <c r="C72" s="49"/>
      <c r="D72" s="15" t="s">
        <v>251</v>
      </c>
      <c r="E72" s="180" t="str">
        <f>IFERROR(HLOOKUP($AE$38,$AA$76:$AI$80,4,FALSE),"")</f>
        <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6522</v>
      </c>
      <c r="AE74" s="10">
        <v>6242</v>
      </c>
      <c r="AF74" s="10">
        <v>6634</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4860</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t="s">
        <v>251</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t="s">
        <v>251</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3960" t="s">
        <v>305</v>
      </c>
      <c r="B85" s="3961"/>
      <c r="C85" s="3961"/>
      <c r="D85" s="396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3960" t="s">
        <v>302</v>
      </c>
      <c r="B87" s="3961"/>
      <c r="C87" s="3961"/>
      <c r="D87" s="3961"/>
      <c r="E87" s="160" t="s">
        <v>241</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956" t="s">
        <v>300</v>
      </c>
      <c r="B89" s="3957"/>
      <c r="C89" s="3957"/>
      <c r="D89" s="395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3960" t="s">
        <v>297</v>
      </c>
      <c r="B91" s="3961"/>
      <c r="C91" s="3961"/>
      <c r="D91" s="4018"/>
      <c r="E91" s="158" t="s">
        <v>1030</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3960" t="s">
        <v>294</v>
      </c>
      <c r="B98" s="3961"/>
      <c r="C98" s="3961"/>
      <c r="D98" s="4018"/>
      <c r="E98" s="4023" t="s">
        <v>340</v>
      </c>
      <c r="F98" s="4024"/>
      <c r="G98" s="4020" t="s">
        <v>293</v>
      </c>
      <c r="H98" s="4021"/>
      <c r="I98" s="4021"/>
      <c r="J98" s="4021"/>
      <c r="K98" s="4021"/>
      <c r="L98" s="4021"/>
      <c r="M98" s="4021"/>
      <c r="N98" s="402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3960" t="s">
        <v>292</v>
      </c>
      <c r="B105" s="3961"/>
      <c r="C105" s="3961"/>
      <c r="D105" s="4018"/>
      <c r="E105" s="4019" t="s">
        <v>1029</v>
      </c>
      <c r="F105" s="4010"/>
      <c r="G105" s="4010"/>
      <c r="H105" s="4010"/>
      <c r="I105" s="4010"/>
      <c r="J105" s="4010"/>
      <c r="K105" s="4010"/>
      <c r="L105" s="4010"/>
      <c r="M105" s="4010"/>
      <c r="N105" s="401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116"/>
  <sheetViews>
    <sheetView view="pageBreakPreview" topLeftCell="A19" zoomScale="120" zoomScaleNormal="90" zoomScaleSheetLayoutView="120" workbookViewId="0">
      <selection activeCell="A5" sqref="A5:D5"/>
    </sheetView>
  </sheetViews>
  <sheetFormatPr defaultRowHeight="13.5" x14ac:dyDescent="0.15"/>
  <cols>
    <col min="1" max="1" width="7" style="9" customWidth="1"/>
    <col min="2" max="2" width="8.25" style="9" customWidth="1"/>
    <col min="3" max="4" width="7" style="9" customWidth="1"/>
    <col min="5" max="5" width="0.375" style="9" customWidth="1"/>
    <col min="6" max="6" width="11.75" style="9" customWidth="1"/>
    <col min="7" max="7" width="0.375" style="9" customWidth="1"/>
    <col min="8" max="8" width="11.625" style="9" customWidth="1"/>
    <col min="9" max="9" width="0.375" style="9" customWidth="1"/>
    <col min="10" max="10" width="11.75" style="9" customWidth="1"/>
    <col min="11" max="11" width="0.375" style="9" customWidth="1"/>
    <col min="12" max="12" width="11.75" style="9" customWidth="1"/>
    <col min="13" max="13" width="0.375" style="9" customWidth="1"/>
    <col min="14" max="14" width="11.75" style="9" customWidth="1"/>
    <col min="15" max="15" width="0.625" customWidth="1"/>
    <col min="16" max="19" width="5.25" customWidth="1"/>
    <col min="20" max="24" width="14.875" customWidth="1"/>
    <col min="25" max="25" width="19.875" customWidth="1"/>
    <col min="26" max="26" width="1.625" customWidth="1"/>
    <col min="27" max="52" width="3.625" style="8" customWidth="1"/>
    <col min="53" max="57" width="3.625" customWidth="1"/>
  </cols>
  <sheetData>
    <row r="1" spans="1:52" ht="60" customHeight="1" x14ac:dyDescent="0.15">
      <c r="A1" s="86" t="str">
        <f>A39</f>
        <v>第５次新座市総合計画実施計画　事務事業評価シート
（対象：令和５年度実施事業）</v>
      </c>
      <c r="B1" s="86"/>
      <c r="C1" s="86"/>
      <c r="D1" s="86"/>
      <c r="E1" s="86"/>
      <c r="F1" s="86"/>
      <c r="G1" s="86"/>
      <c r="H1" s="86"/>
      <c r="I1" s="86"/>
      <c r="J1" s="86"/>
      <c r="K1" s="86"/>
      <c r="L1" s="86"/>
      <c r="M1" s="86"/>
      <c r="N1" s="86"/>
      <c r="O1" s="86"/>
      <c r="P1" s="86"/>
      <c r="Q1" s="86"/>
      <c r="R1" s="86"/>
      <c r="S1" s="86"/>
      <c r="T1" s="86"/>
      <c r="U1" s="86"/>
      <c r="V1" s="86"/>
      <c r="W1" s="86"/>
      <c r="X1" s="86"/>
      <c r="Y1" s="30" t="str">
        <f>HYPERLINK("#目次!J1","目次に戻る")</f>
        <v>目次に戻る</v>
      </c>
    </row>
    <row r="2" spans="1:52" ht="4.5" customHeight="1" thickBot="1" x14ac:dyDescent="0.2">
      <c r="A2" s="28"/>
      <c r="B2" s="28"/>
      <c r="C2" s="28"/>
      <c r="D2" s="28"/>
      <c r="E2" s="28"/>
      <c r="F2" s="28"/>
      <c r="G2" s="28"/>
      <c r="H2" s="28"/>
      <c r="I2" s="28"/>
      <c r="J2" s="28"/>
      <c r="K2" s="28"/>
      <c r="L2" s="28"/>
      <c r="M2" s="28"/>
      <c r="N2" s="28"/>
    </row>
    <row r="3" spans="1:52" ht="30" customHeight="1" thickTop="1" thickBot="1" x14ac:dyDescent="0.2">
      <c r="A3" s="87" t="s">
        <v>290</v>
      </c>
      <c r="B3" s="88"/>
      <c r="C3" s="88"/>
      <c r="D3" s="88"/>
      <c r="E3" s="88"/>
      <c r="F3" s="88"/>
      <c r="G3" s="88"/>
      <c r="H3" s="88"/>
      <c r="I3" s="88"/>
      <c r="J3" s="88"/>
      <c r="K3" s="88"/>
      <c r="L3" s="88"/>
      <c r="M3" s="88"/>
      <c r="N3" s="89"/>
      <c r="P3" s="87" t="s">
        <v>308</v>
      </c>
      <c r="Q3" s="88"/>
      <c r="R3" s="88"/>
      <c r="S3" s="88"/>
      <c r="T3" s="90"/>
      <c r="U3" s="88"/>
      <c r="V3" s="88"/>
      <c r="W3" s="88"/>
      <c r="X3" s="89"/>
    </row>
    <row r="4" spans="1:52" s="25" customFormat="1" ht="18.75" customHeight="1" thickTop="1" x14ac:dyDescent="0.15">
      <c r="A4" s="51" t="s">
        <v>338</v>
      </c>
      <c r="B4" s="52"/>
      <c r="C4" s="52"/>
      <c r="D4" s="52"/>
      <c r="E4" s="133" t="str">
        <f t="shared" ref="E4:E9" si="0">E41</f>
        <v>第1章　基本政策１　みんなにやさしく誰もが幸せを感じるまち【福祉健康】</v>
      </c>
      <c r="F4" s="133"/>
      <c r="G4" s="133"/>
      <c r="H4" s="133"/>
      <c r="I4" s="133"/>
      <c r="J4" s="133"/>
      <c r="K4" s="133"/>
      <c r="L4" s="133"/>
      <c r="M4" s="133"/>
      <c r="N4" s="134"/>
      <c r="P4" s="4036" t="s">
        <v>307</v>
      </c>
      <c r="Q4" s="4037"/>
      <c r="R4" s="4037"/>
      <c r="S4" s="4037"/>
      <c r="T4" s="118" t="str">
        <f>LEFT(E83,1)</f>
        <v>Ｂ</v>
      </c>
      <c r="U4" s="4038" t="s">
        <v>306</v>
      </c>
      <c r="V4" s="4038"/>
      <c r="W4" s="4038"/>
      <c r="X4" s="4039"/>
      <c r="Z4" s="27"/>
      <c r="AA4" s="26"/>
      <c r="AB4" s="26"/>
      <c r="AC4" s="26"/>
      <c r="AD4" s="8"/>
      <c r="AE4" s="8"/>
      <c r="AF4" s="8"/>
      <c r="AG4" s="8"/>
      <c r="AH4" s="8"/>
      <c r="AI4" s="8"/>
      <c r="AJ4" s="8"/>
      <c r="AK4" s="8"/>
      <c r="AL4" s="8"/>
      <c r="AM4" s="8"/>
      <c r="AN4" s="8"/>
      <c r="AO4" s="8"/>
      <c r="AP4" s="8"/>
      <c r="AQ4" s="8"/>
      <c r="AR4" s="8"/>
      <c r="AS4" s="8"/>
      <c r="AT4" s="8"/>
      <c r="AU4" s="8"/>
      <c r="AV4" s="8"/>
      <c r="AW4" s="8"/>
      <c r="AX4" s="8"/>
      <c r="AY4" s="8"/>
      <c r="AZ4" s="8"/>
    </row>
    <row r="5" spans="1:52" s="25" customFormat="1" ht="19.5" customHeight="1" thickBot="1" x14ac:dyDescent="0.2">
      <c r="A5" s="51" t="s">
        <v>337</v>
      </c>
      <c r="B5" s="52"/>
      <c r="C5" s="52"/>
      <c r="D5" s="52"/>
      <c r="E5" s="133" t="str">
        <f t="shared" si="0"/>
        <v>第2節　高齢者福祉</v>
      </c>
      <c r="F5" s="133"/>
      <c r="G5" s="133"/>
      <c r="H5" s="133"/>
      <c r="I5" s="133"/>
      <c r="J5" s="133"/>
      <c r="K5" s="133"/>
      <c r="L5" s="133"/>
      <c r="M5" s="133"/>
      <c r="N5" s="134"/>
      <c r="P5" s="102"/>
      <c r="Q5" s="103"/>
      <c r="R5" s="103"/>
      <c r="S5" s="103"/>
      <c r="T5" s="119"/>
      <c r="U5" s="61"/>
      <c r="V5" s="61"/>
      <c r="W5" s="61"/>
      <c r="X5" s="62"/>
      <c r="Z5" s="27"/>
      <c r="AA5" s="26"/>
      <c r="AB5" s="26"/>
      <c r="AC5" s="26"/>
      <c r="AD5" s="8"/>
      <c r="AE5" s="8"/>
      <c r="AF5" s="8"/>
      <c r="AG5" s="8"/>
      <c r="AH5" s="8"/>
      <c r="AI5" s="8"/>
      <c r="AJ5" s="8"/>
      <c r="AK5" s="8"/>
      <c r="AL5" s="8"/>
      <c r="AM5" s="8"/>
      <c r="AN5" s="8"/>
      <c r="AO5" s="8"/>
      <c r="AP5" s="8"/>
      <c r="AQ5" s="8"/>
      <c r="AR5" s="8"/>
      <c r="AS5" s="8"/>
      <c r="AT5" s="8"/>
      <c r="AU5" s="8"/>
      <c r="AV5" s="8"/>
      <c r="AW5" s="8"/>
      <c r="AX5" s="8"/>
      <c r="AY5" s="8"/>
      <c r="AZ5" s="8"/>
    </row>
    <row r="6" spans="1:52" s="25" customFormat="1" ht="19.5" customHeight="1" thickTop="1" x14ac:dyDescent="0.15">
      <c r="A6" s="51" t="s">
        <v>336</v>
      </c>
      <c r="B6" s="52"/>
      <c r="C6" s="52"/>
      <c r="D6" s="52"/>
      <c r="E6" s="133" t="str">
        <f t="shared" si="0"/>
        <v>施策１　高齢者福祉の充実</v>
      </c>
      <c r="F6" s="133"/>
      <c r="G6" s="133"/>
      <c r="H6" s="133"/>
      <c r="I6" s="133"/>
      <c r="J6" s="133"/>
      <c r="K6" s="133"/>
      <c r="L6" s="133"/>
      <c r="M6" s="133"/>
      <c r="N6" s="134"/>
      <c r="P6" s="4040" t="s">
        <v>305</v>
      </c>
      <c r="Q6" s="4041"/>
      <c r="R6" s="4041"/>
      <c r="S6" s="4041"/>
      <c r="T6" s="118" t="str">
        <f>LEFT(E85,1)</f>
        <v>Ａ</v>
      </c>
      <c r="U6" s="4038" t="s">
        <v>303</v>
      </c>
      <c r="V6" s="4038"/>
      <c r="W6" s="4038"/>
      <c r="X6" s="4039"/>
      <c r="Z6" s="27"/>
      <c r="AA6" s="26"/>
      <c r="AB6" s="26"/>
      <c r="AC6" s="26"/>
      <c r="AD6" s="8"/>
      <c r="AE6" s="8"/>
      <c r="AF6" s="8"/>
      <c r="AG6" s="8"/>
      <c r="AH6" s="8"/>
      <c r="AI6" s="8"/>
      <c r="AJ6" s="8"/>
      <c r="AK6" s="8"/>
      <c r="AL6" s="8"/>
      <c r="AM6" s="8"/>
      <c r="AN6" s="8"/>
      <c r="AO6" s="8"/>
      <c r="AP6" s="8"/>
      <c r="AQ6" s="8"/>
      <c r="AR6" s="8"/>
      <c r="AS6" s="8"/>
      <c r="AT6" s="8"/>
      <c r="AU6" s="8"/>
      <c r="AV6" s="8"/>
      <c r="AW6" s="8"/>
      <c r="AX6" s="8"/>
      <c r="AY6" s="8"/>
      <c r="AZ6" s="8"/>
    </row>
    <row r="7" spans="1:52" s="25" customFormat="1" ht="19.5" customHeight="1" thickBot="1" x14ac:dyDescent="0.2">
      <c r="A7" s="4052" t="s">
        <v>285</v>
      </c>
      <c r="B7" s="4053"/>
      <c r="C7" s="4053"/>
      <c r="D7" s="4053"/>
      <c r="E7" s="4054" t="str">
        <f t="shared" si="0"/>
        <v>介護予防普及啓発</v>
      </c>
      <c r="F7" s="4055"/>
      <c r="G7" s="4055"/>
      <c r="H7" s="4055"/>
      <c r="I7" s="4055"/>
      <c r="J7" s="4055"/>
      <c r="K7" s="4055"/>
      <c r="L7" s="4055"/>
      <c r="M7" s="4055"/>
      <c r="N7" s="4056"/>
      <c r="P7" s="108"/>
      <c r="Q7" s="109"/>
      <c r="R7" s="109"/>
      <c r="S7" s="109"/>
      <c r="T7" s="119"/>
      <c r="U7" s="61"/>
      <c r="V7" s="61"/>
      <c r="W7" s="61"/>
      <c r="X7" s="62"/>
      <c r="AA7" s="8"/>
      <c r="AB7" s="8"/>
      <c r="AC7" s="8"/>
      <c r="AD7" s="8"/>
      <c r="AE7" s="8"/>
      <c r="AF7" s="8"/>
      <c r="AG7" s="8"/>
      <c r="AH7" s="8"/>
      <c r="AI7" s="8"/>
      <c r="AJ7" s="8"/>
      <c r="AK7" s="8"/>
      <c r="AL7" s="8"/>
      <c r="AM7" s="8"/>
      <c r="AN7" s="8"/>
      <c r="AO7" s="8"/>
      <c r="AP7" s="8"/>
      <c r="AQ7" s="8"/>
      <c r="AR7" s="8"/>
      <c r="AS7" s="8"/>
      <c r="AT7" s="8"/>
      <c r="AU7" s="8"/>
      <c r="AV7" s="8"/>
      <c r="AW7" s="8"/>
      <c r="AX7" s="8"/>
      <c r="AY7" s="8"/>
      <c r="AZ7" s="8"/>
    </row>
    <row r="8" spans="1:52" s="25" customFormat="1" ht="19.5" customHeight="1" thickTop="1" x14ac:dyDescent="0.15">
      <c r="A8" s="4028" t="s">
        <v>283</v>
      </c>
      <c r="B8" s="4029"/>
      <c r="C8" s="4029"/>
      <c r="D8" s="4029"/>
      <c r="E8" s="4030" t="str">
        <f t="shared" si="0"/>
        <v>介護保険課</v>
      </c>
      <c r="F8" s="4031"/>
      <c r="G8" s="4031"/>
      <c r="H8" s="4031"/>
      <c r="I8" s="4031"/>
      <c r="J8" s="4031"/>
      <c r="K8" s="4031"/>
      <c r="L8" s="4031"/>
      <c r="M8" s="4031"/>
      <c r="N8" s="4032"/>
      <c r="P8" s="4000" t="s">
        <v>302</v>
      </c>
      <c r="Q8" s="4001"/>
      <c r="R8" s="4001"/>
      <c r="S8" s="4001"/>
      <c r="T8" s="120" t="str">
        <f>LEFT(E87,1)</f>
        <v>Ｂ</v>
      </c>
      <c r="U8" s="3998" t="s">
        <v>301</v>
      </c>
      <c r="V8" s="3998"/>
      <c r="W8" s="3998"/>
      <c r="X8" s="3999"/>
      <c r="AA8" s="8"/>
      <c r="AB8" s="8"/>
      <c r="AC8" s="8"/>
      <c r="AD8" s="8"/>
      <c r="AE8" s="8"/>
      <c r="AF8" s="8"/>
      <c r="AG8" s="8"/>
      <c r="AH8" s="8"/>
      <c r="AI8" s="8"/>
      <c r="AJ8" s="8"/>
      <c r="AK8" s="8"/>
      <c r="AL8" s="8"/>
      <c r="AM8" s="8"/>
      <c r="AN8" s="8"/>
      <c r="AO8" s="8"/>
      <c r="AP8" s="8"/>
      <c r="AQ8" s="8"/>
      <c r="AR8" s="8"/>
      <c r="AS8" s="8"/>
      <c r="AT8" s="8"/>
      <c r="AU8" s="8"/>
      <c r="AV8" s="8"/>
      <c r="AW8" s="8"/>
      <c r="AX8" s="8"/>
      <c r="AY8" s="8"/>
      <c r="AZ8" s="8"/>
    </row>
    <row r="9" spans="1:52" s="25" customFormat="1" ht="19.5" customHeight="1" thickBot="1" x14ac:dyDescent="0.2">
      <c r="A9" s="4025" t="s">
        <v>334</v>
      </c>
      <c r="B9" s="4026"/>
      <c r="C9" s="4026"/>
      <c r="D9" s="4027"/>
      <c r="E9" s="4033" t="str">
        <f t="shared" si="0"/>
        <v>介護予防を促進していくため、次の事業を実施する。
介護予防講演会の実施／介護予防ウォーキング教室の実施／にいざ元気アップウォーキングの実施／認知機能測定会の実施／介護予防ガイドブックの作成</v>
      </c>
      <c r="F9" s="4034"/>
      <c r="G9" s="4034"/>
      <c r="H9" s="4034"/>
      <c r="I9" s="4034"/>
      <c r="J9" s="4034"/>
      <c r="K9" s="4034"/>
      <c r="L9" s="4034"/>
      <c r="M9" s="4034"/>
      <c r="N9" s="4035"/>
      <c r="P9" s="108"/>
      <c r="Q9" s="109"/>
      <c r="R9" s="109"/>
      <c r="S9" s="109"/>
      <c r="T9" s="120"/>
      <c r="U9" s="61"/>
      <c r="V9" s="61"/>
      <c r="W9" s="61"/>
      <c r="X9" s="62"/>
      <c r="AA9" s="8"/>
      <c r="AB9" s="8"/>
      <c r="AC9" s="8"/>
      <c r="AD9" s="8"/>
      <c r="AE9" s="8"/>
      <c r="AF9" s="8"/>
      <c r="AG9" s="8"/>
      <c r="AH9" s="8"/>
      <c r="AI9" s="8"/>
      <c r="AJ9" s="8"/>
      <c r="AK9" s="8"/>
      <c r="AL9" s="8"/>
      <c r="AM9" s="8"/>
      <c r="AN9" s="8"/>
      <c r="AO9" s="8"/>
      <c r="AP9" s="8"/>
      <c r="AQ9" s="8"/>
      <c r="AR9" s="8"/>
      <c r="AS9" s="8"/>
      <c r="AT9" s="8"/>
      <c r="AU9" s="8"/>
      <c r="AV9" s="8"/>
      <c r="AW9" s="8"/>
      <c r="AX9" s="8"/>
      <c r="AY9" s="8"/>
      <c r="AZ9" s="8"/>
    </row>
    <row r="10" spans="1:52" s="25" customFormat="1" ht="19.5" customHeight="1" thickTop="1" x14ac:dyDescent="0.15">
      <c r="A10" s="66"/>
      <c r="B10" s="67"/>
      <c r="C10" s="67"/>
      <c r="D10" s="68"/>
      <c r="E10" s="94"/>
      <c r="F10" s="95"/>
      <c r="G10" s="95"/>
      <c r="H10" s="95"/>
      <c r="I10" s="95"/>
      <c r="J10" s="95"/>
      <c r="K10" s="95"/>
      <c r="L10" s="95"/>
      <c r="M10" s="95"/>
      <c r="N10" s="96"/>
      <c r="P10" s="3996" t="s">
        <v>300</v>
      </c>
      <c r="Q10" s="3997"/>
      <c r="R10" s="3997"/>
      <c r="S10" s="3997"/>
      <c r="T10" s="118" t="str">
        <f>LEFT(E89,1)</f>
        <v>Ａ</v>
      </c>
      <c r="U10" s="3998" t="s">
        <v>298</v>
      </c>
      <c r="V10" s="3998"/>
      <c r="W10" s="3998"/>
      <c r="X10" s="3999"/>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row>
    <row r="11" spans="1:52" s="25" customFormat="1" ht="19.5" customHeight="1" thickBot="1" x14ac:dyDescent="0.2">
      <c r="A11" s="66"/>
      <c r="B11" s="67"/>
      <c r="C11" s="67"/>
      <c r="D11" s="68"/>
      <c r="E11" s="94"/>
      <c r="F11" s="95"/>
      <c r="G11" s="95"/>
      <c r="H11" s="95"/>
      <c r="I11" s="95"/>
      <c r="J11" s="95"/>
      <c r="K11" s="95"/>
      <c r="L11" s="95"/>
      <c r="M11" s="95"/>
      <c r="N11" s="96"/>
      <c r="P11" s="102"/>
      <c r="Q11" s="103"/>
      <c r="R11" s="103"/>
      <c r="S11" s="103"/>
      <c r="T11" s="119"/>
      <c r="U11" s="61"/>
      <c r="V11" s="61"/>
      <c r="W11" s="61"/>
      <c r="X11" s="62"/>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row>
    <row r="12" spans="1:52" s="25" customFormat="1" ht="19.5" customHeight="1" thickTop="1" x14ac:dyDescent="0.15">
      <c r="A12" s="66"/>
      <c r="B12" s="67"/>
      <c r="C12" s="67"/>
      <c r="D12" s="68"/>
      <c r="E12" s="94"/>
      <c r="F12" s="95"/>
      <c r="G12" s="95"/>
      <c r="H12" s="95"/>
      <c r="I12" s="95"/>
      <c r="J12" s="95"/>
      <c r="K12" s="95"/>
      <c r="L12" s="95"/>
      <c r="M12" s="95"/>
      <c r="N12" s="96"/>
      <c r="P12" s="56" t="s">
        <v>297</v>
      </c>
      <c r="Q12" s="48"/>
      <c r="R12" s="48"/>
      <c r="S12" s="48"/>
      <c r="T12" s="121" t="str">
        <f>E91</f>
        <v>感染症対策のため、事業形態を変更して実施した事業もあったが、高齢者のニーズに合わせて事業を実施することで、安定した集客があった。
介護予防講演会は、健康に関するミニ講座と同時開催することで集客を増やし、内容に関連性を持たせたことで、より理解を深めることができた。また、ミニ講座は介護予防ボランティアであるにいざの元気推進員が講師役となることで、地域活動を行う自信にもつながった。</v>
      </c>
      <c r="U12" s="4050"/>
      <c r="V12" s="4050"/>
      <c r="W12" s="4050"/>
      <c r="X12" s="4051"/>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row>
    <row r="13" spans="1:52" s="25" customFormat="1" ht="33" customHeight="1" x14ac:dyDescent="0.15">
      <c r="A13" s="69"/>
      <c r="B13" s="70"/>
      <c r="C13" s="70"/>
      <c r="D13" s="71"/>
      <c r="E13" s="97"/>
      <c r="F13" s="98"/>
      <c r="G13" s="98"/>
      <c r="H13" s="98"/>
      <c r="I13" s="98"/>
      <c r="J13" s="98"/>
      <c r="K13" s="98"/>
      <c r="L13" s="98"/>
      <c r="M13" s="98"/>
      <c r="N13" s="99"/>
      <c r="P13" s="56"/>
      <c r="Q13" s="48"/>
      <c r="R13" s="48"/>
      <c r="S13" s="48"/>
      <c r="T13" s="121"/>
      <c r="U13" s="124"/>
      <c r="V13" s="124"/>
      <c r="W13" s="124"/>
      <c r="X13" s="125"/>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row>
    <row r="14" spans="1:52" s="25" customFormat="1" ht="19.5" customHeight="1" x14ac:dyDescent="0.15">
      <c r="A14" s="4028" t="s">
        <v>332</v>
      </c>
      <c r="B14" s="4029"/>
      <c r="C14" s="4029"/>
      <c r="D14" s="4029"/>
      <c r="E14" s="4042" t="str">
        <f>E51</f>
        <v>■市が直接実施  ■一部委託  □全部委託・指定管理  □その他</v>
      </c>
      <c r="F14" s="4043"/>
      <c r="G14" s="4043"/>
      <c r="H14" s="4043"/>
      <c r="I14" s="4043"/>
      <c r="J14" s="4043"/>
      <c r="K14" s="4043"/>
      <c r="L14" s="4043"/>
      <c r="M14" s="4043"/>
      <c r="N14" s="4044"/>
      <c r="P14" s="56"/>
      <c r="Q14" s="48"/>
      <c r="R14" s="48"/>
      <c r="S14" s="48"/>
      <c r="T14" s="121"/>
      <c r="U14" s="124"/>
      <c r="V14" s="124"/>
      <c r="W14" s="124"/>
      <c r="X14" s="125"/>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row>
    <row r="15" spans="1:52" s="25" customFormat="1" ht="19.5" customHeight="1" x14ac:dyDescent="0.15">
      <c r="A15" s="4028" t="s">
        <v>331</v>
      </c>
      <c r="B15" s="4029"/>
      <c r="C15" s="4029"/>
      <c r="D15" s="4029"/>
      <c r="E15" s="4042" t="str">
        <f>E52</f>
        <v>□国・県の制度　 ■国・県の制度＋市独自の制度　 □市独自の制度</v>
      </c>
      <c r="F15" s="4043"/>
      <c r="G15" s="4043"/>
      <c r="H15" s="4043"/>
      <c r="I15" s="4043"/>
      <c r="J15" s="4043"/>
      <c r="K15" s="4043"/>
      <c r="L15" s="4043"/>
      <c r="M15" s="4043"/>
      <c r="N15" s="4044"/>
      <c r="P15" s="56"/>
      <c r="Q15" s="48"/>
      <c r="R15" s="48"/>
      <c r="S15" s="48"/>
      <c r="T15" s="121"/>
      <c r="U15" s="124"/>
      <c r="V15" s="124"/>
      <c r="W15" s="124"/>
      <c r="X15" s="125"/>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row>
    <row r="16" spans="1:52" s="25" customFormat="1" ht="19.5" customHeight="1" thickBot="1" x14ac:dyDescent="0.2">
      <c r="A16" s="4045" t="s">
        <v>330</v>
      </c>
      <c r="B16" s="4046"/>
      <c r="C16" s="4046"/>
      <c r="D16" s="4046"/>
      <c r="E16" s="4047" t="str">
        <f>E53</f>
        <v>地域支援事業実施要綱　等</v>
      </c>
      <c r="F16" s="4048"/>
      <c r="G16" s="4048"/>
      <c r="H16" s="4048"/>
      <c r="I16" s="4048"/>
      <c r="J16" s="4048"/>
      <c r="K16" s="4048"/>
      <c r="L16" s="4048"/>
      <c r="M16" s="4048"/>
      <c r="N16" s="4049"/>
      <c r="P16" s="72"/>
      <c r="Q16" s="73"/>
      <c r="R16" s="73"/>
      <c r="S16" s="73"/>
      <c r="T16" s="126"/>
      <c r="U16" s="127"/>
      <c r="V16" s="127"/>
      <c r="W16" s="127"/>
      <c r="X16" s="12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row>
    <row r="17" spans="1:52" ht="7.5" customHeight="1" thickTop="1" thickBot="1" x14ac:dyDescent="0.2"/>
    <row r="18" spans="1:52" ht="30" customHeight="1" thickTop="1" thickBot="1" x14ac:dyDescent="0.2">
      <c r="A18" s="87" t="s">
        <v>328</v>
      </c>
      <c r="B18" s="88"/>
      <c r="C18" s="88"/>
      <c r="D18" s="88"/>
      <c r="E18" s="88"/>
      <c r="F18" s="88"/>
      <c r="G18" s="88"/>
      <c r="H18" s="88"/>
      <c r="I18" s="88"/>
      <c r="J18" s="88"/>
      <c r="K18" s="88"/>
      <c r="L18" s="88"/>
      <c r="M18" s="88"/>
      <c r="N18" s="89"/>
      <c r="P18" s="87" t="s">
        <v>295</v>
      </c>
      <c r="Q18" s="88"/>
      <c r="R18" s="88"/>
      <c r="S18" s="88"/>
      <c r="T18" s="90"/>
      <c r="U18" s="88"/>
      <c r="V18" s="88"/>
      <c r="W18" s="88"/>
      <c r="X18" s="89"/>
      <c r="Z18" s="24"/>
    </row>
    <row r="19" spans="1:52" s="25" customFormat="1" ht="19.5" customHeight="1" thickTop="1" x14ac:dyDescent="0.15">
      <c r="A19" s="51" t="s">
        <v>319</v>
      </c>
      <c r="B19" s="52"/>
      <c r="C19" s="52"/>
      <c r="D19" s="52"/>
      <c r="E19" s="52" t="s">
        <v>318</v>
      </c>
      <c r="F19" s="52"/>
      <c r="G19" s="52" t="s">
        <v>317</v>
      </c>
      <c r="H19" s="52"/>
      <c r="I19" s="52" t="s">
        <v>316</v>
      </c>
      <c r="J19" s="52"/>
      <c r="K19" s="52" t="s">
        <v>315</v>
      </c>
      <c r="L19" s="52"/>
      <c r="M19" s="52" t="s">
        <v>314</v>
      </c>
      <c r="N19" s="55"/>
      <c r="P19" s="56" t="s">
        <v>294</v>
      </c>
      <c r="Q19" s="48"/>
      <c r="R19" s="48"/>
      <c r="S19" s="79"/>
      <c r="T19" s="83" t="str">
        <f>LEFT(E98,1)</f>
        <v>Ⅱ</v>
      </c>
      <c r="U19" s="80" t="s">
        <v>293</v>
      </c>
      <c r="V19" s="81"/>
      <c r="W19" s="81"/>
      <c r="X19" s="82"/>
      <c r="Z19" s="24"/>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row>
    <row r="20" spans="1:52" ht="19.5" customHeight="1" x14ac:dyDescent="0.15">
      <c r="A20" s="56" t="s">
        <v>327</v>
      </c>
      <c r="B20" s="48" t="s">
        <v>271</v>
      </c>
      <c r="C20" s="48"/>
      <c r="D20" s="48"/>
      <c r="E20" s="57">
        <f>IFERROR(IF($AA$38+1&gt;=$AE$38,E$57,IF(E$57=0,"",E$57)),"")</f>
        <v>2705000</v>
      </c>
      <c r="F20" s="57"/>
      <c r="G20" s="57"/>
      <c r="H20" s="57"/>
      <c r="I20" s="57"/>
      <c r="J20" s="57"/>
      <c r="K20" s="57"/>
      <c r="L20" s="57"/>
      <c r="M20" s="57"/>
      <c r="N20" s="58"/>
      <c r="P20" s="56"/>
      <c r="Q20" s="48"/>
      <c r="R20" s="48"/>
      <c r="S20" s="79"/>
      <c r="T20" s="84"/>
      <c r="U20" s="80"/>
      <c r="V20" s="81"/>
      <c r="W20" s="81"/>
      <c r="X20" s="82"/>
      <c r="Z20" s="24"/>
    </row>
    <row r="21" spans="1:52" ht="19.5" customHeight="1" x14ac:dyDescent="0.15">
      <c r="A21" s="56"/>
      <c r="B21" s="48" t="s">
        <v>326</v>
      </c>
      <c r="C21" s="48" t="s">
        <v>325</v>
      </c>
      <c r="D21" s="48"/>
      <c r="E21" s="19"/>
      <c r="F21" s="20">
        <f>IFERROR(IF($AA$38+1&gt;=$AE$38,F$58,IF(F$58=0,"",F$58)),"")</f>
        <v>0</v>
      </c>
      <c r="G21" s="19"/>
      <c r="H21" s="20"/>
      <c r="I21" s="19"/>
      <c r="J21" s="20"/>
      <c r="K21" s="19"/>
      <c r="L21" s="20"/>
      <c r="M21" s="19"/>
      <c r="N21" s="18"/>
      <c r="P21" s="56"/>
      <c r="Q21" s="48"/>
      <c r="R21" s="48"/>
      <c r="S21" s="79"/>
      <c r="T21" s="84"/>
      <c r="U21" s="80"/>
      <c r="V21" s="81"/>
      <c r="W21" s="81"/>
      <c r="X21" s="82"/>
      <c r="Z21" s="24"/>
    </row>
    <row r="22" spans="1:52" ht="19.5" customHeight="1" x14ac:dyDescent="0.15">
      <c r="A22" s="56"/>
      <c r="B22" s="48"/>
      <c r="C22" s="48" t="s">
        <v>324</v>
      </c>
      <c r="D22" s="48"/>
      <c r="E22" s="19"/>
      <c r="F22" s="20">
        <f>IFERROR(IF($AA$38+1&gt;=$AE$38,F$59,IF(F$59=0,"",F$59)),"")</f>
        <v>2705000</v>
      </c>
      <c r="G22" s="19"/>
      <c r="H22" s="20"/>
      <c r="I22" s="19"/>
      <c r="J22" s="20"/>
      <c r="K22" s="19"/>
      <c r="L22" s="20"/>
      <c r="M22" s="19"/>
      <c r="N22" s="18"/>
      <c r="P22" s="56"/>
      <c r="Q22" s="48"/>
      <c r="R22" s="48"/>
      <c r="S22" s="79"/>
      <c r="T22" s="84"/>
      <c r="U22" s="80"/>
      <c r="V22" s="81"/>
      <c r="W22" s="81"/>
      <c r="X22" s="82"/>
      <c r="Z22" s="24"/>
    </row>
    <row r="23" spans="1:52" ht="19.5" customHeight="1" x14ac:dyDescent="0.15">
      <c r="A23" s="56"/>
      <c r="B23" s="48" t="s">
        <v>267</v>
      </c>
      <c r="C23" s="48"/>
      <c r="D23" s="48"/>
      <c r="E23" s="57">
        <f>IFERROR(IF($AA$38+1&gt;=$AE$38,E$60,IF(E$60=0,"",E$60)),"")</f>
        <v>2107791</v>
      </c>
      <c r="F23" s="57"/>
      <c r="G23" s="57"/>
      <c r="H23" s="57"/>
      <c r="I23" s="57"/>
      <c r="J23" s="57"/>
      <c r="K23" s="57"/>
      <c r="L23" s="57"/>
      <c r="M23" s="57"/>
      <c r="N23" s="58"/>
      <c r="P23" s="56"/>
      <c r="Q23" s="48"/>
      <c r="R23" s="48"/>
      <c r="S23" s="79"/>
      <c r="T23" s="84"/>
      <c r="U23" s="80"/>
      <c r="V23" s="81"/>
      <c r="W23" s="81"/>
      <c r="X23" s="82"/>
      <c r="Z23" s="24"/>
    </row>
    <row r="24" spans="1:52" ht="19.5" customHeight="1" x14ac:dyDescent="0.15">
      <c r="A24" s="56"/>
      <c r="B24" s="48" t="s">
        <v>323</v>
      </c>
      <c r="C24" s="48"/>
      <c r="D24" s="48"/>
      <c r="E24" s="57">
        <f>IFERROR(IF($AA$38+1&gt;=$AE$38,E$61,IF(E$61&gt;0,E$61,"")),"")</f>
        <v>597209</v>
      </c>
      <c r="F24" s="57"/>
      <c r="G24" s="57"/>
      <c r="H24" s="57"/>
      <c r="I24" s="57"/>
      <c r="J24" s="57"/>
      <c r="K24" s="57"/>
      <c r="L24" s="57"/>
      <c r="M24" s="57"/>
      <c r="N24" s="58"/>
      <c r="P24" s="56"/>
      <c r="Q24" s="48"/>
      <c r="R24" s="48"/>
      <c r="S24" s="79"/>
      <c r="T24" s="84"/>
      <c r="U24" s="80"/>
      <c r="V24" s="81"/>
      <c r="W24" s="81"/>
      <c r="X24" s="82"/>
      <c r="Z24" s="24"/>
    </row>
    <row r="25" spans="1:52" ht="19.5" customHeight="1" thickBot="1" x14ac:dyDescent="0.2">
      <c r="A25" s="56"/>
      <c r="B25" s="48" t="s">
        <v>322</v>
      </c>
      <c r="C25" s="48"/>
      <c r="D25" s="48"/>
      <c r="E25" s="47">
        <f>IFERROR(IF($AA$38+1&gt;=$AE$38,E$62,IF(E$62&gt;0,E$62,"")),"")</f>
        <v>0.77922033271719038</v>
      </c>
      <c r="F25" s="47"/>
      <c r="G25" s="47"/>
      <c r="H25" s="47"/>
      <c r="I25" s="47"/>
      <c r="J25" s="47"/>
      <c r="K25" s="47"/>
      <c r="L25" s="47"/>
      <c r="M25" s="47"/>
      <c r="N25" s="50"/>
      <c r="P25" s="56"/>
      <c r="Q25" s="48"/>
      <c r="R25" s="48"/>
      <c r="S25" s="79"/>
      <c r="T25" s="85"/>
      <c r="U25" s="80"/>
      <c r="V25" s="81"/>
      <c r="W25" s="81"/>
      <c r="X25" s="82"/>
    </row>
    <row r="26" spans="1:52" ht="15.75" customHeight="1" thickTop="1" x14ac:dyDescent="0.15">
      <c r="A26" s="51" t="s">
        <v>321</v>
      </c>
      <c r="B26" s="52"/>
      <c r="C26" s="52"/>
      <c r="D26" s="52"/>
      <c r="E26" s="53" t="str">
        <f>E63</f>
        <v>市民へ幅広く介護予防普及啓発を行うため、有識者等を派遣して介護予防と健康増進に関する意識向上のための「介護予防講演会」を新座市民会館で開催した。
また、介護予防・健康づくりに取り組むきっかけづくりのため、「介護予防ウォーキング教室」、「にいざ元気アップウォーキング」及び「認知機能測定会」の開催や、介護予防に資する基本的な知識及び市内の介護予防活動等の情報を掲載した「介護予防ガイドブック」を作成した。</v>
      </c>
      <c r="F26" s="53"/>
      <c r="G26" s="53"/>
      <c r="H26" s="53"/>
      <c r="I26" s="53"/>
      <c r="J26" s="53"/>
      <c r="K26" s="53"/>
      <c r="L26" s="53"/>
      <c r="M26" s="53"/>
      <c r="N26" s="54"/>
      <c r="O26" s="21"/>
      <c r="P26" s="4000" t="s">
        <v>292</v>
      </c>
      <c r="Q26" s="4001"/>
      <c r="R26" s="4001"/>
      <c r="S26" s="4057"/>
      <c r="T26" s="121" t="str">
        <f>E105</f>
        <v>介護予防ウォーキング教室については、令和６年度から内容を一部変更し、自分の歩き方の特性を専用の機器で測定し、歩き方の講義を行う「歩き方測定会」として新たに実施する。
その他の事業においても、より広く介護予防の普及啓発につながるよう実施方法の検討を続ける。</v>
      </c>
      <c r="U26" s="4050"/>
      <c r="V26" s="4050"/>
      <c r="W26" s="4050"/>
      <c r="X26" s="4051"/>
    </row>
    <row r="27" spans="1:52" ht="15.75" customHeight="1" x14ac:dyDescent="0.15">
      <c r="A27" s="51"/>
      <c r="B27" s="52"/>
      <c r="C27" s="52"/>
      <c r="D27" s="52"/>
      <c r="E27" s="53"/>
      <c r="F27" s="53"/>
      <c r="G27" s="53"/>
      <c r="H27" s="53"/>
      <c r="I27" s="53"/>
      <c r="J27" s="53"/>
      <c r="K27" s="53"/>
      <c r="L27" s="53"/>
      <c r="M27" s="53"/>
      <c r="N27" s="54"/>
      <c r="O27" s="21"/>
      <c r="P27" s="144"/>
      <c r="Q27" s="145"/>
      <c r="R27" s="145"/>
      <c r="S27" s="146"/>
      <c r="T27" s="121"/>
      <c r="U27" s="124"/>
      <c r="V27" s="124"/>
      <c r="W27" s="124"/>
      <c r="X27" s="125"/>
    </row>
    <row r="28" spans="1:52" ht="15.75" customHeight="1" x14ac:dyDescent="0.15">
      <c r="A28" s="51"/>
      <c r="B28" s="52"/>
      <c r="C28" s="52"/>
      <c r="D28" s="52"/>
      <c r="E28" s="53"/>
      <c r="F28" s="53"/>
      <c r="G28" s="53"/>
      <c r="H28" s="53"/>
      <c r="I28" s="53"/>
      <c r="J28" s="53"/>
      <c r="K28" s="53"/>
      <c r="L28" s="53"/>
      <c r="M28" s="53"/>
      <c r="N28" s="54"/>
      <c r="O28" s="21"/>
      <c r="P28" s="144"/>
      <c r="Q28" s="145"/>
      <c r="R28" s="145"/>
      <c r="S28" s="146"/>
      <c r="T28" s="121"/>
      <c r="U28" s="124"/>
      <c r="V28" s="124"/>
      <c r="W28" s="124"/>
      <c r="X28" s="125"/>
    </row>
    <row r="29" spans="1:52" ht="15.75" customHeight="1" x14ac:dyDescent="0.15">
      <c r="A29" s="51"/>
      <c r="B29" s="52"/>
      <c r="C29" s="52"/>
      <c r="D29" s="52"/>
      <c r="E29" s="53"/>
      <c r="F29" s="53"/>
      <c r="G29" s="53"/>
      <c r="H29" s="53"/>
      <c r="I29" s="53"/>
      <c r="J29" s="53"/>
      <c r="K29" s="53"/>
      <c r="L29" s="53"/>
      <c r="M29" s="53"/>
      <c r="N29" s="54"/>
      <c r="O29" s="21"/>
      <c r="P29" s="144"/>
      <c r="Q29" s="145"/>
      <c r="R29" s="145"/>
      <c r="S29" s="146"/>
      <c r="T29" s="121"/>
      <c r="U29" s="124"/>
      <c r="V29" s="124"/>
      <c r="W29" s="124"/>
      <c r="X29" s="125"/>
    </row>
    <row r="30" spans="1:52" ht="15.75" customHeight="1" x14ac:dyDescent="0.15">
      <c r="A30" s="51"/>
      <c r="B30" s="52"/>
      <c r="C30" s="52"/>
      <c r="D30" s="52"/>
      <c r="E30" s="53"/>
      <c r="F30" s="53"/>
      <c r="G30" s="53"/>
      <c r="H30" s="53"/>
      <c r="I30" s="53"/>
      <c r="J30" s="53"/>
      <c r="K30" s="53"/>
      <c r="L30" s="53"/>
      <c r="M30" s="53"/>
      <c r="N30" s="54"/>
      <c r="O30" s="21"/>
      <c r="P30" s="144"/>
      <c r="Q30" s="145"/>
      <c r="R30" s="145"/>
      <c r="S30" s="146"/>
      <c r="T30" s="121"/>
      <c r="U30" s="124"/>
      <c r="V30" s="124"/>
      <c r="W30" s="124"/>
      <c r="X30" s="125"/>
    </row>
    <row r="31" spans="1:52" ht="19.5" customHeight="1" x14ac:dyDescent="0.15">
      <c r="A31" s="51" t="s">
        <v>319</v>
      </c>
      <c r="B31" s="52"/>
      <c r="C31" s="52"/>
      <c r="D31" s="52"/>
      <c r="E31" s="52" t="s">
        <v>318</v>
      </c>
      <c r="F31" s="52"/>
      <c r="G31" s="52" t="s">
        <v>317</v>
      </c>
      <c r="H31" s="52"/>
      <c r="I31" s="52" t="s">
        <v>316</v>
      </c>
      <c r="J31" s="52"/>
      <c r="K31" s="52" t="s">
        <v>315</v>
      </c>
      <c r="L31" s="52"/>
      <c r="M31" s="52" t="s">
        <v>314</v>
      </c>
      <c r="N31" s="55"/>
      <c r="O31" s="21"/>
      <c r="P31" s="144"/>
      <c r="Q31" s="145"/>
      <c r="R31" s="145"/>
      <c r="S31" s="146"/>
      <c r="T31" s="121"/>
      <c r="U31" s="124"/>
      <c r="V31" s="124"/>
      <c r="W31" s="124"/>
      <c r="X31" s="125"/>
    </row>
    <row r="32" spans="1:52" ht="19.5" customHeight="1" x14ac:dyDescent="0.15">
      <c r="A32" s="17"/>
      <c r="B32" s="48" t="s">
        <v>313</v>
      </c>
      <c r="C32" s="48"/>
      <c r="D32" s="16" t="s">
        <v>255</v>
      </c>
      <c r="E32" s="140"/>
      <c r="F32" s="141"/>
      <c r="G32" s="140"/>
      <c r="H32" s="141"/>
      <c r="I32" s="140"/>
      <c r="J32" s="141"/>
      <c r="K32" s="140"/>
      <c r="L32" s="141"/>
      <c r="M32" s="140"/>
      <c r="N32" s="142"/>
      <c r="O32" s="21"/>
      <c r="P32" s="144"/>
      <c r="Q32" s="145"/>
      <c r="R32" s="145"/>
      <c r="S32" s="146"/>
      <c r="T32" s="121"/>
      <c r="U32" s="124"/>
      <c r="V32" s="124"/>
      <c r="W32" s="124"/>
      <c r="X32" s="125"/>
    </row>
    <row r="33" spans="1:35" ht="23.25" customHeight="1" x14ac:dyDescent="0.15">
      <c r="A33" s="56" t="s">
        <v>312</v>
      </c>
      <c r="B33" s="49" t="str">
        <f>B70</f>
        <v>介護予防講演会参加人数</v>
      </c>
      <c r="C33" s="49"/>
      <c r="D33" s="23" t="str">
        <f t="shared" ref="D33:E36" si="1">D70</f>
        <v>人</v>
      </c>
      <c r="E33" s="46">
        <f t="shared" si="1"/>
        <v>69</v>
      </c>
      <c r="F33" s="46"/>
      <c r="G33" s="46" t="str">
        <f>G70</f>
        <v/>
      </c>
      <c r="H33" s="46"/>
      <c r="I33" s="46" t="str">
        <f>I70</f>
        <v/>
      </c>
      <c r="J33" s="46"/>
      <c r="K33" s="46" t="str">
        <f>K70</f>
        <v/>
      </c>
      <c r="L33" s="46"/>
      <c r="M33" s="46" t="str">
        <f>M70</f>
        <v/>
      </c>
      <c r="N33" s="151"/>
      <c r="O33" s="21"/>
      <c r="P33" s="144"/>
      <c r="Q33" s="145"/>
      <c r="R33" s="145"/>
      <c r="S33" s="146"/>
      <c r="T33" s="121"/>
      <c r="U33" s="124"/>
      <c r="V33" s="124"/>
      <c r="W33" s="124"/>
      <c r="X33" s="125"/>
    </row>
    <row r="34" spans="1:35" ht="23.25" customHeight="1" x14ac:dyDescent="0.15">
      <c r="A34" s="56"/>
      <c r="B34" s="49" t="str">
        <f>B71</f>
        <v>認知機能測定会開催回数</v>
      </c>
      <c r="C34" s="49"/>
      <c r="D34" s="23" t="str">
        <f t="shared" si="1"/>
        <v>回</v>
      </c>
      <c r="E34" s="46">
        <f t="shared" si="1"/>
        <v>2</v>
      </c>
      <c r="F34" s="46"/>
      <c r="G34" s="46" t="str">
        <f>G71</f>
        <v/>
      </c>
      <c r="H34" s="46"/>
      <c r="I34" s="46" t="str">
        <f>I71</f>
        <v/>
      </c>
      <c r="J34" s="46"/>
      <c r="K34" s="46" t="str">
        <f>K71</f>
        <v/>
      </c>
      <c r="L34" s="46"/>
      <c r="M34" s="46" t="str">
        <f>M71</f>
        <v/>
      </c>
      <c r="N34" s="151"/>
      <c r="O34" s="21"/>
      <c r="P34" s="144"/>
      <c r="Q34" s="145"/>
      <c r="R34" s="145"/>
      <c r="S34" s="146"/>
      <c r="T34" s="121"/>
      <c r="U34" s="124"/>
      <c r="V34" s="124"/>
      <c r="W34" s="124"/>
      <c r="X34" s="125"/>
    </row>
    <row r="35" spans="1:35" ht="23.25" customHeight="1" x14ac:dyDescent="0.15">
      <c r="A35" s="56"/>
      <c r="B35" s="49" t="str">
        <f>B72</f>
        <v>介護予防ガイドブック作成数</v>
      </c>
      <c r="C35" s="49"/>
      <c r="D35" s="23" t="str">
        <f t="shared" si="1"/>
        <v>部</v>
      </c>
      <c r="E35" s="150">
        <f t="shared" si="1"/>
        <v>30000</v>
      </c>
      <c r="F35" s="150"/>
      <c r="G35" s="46" t="str">
        <f>G72</f>
        <v/>
      </c>
      <c r="H35" s="46"/>
      <c r="I35" s="46" t="str">
        <f>I72</f>
        <v/>
      </c>
      <c r="J35" s="46"/>
      <c r="K35" s="46" t="str">
        <f>K72</f>
        <v/>
      </c>
      <c r="L35" s="46"/>
      <c r="M35" s="46" t="str">
        <f>M72</f>
        <v/>
      </c>
      <c r="N35" s="151"/>
      <c r="O35" s="21"/>
      <c r="P35" s="144"/>
      <c r="Q35" s="145"/>
      <c r="R35" s="145"/>
      <c r="S35" s="146"/>
      <c r="T35" s="121"/>
      <c r="U35" s="124"/>
      <c r="V35" s="124"/>
      <c r="W35" s="124"/>
      <c r="X35" s="125"/>
    </row>
    <row r="36" spans="1:35" ht="23.25" customHeight="1" thickBot="1" x14ac:dyDescent="0.2">
      <c r="A36" s="72"/>
      <c r="B36" s="44" t="str">
        <f>B73</f>
        <v/>
      </c>
      <c r="C36" s="44"/>
      <c r="D36" s="22" t="str">
        <f t="shared" si="1"/>
        <v/>
      </c>
      <c r="E36" s="45" t="str">
        <f t="shared" si="1"/>
        <v/>
      </c>
      <c r="F36" s="45"/>
      <c r="G36" s="45" t="str">
        <f>G73</f>
        <v/>
      </c>
      <c r="H36" s="45"/>
      <c r="I36" s="45" t="str">
        <f>I73</f>
        <v/>
      </c>
      <c r="J36" s="45"/>
      <c r="K36" s="45" t="str">
        <f>K73</f>
        <v/>
      </c>
      <c r="L36" s="45"/>
      <c r="M36" s="45" t="str">
        <f>M73</f>
        <v/>
      </c>
      <c r="N36" s="152"/>
      <c r="O36" s="21"/>
      <c r="P36" s="147"/>
      <c r="Q36" s="148"/>
      <c r="R36" s="148"/>
      <c r="S36" s="149"/>
      <c r="T36" s="126"/>
      <c r="U36" s="127"/>
      <c r="V36" s="127"/>
      <c r="W36" s="127"/>
      <c r="X36" s="128"/>
    </row>
    <row r="37" spans="1:35" ht="14.25" thickTop="1" x14ac:dyDescent="0.15"/>
    <row r="38" spans="1:35" x14ac:dyDescent="0.15">
      <c r="AA38" s="8">
        <v>5</v>
      </c>
      <c r="AE38" s="13">
        <v>5</v>
      </c>
      <c r="AF38" s="13">
        <v>6</v>
      </c>
      <c r="AG38" s="13">
        <v>7</v>
      </c>
      <c r="AH38" s="13">
        <v>8</v>
      </c>
      <c r="AI38" s="13">
        <v>9</v>
      </c>
    </row>
    <row r="39" spans="1:35" ht="25.5" thickBot="1" x14ac:dyDescent="0.2">
      <c r="A39" s="86" t="str">
        <f>"第５次新座市総合計画実施計画　事務事業評価シート
（対象：令和"&amp;DBCS(AA38)&amp;"年度実施事業）"</f>
        <v>第５次新座市総合計画実施計画　事務事業評価シート
（対象：令和５年度実施事業）</v>
      </c>
      <c r="B39" s="86"/>
      <c r="C39" s="86"/>
      <c r="D39" s="86"/>
      <c r="E39" s="86"/>
      <c r="F39" s="86"/>
      <c r="G39" s="86"/>
      <c r="H39" s="86"/>
      <c r="I39" s="86"/>
      <c r="J39" s="86"/>
      <c r="K39" s="86"/>
      <c r="L39" s="86"/>
      <c r="M39" s="86"/>
      <c r="N39" s="86"/>
      <c r="O39" s="86"/>
      <c r="P39" s="86"/>
      <c r="Q39" s="86"/>
      <c r="R39" s="86"/>
      <c r="S39" s="86"/>
      <c r="T39" s="86"/>
      <c r="U39" s="86"/>
      <c r="V39" s="86"/>
      <c r="W39" s="86"/>
      <c r="X39" s="86"/>
    </row>
    <row r="40" spans="1:35" ht="17.25" thickTop="1" x14ac:dyDescent="0.15">
      <c r="A40" s="87" t="s">
        <v>290</v>
      </c>
      <c r="B40" s="88"/>
      <c r="C40" s="88"/>
      <c r="D40" s="88"/>
      <c r="E40" s="88"/>
      <c r="F40" s="88"/>
      <c r="G40" s="88"/>
      <c r="H40" s="88"/>
      <c r="I40" s="88"/>
      <c r="J40" s="88"/>
      <c r="K40" s="88"/>
      <c r="L40" s="88"/>
      <c r="M40" s="88"/>
      <c r="N40" s="89"/>
    </row>
    <row r="41" spans="1:35" ht="20.100000000000001" customHeight="1" x14ac:dyDescent="0.15">
      <c r="A41" s="51" t="s">
        <v>338</v>
      </c>
      <c r="B41" s="52"/>
      <c r="C41" s="52"/>
      <c r="D41" s="52"/>
      <c r="E41" s="133" t="str">
        <f>"第" &amp; AA41 &amp; "章　" &amp; AB41</f>
        <v>第1章　基本政策１　みんなにやさしく誰もが幸せを感じるまち【福祉健康】</v>
      </c>
      <c r="F41" s="133"/>
      <c r="G41" s="133"/>
      <c r="H41" s="133"/>
      <c r="I41" s="133"/>
      <c r="J41" s="133"/>
      <c r="K41" s="133"/>
      <c r="L41" s="133"/>
      <c r="M41" s="133"/>
      <c r="N41" s="134"/>
      <c r="AA41" s="8">
        <v>1</v>
      </c>
      <c r="AB41" s="8" t="s">
        <v>288</v>
      </c>
    </row>
    <row r="42" spans="1:35" ht="20.100000000000001" customHeight="1" x14ac:dyDescent="0.15">
      <c r="A42" s="51" t="s">
        <v>337</v>
      </c>
      <c r="B42" s="52"/>
      <c r="C42" s="52"/>
      <c r="D42" s="52"/>
      <c r="E42" s="133" t="str">
        <f>"第" &amp; AA42 &amp; "節　" &amp; AB42</f>
        <v>第2節　高齢者福祉</v>
      </c>
      <c r="F42" s="133"/>
      <c r="G42" s="133"/>
      <c r="H42" s="133"/>
      <c r="I42" s="133"/>
      <c r="J42" s="133"/>
      <c r="K42" s="133"/>
      <c r="L42" s="133"/>
      <c r="M42" s="133"/>
      <c r="N42" s="134"/>
      <c r="AA42" s="8">
        <v>2</v>
      </c>
      <c r="AB42" s="8" t="s">
        <v>110</v>
      </c>
    </row>
    <row r="43" spans="1:35" ht="20.100000000000001" customHeight="1" x14ac:dyDescent="0.15">
      <c r="A43" s="51" t="s">
        <v>336</v>
      </c>
      <c r="B43" s="52"/>
      <c r="C43" s="52"/>
      <c r="D43" s="52"/>
      <c r="E43" s="133" t="str">
        <f>AB43</f>
        <v>施策１　高齢者福祉の充実</v>
      </c>
      <c r="F43" s="133"/>
      <c r="G43" s="133"/>
      <c r="H43" s="133"/>
      <c r="I43" s="133"/>
      <c r="J43" s="133"/>
      <c r="K43" s="133"/>
      <c r="L43" s="133"/>
      <c r="M43" s="133"/>
      <c r="N43" s="134"/>
      <c r="AA43" s="8">
        <v>1</v>
      </c>
      <c r="AB43" s="8" t="s">
        <v>109</v>
      </c>
    </row>
    <row r="44" spans="1:35" ht="20.100000000000001" customHeight="1" x14ac:dyDescent="0.15">
      <c r="A44" s="4052" t="s">
        <v>285</v>
      </c>
      <c r="B44" s="4053"/>
      <c r="C44" s="4053"/>
      <c r="D44" s="4053"/>
      <c r="E44" s="4054" t="s">
        <v>1043</v>
      </c>
      <c r="F44" s="4055"/>
      <c r="G44" s="4055"/>
      <c r="H44" s="4055"/>
      <c r="I44" s="4055"/>
      <c r="J44" s="4055"/>
      <c r="K44" s="4055"/>
      <c r="L44" s="4055"/>
      <c r="M44" s="4055"/>
      <c r="N44" s="4056"/>
    </row>
    <row r="45" spans="1:35" ht="20.100000000000001" customHeight="1" x14ac:dyDescent="0.15">
      <c r="A45" s="4028" t="s">
        <v>283</v>
      </c>
      <c r="B45" s="4029"/>
      <c r="C45" s="4029"/>
      <c r="D45" s="4029"/>
      <c r="E45" s="4030" t="s">
        <v>822</v>
      </c>
      <c r="F45" s="4031"/>
      <c r="G45" s="4031"/>
      <c r="H45" s="4031"/>
      <c r="I45" s="4031"/>
      <c r="J45" s="4031"/>
      <c r="K45" s="4031"/>
      <c r="L45" s="4031"/>
      <c r="M45" s="4031"/>
      <c r="N45" s="4032"/>
    </row>
    <row r="46" spans="1:35" ht="20.100000000000001" customHeight="1" x14ac:dyDescent="0.15">
      <c r="A46" s="4025" t="s">
        <v>334</v>
      </c>
      <c r="B46" s="4026"/>
      <c r="C46" s="4026"/>
      <c r="D46" s="4027"/>
      <c r="E46" s="4033" t="s">
        <v>1042</v>
      </c>
      <c r="F46" s="4034"/>
      <c r="G46" s="4034"/>
      <c r="H46" s="4034"/>
      <c r="I46" s="4034"/>
      <c r="J46" s="4034"/>
      <c r="K46" s="4034"/>
      <c r="L46" s="4034"/>
      <c r="M46" s="4034"/>
      <c r="N46" s="4035"/>
    </row>
    <row r="47" spans="1:35" ht="20.100000000000001" customHeight="1" x14ac:dyDescent="0.15">
      <c r="A47" s="66"/>
      <c r="B47" s="67"/>
      <c r="C47" s="67"/>
      <c r="D47" s="68"/>
      <c r="E47" s="94"/>
      <c r="F47" s="95"/>
      <c r="G47" s="95"/>
      <c r="H47" s="95"/>
      <c r="I47" s="95"/>
      <c r="J47" s="95"/>
      <c r="K47" s="95"/>
      <c r="L47" s="95"/>
      <c r="M47" s="95"/>
      <c r="N47" s="96"/>
    </row>
    <row r="48" spans="1:35" ht="20.100000000000001" customHeight="1" x14ac:dyDescent="0.15">
      <c r="A48" s="66"/>
      <c r="B48" s="67"/>
      <c r="C48" s="67"/>
      <c r="D48" s="68"/>
      <c r="E48" s="94"/>
      <c r="F48" s="95"/>
      <c r="G48" s="95"/>
      <c r="H48" s="95"/>
      <c r="I48" s="95"/>
      <c r="J48" s="95"/>
      <c r="K48" s="95"/>
      <c r="L48" s="95"/>
      <c r="M48" s="95"/>
      <c r="N48" s="96"/>
    </row>
    <row r="49" spans="1:40" ht="20.100000000000001" customHeight="1" x14ac:dyDescent="0.15">
      <c r="A49" s="66"/>
      <c r="B49" s="67"/>
      <c r="C49" s="67"/>
      <c r="D49" s="68"/>
      <c r="E49" s="94"/>
      <c r="F49" s="95"/>
      <c r="G49" s="95"/>
      <c r="H49" s="95"/>
      <c r="I49" s="95"/>
      <c r="J49" s="95"/>
      <c r="K49" s="95"/>
      <c r="L49" s="95"/>
      <c r="M49" s="95"/>
      <c r="N49" s="96"/>
    </row>
    <row r="50" spans="1:40" ht="20.100000000000001" customHeight="1" x14ac:dyDescent="0.15">
      <c r="A50" s="69"/>
      <c r="B50" s="70"/>
      <c r="C50" s="70"/>
      <c r="D50" s="71"/>
      <c r="E50" s="97"/>
      <c r="F50" s="98"/>
      <c r="G50" s="98"/>
      <c r="H50" s="98"/>
      <c r="I50" s="98"/>
      <c r="J50" s="98"/>
      <c r="K50" s="98"/>
      <c r="L50" s="98"/>
      <c r="M50" s="98"/>
      <c r="N50" s="99"/>
    </row>
    <row r="51" spans="1:40" ht="20.100000000000001" customHeight="1" x14ac:dyDescent="0.15">
      <c r="A51" s="4028" t="s">
        <v>332</v>
      </c>
      <c r="B51" s="4029"/>
      <c r="C51" s="4029"/>
      <c r="D51" s="4029"/>
      <c r="E51" s="4042" t="str">
        <f>AA52 &amp; "市が直接実施  " &amp; AB52  &amp; "一部委託  "  &amp; AC52 &amp; "全部委託・指定管理  " &amp; AD52 &amp; "その他"</f>
        <v>■市が直接実施  ■一部委託  □全部委託・指定管理  □その他</v>
      </c>
      <c r="F51" s="4043"/>
      <c r="G51" s="4043"/>
      <c r="H51" s="4043"/>
      <c r="I51" s="4043"/>
      <c r="J51" s="4043"/>
      <c r="K51" s="4043"/>
      <c r="L51" s="4043"/>
      <c r="M51" s="4043"/>
      <c r="N51" s="4044"/>
    </row>
    <row r="52" spans="1:40" ht="20.100000000000001" customHeight="1" x14ac:dyDescent="0.15">
      <c r="A52" s="4028" t="s">
        <v>331</v>
      </c>
      <c r="B52" s="4029"/>
      <c r="C52" s="4029"/>
      <c r="D52" s="4029"/>
      <c r="E52" s="4042" t="str">
        <f>AA53 &amp; "国・県の制度　 " &amp; AB53  &amp; "国・県の制度＋市独自の制度　 "  &amp; AC53  &amp; "市独自の制度"</f>
        <v>□国・県の制度　 ■国・県の制度＋市独自の制度　 □市独自の制度</v>
      </c>
      <c r="F52" s="4043"/>
      <c r="G52" s="4043"/>
      <c r="H52" s="4043"/>
      <c r="I52" s="4043"/>
      <c r="J52" s="4043"/>
      <c r="K52" s="4043"/>
      <c r="L52" s="4043"/>
      <c r="M52" s="4043"/>
      <c r="N52" s="4044"/>
      <c r="AA52" s="8" t="s">
        <v>275</v>
      </c>
      <c r="AB52" s="8" t="s">
        <v>275</v>
      </c>
      <c r="AC52" s="8" t="s">
        <v>274</v>
      </c>
      <c r="AD52" s="8" t="s">
        <v>274</v>
      </c>
    </row>
    <row r="53" spans="1:40" ht="20.100000000000001" customHeight="1" thickBot="1" x14ac:dyDescent="0.2">
      <c r="A53" s="4045" t="s">
        <v>330</v>
      </c>
      <c r="B53" s="4046"/>
      <c r="C53" s="4046"/>
      <c r="D53" s="4046"/>
      <c r="E53" s="4047" t="s">
        <v>1041</v>
      </c>
      <c r="F53" s="4048"/>
      <c r="G53" s="4048"/>
      <c r="H53" s="4048"/>
      <c r="I53" s="4048"/>
      <c r="J53" s="4048"/>
      <c r="K53" s="4048"/>
      <c r="L53" s="4048"/>
      <c r="M53" s="4048"/>
      <c r="N53" s="4049"/>
      <c r="AA53" s="8" t="s">
        <v>274</v>
      </c>
      <c r="AB53" s="8" t="s">
        <v>275</v>
      </c>
      <c r="AC53" s="8" t="s">
        <v>274</v>
      </c>
    </row>
    <row r="54" spans="1:40" ht="15" thickTop="1" thickBot="1" x14ac:dyDescent="0.2"/>
    <row r="55" spans="1:40" ht="17.25" thickTop="1" x14ac:dyDescent="0.15">
      <c r="A55" s="87" t="s">
        <v>328</v>
      </c>
      <c r="B55" s="88"/>
      <c r="C55" s="88"/>
      <c r="D55" s="88"/>
      <c r="E55" s="88"/>
      <c r="F55" s="88"/>
      <c r="G55" s="88"/>
      <c r="H55" s="88"/>
      <c r="I55" s="88"/>
      <c r="J55" s="88"/>
      <c r="K55" s="88"/>
      <c r="L55" s="88"/>
      <c r="M55" s="88"/>
      <c r="N55" s="89"/>
    </row>
    <row r="56" spans="1:40" ht="20.100000000000001" customHeight="1" x14ac:dyDescent="0.15">
      <c r="A56" s="51" t="s">
        <v>319</v>
      </c>
      <c r="B56" s="52"/>
      <c r="C56" s="52"/>
      <c r="D56" s="52"/>
      <c r="E56" s="52" t="s">
        <v>318</v>
      </c>
      <c r="F56" s="52"/>
      <c r="G56" s="52" t="s">
        <v>317</v>
      </c>
      <c r="H56" s="52"/>
      <c r="I56" s="52" t="s">
        <v>316</v>
      </c>
      <c r="J56" s="52"/>
      <c r="K56" s="52" t="s">
        <v>315</v>
      </c>
      <c r="L56" s="52"/>
      <c r="M56" s="52" t="s">
        <v>314</v>
      </c>
      <c r="N56" s="55"/>
      <c r="AA56" s="13">
        <f>IFERROR($AE$56-4,"N-4")</f>
        <v>1</v>
      </c>
      <c r="AB56" s="13">
        <f>IFERROR($AE$56-3,"N-3")</f>
        <v>2</v>
      </c>
      <c r="AC56" s="13">
        <f>IFERROR($AE$56-2,"N-2")</f>
        <v>3</v>
      </c>
      <c r="AD56" s="13">
        <f>IFERROR($AE$56-1,"N-1")</f>
        <v>4</v>
      </c>
      <c r="AE56" s="13">
        <f>$AA$38</f>
        <v>5</v>
      </c>
      <c r="AF56" s="13">
        <f>IFERROR($AE$56+1,"N+1")</f>
        <v>6</v>
      </c>
      <c r="AG56" s="13">
        <f>IFERROR($AE$56+2,"N+2")</f>
        <v>7</v>
      </c>
      <c r="AH56" s="13">
        <f>IFERROR($AE$56+3,"N+3")</f>
        <v>8</v>
      </c>
      <c r="AI56" s="13">
        <f>IFERROR($AE$56+4,"N+4")</f>
        <v>9</v>
      </c>
      <c r="AL56" s="8" t="s">
        <v>251</v>
      </c>
    </row>
    <row r="57" spans="1:40" ht="20.100000000000001" customHeight="1" x14ac:dyDescent="0.15">
      <c r="A57" s="56" t="s">
        <v>327</v>
      </c>
      <c r="B57" s="48" t="s">
        <v>271</v>
      </c>
      <c r="C57" s="48"/>
      <c r="D57" s="48"/>
      <c r="E57" s="57">
        <f>IFERROR(HLOOKUP($AE$38,$AA$56:$AI$57,2,FALSE)*1000,"")</f>
        <v>2705000</v>
      </c>
      <c r="F57" s="57"/>
      <c r="G57" s="57">
        <f>IFERROR(HLOOKUP($AF$38,$AA$56:$AI$57,2,FALSE)*1000,"")</f>
        <v>6675000</v>
      </c>
      <c r="H57" s="57"/>
      <c r="I57" s="57">
        <f>IFERROR(HLOOKUP($AG$38,$AA$56:$AI$57,2,FALSE)*1000,"")</f>
        <v>0</v>
      </c>
      <c r="J57" s="57"/>
      <c r="K57" s="57">
        <f>IFERROR(HLOOKUP($AH$38,$AA$56:$AI$57,2,FALSE)*1000,"")</f>
        <v>0</v>
      </c>
      <c r="L57" s="57"/>
      <c r="M57" s="57">
        <f>IFERROR(HLOOKUP($AI$38,$AA$56:$AI$57,2,FALSE)*1000,"")</f>
        <v>0</v>
      </c>
      <c r="N57" s="58"/>
      <c r="AA57" s="13">
        <v>0</v>
      </c>
      <c r="AB57" s="13">
        <v>0</v>
      </c>
      <c r="AC57" s="13">
        <v>0</v>
      </c>
      <c r="AD57" s="13">
        <v>4007</v>
      </c>
      <c r="AE57" s="13">
        <v>2705</v>
      </c>
      <c r="AF57" s="13">
        <v>6675</v>
      </c>
      <c r="AG57" s="13">
        <v>0</v>
      </c>
      <c r="AH57" s="13">
        <v>0</v>
      </c>
      <c r="AI57" s="13">
        <v>0</v>
      </c>
      <c r="AJ57" s="8" t="s">
        <v>251</v>
      </c>
      <c r="AL57" s="8" t="s">
        <v>251</v>
      </c>
      <c r="AN57" s="8" t="s">
        <v>251</v>
      </c>
    </row>
    <row r="58" spans="1:40" ht="20.100000000000001" customHeight="1" x14ac:dyDescent="0.15">
      <c r="A58" s="56"/>
      <c r="B58" s="48" t="s">
        <v>326</v>
      </c>
      <c r="C58" s="48" t="s">
        <v>325</v>
      </c>
      <c r="D58" s="48"/>
      <c r="E58" s="19"/>
      <c r="F58" s="20">
        <f>IFERROR(E57-F59,"")</f>
        <v>0</v>
      </c>
      <c r="G58" s="19"/>
      <c r="H58" s="20">
        <f>IFERROR(G57-H59,"")</f>
        <v>1654000</v>
      </c>
      <c r="I58" s="19"/>
      <c r="J58" s="20">
        <f>IFERROR(I57-J59,"")</f>
        <v>0</v>
      </c>
      <c r="K58" s="19"/>
      <c r="L58" s="20">
        <f>IFERROR(K57-L59,"")</f>
        <v>0</v>
      </c>
      <c r="M58" s="19"/>
      <c r="N58" s="18">
        <f>IFERROR(M57-N59,"")</f>
        <v>0</v>
      </c>
      <c r="AA58" s="13">
        <v>0</v>
      </c>
      <c r="AB58" s="13">
        <v>0</v>
      </c>
      <c r="AC58" s="13">
        <v>0</v>
      </c>
      <c r="AD58" s="13">
        <v>821562</v>
      </c>
      <c r="AE58" s="13">
        <v>2107791</v>
      </c>
      <c r="AF58" s="13">
        <v>0</v>
      </c>
      <c r="AG58" s="13">
        <v>0</v>
      </c>
      <c r="AH58" s="13">
        <v>0</v>
      </c>
      <c r="AI58" s="13">
        <v>0</v>
      </c>
      <c r="AJ58" s="8" t="s">
        <v>251</v>
      </c>
      <c r="AL58" s="8" t="s">
        <v>251</v>
      </c>
      <c r="AN58" s="8" t="s">
        <v>251</v>
      </c>
    </row>
    <row r="59" spans="1:40" ht="20.100000000000001" customHeight="1" x14ac:dyDescent="0.15">
      <c r="A59" s="56"/>
      <c r="B59" s="48"/>
      <c r="C59" s="48" t="s">
        <v>324</v>
      </c>
      <c r="D59" s="48"/>
      <c r="E59" s="19"/>
      <c r="F59" s="20">
        <v>2705000</v>
      </c>
      <c r="G59" s="19"/>
      <c r="H59" s="20">
        <f>IFERROR(HLOOKUP($AF$38,$AA$60:$AI$61,2,FALSE)*1000,"")</f>
        <v>5021000</v>
      </c>
      <c r="I59" s="19"/>
      <c r="J59" s="20">
        <f>IFERROR(HLOOKUP($AG$38,$AA$60:$AI$61,2,FALSE)*1000,"")</f>
        <v>0</v>
      </c>
      <c r="K59" s="19"/>
      <c r="L59" s="20">
        <f>IFERROR(HLOOKUP($AH$38,$AA$60:$AI$61,2,FALSE)*1000,"")</f>
        <v>0</v>
      </c>
      <c r="M59" s="19"/>
      <c r="N59" s="18">
        <f>IFERROR(HLOOKUP($AI$38,$AA$60:$AI$61,2,FALSE)*1000,"")</f>
        <v>0</v>
      </c>
    </row>
    <row r="60" spans="1:40" ht="20.100000000000001" customHeight="1" x14ac:dyDescent="0.15">
      <c r="A60" s="56"/>
      <c r="B60" s="48" t="s">
        <v>267</v>
      </c>
      <c r="C60" s="48"/>
      <c r="D60" s="48"/>
      <c r="E60" s="57">
        <f>IFERROR(HLOOKUP($AE$38,$AA$56:$AI$58,3,FALSE),"")</f>
        <v>2107791</v>
      </c>
      <c r="F60" s="57"/>
      <c r="G60" s="57">
        <f>IFERROR(HLOOKUP($AF$38,$AA$56:$AI$58,3,FALSE),"")</f>
        <v>0</v>
      </c>
      <c r="H60" s="57"/>
      <c r="I60" s="57">
        <f>IFERROR(HLOOKUP($AG$38,$AA$56:$AI$58,3,FALSE),"")</f>
        <v>0</v>
      </c>
      <c r="J60" s="57"/>
      <c r="K60" s="57">
        <f>IFERROR(HLOOKUP($AH$38,$AA$56:$AI$58,3,FALSE),"")</f>
        <v>0</v>
      </c>
      <c r="L60" s="57"/>
      <c r="M60" s="57">
        <f>IFERROR(HLOOKUP($AI$38,$AA$56:$AI$58,3,FALSE),"")</f>
        <v>0</v>
      </c>
      <c r="N60" s="58"/>
      <c r="AA60" s="13">
        <f>IFERROR($AE$60-4,"N-4")</f>
        <v>1</v>
      </c>
      <c r="AB60" s="13">
        <f>IFERROR($AE$60-3,"N-3")</f>
        <v>2</v>
      </c>
      <c r="AC60" s="13">
        <f>IFERROR($AE$60-2,"N-2")</f>
        <v>3</v>
      </c>
      <c r="AD60" s="13">
        <f>IFERROR($AE$60-1,"N-1")</f>
        <v>4</v>
      </c>
      <c r="AE60" s="13">
        <f>$AA$38</f>
        <v>5</v>
      </c>
      <c r="AF60" s="13">
        <f>IFERROR($AE$60+1,"N+1")</f>
        <v>6</v>
      </c>
      <c r="AG60" s="13">
        <f>IFERROR($AE$60+2,"N+2")</f>
        <v>7</v>
      </c>
      <c r="AH60" s="13">
        <f>IFERROR($AE$60+3,"N+3")</f>
        <v>8</v>
      </c>
      <c r="AI60" s="13">
        <f>IFERROR($AE$60+4,"N+4")</f>
        <v>9</v>
      </c>
      <c r="AL60" s="8" t="s">
        <v>251</v>
      </c>
    </row>
    <row r="61" spans="1:40" ht="20.100000000000001" customHeight="1" x14ac:dyDescent="0.15">
      <c r="A61" s="56"/>
      <c r="B61" s="48" t="s">
        <v>323</v>
      </c>
      <c r="C61" s="48"/>
      <c r="D61" s="48"/>
      <c r="E61" s="57">
        <f>IFERROR(E57-E60,"")</f>
        <v>597209</v>
      </c>
      <c r="F61" s="57"/>
      <c r="G61" s="57">
        <f>IFERROR(G57-G60,"")</f>
        <v>6675000</v>
      </c>
      <c r="H61" s="57"/>
      <c r="I61" s="57">
        <f>IFERROR(I57-I60,"")</f>
        <v>0</v>
      </c>
      <c r="J61" s="57"/>
      <c r="K61" s="57">
        <f>IFERROR(K57-K60,"")</f>
        <v>0</v>
      </c>
      <c r="L61" s="57"/>
      <c r="M61" s="57">
        <f>IFERROR(M57-M60,"")</f>
        <v>0</v>
      </c>
      <c r="N61" s="58"/>
      <c r="AA61" s="12">
        <f t="shared" ref="AA61:AI61" si="2">SUM(AA62:AA74)</f>
        <v>0</v>
      </c>
      <c r="AB61" s="12">
        <f t="shared" si="2"/>
        <v>0</v>
      </c>
      <c r="AC61" s="12">
        <f t="shared" si="2"/>
        <v>0</v>
      </c>
      <c r="AD61" s="12">
        <f t="shared" si="2"/>
        <v>3032</v>
      </c>
      <c r="AE61" s="12">
        <f t="shared" si="2"/>
        <v>3003</v>
      </c>
      <c r="AF61" s="12">
        <f t="shared" si="2"/>
        <v>5021</v>
      </c>
      <c r="AG61" s="12">
        <f t="shared" si="2"/>
        <v>0</v>
      </c>
      <c r="AH61" s="12">
        <f t="shared" si="2"/>
        <v>0</v>
      </c>
      <c r="AI61" s="12">
        <f t="shared" si="2"/>
        <v>0</v>
      </c>
      <c r="AL61" s="8" t="s">
        <v>251</v>
      </c>
    </row>
    <row r="62" spans="1:40" ht="20.100000000000001" customHeight="1" x14ac:dyDescent="0.15">
      <c r="A62" s="56"/>
      <c r="B62" s="48" t="s">
        <v>322</v>
      </c>
      <c r="C62" s="48"/>
      <c r="D62" s="48"/>
      <c r="E62" s="47">
        <f>IFERROR(E$60/E$57,"")</f>
        <v>0.77922033271719038</v>
      </c>
      <c r="F62" s="47"/>
      <c r="G62" s="47">
        <f>IFERROR(G$60/G$57,"")</f>
        <v>0</v>
      </c>
      <c r="H62" s="47"/>
      <c r="I62" s="47" t="str">
        <f>IFERROR(I$60/I$57,"")</f>
        <v/>
      </c>
      <c r="J62" s="47"/>
      <c r="K62" s="47" t="str">
        <f>IFERROR(K$60/K$57,"")</f>
        <v/>
      </c>
      <c r="L62" s="47"/>
      <c r="M62" s="47" t="str">
        <f>IFERROR(M$60/M$57,"")</f>
        <v/>
      </c>
      <c r="N62" s="50"/>
      <c r="AA62" s="11">
        <v>0</v>
      </c>
      <c r="AB62" s="11">
        <v>0</v>
      </c>
      <c r="AC62" s="11">
        <v>0</v>
      </c>
      <c r="AD62" s="11">
        <v>948</v>
      </c>
      <c r="AE62" s="11">
        <v>911</v>
      </c>
      <c r="AF62" s="11">
        <v>1551</v>
      </c>
      <c r="AG62" s="11">
        <v>0</v>
      </c>
      <c r="AH62" s="11">
        <v>0</v>
      </c>
      <c r="AI62" s="11">
        <v>0</v>
      </c>
      <c r="AJ62" s="8" t="s">
        <v>251</v>
      </c>
      <c r="AL62" s="8" t="s">
        <v>251</v>
      </c>
      <c r="AN62" s="8" t="s">
        <v>251</v>
      </c>
    </row>
    <row r="63" spans="1:40" ht="20.100000000000001" customHeight="1" x14ac:dyDescent="0.15">
      <c r="A63" s="51" t="s">
        <v>321</v>
      </c>
      <c r="B63" s="52"/>
      <c r="C63" s="52"/>
      <c r="D63" s="52"/>
      <c r="E63" s="53" t="s">
        <v>1040</v>
      </c>
      <c r="F63" s="53"/>
      <c r="G63" s="53"/>
      <c r="H63" s="53"/>
      <c r="I63" s="53"/>
      <c r="J63" s="53"/>
      <c r="K63" s="53"/>
      <c r="L63" s="53"/>
      <c r="M63" s="53"/>
      <c r="N63" s="54"/>
      <c r="AA63" s="11">
        <v>0</v>
      </c>
      <c r="AB63" s="11">
        <v>0</v>
      </c>
      <c r="AC63" s="11">
        <v>0</v>
      </c>
      <c r="AD63" s="11">
        <v>501</v>
      </c>
      <c r="AE63" s="11">
        <v>503</v>
      </c>
      <c r="AF63" s="11">
        <v>834</v>
      </c>
      <c r="AG63" s="11">
        <v>0</v>
      </c>
      <c r="AH63" s="11">
        <v>0</v>
      </c>
      <c r="AI63" s="11">
        <v>0</v>
      </c>
      <c r="AJ63" s="8" t="s">
        <v>251</v>
      </c>
      <c r="AL63" s="8" t="s">
        <v>251</v>
      </c>
      <c r="AN63" s="8" t="s">
        <v>251</v>
      </c>
    </row>
    <row r="64" spans="1:40" ht="20.100000000000001" customHeight="1" x14ac:dyDescent="0.15">
      <c r="A64" s="51"/>
      <c r="B64" s="52"/>
      <c r="C64" s="52"/>
      <c r="D64" s="52"/>
      <c r="E64" s="53"/>
      <c r="F64" s="53"/>
      <c r="G64" s="53"/>
      <c r="H64" s="53"/>
      <c r="I64" s="53"/>
      <c r="J64" s="53"/>
      <c r="K64" s="53"/>
      <c r="L64" s="53"/>
      <c r="M64" s="53"/>
      <c r="N64" s="54"/>
      <c r="AA64" s="11">
        <v>0</v>
      </c>
      <c r="AB64" s="11">
        <v>0</v>
      </c>
      <c r="AC64" s="11">
        <v>0</v>
      </c>
      <c r="AD64" s="11">
        <v>0</v>
      </c>
      <c r="AE64" s="11">
        <v>0</v>
      </c>
      <c r="AF64" s="11">
        <v>0</v>
      </c>
      <c r="AG64" s="11">
        <v>0</v>
      </c>
      <c r="AH64" s="11">
        <v>0</v>
      </c>
      <c r="AI64" s="11">
        <v>0</v>
      </c>
      <c r="AJ64" s="8" t="s">
        <v>251</v>
      </c>
      <c r="AL64" s="8" t="s">
        <v>251</v>
      </c>
      <c r="AN64" s="8" t="s">
        <v>251</v>
      </c>
    </row>
    <row r="65" spans="1:40" ht="20.100000000000001" customHeight="1" x14ac:dyDescent="0.15">
      <c r="A65" s="51"/>
      <c r="B65" s="52"/>
      <c r="C65" s="52"/>
      <c r="D65" s="52"/>
      <c r="E65" s="53"/>
      <c r="F65" s="53"/>
      <c r="G65" s="53"/>
      <c r="H65" s="53"/>
      <c r="I65" s="53"/>
      <c r="J65" s="53"/>
      <c r="K65" s="53"/>
      <c r="L65" s="53"/>
      <c r="M65" s="53"/>
      <c r="N65" s="54"/>
      <c r="AA65" s="11">
        <v>0</v>
      </c>
      <c r="AB65" s="11">
        <v>0</v>
      </c>
      <c r="AC65" s="11">
        <v>0</v>
      </c>
      <c r="AD65" s="11">
        <v>0</v>
      </c>
      <c r="AE65" s="11">
        <v>0</v>
      </c>
      <c r="AF65" s="11">
        <v>0</v>
      </c>
      <c r="AG65" s="11">
        <v>0</v>
      </c>
      <c r="AH65" s="11">
        <v>0</v>
      </c>
      <c r="AI65" s="11">
        <v>0</v>
      </c>
      <c r="AJ65" s="8" t="s">
        <v>251</v>
      </c>
      <c r="AL65" s="8" t="s">
        <v>251</v>
      </c>
      <c r="AN65" s="8" t="s">
        <v>251</v>
      </c>
    </row>
    <row r="66" spans="1:40" ht="20.100000000000001" customHeight="1" x14ac:dyDescent="0.15">
      <c r="A66" s="51"/>
      <c r="B66" s="52"/>
      <c r="C66" s="52"/>
      <c r="D66" s="52"/>
      <c r="E66" s="53"/>
      <c r="F66" s="53"/>
      <c r="G66" s="53"/>
      <c r="H66" s="53"/>
      <c r="I66" s="53"/>
      <c r="J66" s="53"/>
      <c r="K66" s="53"/>
      <c r="L66" s="53"/>
      <c r="M66" s="53"/>
      <c r="N66" s="54"/>
      <c r="AA66" s="11">
        <v>0</v>
      </c>
      <c r="AB66" s="11">
        <v>0</v>
      </c>
      <c r="AC66" s="11">
        <v>0</v>
      </c>
      <c r="AD66" s="11">
        <v>0</v>
      </c>
      <c r="AE66" s="11">
        <v>0</v>
      </c>
      <c r="AF66" s="11">
        <v>0</v>
      </c>
      <c r="AG66" s="11">
        <v>0</v>
      </c>
      <c r="AH66" s="11">
        <v>0</v>
      </c>
      <c r="AI66" s="11">
        <v>0</v>
      </c>
      <c r="AJ66" s="8" t="s">
        <v>251</v>
      </c>
      <c r="AL66" s="8" t="s">
        <v>251</v>
      </c>
      <c r="AN66" s="8" t="s">
        <v>251</v>
      </c>
    </row>
    <row r="67" spans="1:40" ht="20.100000000000001" customHeight="1" x14ac:dyDescent="0.15">
      <c r="A67" s="51"/>
      <c r="B67" s="52"/>
      <c r="C67" s="52"/>
      <c r="D67" s="52"/>
      <c r="E67" s="53"/>
      <c r="F67" s="53"/>
      <c r="G67" s="53"/>
      <c r="H67" s="53"/>
      <c r="I67" s="53"/>
      <c r="J67" s="53"/>
      <c r="K67" s="53"/>
      <c r="L67" s="53"/>
      <c r="M67" s="53"/>
      <c r="N67" s="54"/>
      <c r="AA67" s="11">
        <v>0</v>
      </c>
      <c r="AB67" s="11">
        <v>0</v>
      </c>
      <c r="AC67" s="11">
        <v>0</v>
      </c>
      <c r="AD67" s="11">
        <v>0</v>
      </c>
      <c r="AE67" s="11">
        <v>0</v>
      </c>
      <c r="AF67" s="11">
        <v>0</v>
      </c>
      <c r="AG67" s="11">
        <v>0</v>
      </c>
      <c r="AH67" s="11">
        <v>0</v>
      </c>
      <c r="AI67" s="11">
        <v>0</v>
      </c>
      <c r="AJ67" s="8" t="s">
        <v>251</v>
      </c>
      <c r="AL67" s="8" t="s">
        <v>251</v>
      </c>
      <c r="AN67" s="8" t="s">
        <v>251</v>
      </c>
    </row>
    <row r="68" spans="1:40" ht="20.100000000000001" customHeight="1" x14ac:dyDescent="0.15">
      <c r="A68" s="51" t="s">
        <v>319</v>
      </c>
      <c r="B68" s="52"/>
      <c r="C68" s="52"/>
      <c r="D68" s="52"/>
      <c r="E68" s="52" t="s">
        <v>318</v>
      </c>
      <c r="F68" s="52"/>
      <c r="G68" s="52" t="s">
        <v>317</v>
      </c>
      <c r="H68" s="52"/>
      <c r="I68" s="52" t="s">
        <v>316</v>
      </c>
      <c r="J68" s="52"/>
      <c r="K68" s="52" t="s">
        <v>315</v>
      </c>
      <c r="L68" s="52"/>
      <c r="M68" s="52" t="s">
        <v>314</v>
      </c>
      <c r="N68" s="55"/>
      <c r="AA68" s="11">
        <v>0</v>
      </c>
      <c r="AB68" s="11">
        <v>0</v>
      </c>
      <c r="AC68" s="11">
        <v>0</v>
      </c>
      <c r="AD68" s="11">
        <v>0</v>
      </c>
      <c r="AE68" s="11">
        <v>0</v>
      </c>
      <c r="AF68" s="11">
        <v>0</v>
      </c>
      <c r="AG68" s="11">
        <v>0</v>
      </c>
      <c r="AH68" s="11">
        <v>0</v>
      </c>
      <c r="AI68" s="11">
        <v>0</v>
      </c>
      <c r="AJ68" s="8" t="s">
        <v>251</v>
      </c>
      <c r="AL68" s="8" t="s">
        <v>251</v>
      </c>
      <c r="AN68" s="8" t="s">
        <v>251</v>
      </c>
    </row>
    <row r="69" spans="1:40" ht="20.100000000000001" customHeight="1" x14ac:dyDescent="0.15">
      <c r="A69" s="17"/>
      <c r="B69" s="48" t="s">
        <v>313</v>
      </c>
      <c r="C69" s="48"/>
      <c r="D69" s="16" t="s">
        <v>255</v>
      </c>
      <c r="E69" s="140"/>
      <c r="F69" s="141"/>
      <c r="G69" s="140"/>
      <c r="H69" s="141"/>
      <c r="I69" s="140"/>
      <c r="J69" s="141"/>
      <c r="K69" s="140"/>
      <c r="L69" s="141"/>
      <c r="M69" s="140"/>
      <c r="N69" s="142"/>
      <c r="AA69" s="11">
        <v>0</v>
      </c>
      <c r="AB69" s="11">
        <v>0</v>
      </c>
      <c r="AC69" s="11">
        <v>0</v>
      </c>
      <c r="AD69" s="11">
        <v>0</v>
      </c>
      <c r="AE69" s="11">
        <v>0</v>
      </c>
      <c r="AF69" s="11">
        <v>0</v>
      </c>
      <c r="AG69" s="11">
        <v>0</v>
      </c>
      <c r="AH69" s="11">
        <v>0</v>
      </c>
      <c r="AI69" s="11">
        <v>0</v>
      </c>
      <c r="AJ69" s="8" t="s">
        <v>251</v>
      </c>
      <c r="AL69" s="8" t="s">
        <v>251</v>
      </c>
      <c r="AN69" s="8" t="s">
        <v>251</v>
      </c>
    </row>
    <row r="70" spans="1:40" ht="20.100000000000001" customHeight="1" x14ac:dyDescent="0.15">
      <c r="A70" s="56" t="s">
        <v>312</v>
      </c>
      <c r="B70" s="49" t="s">
        <v>1039</v>
      </c>
      <c r="C70" s="49"/>
      <c r="D70" s="15" t="s">
        <v>252</v>
      </c>
      <c r="E70" s="180">
        <f>IFERROR(HLOOKUP($AE$38,$AA$76:$AI$80,2,FALSE),"")</f>
        <v>69</v>
      </c>
      <c r="F70" s="180"/>
      <c r="G70" s="180" t="str">
        <f>IFERROR(HLOOKUP($AF$38,$AA$76:$AI$80,2,FALSE),"")</f>
        <v/>
      </c>
      <c r="H70" s="180"/>
      <c r="I70" s="180" t="str">
        <f>IFERROR(HLOOKUP($AG$38,$AA$76:$AI$80,2,FALSE),"")</f>
        <v/>
      </c>
      <c r="J70" s="180"/>
      <c r="K70" s="180" t="str">
        <f>IFERROR(HLOOKUP($AH$38,$AA$76:$AI$80,2,FALSE),"")</f>
        <v/>
      </c>
      <c r="L70" s="180"/>
      <c r="M70" s="180" t="str">
        <f>IFERROR(HLOOKUP($AI$38,$AA$76:$AI$80,2,FALSE),"")</f>
        <v/>
      </c>
      <c r="N70" s="183"/>
      <c r="AA70" s="11">
        <v>0</v>
      </c>
      <c r="AB70" s="11">
        <v>0</v>
      </c>
      <c r="AC70" s="11">
        <v>0</v>
      </c>
      <c r="AD70" s="11">
        <v>501</v>
      </c>
      <c r="AE70" s="11">
        <v>503</v>
      </c>
      <c r="AF70" s="11">
        <v>834</v>
      </c>
      <c r="AG70" s="11">
        <v>0</v>
      </c>
      <c r="AH70" s="11">
        <v>0</v>
      </c>
      <c r="AI70" s="11">
        <v>0</v>
      </c>
      <c r="AJ70" s="8" t="s">
        <v>251</v>
      </c>
      <c r="AL70" s="8" t="s">
        <v>251</v>
      </c>
      <c r="AN70" s="8" t="s">
        <v>251</v>
      </c>
    </row>
    <row r="71" spans="1:40" ht="20.100000000000001" customHeight="1" x14ac:dyDescent="0.15">
      <c r="A71" s="56"/>
      <c r="B71" s="49" t="s">
        <v>1038</v>
      </c>
      <c r="C71" s="49"/>
      <c r="D71" s="15" t="s">
        <v>350</v>
      </c>
      <c r="E71" s="180">
        <f>IFERROR(HLOOKUP($AE$38,$AA$76:$AI$80,3,FALSE),"")</f>
        <v>2</v>
      </c>
      <c r="F71" s="180"/>
      <c r="G71" s="180" t="str">
        <f>IFERROR(HLOOKUP($AF$38,$AA$76:$AI$80,3,FALSE),"")</f>
        <v/>
      </c>
      <c r="H71" s="180"/>
      <c r="I71" s="180" t="str">
        <f>IFERROR(HLOOKUP($AG$38,$AA$76:$AI$80,3,FALSE),"")</f>
        <v/>
      </c>
      <c r="J71" s="180"/>
      <c r="K71" s="180" t="str">
        <f>IFERROR(HLOOKUP($AH$38,$AA$76:$AI$80,3,FALSE),"")</f>
        <v/>
      </c>
      <c r="L71" s="180"/>
      <c r="M71" s="180" t="str">
        <f>IFERROR(HLOOKUP($AI$38,$AA$76:$AI$80,3,FALSE),"")</f>
        <v/>
      </c>
      <c r="N71" s="183"/>
      <c r="AA71" s="11">
        <v>0</v>
      </c>
      <c r="AB71" s="11">
        <v>0</v>
      </c>
      <c r="AC71" s="11">
        <v>0</v>
      </c>
      <c r="AD71" s="11">
        <v>0</v>
      </c>
      <c r="AE71" s="11">
        <v>0</v>
      </c>
      <c r="AF71" s="11">
        <v>0</v>
      </c>
      <c r="AG71" s="11">
        <v>0</v>
      </c>
      <c r="AH71" s="11">
        <v>0</v>
      </c>
      <c r="AI71" s="11">
        <v>0</v>
      </c>
      <c r="AJ71" s="8" t="s">
        <v>251</v>
      </c>
      <c r="AL71" s="8" t="s">
        <v>251</v>
      </c>
      <c r="AN71" s="8" t="s">
        <v>251</v>
      </c>
    </row>
    <row r="72" spans="1:40" ht="20.100000000000001" customHeight="1" x14ac:dyDescent="0.15">
      <c r="A72" s="56"/>
      <c r="B72" s="49" t="s">
        <v>1037</v>
      </c>
      <c r="C72" s="49"/>
      <c r="D72" s="15" t="s">
        <v>816</v>
      </c>
      <c r="E72" s="180">
        <f>IFERROR(HLOOKUP($AE$38,$AA$76:$AI$80,4,FALSE),"")</f>
        <v>30000</v>
      </c>
      <c r="F72" s="180"/>
      <c r="G72" s="180" t="str">
        <f>IFERROR(HLOOKUP($AF$38,$AA$76:$AI$80,4,FALSE),"")</f>
        <v/>
      </c>
      <c r="H72" s="180"/>
      <c r="I72" s="180" t="str">
        <f>IFERROR(HLOOKUP($AG$38,$AA$76:$AI$80,4,FALSE),"")</f>
        <v/>
      </c>
      <c r="J72" s="180"/>
      <c r="K72" s="180" t="str">
        <f>IFERROR(HLOOKUP($AH$38,$AA$76:$AI$80,4,FALSE),"")</f>
        <v/>
      </c>
      <c r="L72" s="180"/>
      <c r="M72" s="180" t="str">
        <f>IFERROR(HLOOKUP($AI$38,$AA$76:$AI$80,4,FALSE),"")</f>
        <v/>
      </c>
      <c r="N72" s="183"/>
      <c r="AA72" s="11">
        <v>0</v>
      </c>
      <c r="AB72" s="11">
        <v>0</v>
      </c>
      <c r="AC72" s="11">
        <v>0</v>
      </c>
      <c r="AD72" s="11">
        <v>0</v>
      </c>
      <c r="AE72" s="11">
        <v>0</v>
      </c>
      <c r="AF72" s="11">
        <v>0</v>
      </c>
      <c r="AG72" s="11">
        <v>0</v>
      </c>
      <c r="AH72" s="11">
        <v>0</v>
      </c>
      <c r="AI72" s="11">
        <v>0</v>
      </c>
      <c r="AJ72" s="8" t="s">
        <v>251</v>
      </c>
      <c r="AL72" s="8" t="s">
        <v>251</v>
      </c>
      <c r="AN72" s="8" t="s">
        <v>251</v>
      </c>
    </row>
    <row r="73" spans="1:40" ht="20.100000000000001" customHeight="1" thickBot="1" x14ac:dyDescent="0.2">
      <c r="A73" s="72"/>
      <c r="B73" s="44" t="s">
        <v>251</v>
      </c>
      <c r="C73" s="44"/>
      <c r="D73" s="14" t="s">
        <v>251</v>
      </c>
      <c r="E73" s="181" t="str">
        <f>IFERROR(HLOOKUP($AE$38,$AA$76:$AI$80,5,FALSE),"")</f>
        <v/>
      </c>
      <c r="F73" s="181"/>
      <c r="G73" s="181" t="str">
        <f>IFERROR(HLOOKUP($AF$38,$AA$76:$AI$80,5,FALSE),"")</f>
        <v/>
      </c>
      <c r="H73" s="181"/>
      <c r="I73" s="181" t="str">
        <f>IFERROR(HLOOKUP($AG$38,$AA$76:$AI$80,5,FALSE),"")</f>
        <v/>
      </c>
      <c r="J73" s="181"/>
      <c r="K73" s="181" t="str">
        <f>IFERROR(HLOOKUP($AH$38,$AA$76:$AI$80,5,FALSE),"")</f>
        <v/>
      </c>
      <c r="L73" s="181"/>
      <c r="M73" s="181" t="str">
        <f>IFERROR(HLOOKUP($AI$38,$AA$76:$AI$80,5,FALSE),"")</f>
        <v/>
      </c>
      <c r="N73" s="182"/>
      <c r="AA73" s="11">
        <v>0</v>
      </c>
      <c r="AB73" s="11">
        <v>0</v>
      </c>
      <c r="AC73" s="11">
        <v>0</v>
      </c>
      <c r="AD73" s="11">
        <v>0</v>
      </c>
      <c r="AE73" s="11">
        <v>0</v>
      </c>
      <c r="AF73" s="11">
        <v>0</v>
      </c>
      <c r="AG73" s="11">
        <v>0</v>
      </c>
      <c r="AH73" s="11">
        <v>0</v>
      </c>
      <c r="AI73" s="11">
        <v>0</v>
      </c>
      <c r="AJ73" s="8" t="s">
        <v>251</v>
      </c>
      <c r="AL73" s="8" t="s">
        <v>251</v>
      </c>
      <c r="AN73" s="8" t="s">
        <v>251</v>
      </c>
    </row>
    <row r="74" spans="1:40" ht="14.25" thickTop="1" x14ac:dyDescent="0.15">
      <c r="AA74" s="10">
        <v>0</v>
      </c>
      <c r="AB74" s="10">
        <v>0</v>
      </c>
      <c r="AC74" s="10">
        <v>0</v>
      </c>
      <c r="AD74" s="10">
        <v>1082</v>
      </c>
      <c r="AE74" s="10">
        <v>1086</v>
      </c>
      <c r="AF74" s="10">
        <v>1802</v>
      </c>
      <c r="AG74" s="10">
        <v>0</v>
      </c>
      <c r="AH74" s="10">
        <v>0</v>
      </c>
      <c r="AI74" s="10">
        <v>0</v>
      </c>
      <c r="AJ74" s="8" t="s">
        <v>251</v>
      </c>
      <c r="AL74" s="8" t="s">
        <v>251</v>
      </c>
      <c r="AN74" s="8" t="s">
        <v>251</v>
      </c>
    </row>
    <row r="75" spans="1:40" ht="24" customHeight="1" x14ac:dyDescent="0.15">
      <c r="AJ75" s="8" t="s">
        <v>251</v>
      </c>
      <c r="AN75" s="8" t="s">
        <v>251</v>
      </c>
    </row>
    <row r="76" spans="1:40" ht="18.95" customHeight="1" x14ac:dyDescent="0.15">
      <c r="AA76" s="13">
        <f>IFERROR($AE$76-4,"N-4")</f>
        <v>1</v>
      </c>
      <c r="AB76" s="13">
        <f>IFERROR($AE$76-3,"N-3")</f>
        <v>2</v>
      </c>
      <c r="AC76" s="13">
        <f>IFERROR($AE$76-2,"N-2")</f>
        <v>3</v>
      </c>
      <c r="AD76" s="13">
        <f>IFERROR($AE$76-1,"N-1")</f>
        <v>4</v>
      </c>
      <c r="AE76" s="13">
        <f>$AA$38</f>
        <v>5</v>
      </c>
      <c r="AF76" s="13">
        <f>IFERROR($AE$76+1,"N+1")</f>
        <v>6</v>
      </c>
      <c r="AG76" s="13">
        <f>IFERROR($AE$76+2,"N+2")</f>
        <v>7</v>
      </c>
      <c r="AH76" s="13">
        <f>IFERROR($AE$76+3,"N+3")</f>
        <v>8</v>
      </c>
      <c r="AI76" s="13">
        <f>IFERROR($AE$76+4,"N+4")</f>
        <v>9</v>
      </c>
      <c r="AL76" s="8" t="s">
        <v>251</v>
      </c>
      <c r="AN76" s="8" t="s">
        <v>251</v>
      </c>
    </row>
    <row r="77" spans="1:40" ht="18.95" customHeight="1" x14ac:dyDescent="0.15">
      <c r="AA77" s="12" t="s">
        <v>251</v>
      </c>
      <c r="AB77" s="12" t="s">
        <v>251</v>
      </c>
      <c r="AC77" s="12" t="s">
        <v>251</v>
      </c>
      <c r="AD77" s="12" t="s">
        <v>251</v>
      </c>
      <c r="AE77" s="12">
        <v>69</v>
      </c>
      <c r="AF77" s="12" t="s">
        <v>251</v>
      </c>
      <c r="AG77" s="12" t="s">
        <v>251</v>
      </c>
      <c r="AH77" s="12" t="s">
        <v>251</v>
      </c>
      <c r="AI77" s="12" t="s">
        <v>251</v>
      </c>
      <c r="AJ77" s="8" t="s">
        <v>251</v>
      </c>
      <c r="AL77" s="8" t="s">
        <v>251</v>
      </c>
      <c r="AN77" s="8" t="s">
        <v>251</v>
      </c>
    </row>
    <row r="78" spans="1:40" ht="18.95" customHeight="1" x14ac:dyDescent="0.15">
      <c r="AA78" s="11" t="s">
        <v>251</v>
      </c>
      <c r="AB78" s="11" t="s">
        <v>251</v>
      </c>
      <c r="AC78" s="11" t="s">
        <v>251</v>
      </c>
      <c r="AD78" s="11" t="s">
        <v>251</v>
      </c>
      <c r="AE78" s="11">
        <v>2</v>
      </c>
      <c r="AF78" s="11" t="s">
        <v>251</v>
      </c>
      <c r="AG78" s="11" t="s">
        <v>251</v>
      </c>
      <c r="AH78" s="11" t="s">
        <v>251</v>
      </c>
      <c r="AI78" s="11" t="s">
        <v>251</v>
      </c>
      <c r="AJ78" s="8" t="s">
        <v>251</v>
      </c>
      <c r="AL78" s="8" t="s">
        <v>251</v>
      </c>
      <c r="AN78" s="8" t="s">
        <v>251</v>
      </c>
    </row>
    <row r="79" spans="1:40" ht="18.95" customHeight="1" x14ac:dyDescent="0.15">
      <c r="AA79" s="11" t="s">
        <v>251</v>
      </c>
      <c r="AB79" s="11" t="s">
        <v>251</v>
      </c>
      <c r="AC79" s="11" t="s">
        <v>251</v>
      </c>
      <c r="AD79" s="11" t="s">
        <v>251</v>
      </c>
      <c r="AE79" s="11">
        <v>30000</v>
      </c>
      <c r="AF79" s="11" t="s">
        <v>251</v>
      </c>
      <c r="AG79" s="11" t="s">
        <v>251</v>
      </c>
      <c r="AH79" s="11" t="s">
        <v>251</v>
      </c>
      <c r="AI79" s="11" t="s">
        <v>251</v>
      </c>
      <c r="AJ79" s="8" t="s">
        <v>251</v>
      </c>
      <c r="AL79" s="8" t="s">
        <v>251</v>
      </c>
      <c r="AN79" s="8" t="s">
        <v>251</v>
      </c>
    </row>
    <row r="80" spans="1:40" ht="18.95" customHeight="1" x14ac:dyDescent="0.15">
      <c r="AA80" s="10" t="s">
        <v>251</v>
      </c>
      <c r="AB80" s="10" t="s">
        <v>251</v>
      </c>
      <c r="AC80" s="10" t="s">
        <v>251</v>
      </c>
      <c r="AD80" s="10" t="s">
        <v>251</v>
      </c>
      <c r="AE80" s="10" t="s">
        <v>251</v>
      </c>
      <c r="AF80" s="10" t="s">
        <v>251</v>
      </c>
      <c r="AG80" s="10" t="s">
        <v>251</v>
      </c>
      <c r="AH80" s="10" t="s">
        <v>251</v>
      </c>
      <c r="AI80" s="10" t="s">
        <v>251</v>
      </c>
      <c r="AJ80" s="8" t="s">
        <v>251</v>
      </c>
      <c r="AL80" s="8" t="s">
        <v>251</v>
      </c>
      <c r="AN80" s="8" t="s">
        <v>251</v>
      </c>
    </row>
    <row r="81" spans="1:38" ht="14.25" thickBot="1" x14ac:dyDescent="0.2">
      <c r="AJ81" s="8" t="s">
        <v>251</v>
      </c>
      <c r="AL81" s="8" t="s">
        <v>251</v>
      </c>
    </row>
    <row r="82" spans="1:38" ht="18" thickTop="1" thickBot="1" x14ac:dyDescent="0.2">
      <c r="A82" s="87" t="s">
        <v>308</v>
      </c>
      <c r="B82" s="88"/>
      <c r="C82" s="88"/>
      <c r="D82" s="88"/>
      <c r="E82" s="90"/>
      <c r="F82" s="90"/>
      <c r="G82" s="88"/>
      <c r="H82" s="88"/>
      <c r="I82" s="88"/>
      <c r="J82" s="88"/>
      <c r="K82" s="88"/>
      <c r="L82" s="88"/>
      <c r="M82" s="88"/>
      <c r="N82" s="89"/>
    </row>
    <row r="83" spans="1:38" ht="15" thickTop="1" thickBot="1" x14ac:dyDescent="0.2">
      <c r="A83" s="66" t="s">
        <v>307</v>
      </c>
      <c r="B83" s="67"/>
      <c r="C83" s="67"/>
      <c r="D83" s="67"/>
      <c r="E83" s="160" t="s">
        <v>247</v>
      </c>
      <c r="F83" s="161"/>
      <c r="G83" s="162" t="s">
        <v>306</v>
      </c>
      <c r="H83" s="163"/>
      <c r="I83" s="163"/>
      <c r="J83" s="163"/>
      <c r="K83" s="163"/>
      <c r="L83" s="163"/>
      <c r="M83" s="163"/>
      <c r="N83" s="164"/>
    </row>
    <row r="84" spans="1:38" ht="15" thickTop="1" thickBot="1" x14ac:dyDescent="0.2">
      <c r="A84" s="102"/>
      <c r="B84" s="103"/>
      <c r="C84" s="103"/>
      <c r="D84" s="103"/>
      <c r="E84" s="160"/>
      <c r="F84" s="161"/>
      <c r="G84" s="162"/>
      <c r="H84" s="163"/>
      <c r="I84" s="163"/>
      <c r="J84" s="163"/>
      <c r="K84" s="163"/>
      <c r="L84" s="163"/>
      <c r="M84" s="163"/>
      <c r="N84" s="164"/>
    </row>
    <row r="85" spans="1:38" ht="15" thickTop="1" thickBot="1" x14ac:dyDescent="0.2">
      <c r="A85" s="4000" t="s">
        <v>305</v>
      </c>
      <c r="B85" s="4001"/>
      <c r="C85" s="4001"/>
      <c r="D85" s="4001"/>
      <c r="E85" s="160" t="s">
        <v>304</v>
      </c>
      <c r="F85" s="161"/>
      <c r="G85" s="162" t="s">
        <v>303</v>
      </c>
      <c r="H85" s="163"/>
      <c r="I85" s="163"/>
      <c r="J85" s="163"/>
      <c r="K85" s="163"/>
      <c r="L85" s="163"/>
      <c r="M85" s="163"/>
      <c r="N85" s="164"/>
    </row>
    <row r="86" spans="1:38" ht="15" thickTop="1" thickBot="1" x14ac:dyDescent="0.2">
      <c r="A86" s="108"/>
      <c r="B86" s="109"/>
      <c r="C86" s="109"/>
      <c r="D86" s="109"/>
      <c r="E86" s="160"/>
      <c r="F86" s="161"/>
      <c r="G86" s="162"/>
      <c r="H86" s="163"/>
      <c r="I86" s="163"/>
      <c r="J86" s="163"/>
      <c r="K86" s="163"/>
      <c r="L86" s="163"/>
      <c r="M86" s="163"/>
      <c r="N86" s="164"/>
    </row>
    <row r="87" spans="1:38" ht="15" thickTop="1" thickBot="1" x14ac:dyDescent="0.2">
      <c r="A87" s="4000" t="s">
        <v>302</v>
      </c>
      <c r="B87" s="4001"/>
      <c r="C87" s="4001"/>
      <c r="D87" s="4001"/>
      <c r="E87" s="160" t="s">
        <v>349</v>
      </c>
      <c r="F87" s="161"/>
      <c r="G87" s="162" t="s">
        <v>301</v>
      </c>
      <c r="H87" s="163"/>
      <c r="I87" s="163"/>
      <c r="J87" s="163"/>
      <c r="K87" s="163"/>
      <c r="L87" s="163"/>
      <c r="M87" s="163"/>
      <c r="N87" s="164"/>
    </row>
    <row r="88" spans="1:38" ht="15" thickTop="1" thickBot="1" x14ac:dyDescent="0.2">
      <c r="A88" s="108"/>
      <c r="B88" s="109"/>
      <c r="C88" s="109"/>
      <c r="D88" s="109"/>
      <c r="E88" s="160"/>
      <c r="F88" s="161"/>
      <c r="G88" s="162"/>
      <c r="H88" s="163"/>
      <c r="I88" s="163"/>
      <c r="J88" s="163"/>
      <c r="K88" s="163"/>
      <c r="L88" s="163"/>
      <c r="M88" s="163"/>
      <c r="N88" s="164"/>
    </row>
    <row r="89" spans="1:38" ht="15" thickTop="1" thickBot="1" x14ac:dyDescent="0.2">
      <c r="A89" s="3996" t="s">
        <v>300</v>
      </c>
      <c r="B89" s="3997"/>
      <c r="C89" s="3997"/>
      <c r="D89" s="3997"/>
      <c r="E89" s="160" t="s">
        <v>238</v>
      </c>
      <c r="F89" s="161"/>
      <c r="G89" s="162" t="s">
        <v>298</v>
      </c>
      <c r="H89" s="163"/>
      <c r="I89" s="163"/>
      <c r="J89" s="163"/>
      <c r="K89" s="163"/>
      <c r="L89" s="163"/>
      <c r="M89" s="163"/>
      <c r="N89" s="164"/>
    </row>
    <row r="90" spans="1:38" ht="15" thickTop="1" thickBot="1" x14ac:dyDescent="0.2">
      <c r="A90" s="102"/>
      <c r="B90" s="103"/>
      <c r="C90" s="103"/>
      <c r="D90" s="103"/>
      <c r="E90" s="160"/>
      <c r="F90" s="161"/>
      <c r="G90" s="162"/>
      <c r="H90" s="163"/>
      <c r="I90" s="163"/>
      <c r="J90" s="163"/>
      <c r="K90" s="163"/>
      <c r="L90" s="163"/>
      <c r="M90" s="163"/>
      <c r="N90" s="164"/>
    </row>
    <row r="91" spans="1:38" ht="14.25" thickTop="1" x14ac:dyDescent="0.15">
      <c r="A91" s="4000" t="s">
        <v>297</v>
      </c>
      <c r="B91" s="4001"/>
      <c r="C91" s="4001"/>
      <c r="D91" s="4058"/>
      <c r="E91" s="158" t="s">
        <v>1036</v>
      </c>
      <c r="F91" s="124"/>
      <c r="G91" s="124"/>
      <c r="H91" s="124"/>
      <c r="I91" s="124"/>
      <c r="J91" s="124"/>
      <c r="K91" s="124"/>
      <c r="L91" s="124"/>
      <c r="M91" s="124"/>
      <c r="N91" s="125"/>
    </row>
    <row r="92" spans="1:38" x14ac:dyDescent="0.15">
      <c r="A92" s="144"/>
      <c r="B92" s="145"/>
      <c r="C92" s="145"/>
      <c r="D92" s="154"/>
      <c r="E92" s="158"/>
      <c r="F92" s="124"/>
      <c r="G92" s="124"/>
      <c r="H92" s="124"/>
      <c r="I92" s="124"/>
      <c r="J92" s="124"/>
      <c r="K92" s="124"/>
      <c r="L92" s="124"/>
      <c r="M92" s="124"/>
      <c r="N92" s="125"/>
    </row>
    <row r="93" spans="1:38" x14ac:dyDescent="0.15">
      <c r="A93" s="144"/>
      <c r="B93" s="145"/>
      <c r="C93" s="145"/>
      <c r="D93" s="154"/>
      <c r="E93" s="158"/>
      <c r="F93" s="124"/>
      <c r="G93" s="124"/>
      <c r="H93" s="124"/>
      <c r="I93" s="124"/>
      <c r="J93" s="124"/>
      <c r="K93" s="124"/>
      <c r="L93" s="124"/>
      <c r="M93" s="124"/>
      <c r="N93" s="125"/>
    </row>
    <row r="94" spans="1:38" x14ac:dyDescent="0.15">
      <c r="A94" s="144"/>
      <c r="B94" s="145"/>
      <c r="C94" s="145"/>
      <c r="D94" s="154"/>
      <c r="E94" s="158"/>
      <c r="F94" s="124"/>
      <c r="G94" s="124"/>
      <c r="H94" s="124"/>
      <c r="I94" s="124"/>
      <c r="J94" s="124"/>
      <c r="K94" s="124"/>
      <c r="L94" s="124"/>
      <c r="M94" s="124"/>
      <c r="N94" s="125"/>
    </row>
    <row r="95" spans="1:38" ht="14.25" thickBot="1" x14ac:dyDescent="0.2">
      <c r="A95" s="147"/>
      <c r="B95" s="148"/>
      <c r="C95" s="148"/>
      <c r="D95" s="155"/>
      <c r="E95" s="159"/>
      <c r="F95" s="127"/>
      <c r="G95" s="127"/>
      <c r="H95" s="127"/>
      <c r="I95" s="127"/>
      <c r="J95" s="127"/>
      <c r="K95" s="127"/>
      <c r="L95" s="127"/>
      <c r="M95" s="127"/>
      <c r="N95" s="128"/>
    </row>
    <row r="96" spans="1:38" ht="15" thickTop="1" thickBot="1" x14ac:dyDescent="0.2"/>
    <row r="97" spans="1:14" ht="17.25" thickTop="1" x14ac:dyDescent="0.15">
      <c r="A97" s="87" t="s">
        <v>295</v>
      </c>
      <c r="B97" s="88"/>
      <c r="C97" s="88"/>
      <c r="D97" s="88"/>
      <c r="E97" s="88"/>
      <c r="F97" s="88"/>
      <c r="G97" s="88"/>
      <c r="H97" s="88"/>
      <c r="I97" s="88"/>
      <c r="J97" s="88"/>
      <c r="K97" s="88"/>
      <c r="L97" s="88"/>
      <c r="M97" s="88"/>
      <c r="N97" s="89"/>
    </row>
    <row r="98" spans="1:14" x14ac:dyDescent="0.15">
      <c r="A98" s="4000" t="s">
        <v>294</v>
      </c>
      <c r="B98" s="4001"/>
      <c r="C98" s="4001"/>
      <c r="D98" s="4058"/>
      <c r="E98" s="4063" t="s">
        <v>232</v>
      </c>
      <c r="F98" s="4064"/>
      <c r="G98" s="4060" t="s">
        <v>293</v>
      </c>
      <c r="H98" s="4061"/>
      <c r="I98" s="4061"/>
      <c r="J98" s="4061"/>
      <c r="K98" s="4061"/>
      <c r="L98" s="4061"/>
      <c r="M98" s="4061"/>
      <c r="N98" s="4062"/>
    </row>
    <row r="99" spans="1:14" x14ac:dyDescent="0.15">
      <c r="A99" s="144"/>
      <c r="B99" s="145"/>
      <c r="C99" s="145"/>
      <c r="D99" s="154"/>
      <c r="E99" s="176"/>
      <c r="F99" s="177"/>
      <c r="G99" s="168"/>
      <c r="H99" s="169"/>
      <c r="I99" s="169"/>
      <c r="J99" s="169"/>
      <c r="K99" s="169"/>
      <c r="L99" s="169"/>
      <c r="M99" s="169"/>
      <c r="N99" s="170"/>
    </row>
    <row r="100" spans="1:14" x14ac:dyDescent="0.15">
      <c r="A100" s="144"/>
      <c r="B100" s="145"/>
      <c r="C100" s="145"/>
      <c r="D100" s="154"/>
      <c r="E100" s="176"/>
      <c r="F100" s="177"/>
      <c r="G100" s="168"/>
      <c r="H100" s="169"/>
      <c r="I100" s="169"/>
      <c r="J100" s="169"/>
      <c r="K100" s="169"/>
      <c r="L100" s="169"/>
      <c r="M100" s="169"/>
      <c r="N100" s="170"/>
    </row>
    <row r="101" spans="1:14" x14ac:dyDescent="0.15">
      <c r="A101" s="144"/>
      <c r="B101" s="145"/>
      <c r="C101" s="145"/>
      <c r="D101" s="154"/>
      <c r="E101" s="176"/>
      <c r="F101" s="177"/>
      <c r="G101" s="168"/>
      <c r="H101" s="169"/>
      <c r="I101" s="169"/>
      <c r="J101" s="169"/>
      <c r="K101" s="169"/>
      <c r="L101" s="169"/>
      <c r="M101" s="169"/>
      <c r="N101" s="170"/>
    </row>
    <row r="102" spans="1:14" x14ac:dyDescent="0.15">
      <c r="A102" s="144"/>
      <c r="B102" s="145"/>
      <c r="C102" s="145"/>
      <c r="D102" s="154"/>
      <c r="E102" s="176"/>
      <c r="F102" s="177"/>
      <c r="G102" s="168"/>
      <c r="H102" s="169"/>
      <c r="I102" s="169"/>
      <c r="J102" s="169"/>
      <c r="K102" s="169"/>
      <c r="L102" s="169"/>
      <c r="M102" s="169"/>
      <c r="N102" s="170"/>
    </row>
    <row r="103" spans="1:14" x14ac:dyDescent="0.15">
      <c r="A103" s="144"/>
      <c r="B103" s="145"/>
      <c r="C103" s="145"/>
      <c r="D103" s="154"/>
      <c r="E103" s="176"/>
      <c r="F103" s="177"/>
      <c r="G103" s="168"/>
      <c r="H103" s="169"/>
      <c r="I103" s="169"/>
      <c r="J103" s="169"/>
      <c r="K103" s="169"/>
      <c r="L103" s="169"/>
      <c r="M103" s="169"/>
      <c r="N103" s="170"/>
    </row>
    <row r="104" spans="1:14" x14ac:dyDescent="0.15">
      <c r="A104" s="108"/>
      <c r="B104" s="109"/>
      <c r="C104" s="109"/>
      <c r="D104" s="156"/>
      <c r="E104" s="178"/>
      <c r="F104" s="179"/>
      <c r="G104" s="171"/>
      <c r="H104" s="172"/>
      <c r="I104" s="172"/>
      <c r="J104" s="172"/>
      <c r="K104" s="172"/>
      <c r="L104" s="172"/>
      <c r="M104" s="172"/>
      <c r="N104" s="173"/>
    </row>
    <row r="105" spans="1:14" x14ac:dyDescent="0.15">
      <c r="A105" s="4000" t="s">
        <v>292</v>
      </c>
      <c r="B105" s="4001"/>
      <c r="C105" s="4001"/>
      <c r="D105" s="4058"/>
      <c r="E105" s="4059" t="s">
        <v>1035</v>
      </c>
      <c r="F105" s="4050"/>
      <c r="G105" s="4050"/>
      <c r="H105" s="4050"/>
      <c r="I105" s="4050"/>
      <c r="J105" s="4050"/>
      <c r="K105" s="4050"/>
      <c r="L105" s="4050"/>
      <c r="M105" s="4050"/>
      <c r="N105" s="4051"/>
    </row>
    <row r="106" spans="1:14" x14ac:dyDescent="0.15">
      <c r="A106" s="144"/>
      <c r="B106" s="145"/>
      <c r="C106" s="145"/>
      <c r="D106" s="154"/>
      <c r="E106" s="158"/>
      <c r="F106" s="124"/>
      <c r="G106" s="124"/>
      <c r="H106" s="124"/>
      <c r="I106" s="124"/>
      <c r="J106" s="124"/>
      <c r="K106" s="124"/>
      <c r="L106" s="124"/>
      <c r="M106" s="124"/>
      <c r="N106" s="125"/>
    </row>
    <row r="107" spans="1:14" x14ac:dyDescent="0.15">
      <c r="A107" s="144"/>
      <c r="B107" s="145"/>
      <c r="C107" s="145"/>
      <c r="D107" s="154"/>
      <c r="E107" s="158"/>
      <c r="F107" s="124"/>
      <c r="G107" s="124"/>
      <c r="H107" s="124"/>
      <c r="I107" s="124"/>
      <c r="J107" s="124"/>
      <c r="K107" s="124"/>
      <c r="L107" s="124"/>
      <c r="M107" s="124"/>
      <c r="N107" s="125"/>
    </row>
    <row r="108" spans="1:14" x14ac:dyDescent="0.15">
      <c r="A108" s="144"/>
      <c r="B108" s="145"/>
      <c r="C108" s="145"/>
      <c r="D108" s="154"/>
      <c r="E108" s="158"/>
      <c r="F108" s="124"/>
      <c r="G108" s="124"/>
      <c r="H108" s="124"/>
      <c r="I108" s="124"/>
      <c r="J108" s="124"/>
      <c r="K108" s="124"/>
      <c r="L108" s="124"/>
      <c r="M108" s="124"/>
      <c r="N108" s="125"/>
    </row>
    <row r="109" spans="1:14" x14ac:dyDescent="0.15">
      <c r="A109" s="144"/>
      <c r="B109" s="145"/>
      <c r="C109" s="145"/>
      <c r="D109" s="154"/>
      <c r="E109" s="158"/>
      <c r="F109" s="124"/>
      <c r="G109" s="124"/>
      <c r="H109" s="124"/>
      <c r="I109" s="124"/>
      <c r="J109" s="124"/>
      <c r="K109" s="124"/>
      <c r="L109" s="124"/>
      <c r="M109" s="124"/>
      <c r="N109" s="125"/>
    </row>
    <row r="110" spans="1:14" x14ac:dyDescent="0.15">
      <c r="A110" s="144"/>
      <c r="B110" s="145"/>
      <c r="C110" s="145"/>
      <c r="D110" s="154"/>
      <c r="E110" s="158"/>
      <c r="F110" s="124"/>
      <c r="G110" s="124"/>
      <c r="H110" s="124"/>
      <c r="I110" s="124"/>
      <c r="J110" s="124"/>
      <c r="K110" s="124"/>
      <c r="L110" s="124"/>
      <c r="M110" s="124"/>
      <c r="N110" s="125"/>
    </row>
    <row r="111" spans="1:14" x14ac:dyDescent="0.15">
      <c r="A111" s="144"/>
      <c r="B111" s="145"/>
      <c r="C111" s="145"/>
      <c r="D111" s="154"/>
      <c r="E111" s="158"/>
      <c r="F111" s="124"/>
      <c r="G111" s="124"/>
      <c r="H111" s="124"/>
      <c r="I111" s="124"/>
      <c r="J111" s="124"/>
      <c r="K111" s="124"/>
      <c r="L111" s="124"/>
      <c r="M111" s="124"/>
      <c r="N111" s="125"/>
    </row>
    <row r="112" spans="1:14" x14ac:dyDescent="0.15">
      <c r="A112" s="144"/>
      <c r="B112" s="145"/>
      <c r="C112" s="145"/>
      <c r="D112" s="154"/>
      <c r="E112" s="158"/>
      <c r="F112" s="124"/>
      <c r="G112" s="124"/>
      <c r="H112" s="124"/>
      <c r="I112" s="124"/>
      <c r="J112" s="124"/>
      <c r="K112" s="124"/>
      <c r="L112" s="124"/>
      <c r="M112" s="124"/>
      <c r="N112" s="125"/>
    </row>
    <row r="113" spans="1:14" x14ac:dyDescent="0.15">
      <c r="A113" s="144"/>
      <c r="B113" s="145"/>
      <c r="C113" s="145"/>
      <c r="D113" s="154"/>
      <c r="E113" s="158"/>
      <c r="F113" s="124"/>
      <c r="G113" s="124"/>
      <c r="H113" s="124"/>
      <c r="I113" s="124"/>
      <c r="J113" s="124"/>
      <c r="K113" s="124"/>
      <c r="L113" s="124"/>
      <c r="M113" s="124"/>
      <c r="N113" s="125"/>
    </row>
    <row r="114" spans="1:14" x14ac:dyDescent="0.15">
      <c r="A114" s="144"/>
      <c r="B114" s="145"/>
      <c r="C114" s="145"/>
      <c r="D114" s="154"/>
      <c r="E114" s="158"/>
      <c r="F114" s="124"/>
      <c r="G114" s="124"/>
      <c r="H114" s="124"/>
      <c r="I114" s="124"/>
      <c r="J114" s="124"/>
      <c r="K114" s="124"/>
      <c r="L114" s="124"/>
      <c r="M114" s="124"/>
      <c r="N114" s="125"/>
    </row>
    <row r="115" spans="1:14" ht="14.25" thickBot="1" x14ac:dyDescent="0.2">
      <c r="A115" s="147"/>
      <c r="B115" s="148"/>
      <c r="C115" s="148"/>
      <c r="D115" s="155"/>
      <c r="E115" s="159"/>
      <c r="F115" s="127"/>
      <c r="G115" s="127"/>
      <c r="H115" s="127"/>
      <c r="I115" s="127"/>
      <c r="J115" s="127"/>
      <c r="K115" s="127"/>
      <c r="L115" s="127"/>
      <c r="M115" s="127"/>
      <c r="N115" s="128"/>
    </row>
    <row r="116" spans="1:14" ht="14.25" thickTop="1" x14ac:dyDescent="0.15"/>
  </sheetData>
  <mergeCells count="230">
    <mergeCell ref="M73:N73"/>
    <mergeCell ref="K70:L70"/>
    <mergeCell ref="M70:N70"/>
    <mergeCell ref="B71:C71"/>
    <mergeCell ref="E71:F71"/>
    <mergeCell ref="G71:H71"/>
    <mergeCell ref="K72:L72"/>
    <mergeCell ref="M72:N72"/>
    <mergeCell ref="I71:J71"/>
    <mergeCell ref="M71:N71"/>
    <mergeCell ref="A70:A73"/>
    <mergeCell ref="B70:C70"/>
    <mergeCell ref="E70:F70"/>
    <mergeCell ref="G70:H70"/>
    <mergeCell ref="I70:J70"/>
    <mergeCell ref="E87:F88"/>
    <mergeCell ref="K71:L71"/>
    <mergeCell ref="B73:C73"/>
    <mergeCell ref="E73:F73"/>
    <mergeCell ref="G73:H73"/>
    <mergeCell ref="I73:J73"/>
    <mergeCell ref="K73:L73"/>
    <mergeCell ref="I72:J72"/>
    <mergeCell ref="B72:C72"/>
    <mergeCell ref="E72:F72"/>
    <mergeCell ref="G72:H72"/>
    <mergeCell ref="A91:D95"/>
    <mergeCell ref="A98:D104"/>
    <mergeCell ref="A105:D115"/>
    <mergeCell ref="A85:D86"/>
    <mergeCell ref="A87:D88"/>
    <mergeCell ref="E105:N115"/>
    <mergeCell ref="E89:F90"/>
    <mergeCell ref="A82:N82"/>
    <mergeCell ref="G85:N86"/>
    <mergeCell ref="G87:N88"/>
    <mergeCell ref="G89:N90"/>
    <mergeCell ref="E91:N95"/>
    <mergeCell ref="A97:N97"/>
    <mergeCell ref="G98:N104"/>
    <mergeCell ref="E98:F104"/>
    <mergeCell ref="A89:D90"/>
    <mergeCell ref="A83:D84"/>
    <mergeCell ref="G83:N84"/>
    <mergeCell ref="E83:F84"/>
    <mergeCell ref="E85:F86"/>
    <mergeCell ref="B69:C69"/>
    <mergeCell ref="E69:F69"/>
    <mergeCell ref="G69:H69"/>
    <mergeCell ref="I69:J69"/>
    <mergeCell ref="K69:L69"/>
    <mergeCell ref="M69:N69"/>
    <mergeCell ref="G57:H57"/>
    <mergeCell ref="B58:B59"/>
    <mergeCell ref="C58:D58"/>
    <mergeCell ref="A68:D68"/>
    <mergeCell ref="E61:F61"/>
    <mergeCell ref="G61:H61"/>
    <mergeCell ref="A55:N55"/>
    <mergeCell ref="A56:D56"/>
    <mergeCell ref="E56:F56"/>
    <mergeCell ref="G56:H56"/>
    <mergeCell ref="I56:J56"/>
    <mergeCell ref="K56:L56"/>
    <mergeCell ref="M56:N56"/>
    <mergeCell ref="K60:L60"/>
    <mergeCell ref="I68:J68"/>
    <mergeCell ref="K68:L68"/>
    <mergeCell ref="M68:N68"/>
    <mergeCell ref="G62:H62"/>
    <mergeCell ref="I62:J62"/>
    <mergeCell ref="K62:L62"/>
    <mergeCell ref="M62:N62"/>
    <mergeCell ref="C59:D59"/>
    <mergeCell ref="B61:D61"/>
    <mergeCell ref="I61:J61"/>
    <mergeCell ref="K61:L61"/>
    <mergeCell ref="M61:N61"/>
    <mergeCell ref="B62:D62"/>
    <mergeCell ref="E62:F62"/>
    <mergeCell ref="E68:F68"/>
    <mergeCell ref="G68:H68"/>
    <mergeCell ref="A44:D44"/>
    <mergeCell ref="E44:N44"/>
    <mergeCell ref="A63:D67"/>
    <mergeCell ref="E63:N67"/>
    <mergeCell ref="K57:L57"/>
    <mergeCell ref="M57:N57"/>
    <mergeCell ref="B60:D60"/>
    <mergeCell ref="E60:F60"/>
    <mergeCell ref="G60:H60"/>
    <mergeCell ref="I60:J60"/>
    <mergeCell ref="M60:N60"/>
    <mergeCell ref="A45:D45"/>
    <mergeCell ref="E45:N45"/>
    <mergeCell ref="A46:D50"/>
    <mergeCell ref="E46:N50"/>
    <mergeCell ref="A51:D51"/>
    <mergeCell ref="E51:N51"/>
    <mergeCell ref="A52:D52"/>
    <mergeCell ref="I57:J57"/>
    <mergeCell ref="E52:N52"/>
    <mergeCell ref="A53:D53"/>
    <mergeCell ref="A57:A62"/>
    <mergeCell ref="B57:D57"/>
    <mergeCell ref="E57:F57"/>
    <mergeCell ref="E53:N53"/>
    <mergeCell ref="T26:X36"/>
    <mergeCell ref="E32:F32"/>
    <mergeCell ref="G32:H32"/>
    <mergeCell ref="I32:J32"/>
    <mergeCell ref="K32:L32"/>
    <mergeCell ref="M32:N32"/>
    <mergeCell ref="P26:S36"/>
    <mergeCell ref="E33:F33"/>
    <mergeCell ref="G33:H33"/>
    <mergeCell ref="I33:J33"/>
    <mergeCell ref="M35:N35"/>
    <mergeCell ref="M36:N36"/>
    <mergeCell ref="M34:N34"/>
    <mergeCell ref="M33:N33"/>
    <mergeCell ref="A39:X39"/>
    <mergeCell ref="A40:N40"/>
    <mergeCell ref="A41:D41"/>
    <mergeCell ref="E41:N41"/>
    <mergeCell ref="A42:D42"/>
    <mergeCell ref="E42:N42"/>
    <mergeCell ref="A43:D43"/>
    <mergeCell ref="E43:N43"/>
    <mergeCell ref="A33:A36"/>
    <mergeCell ref="A4:D4"/>
    <mergeCell ref="E4:N4"/>
    <mergeCell ref="A5:D5"/>
    <mergeCell ref="E5:N5"/>
    <mergeCell ref="A6:D6"/>
    <mergeCell ref="E6:N6"/>
    <mergeCell ref="A7:D7"/>
    <mergeCell ref="E7:N7"/>
    <mergeCell ref="M20:N20"/>
    <mergeCell ref="E20:F20"/>
    <mergeCell ref="G20:H20"/>
    <mergeCell ref="I20:J20"/>
    <mergeCell ref="K20:L20"/>
    <mergeCell ref="A1:X1"/>
    <mergeCell ref="A3:N3"/>
    <mergeCell ref="A18:N18"/>
    <mergeCell ref="P3:X3"/>
    <mergeCell ref="P18:X18"/>
    <mergeCell ref="E9:N13"/>
    <mergeCell ref="P4:S5"/>
    <mergeCell ref="U4:X5"/>
    <mergeCell ref="P6:S7"/>
    <mergeCell ref="U6:X7"/>
    <mergeCell ref="E15:N15"/>
    <mergeCell ref="A14:D14"/>
    <mergeCell ref="E14:N14"/>
    <mergeCell ref="A16:D16"/>
    <mergeCell ref="E16:N16"/>
    <mergeCell ref="T4:T5"/>
    <mergeCell ref="T6:T7"/>
    <mergeCell ref="T8:T9"/>
    <mergeCell ref="T10:T11"/>
    <mergeCell ref="T12:X16"/>
    <mergeCell ref="A15:D15"/>
    <mergeCell ref="P8:S9"/>
    <mergeCell ref="U8:X9"/>
    <mergeCell ref="P10:S11"/>
    <mergeCell ref="U10:X11"/>
    <mergeCell ref="A9:D13"/>
    <mergeCell ref="P12:S16"/>
    <mergeCell ref="A8:D8"/>
    <mergeCell ref="E8:N8"/>
    <mergeCell ref="B24:D24"/>
    <mergeCell ref="E24:F24"/>
    <mergeCell ref="G24:H24"/>
    <mergeCell ref="I24:J24"/>
    <mergeCell ref="K24:L24"/>
    <mergeCell ref="A19:D19"/>
    <mergeCell ref="E19:F19"/>
    <mergeCell ref="G19:H19"/>
    <mergeCell ref="I19:J19"/>
    <mergeCell ref="K19:L19"/>
    <mergeCell ref="M19:N19"/>
    <mergeCell ref="B23:D23"/>
    <mergeCell ref="E23:F23"/>
    <mergeCell ref="G23:H23"/>
    <mergeCell ref="I23:J23"/>
    <mergeCell ref="K23:L23"/>
    <mergeCell ref="P19:S25"/>
    <mergeCell ref="U19:X25"/>
    <mergeCell ref="T19:T25"/>
    <mergeCell ref="M25:N25"/>
    <mergeCell ref="A26:D30"/>
    <mergeCell ref="E26:N30"/>
    <mergeCell ref="A31:D31"/>
    <mergeCell ref="E31:F31"/>
    <mergeCell ref="G31:H31"/>
    <mergeCell ref="I31:J31"/>
    <mergeCell ref="K31:L31"/>
    <mergeCell ref="M31:N31"/>
    <mergeCell ref="A20:A25"/>
    <mergeCell ref="C21:D21"/>
    <mergeCell ref="C22:D22"/>
    <mergeCell ref="B20:D20"/>
    <mergeCell ref="M24:N24"/>
    <mergeCell ref="M23:N23"/>
    <mergeCell ref="B21:B22"/>
    <mergeCell ref="B36:C36"/>
    <mergeCell ref="E36:F36"/>
    <mergeCell ref="G36:H36"/>
    <mergeCell ref="I36:J36"/>
    <mergeCell ref="K36:L36"/>
    <mergeCell ref="I35:J35"/>
    <mergeCell ref="K35:L35"/>
    <mergeCell ref="K25:L25"/>
    <mergeCell ref="B32:C32"/>
    <mergeCell ref="K33:L33"/>
    <mergeCell ref="B33:C33"/>
    <mergeCell ref="B34:C34"/>
    <mergeCell ref="E34:F34"/>
    <mergeCell ref="G34:H34"/>
    <mergeCell ref="I34:J34"/>
    <mergeCell ref="K34:L34"/>
    <mergeCell ref="B35:C35"/>
    <mergeCell ref="E35:F35"/>
    <mergeCell ref="G35:H35"/>
    <mergeCell ref="B25:D25"/>
    <mergeCell ref="E25:F25"/>
    <mergeCell ref="G25:H25"/>
    <mergeCell ref="I25:J25"/>
  </mergeCells>
  <phoneticPr fontId="4"/>
  <pageMargins left="0.70866141732283472" right="0.70866141732283472" top="0.74803149606299213" bottom="0.74803149606299213" header="0.31496062992125984" footer="0.31496062992125984"/>
  <pageSetup paperSize="9" scale="71" orientation="landscape" r:id="rId1"/>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207</vt:i4>
      </vt:variant>
      <vt:variant>
        <vt:lpstr>名前付き一覧</vt:lpstr>
      </vt:variant>
      <vt:variant>
        <vt:i4>207</vt:i4>
      </vt:variant>
    </vt:vector>
  </HeadingPairs>
  <TitlesOfParts>
    <vt:vector size="414" baseType="lpstr">
      <vt:lpstr>目次</vt:lpstr>
      <vt:lpstr>事務事業評価シート</vt:lpstr>
      <vt:lpstr>事務事業評価シート(2)</vt:lpstr>
      <vt:lpstr>事務事業評価シート(3)</vt:lpstr>
      <vt:lpstr>事務事業評価シート(4)</vt:lpstr>
      <vt:lpstr>事務事業評価シート(5)</vt:lpstr>
      <vt:lpstr>事務事業評価シート(6)</vt:lpstr>
      <vt:lpstr>事務事業評価シート(7)</vt:lpstr>
      <vt:lpstr>事務事業評価シート(8)</vt:lpstr>
      <vt:lpstr>事務事業評価シート(9)</vt:lpstr>
      <vt:lpstr>事務事業評価シート(10)</vt:lpstr>
      <vt:lpstr>事務事業評価シート(11)</vt:lpstr>
      <vt:lpstr>事務事業評価シート(12)</vt:lpstr>
      <vt:lpstr>事務事業評価シート(13)</vt:lpstr>
      <vt:lpstr>事務事業評価シート(14)</vt:lpstr>
      <vt:lpstr>事務事業評価シート(15)</vt:lpstr>
      <vt:lpstr>事務事業評価シート(16)</vt:lpstr>
      <vt:lpstr>事務事業評価シート(17)</vt:lpstr>
      <vt:lpstr>事務事業評価シート(18)</vt:lpstr>
      <vt:lpstr>事務事業評価シート(19)</vt:lpstr>
      <vt:lpstr>事務事業評価シート(20)</vt:lpstr>
      <vt:lpstr>事務事業評価シート(21)</vt:lpstr>
      <vt:lpstr>事務事業評価シート(22)</vt:lpstr>
      <vt:lpstr>事務事業評価シート(23)</vt:lpstr>
      <vt:lpstr>事務事業評価シート(24)</vt:lpstr>
      <vt:lpstr>事務事業評価シート(25)</vt:lpstr>
      <vt:lpstr>事務事業評価シート(26)</vt:lpstr>
      <vt:lpstr>事務事業評価シート(27)</vt:lpstr>
      <vt:lpstr>事務事業評価シート(28)</vt:lpstr>
      <vt:lpstr>事務事業評価シート(29)</vt:lpstr>
      <vt:lpstr>事務事業評価シート(30)</vt:lpstr>
      <vt:lpstr>事務事業評価シート(31)</vt:lpstr>
      <vt:lpstr>事務事業評価シート(32)</vt:lpstr>
      <vt:lpstr>事務事業評価シート(33)</vt:lpstr>
      <vt:lpstr>事務事業評価シート(34)</vt:lpstr>
      <vt:lpstr>事務事業評価シート(35)</vt:lpstr>
      <vt:lpstr>事務事業評価シート(36)</vt:lpstr>
      <vt:lpstr>事務事業評価シート(37)</vt:lpstr>
      <vt:lpstr>事務事業評価シート(38)</vt:lpstr>
      <vt:lpstr>事務事業評価シート(39)</vt:lpstr>
      <vt:lpstr>事務事業評価シート(40)</vt:lpstr>
      <vt:lpstr>事務事業評価シート(41)</vt:lpstr>
      <vt:lpstr>事務事業評価シート(42)</vt:lpstr>
      <vt:lpstr>事務事業評価シート(43)</vt:lpstr>
      <vt:lpstr>事務事業評価シート(44)</vt:lpstr>
      <vt:lpstr>事務事業評価シート(45)</vt:lpstr>
      <vt:lpstr>事務事業評価シート(46)</vt:lpstr>
      <vt:lpstr>事務事業評価シート(47)</vt:lpstr>
      <vt:lpstr>事務事業評価シート(48)</vt:lpstr>
      <vt:lpstr>事務事業評価シート(49)</vt:lpstr>
      <vt:lpstr>事務事業評価シート(50)</vt:lpstr>
      <vt:lpstr>事務事業評価シート(51)</vt:lpstr>
      <vt:lpstr>事務事業評価シート(52)</vt:lpstr>
      <vt:lpstr>事務事業評価シート(53)</vt:lpstr>
      <vt:lpstr>事務事業評価シート(54)</vt:lpstr>
      <vt:lpstr>事務事業評価シート(55)</vt:lpstr>
      <vt:lpstr>事務事業評価シート(56)</vt:lpstr>
      <vt:lpstr>事務事業評価シート(57)</vt:lpstr>
      <vt:lpstr>事務事業評価シート(58)</vt:lpstr>
      <vt:lpstr>事務事業評価シート(59)</vt:lpstr>
      <vt:lpstr>事務事業評価シート(60)</vt:lpstr>
      <vt:lpstr>事務事業評価シート(61)</vt:lpstr>
      <vt:lpstr>事務事業評価シート(62)</vt:lpstr>
      <vt:lpstr>事務事業評価シート(63)</vt:lpstr>
      <vt:lpstr>事務事業評価シート(64)</vt:lpstr>
      <vt:lpstr>事務事業評価シート(65)</vt:lpstr>
      <vt:lpstr>事務事業評価シート(66)</vt:lpstr>
      <vt:lpstr>事務事業評価シート(67)</vt:lpstr>
      <vt:lpstr>事務事業評価シート(68)</vt:lpstr>
      <vt:lpstr>事務事業評価シート(69)</vt:lpstr>
      <vt:lpstr>事務事業評価シート(70)</vt:lpstr>
      <vt:lpstr>事務事業評価シート(71)</vt:lpstr>
      <vt:lpstr>事務事業評価シート(72)</vt:lpstr>
      <vt:lpstr>事務事業評価シート(73)</vt:lpstr>
      <vt:lpstr>事務事業評価シート(74)</vt:lpstr>
      <vt:lpstr>事務事業評価シート(75)</vt:lpstr>
      <vt:lpstr>事務事業評価シート(76)</vt:lpstr>
      <vt:lpstr>事務事業評価シート(77)</vt:lpstr>
      <vt:lpstr>事務事業評価シート(78)</vt:lpstr>
      <vt:lpstr>事務事業評価シート(79)</vt:lpstr>
      <vt:lpstr>事務事業評価シート(80)</vt:lpstr>
      <vt:lpstr>事務事業評価シート(81)</vt:lpstr>
      <vt:lpstr>事務事業評価シート(82)</vt:lpstr>
      <vt:lpstr>事務事業評価シート(83)</vt:lpstr>
      <vt:lpstr>事務事業評価シート(84)</vt:lpstr>
      <vt:lpstr>事務事業評価シート(85)</vt:lpstr>
      <vt:lpstr>事務事業評価シート(86)</vt:lpstr>
      <vt:lpstr>事務事業評価シート(87)</vt:lpstr>
      <vt:lpstr>事務事業評価シート(88)</vt:lpstr>
      <vt:lpstr>事務事業評価シート(89)</vt:lpstr>
      <vt:lpstr>事務事業評価シート(90)</vt:lpstr>
      <vt:lpstr>事務事業評価シート(91)</vt:lpstr>
      <vt:lpstr>事務事業評価シート(92)</vt:lpstr>
      <vt:lpstr>事務事業評価シート(93)</vt:lpstr>
      <vt:lpstr>事務事業評価シート(94)</vt:lpstr>
      <vt:lpstr>事務事業評価シート(95)</vt:lpstr>
      <vt:lpstr>事務事業評価シート(96)</vt:lpstr>
      <vt:lpstr>事務事業評価シート(97)</vt:lpstr>
      <vt:lpstr>事務事業評価シート(98)</vt:lpstr>
      <vt:lpstr>事務事業評価シート(99)</vt:lpstr>
      <vt:lpstr>事務事業評価シート(100)</vt:lpstr>
      <vt:lpstr>事務事業評価シート(101)</vt:lpstr>
      <vt:lpstr>事務事業評価シート(102)</vt:lpstr>
      <vt:lpstr>事務事業評価シート(103)</vt:lpstr>
      <vt:lpstr>事務事業評価シート(104)</vt:lpstr>
      <vt:lpstr>事務事業評価シート(105)</vt:lpstr>
      <vt:lpstr>事務事業評価シート(106)</vt:lpstr>
      <vt:lpstr>事務事業評価シート(107)</vt:lpstr>
      <vt:lpstr>事務事業評価シート(108)</vt:lpstr>
      <vt:lpstr>事務事業評価シート(109)</vt:lpstr>
      <vt:lpstr>事務事業評価シート(110)</vt:lpstr>
      <vt:lpstr>事務事業評価シート(111)</vt:lpstr>
      <vt:lpstr>事務事業評価シート(112)</vt:lpstr>
      <vt:lpstr>事務事業評価シート(113)</vt:lpstr>
      <vt:lpstr>事務事業評価シート(114)</vt:lpstr>
      <vt:lpstr>事務事業評価シート(115)</vt:lpstr>
      <vt:lpstr>事務事業評価シート(116)</vt:lpstr>
      <vt:lpstr>事務事業評価シート(117)</vt:lpstr>
      <vt:lpstr>事務事業評価シート(118)</vt:lpstr>
      <vt:lpstr>事務事業評価シート(119)</vt:lpstr>
      <vt:lpstr>事務事業評価シート(120)</vt:lpstr>
      <vt:lpstr>事務事業評価シート(121)</vt:lpstr>
      <vt:lpstr>事務事業評価シート(122)</vt:lpstr>
      <vt:lpstr>事務事業評価シート(123)</vt:lpstr>
      <vt:lpstr>事務事業評価シート(124)</vt:lpstr>
      <vt:lpstr>事務事業評価シート(125)</vt:lpstr>
      <vt:lpstr>事務事業評価シート(126)</vt:lpstr>
      <vt:lpstr>事務事業評価シート(127)</vt:lpstr>
      <vt:lpstr>事務事業評価シート(128)</vt:lpstr>
      <vt:lpstr>事務事業評価シート(129)</vt:lpstr>
      <vt:lpstr>事務事業評価シート(130)</vt:lpstr>
      <vt:lpstr>事務事業評価シート(131)</vt:lpstr>
      <vt:lpstr>事務事業評価シート(132)</vt:lpstr>
      <vt:lpstr>事務事業評価シート(133)</vt:lpstr>
      <vt:lpstr>事務事業評価シート(134)</vt:lpstr>
      <vt:lpstr>事務事業評価シート(135)</vt:lpstr>
      <vt:lpstr>事務事業評価シート(136)</vt:lpstr>
      <vt:lpstr>事務事業評価シート(137)</vt:lpstr>
      <vt:lpstr>事務事業評価シート(138)</vt:lpstr>
      <vt:lpstr>事務事業評価シート(139)</vt:lpstr>
      <vt:lpstr>事務事業評価シート(140)</vt:lpstr>
      <vt:lpstr>事務事業評価シート(141)</vt:lpstr>
      <vt:lpstr>事務事業評価シート(142)</vt:lpstr>
      <vt:lpstr>事務事業評価シート(143)</vt:lpstr>
      <vt:lpstr>事務事業評価シート(144)</vt:lpstr>
      <vt:lpstr>事務事業評価シート(145)</vt:lpstr>
      <vt:lpstr>事務事業評価シート(146)</vt:lpstr>
      <vt:lpstr>事務事業評価シート(147)</vt:lpstr>
      <vt:lpstr>事務事業評価シート(148)</vt:lpstr>
      <vt:lpstr>事務事業評価シート(149)</vt:lpstr>
      <vt:lpstr>事務事業評価シート(150)</vt:lpstr>
      <vt:lpstr>事務事業評価シート(151)</vt:lpstr>
      <vt:lpstr>事務事業評価シート(152)</vt:lpstr>
      <vt:lpstr>事務事業評価シート(153)</vt:lpstr>
      <vt:lpstr>事務事業評価シート(154)</vt:lpstr>
      <vt:lpstr>事務事業評価シート(155)</vt:lpstr>
      <vt:lpstr>事務事業評価シート(156)</vt:lpstr>
      <vt:lpstr>事務事業評価シート(157)</vt:lpstr>
      <vt:lpstr>事務事業評価シート(158)</vt:lpstr>
      <vt:lpstr>事務事業評価シート(159)</vt:lpstr>
      <vt:lpstr>事務事業評価シート(160)</vt:lpstr>
      <vt:lpstr>事務事業評価シート(161)</vt:lpstr>
      <vt:lpstr>事務事業評価シート(162)</vt:lpstr>
      <vt:lpstr>事務事業評価シート(163)</vt:lpstr>
      <vt:lpstr>事務事業評価シート(164)</vt:lpstr>
      <vt:lpstr>事務事業評価シート(165)</vt:lpstr>
      <vt:lpstr>事務事業評価シート(166)</vt:lpstr>
      <vt:lpstr>事務事業評価シート(167)</vt:lpstr>
      <vt:lpstr>事務事業評価シート(168)</vt:lpstr>
      <vt:lpstr>事務事業評価シート(169)</vt:lpstr>
      <vt:lpstr>事務事業評価シート(170)</vt:lpstr>
      <vt:lpstr>事務事業評価シート(171)</vt:lpstr>
      <vt:lpstr>事務事業評価シート(172)</vt:lpstr>
      <vt:lpstr>事務事業評価シート(173)</vt:lpstr>
      <vt:lpstr>事務事業評価シート(174)</vt:lpstr>
      <vt:lpstr>事務事業評価シート(175)</vt:lpstr>
      <vt:lpstr>事務事業評価シート(176)</vt:lpstr>
      <vt:lpstr>事務事業評価シート(177)</vt:lpstr>
      <vt:lpstr>事務事業評価シート(178)</vt:lpstr>
      <vt:lpstr>事務事業評価シート(179)</vt:lpstr>
      <vt:lpstr>事務事業評価シート(180)</vt:lpstr>
      <vt:lpstr>事務事業評価シート(181)</vt:lpstr>
      <vt:lpstr>事務事業評価シート(182)</vt:lpstr>
      <vt:lpstr>事務事業評価シート(183)</vt:lpstr>
      <vt:lpstr>事務事業評価シート(184)</vt:lpstr>
      <vt:lpstr>事務事業評価シート(185)</vt:lpstr>
      <vt:lpstr>事務事業評価シート(186)</vt:lpstr>
      <vt:lpstr>事務事業評価シート(187)</vt:lpstr>
      <vt:lpstr>事務事業評価シート(188)</vt:lpstr>
      <vt:lpstr>事務事業評価シート(189)</vt:lpstr>
      <vt:lpstr>事務事業評価シート(190)</vt:lpstr>
      <vt:lpstr>事務事業評価シート(191)</vt:lpstr>
      <vt:lpstr>事務事業評価シート(192)</vt:lpstr>
      <vt:lpstr>事務事業評価シート(193)</vt:lpstr>
      <vt:lpstr>事務事業評価シート(194)</vt:lpstr>
      <vt:lpstr>事務事業評価シート(195)</vt:lpstr>
      <vt:lpstr>事務事業評価シート(196)</vt:lpstr>
      <vt:lpstr>事務事業評価シート(197)</vt:lpstr>
      <vt:lpstr>事務事業評価シート(198)</vt:lpstr>
      <vt:lpstr>事務事業評価シート(199)</vt:lpstr>
      <vt:lpstr>事務事業評価シート(200)</vt:lpstr>
      <vt:lpstr>事務事業評価シート(201)</vt:lpstr>
      <vt:lpstr>事務事業評価シート(202)</vt:lpstr>
      <vt:lpstr>事務事業評価シート(203)</vt:lpstr>
      <vt:lpstr>事務事業評価シート(204)</vt:lpstr>
      <vt:lpstr>事務事業評価シート(205)</vt:lpstr>
      <vt:lpstr>事務事業評価シート(206)</vt:lpstr>
      <vt:lpstr>事務事業評価シート!Print_Area</vt:lpstr>
      <vt:lpstr>'事務事業評価シート(10)'!Print_Area</vt:lpstr>
      <vt:lpstr>'事務事業評価シート(100)'!Print_Area</vt:lpstr>
      <vt:lpstr>'事務事業評価シート(101)'!Print_Area</vt:lpstr>
      <vt:lpstr>'事務事業評価シート(102)'!Print_Area</vt:lpstr>
      <vt:lpstr>'事務事業評価シート(103)'!Print_Area</vt:lpstr>
      <vt:lpstr>'事務事業評価シート(104)'!Print_Area</vt:lpstr>
      <vt:lpstr>'事務事業評価シート(105)'!Print_Area</vt:lpstr>
      <vt:lpstr>'事務事業評価シート(106)'!Print_Area</vt:lpstr>
      <vt:lpstr>'事務事業評価シート(107)'!Print_Area</vt:lpstr>
      <vt:lpstr>'事務事業評価シート(108)'!Print_Area</vt:lpstr>
      <vt:lpstr>'事務事業評価シート(109)'!Print_Area</vt:lpstr>
      <vt:lpstr>'事務事業評価シート(11)'!Print_Area</vt:lpstr>
      <vt:lpstr>'事務事業評価シート(110)'!Print_Area</vt:lpstr>
      <vt:lpstr>'事務事業評価シート(111)'!Print_Area</vt:lpstr>
      <vt:lpstr>'事務事業評価シート(112)'!Print_Area</vt:lpstr>
      <vt:lpstr>'事務事業評価シート(113)'!Print_Area</vt:lpstr>
      <vt:lpstr>'事務事業評価シート(114)'!Print_Area</vt:lpstr>
      <vt:lpstr>'事務事業評価シート(115)'!Print_Area</vt:lpstr>
      <vt:lpstr>'事務事業評価シート(116)'!Print_Area</vt:lpstr>
      <vt:lpstr>'事務事業評価シート(117)'!Print_Area</vt:lpstr>
      <vt:lpstr>'事務事業評価シート(118)'!Print_Area</vt:lpstr>
      <vt:lpstr>'事務事業評価シート(119)'!Print_Area</vt:lpstr>
      <vt:lpstr>'事務事業評価シート(12)'!Print_Area</vt:lpstr>
      <vt:lpstr>'事務事業評価シート(120)'!Print_Area</vt:lpstr>
      <vt:lpstr>'事務事業評価シート(121)'!Print_Area</vt:lpstr>
      <vt:lpstr>'事務事業評価シート(122)'!Print_Area</vt:lpstr>
      <vt:lpstr>'事務事業評価シート(123)'!Print_Area</vt:lpstr>
      <vt:lpstr>'事務事業評価シート(124)'!Print_Area</vt:lpstr>
      <vt:lpstr>'事務事業評価シート(125)'!Print_Area</vt:lpstr>
      <vt:lpstr>'事務事業評価シート(126)'!Print_Area</vt:lpstr>
      <vt:lpstr>'事務事業評価シート(127)'!Print_Area</vt:lpstr>
      <vt:lpstr>'事務事業評価シート(128)'!Print_Area</vt:lpstr>
      <vt:lpstr>'事務事業評価シート(129)'!Print_Area</vt:lpstr>
      <vt:lpstr>'事務事業評価シート(13)'!Print_Area</vt:lpstr>
      <vt:lpstr>'事務事業評価シート(130)'!Print_Area</vt:lpstr>
      <vt:lpstr>'事務事業評価シート(131)'!Print_Area</vt:lpstr>
      <vt:lpstr>'事務事業評価シート(132)'!Print_Area</vt:lpstr>
      <vt:lpstr>'事務事業評価シート(133)'!Print_Area</vt:lpstr>
      <vt:lpstr>'事務事業評価シート(134)'!Print_Area</vt:lpstr>
      <vt:lpstr>'事務事業評価シート(135)'!Print_Area</vt:lpstr>
      <vt:lpstr>'事務事業評価シート(136)'!Print_Area</vt:lpstr>
      <vt:lpstr>'事務事業評価シート(137)'!Print_Area</vt:lpstr>
      <vt:lpstr>'事務事業評価シート(138)'!Print_Area</vt:lpstr>
      <vt:lpstr>'事務事業評価シート(139)'!Print_Area</vt:lpstr>
      <vt:lpstr>'事務事業評価シート(14)'!Print_Area</vt:lpstr>
      <vt:lpstr>'事務事業評価シート(140)'!Print_Area</vt:lpstr>
      <vt:lpstr>'事務事業評価シート(141)'!Print_Area</vt:lpstr>
      <vt:lpstr>'事務事業評価シート(142)'!Print_Area</vt:lpstr>
      <vt:lpstr>'事務事業評価シート(143)'!Print_Area</vt:lpstr>
      <vt:lpstr>'事務事業評価シート(144)'!Print_Area</vt:lpstr>
      <vt:lpstr>'事務事業評価シート(145)'!Print_Area</vt:lpstr>
      <vt:lpstr>'事務事業評価シート(146)'!Print_Area</vt:lpstr>
      <vt:lpstr>'事務事業評価シート(147)'!Print_Area</vt:lpstr>
      <vt:lpstr>'事務事業評価シート(148)'!Print_Area</vt:lpstr>
      <vt:lpstr>'事務事業評価シート(149)'!Print_Area</vt:lpstr>
      <vt:lpstr>'事務事業評価シート(15)'!Print_Area</vt:lpstr>
      <vt:lpstr>'事務事業評価シート(150)'!Print_Area</vt:lpstr>
      <vt:lpstr>'事務事業評価シート(151)'!Print_Area</vt:lpstr>
      <vt:lpstr>'事務事業評価シート(152)'!Print_Area</vt:lpstr>
      <vt:lpstr>'事務事業評価シート(153)'!Print_Area</vt:lpstr>
      <vt:lpstr>'事務事業評価シート(154)'!Print_Area</vt:lpstr>
      <vt:lpstr>'事務事業評価シート(155)'!Print_Area</vt:lpstr>
      <vt:lpstr>'事務事業評価シート(156)'!Print_Area</vt:lpstr>
      <vt:lpstr>'事務事業評価シート(157)'!Print_Area</vt:lpstr>
      <vt:lpstr>'事務事業評価シート(158)'!Print_Area</vt:lpstr>
      <vt:lpstr>'事務事業評価シート(159)'!Print_Area</vt:lpstr>
      <vt:lpstr>'事務事業評価シート(16)'!Print_Area</vt:lpstr>
      <vt:lpstr>'事務事業評価シート(160)'!Print_Area</vt:lpstr>
      <vt:lpstr>'事務事業評価シート(161)'!Print_Area</vt:lpstr>
      <vt:lpstr>'事務事業評価シート(162)'!Print_Area</vt:lpstr>
      <vt:lpstr>'事務事業評価シート(163)'!Print_Area</vt:lpstr>
      <vt:lpstr>'事務事業評価シート(164)'!Print_Area</vt:lpstr>
      <vt:lpstr>'事務事業評価シート(165)'!Print_Area</vt:lpstr>
      <vt:lpstr>'事務事業評価シート(166)'!Print_Area</vt:lpstr>
      <vt:lpstr>'事務事業評価シート(167)'!Print_Area</vt:lpstr>
      <vt:lpstr>'事務事業評価シート(168)'!Print_Area</vt:lpstr>
      <vt:lpstr>'事務事業評価シート(169)'!Print_Area</vt:lpstr>
      <vt:lpstr>'事務事業評価シート(17)'!Print_Area</vt:lpstr>
      <vt:lpstr>'事務事業評価シート(170)'!Print_Area</vt:lpstr>
      <vt:lpstr>'事務事業評価シート(171)'!Print_Area</vt:lpstr>
      <vt:lpstr>'事務事業評価シート(172)'!Print_Area</vt:lpstr>
      <vt:lpstr>'事務事業評価シート(173)'!Print_Area</vt:lpstr>
      <vt:lpstr>'事務事業評価シート(174)'!Print_Area</vt:lpstr>
      <vt:lpstr>'事務事業評価シート(175)'!Print_Area</vt:lpstr>
      <vt:lpstr>'事務事業評価シート(176)'!Print_Area</vt:lpstr>
      <vt:lpstr>'事務事業評価シート(177)'!Print_Area</vt:lpstr>
      <vt:lpstr>'事務事業評価シート(178)'!Print_Area</vt:lpstr>
      <vt:lpstr>'事務事業評価シート(179)'!Print_Area</vt:lpstr>
      <vt:lpstr>'事務事業評価シート(18)'!Print_Area</vt:lpstr>
      <vt:lpstr>'事務事業評価シート(180)'!Print_Area</vt:lpstr>
      <vt:lpstr>'事務事業評価シート(181)'!Print_Area</vt:lpstr>
      <vt:lpstr>'事務事業評価シート(182)'!Print_Area</vt:lpstr>
      <vt:lpstr>'事務事業評価シート(183)'!Print_Area</vt:lpstr>
      <vt:lpstr>'事務事業評価シート(184)'!Print_Area</vt:lpstr>
      <vt:lpstr>'事務事業評価シート(185)'!Print_Area</vt:lpstr>
      <vt:lpstr>'事務事業評価シート(186)'!Print_Area</vt:lpstr>
      <vt:lpstr>'事務事業評価シート(187)'!Print_Area</vt:lpstr>
      <vt:lpstr>'事務事業評価シート(188)'!Print_Area</vt:lpstr>
      <vt:lpstr>'事務事業評価シート(189)'!Print_Area</vt:lpstr>
      <vt:lpstr>'事務事業評価シート(19)'!Print_Area</vt:lpstr>
      <vt:lpstr>'事務事業評価シート(190)'!Print_Area</vt:lpstr>
      <vt:lpstr>'事務事業評価シート(191)'!Print_Area</vt:lpstr>
      <vt:lpstr>'事務事業評価シート(192)'!Print_Area</vt:lpstr>
      <vt:lpstr>'事務事業評価シート(193)'!Print_Area</vt:lpstr>
      <vt:lpstr>'事務事業評価シート(194)'!Print_Area</vt:lpstr>
      <vt:lpstr>'事務事業評価シート(195)'!Print_Area</vt:lpstr>
      <vt:lpstr>'事務事業評価シート(196)'!Print_Area</vt:lpstr>
      <vt:lpstr>'事務事業評価シート(197)'!Print_Area</vt:lpstr>
      <vt:lpstr>'事務事業評価シート(198)'!Print_Area</vt:lpstr>
      <vt:lpstr>'事務事業評価シート(199)'!Print_Area</vt:lpstr>
      <vt:lpstr>'事務事業評価シート(2)'!Print_Area</vt:lpstr>
      <vt:lpstr>'事務事業評価シート(20)'!Print_Area</vt:lpstr>
      <vt:lpstr>'事務事業評価シート(200)'!Print_Area</vt:lpstr>
      <vt:lpstr>'事務事業評価シート(201)'!Print_Area</vt:lpstr>
      <vt:lpstr>'事務事業評価シート(202)'!Print_Area</vt:lpstr>
      <vt:lpstr>'事務事業評価シート(203)'!Print_Area</vt:lpstr>
      <vt:lpstr>'事務事業評価シート(204)'!Print_Area</vt:lpstr>
      <vt:lpstr>'事務事業評価シート(205)'!Print_Area</vt:lpstr>
      <vt:lpstr>'事務事業評価シート(206)'!Print_Area</vt:lpstr>
      <vt:lpstr>'事務事業評価シート(21)'!Print_Area</vt:lpstr>
      <vt:lpstr>'事務事業評価シート(22)'!Print_Area</vt:lpstr>
      <vt:lpstr>'事務事業評価シート(23)'!Print_Area</vt:lpstr>
      <vt:lpstr>'事務事業評価シート(24)'!Print_Area</vt:lpstr>
      <vt:lpstr>'事務事業評価シート(25)'!Print_Area</vt:lpstr>
      <vt:lpstr>'事務事業評価シート(26)'!Print_Area</vt:lpstr>
      <vt:lpstr>'事務事業評価シート(27)'!Print_Area</vt:lpstr>
      <vt:lpstr>'事務事業評価シート(28)'!Print_Area</vt:lpstr>
      <vt:lpstr>'事務事業評価シート(29)'!Print_Area</vt:lpstr>
      <vt:lpstr>'事務事業評価シート(3)'!Print_Area</vt:lpstr>
      <vt:lpstr>'事務事業評価シート(30)'!Print_Area</vt:lpstr>
      <vt:lpstr>'事務事業評価シート(31)'!Print_Area</vt:lpstr>
      <vt:lpstr>'事務事業評価シート(32)'!Print_Area</vt:lpstr>
      <vt:lpstr>'事務事業評価シート(33)'!Print_Area</vt:lpstr>
      <vt:lpstr>'事務事業評価シート(34)'!Print_Area</vt:lpstr>
      <vt:lpstr>'事務事業評価シート(35)'!Print_Area</vt:lpstr>
      <vt:lpstr>'事務事業評価シート(36)'!Print_Area</vt:lpstr>
      <vt:lpstr>'事務事業評価シート(37)'!Print_Area</vt:lpstr>
      <vt:lpstr>'事務事業評価シート(38)'!Print_Area</vt:lpstr>
      <vt:lpstr>'事務事業評価シート(39)'!Print_Area</vt:lpstr>
      <vt:lpstr>'事務事業評価シート(4)'!Print_Area</vt:lpstr>
      <vt:lpstr>'事務事業評価シート(40)'!Print_Area</vt:lpstr>
      <vt:lpstr>'事務事業評価シート(41)'!Print_Area</vt:lpstr>
      <vt:lpstr>'事務事業評価シート(42)'!Print_Area</vt:lpstr>
      <vt:lpstr>'事務事業評価シート(43)'!Print_Area</vt:lpstr>
      <vt:lpstr>'事務事業評価シート(44)'!Print_Area</vt:lpstr>
      <vt:lpstr>'事務事業評価シート(45)'!Print_Area</vt:lpstr>
      <vt:lpstr>'事務事業評価シート(46)'!Print_Area</vt:lpstr>
      <vt:lpstr>'事務事業評価シート(47)'!Print_Area</vt:lpstr>
      <vt:lpstr>'事務事業評価シート(48)'!Print_Area</vt:lpstr>
      <vt:lpstr>'事務事業評価シート(49)'!Print_Area</vt:lpstr>
      <vt:lpstr>'事務事業評価シート(5)'!Print_Area</vt:lpstr>
      <vt:lpstr>'事務事業評価シート(50)'!Print_Area</vt:lpstr>
      <vt:lpstr>'事務事業評価シート(51)'!Print_Area</vt:lpstr>
      <vt:lpstr>'事務事業評価シート(52)'!Print_Area</vt:lpstr>
      <vt:lpstr>'事務事業評価シート(53)'!Print_Area</vt:lpstr>
      <vt:lpstr>'事務事業評価シート(54)'!Print_Area</vt:lpstr>
      <vt:lpstr>'事務事業評価シート(55)'!Print_Area</vt:lpstr>
      <vt:lpstr>'事務事業評価シート(56)'!Print_Area</vt:lpstr>
      <vt:lpstr>'事務事業評価シート(57)'!Print_Area</vt:lpstr>
      <vt:lpstr>'事務事業評価シート(58)'!Print_Area</vt:lpstr>
      <vt:lpstr>'事務事業評価シート(59)'!Print_Area</vt:lpstr>
      <vt:lpstr>'事務事業評価シート(6)'!Print_Area</vt:lpstr>
      <vt:lpstr>'事務事業評価シート(60)'!Print_Area</vt:lpstr>
      <vt:lpstr>'事務事業評価シート(61)'!Print_Area</vt:lpstr>
      <vt:lpstr>'事務事業評価シート(62)'!Print_Area</vt:lpstr>
      <vt:lpstr>'事務事業評価シート(63)'!Print_Area</vt:lpstr>
      <vt:lpstr>'事務事業評価シート(64)'!Print_Area</vt:lpstr>
      <vt:lpstr>'事務事業評価シート(65)'!Print_Area</vt:lpstr>
      <vt:lpstr>'事務事業評価シート(66)'!Print_Area</vt:lpstr>
      <vt:lpstr>'事務事業評価シート(67)'!Print_Area</vt:lpstr>
      <vt:lpstr>'事務事業評価シート(68)'!Print_Area</vt:lpstr>
      <vt:lpstr>'事務事業評価シート(69)'!Print_Area</vt:lpstr>
      <vt:lpstr>'事務事業評価シート(7)'!Print_Area</vt:lpstr>
      <vt:lpstr>'事務事業評価シート(70)'!Print_Area</vt:lpstr>
      <vt:lpstr>'事務事業評価シート(71)'!Print_Area</vt:lpstr>
      <vt:lpstr>'事務事業評価シート(72)'!Print_Area</vt:lpstr>
      <vt:lpstr>'事務事業評価シート(73)'!Print_Area</vt:lpstr>
      <vt:lpstr>'事務事業評価シート(74)'!Print_Area</vt:lpstr>
      <vt:lpstr>'事務事業評価シート(75)'!Print_Area</vt:lpstr>
      <vt:lpstr>'事務事業評価シート(76)'!Print_Area</vt:lpstr>
      <vt:lpstr>'事務事業評価シート(77)'!Print_Area</vt:lpstr>
      <vt:lpstr>'事務事業評価シート(78)'!Print_Area</vt:lpstr>
      <vt:lpstr>'事務事業評価シート(79)'!Print_Area</vt:lpstr>
      <vt:lpstr>'事務事業評価シート(8)'!Print_Area</vt:lpstr>
      <vt:lpstr>'事務事業評価シート(80)'!Print_Area</vt:lpstr>
      <vt:lpstr>'事務事業評価シート(81)'!Print_Area</vt:lpstr>
      <vt:lpstr>'事務事業評価シート(82)'!Print_Area</vt:lpstr>
      <vt:lpstr>'事務事業評価シート(83)'!Print_Area</vt:lpstr>
      <vt:lpstr>'事務事業評価シート(84)'!Print_Area</vt:lpstr>
      <vt:lpstr>'事務事業評価シート(85)'!Print_Area</vt:lpstr>
      <vt:lpstr>'事務事業評価シート(86)'!Print_Area</vt:lpstr>
      <vt:lpstr>'事務事業評価シート(87)'!Print_Area</vt:lpstr>
      <vt:lpstr>'事務事業評価シート(88)'!Print_Area</vt:lpstr>
      <vt:lpstr>'事務事業評価シート(89)'!Print_Area</vt:lpstr>
      <vt:lpstr>'事務事業評価シート(9)'!Print_Area</vt:lpstr>
      <vt:lpstr>'事務事業評価シート(90)'!Print_Area</vt:lpstr>
      <vt:lpstr>'事務事業評価シート(91)'!Print_Area</vt:lpstr>
      <vt:lpstr>'事務事業評価シート(92)'!Print_Area</vt:lpstr>
      <vt:lpstr>'事務事業評価シート(93)'!Print_Area</vt:lpstr>
      <vt:lpstr>'事務事業評価シート(94)'!Print_Area</vt:lpstr>
      <vt:lpstr>'事務事業評価シート(95)'!Print_Area</vt:lpstr>
      <vt:lpstr>'事務事業評価シート(96)'!Print_Area</vt:lpstr>
      <vt:lpstr>'事務事業評価シート(97)'!Print_Area</vt:lpstr>
      <vt:lpstr>'事務事業評価シート(98)'!Print_Area</vt:lpstr>
      <vt:lpstr>'事務事業評価シート(99)'!Print_Area</vt:lpstr>
      <vt:lpstr>目次!Print_Area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松村</dc:creator>
  <cp:lastModifiedBy>松村</cp:lastModifiedBy>
  <cp:lastPrinted>2024-07-25T23:39:48Z</cp:lastPrinted>
  <dcterms:created xsi:type="dcterms:W3CDTF">2024-07-25T00:29:12Z</dcterms:created>
  <dcterms:modified xsi:type="dcterms:W3CDTF">2024-07-29T04:11:36Z</dcterms:modified>
</cp:coreProperties>
</file>