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課\２ 基本構想・基本計画\Ｆ 政策評価委員会\04 会議\05 会議資料・当日の運営等\★令和６年度第１回（R060829）\02 会議資料\送付用\"/>
    </mc:Choice>
  </mc:AlternateContent>
  <bookViews>
    <workbookView xWindow="0" yWindow="0" windowWidth="19200" windowHeight="6285"/>
  </bookViews>
  <sheets>
    <sheet name="目次" sheetId="1" r:id="rId1"/>
    <sheet name="事務事業評価シート(445)" sheetId="2" r:id="rId2"/>
    <sheet name="事務事業評価シート(446)" sheetId="3" r:id="rId3"/>
    <sheet name="事務事業評価シート(447)" sheetId="4" r:id="rId4"/>
    <sheet name="事務事業評価シート(448)" sheetId="5" r:id="rId5"/>
    <sheet name="事務事業評価シート(449)" sheetId="6" r:id="rId6"/>
    <sheet name="事務事業評価シート(450)" sheetId="7" r:id="rId7"/>
    <sheet name="事務事業評価シート(451)" sheetId="8" r:id="rId8"/>
    <sheet name="事務事業評価シート(452)" sheetId="9" r:id="rId9"/>
    <sheet name="事務事業評価シート(453)" sheetId="10" r:id="rId10"/>
    <sheet name="事務事業評価シート(454)" sheetId="11" r:id="rId11"/>
    <sheet name="事務事業評価シート(455)" sheetId="12" r:id="rId12"/>
    <sheet name="事務事業評価シート(456)" sheetId="13" r:id="rId13"/>
    <sheet name="事務事業評価シート(457)" sheetId="14" r:id="rId14"/>
    <sheet name="事務事業評価シート(458)" sheetId="15" r:id="rId15"/>
    <sheet name="事務事業評価シート(459)" sheetId="16" r:id="rId16"/>
    <sheet name="事務事業評価シート(460)" sheetId="17" r:id="rId17"/>
    <sheet name="事務事業評価シート(461)" sheetId="18" r:id="rId18"/>
    <sheet name="事務事業評価シート(462)" sheetId="19" r:id="rId19"/>
    <sheet name="事務事業評価シート(463)" sheetId="20" r:id="rId20"/>
    <sheet name="事務事業評価シート(464)" sheetId="21" r:id="rId21"/>
    <sheet name="事務事業評価シート(465)" sheetId="22" r:id="rId22"/>
    <sheet name="事務事業評価シート(466)" sheetId="23" r:id="rId23"/>
    <sheet name="事務事業評価シート(467)" sheetId="24" r:id="rId24"/>
    <sheet name="事務事業評価シート(468)" sheetId="25" r:id="rId25"/>
    <sheet name="事務事業評価シート(469)" sheetId="26" r:id="rId26"/>
    <sheet name="事務事業評価シート(470)" sheetId="27" r:id="rId27"/>
    <sheet name="事務事業評価シート(471)" sheetId="28" r:id="rId28"/>
  </sheets>
  <definedNames>
    <definedName name="_xlnm._FilterDatabase" localSheetId="0" hidden="1">目次!$B$1:$G$28</definedName>
    <definedName name="_xlnm.Print_Area" localSheetId="1">'事務事業評価シート(445)'!$A$1:$X$36</definedName>
    <definedName name="_xlnm.Print_Area" localSheetId="2">'事務事業評価シート(446)'!$A$1:$X$36</definedName>
    <definedName name="_xlnm.Print_Area" localSheetId="3">'事務事業評価シート(447)'!$A$1:$X$36</definedName>
    <definedName name="_xlnm.Print_Area" localSheetId="4">'事務事業評価シート(448)'!$A$1:$X$36</definedName>
    <definedName name="_xlnm.Print_Area" localSheetId="5">'事務事業評価シート(449)'!$A$1:$X$36</definedName>
    <definedName name="_xlnm.Print_Area" localSheetId="6">'事務事業評価シート(450)'!$A$1:$X$36</definedName>
    <definedName name="_xlnm.Print_Area" localSheetId="7">'事務事業評価シート(451)'!$A$1:$X$36</definedName>
    <definedName name="_xlnm.Print_Area" localSheetId="8">'事務事業評価シート(452)'!$A$1:$X$36</definedName>
    <definedName name="_xlnm.Print_Area" localSheetId="9">'事務事業評価シート(453)'!$A$1:$X$36</definedName>
    <definedName name="_xlnm.Print_Area" localSheetId="10">'事務事業評価シート(454)'!$A$1:$X$36</definedName>
    <definedName name="_xlnm.Print_Area" localSheetId="11">'事務事業評価シート(455)'!$A$1:$X$36</definedName>
    <definedName name="_xlnm.Print_Area" localSheetId="12">'事務事業評価シート(456)'!$A$1:$X$36</definedName>
    <definedName name="_xlnm.Print_Area" localSheetId="13">'事務事業評価シート(457)'!$A$1:$X$36</definedName>
    <definedName name="_xlnm.Print_Area" localSheetId="14">'事務事業評価シート(458)'!$A$1:$X$36</definedName>
    <definedName name="_xlnm.Print_Area" localSheetId="15">'事務事業評価シート(459)'!$A$1:$X$36</definedName>
    <definedName name="_xlnm.Print_Area" localSheetId="16">'事務事業評価シート(460)'!$A$1:$X$36</definedName>
    <definedName name="_xlnm.Print_Area" localSheetId="17">'事務事業評価シート(461)'!$A$1:$X$36</definedName>
    <definedName name="_xlnm.Print_Area" localSheetId="18">'事務事業評価シート(462)'!$A$1:$X$36</definedName>
    <definedName name="_xlnm.Print_Area" localSheetId="19">'事務事業評価シート(463)'!$A$1:$X$36</definedName>
    <definedName name="_xlnm.Print_Area" localSheetId="20">'事務事業評価シート(464)'!$A$1:$X$36</definedName>
    <definedName name="_xlnm.Print_Area" localSheetId="21">'事務事業評価シート(465)'!$A$1:$X$36</definedName>
    <definedName name="_xlnm.Print_Area" localSheetId="22">'事務事業評価シート(466)'!$A$1:$X$36</definedName>
    <definedName name="_xlnm.Print_Area" localSheetId="23">'事務事業評価シート(467)'!$A$1:$X$36</definedName>
    <definedName name="_xlnm.Print_Area" localSheetId="24">'事務事業評価シート(468)'!$A$1:$X$36</definedName>
    <definedName name="_xlnm.Print_Area" localSheetId="25">'事務事業評価シート(469)'!$A$1:$X$36</definedName>
    <definedName name="_xlnm.Print_Area" localSheetId="26">'事務事業評価シート(470)'!$A$1:$X$36</definedName>
    <definedName name="_xlnm.Print_Area" localSheetId="27">'事務事業評価シート(471)'!$A$1:$X$36</definedName>
    <definedName name="_xlnm.Print_Area" localSheetId="0">目次!$A$1:$N$28</definedName>
    <definedName name="sName">GET&gt;WORKBOOK(1)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6" i="28" l="1"/>
  <c r="AG76" i="28"/>
  <c r="AF76" i="28"/>
  <c r="AE76" i="28"/>
  <c r="AI76" i="28" s="1"/>
  <c r="AD76" i="28"/>
  <c r="AC76" i="28"/>
  <c r="AB76" i="28"/>
  <c r="AA76" i="28"/>
  <c r="I73" i="28"/>
  <c r="I36" i="28" s="1"/>
  <c r="E73" i="28"/>
  <c r="E36" i="28" s="1"/>
  <c r="G72" i="28"/>
  <c r="E72" i="28"/>
  <c r="E35" i="28" s="1"/>
  <c r="G71" i="28"/>
  <c r="G34" i="28" s="1"/>
  <c r="E71" i="28"/>
  <c r="G70" i="28"/>
  <c r="G33" i="28" s="1"/>
  <c r="AI61" i="28"/>
  <c r="AH61" i="28"/>
  <c r="AG61" i="28"/>
  <c r="AF61" i="28"/>
  <c r="AE61" i="28"/>
  <c r="AD61" i="28"/>
  <c r="AC61" i="28"/>
  <c r="AB61" i="28"/>
  <c r="AA61" i="28"/>
  <c r="AH60" i="28"/>
  <c r="AG60" i="28"/>
  <c r="AF60" i="28"/>
  <c r="AE60" i="28"/>
  <c r="AI60" i="28" s="1"/>
  <c r="AD60" i="28"/>
  <c r="AC60" i="28"/>
  <c r="AB60" i="28"/>
  <c r="J59" i="28" s="1"/>
  <c r="AA60" i="28"/>
  <c r="H59" i="28"/>
  <c r="F59" i="28"/>
  <c r="AI56" i="28"/>
  <c r="AE56" i="28"/>
  <c r="AD56" i="28"/>
  <c r="E52" i="28"/>
  <c r="E15" i="28" s="1"/>
  <c r="E51" i="28"/>
  <c r="E14" i="28" s="1"/>
  <c r="E43" i="28"/>
  <c r="E42" i="28"/>
  <c r="E5" i="28" s="1"/>
  <c r="E41" i="28"/>
  <c r="A39" i="28"/>
  <c r="A1" i="28" s="1"/>
  <c r="D36" i="28"/>
  <c r="B36" i="28"/>
  <c r="G35" i="28"/>
  <c r="D35" i="28"/>
  <c r="B35" i="28"/>
  <c r="E34" i="28"/>
  <c r="D34" i="28"/>
  <c r="B34" i="28"/>
  <c r="D33" i="28"/>
  <c r="B33" i="28"/>
  <c r="T26" i="28"/>
  <c r="E26" i="28"/>
  <c r="F22" i="28"/>
  <c r="T19" i="28"/>
  <c r="E16" i="28"/>
  <c r="T12" i="28"/>
  <c r="T10" i="28"/>
  <c r="E9" i="28"/>
  <c r="T8" i="28"/>
  <c r="E8" i="28"/>
  <c r="E7" i="28"/>
  <c r="T6" i="28"/>
  <c r="E6" i="28"/>
  <c r="T4" i="28"/>
  <c r="E4" i="28"/>
  <c r="Y1" i="28"/>
  <c r="AH76" i="27"/>
  <c r="AG76" i="27"/>
  <c r="AE76" i="27"/>
  <c r="AI76" i="27" s="1"/>
  <c r="AC76" i="27"/>
  <c r="AA76" i="27"/>
  <c r="AI61" i="27"/>
  <c r="AH61" i="27"/>
  <c r="AG61" i="27"/>
  <c r="AF61" i="27"/>
  <c r="AE61" i="27"/>
  <c r="AD61" i="27"/>
  <c r="AC61" i="27"/>
  <c r="AB61" i="27"/>
  <c r="AA61" i="27"/>
  <c r="AI60" i="27"/>
  <c r="AE60" i="27"/>
  <c r="AD60" i="27"/>
  <c r="AI56" i="27"/>
  <c r="AH56" i="27"/>
  <c r="AF56" i="27"/>
  <c r="AE56" i="27"/>
  <c r="AD56" i="27"/>
  <c r="AB56" i="27"/>
  <c r="AA56" i="27"/>
  <c r="E52" i="27"/>
  <c r="E51" i="27"/>
  <c r="E43" i="27"/>
  <c r="E6" i="27" s="1"/>
  <c r="E42" i="27"/>
  <c r="E5" i="27" s="1"/>
  <c r="E41" i="27"/>
  <c r="A39" i="27"/>
  <c r="D36" i="27"/>
  <c r="B36" i="27"/>
  <c r="D35" i="27"/>
  <c r="B35" i="27"/>
  <c r="D34" i="27"/>
  <c r="B34" i="27"/>
  <c r="D33" i="27"/>
  <c r="B33" i="27"/>
  <c r="T26" i="27"/>
  <c r="E26" i="27"/>
  <c r="T19" i="27"/>
  <c r="E16" i="27"/>
  <c r="E15" i="27"/>
  <c r="E14" i="27"/>
  <c r="T12" i="27"/>
  <c r="T10" i="27"/>
  <c r="E9" i="27"/>
  <c r="T8" i="27"/>
  <c r="E8" i="27"/>
  <c r="E7" i="27"/>
  <c r="T6" i="27"/>
  <c r="T4" i="27"/>
  <c r="E4" i="27"/>
  <c r="Y1" i="27"/>
  <c r="A1" i="27"/>
  <c r="AI76" i="26"/>
  <c r="AE76" i="26"/>
  <c r="AD76" i="26"/>
  <c r="AI61" i="26"/>
  <c r="AH61" i="26"/>
  <c r="AG61" i="26"/>
  <c r="AF61" i="26"/>
  <c r="AE61" i="26"/>
  <c r="AD61" i="26"/>
  <c r="AC61" i="26"/>
  <c r="AB61" i="26"/>
  <c r="AA61" i="26"/>
  <c r="AI60" i="26"/>
  <c r="AH60" i="26"/>
  <c r="AE60" i="26"/>
  <c r="AD60" i="26"/>
  <c r="AB60" i="26"/>
  <c r="AE56" i="26"/>
  <c r="E52" i="26"/>
  <c r="E51" i="26"/>
  <c r="E43" i="26"/>
  <c r="E42" i="26"/>
  <c r="E41" i="26"/>
  <c r="A39" i="26"/>
  <c r="D36" i="26"/>
  <c r="B36" i="26"/>
  <c r="D35" i="26"/>
  <c r="B35" i="26"/>
  <c r="D34" i="26"/>
  <c r="B34" i="26"/>
  <c r="D33" i="26"/>
  <c r="B33" i="26"/>
  <c r="T26" i="26"/>
  <c r="E26" i="26"/>
  <c r="T19" i="26"/>
  <c r="E16" i="26"/>
  <c r="E15" i="26"/>
  <c r="E14" i="26"/>
  <c r="T12" i="26"/>
  <c r="T10" i="26"/>
  <c r="E9" i="26"/>
  <c r="T8" i="26"/>
  <c r="E8" i="26"/>
  <c r="E7" i="26"/>
  <c r="T6" i="26"/>
  <c r="E6" i="26"/>
  <c r="E5" i="26"/>
  <c r="T4" i="26"/>
  <c r="E4" i="26"/>
  <c r="Y1" i="26"/>
  <c r="A1" i="26"/>
  <c r="AE76" i="25"/>
  <c r="AI61" i="25"/>
  <c r="AH61" i="25"/>
  <c r="AG61" i="25"/>
  <c r="AF61" i="25"/>
  <c r="AE61" i="25"/>
  <c r="AD61" i="25"/>
  <c r="AC61" i="25"/>
  <c r="AB61" i="25"/>
  <c r="AA61" i="25"/>
  <c r="AH60" i="25"/>
  <c r="AG60" i="25"/>
  <c r="AE60" i="25"/>
  <c r="AF60" i="25" s="1"/>
  <c r="AD60" i="25"/>
  <c r="AC60" i="25"/>
  <c r="AA60" i="25"/>
  <c r="AI56" i="25"/>
  <c r="AH56" i="25"/>
  <c r="AE56" i="25"/>
  <c r="AD56" i="25"/>
  <c r="AA56" i="25"/>
  <c r="E52" i="25"/>
  <c r="E15" i="25" s="1"/>
  <c r="E51" i="25"/>
  <c r="E43" i="25"/>
  <c r="E42" i="25"/>
  <c r="E5" i="25" s="1"/>
  <c r="E41" i="25"/>
  <c r="E4" i="25" s="1"/>
  <c r="A39" i="25"/>
  <c r="D36" i="25"/>
  <c r="B36" i="25"/>
  <c r="D35" i="25"/>
  <c r="B35" i="25"/>
  <c r="D34" i="25"/>
  <c r="B34" i="25"/>
  <c r="D33" i="25"/>
  <c r="B33" i="25"/>
  <c r="T26" i="25"/>
  <c r="E26" i="25"/>
  <c r="E25" i="25"/>
  <c r="T19" i="25"/>
  <c r="E16" i="25"/>
  <c r="E14" i="25"/>
  <c r="T12" i="25"/>
  <c r="T10" i="25"/>
  <c r="E9" i="25"/>
  <c r="T8" i="25"/>
  <c r="E8" i="25"/>
  <c r="E7" i="25"/>
  <c r="T6" i="25"/>
  <c r="E6" i="25"/>
  <c r="T4" i="25"/>
  <c r="Y1" i="25"/>
  <c r="A1" i="25"/>
  <c r="AE76" i="24"/>
  <c r="AD76" i="24"/>
  <c r="AI61" i="24"/>
  <c r="AH61" i="24"/>
  <c r="AG61" i="24"/>
  <c r="AF61" i="24"/>
  <c r="AE61" i="24"/>
  <c r="AD61" i="24"/>
  <c r="AC61" i="24"/>
  <c r="AB61" i="24"/>
  <c r="AA61" i="24"/>
  <c r="AI60" i="24"/>
  <c r="AE60" i="24"/>
  <c r="AD60" i="24"/>
  <c r="AI56" i="24"/>
  <c r="AG56" i="24"/>
  <c r="AF56" i="24"/>
  <c r="AE56" i="24"/>
  <c r="AC56" i="24"/>
  <c r="AB56" i="24"/>
  <c r="AA56" i="24"/>
  <c r="E52" i="24"/>
  <c r="E51" i="24"/>
  <c r="E43" i="24"/>
  <c r="E6" i="24" s="1"/>
  <c r="E42" i="24"/>
  <c r="E5" i="24" s="1"/>
  <c r="E41" i="24"/>
  <c r="A39" i="24"/>
  <c r="D36" i="24"/>
  <c r="B36" i="24"/>
  <c r="D35" i="24"/>
  <c r="B35" i="24"/>
  <c r="D34" i="24"/>
  <c r="B34" i="24"/>
  <c r="D33" i="24"/>
  <c r="B33" i="24"/>
  <c r="T26" i="24"/>
  <c r="E26" i="24"/>
  <c r="T19" i="24"/>
  <c r="E16" i="24"/>
  <c r="E15" i="24"/>
  <c r="E14" i="24"/>
  <c r="T12" i="24"/>
  <c r="T10" i="24"/>
  <c r="E9" i="24"/>
  <c r="T8" i="24"/>
  <c r="E8" i="24"/>
  <c r="E7" i="24"/>
  <c r="T6" i="24"/>
  <c r="T4" i="24"/>
  <c r="E4" i="24"/>
  <c r="Y1" i="24"/>
  <c r="A1" i="24"/>
  <c r="AI76" i="23"/>
  <c r="AE76" i="23"/>
  <c r="AA76" i="23"/>
  <c r="AI61" i="23"/>
  <c r="AH61" i="23"/>
  <c r="AG61" i="23"/>
  <c r="AF61" i="23"/>
  <c r="AE61" i="23"/>
  <c r="AD61" i="23"/>
  <c r="AC61" i="23"/>
  <c r="AB61" i="23"/>
  <c r="AA61" i="23"/>
  <c r="AI60" i="23"/>
  <c r="AE60" i="23"/>
  <c r="AA60" i="23" s="1"/>
  <c r="G60" i="23"/>
  <c r="E57" i="23"/>
  <c r="AH56" i="23"/>
  <c r="AG56" i="23"/>
  <c r="AF56" i="23"/>
  <c r="AE56" i="23"/>
  <c r="AI56" i="23" s="1"/>
  <c r="AD56" i="23"/>
  <c r="AC56" i="23"/>
  <c r="AB56" i="23"/>
  <c r="AA56" i="23"/>
  <c r="M60" i="23" s="1"/>
  <c r="E52" i="23"/>
  <c r="E51" i="23"/>
  <c r="E43" i="23"/>
  <c r="E6" i="23" s="1"/>
  <c r="E42" i="23"/>
  <c r="E41" i="23"/>
  <c r="A39" i="23"/>
  <c r="D36" i="23"/>
  <c r="B36" i="23"/>
  <c r="D35" i="23"/>
  <c r="B35" i="23"/>
  <c r="D34" i="23"/>
  <c r="B34" i="23"/>
  <c r="D33" i="23"/>
  <c r="B33" i="23"/>
  <c r="T26" i="23"/>
  <c r="E26" i="23"/>
  <c r="T19" i="23"/>
  <c r="E16" i="23"/>
  <c r="E15" i="23"/>
  <c r="E14" i="23"/>
  <c r="T12" i="23"/>
  <c r="T10" i="23"/>
  <c r="E9" i="23"/>
  <c r="T8" i="23"/>
  <c r="E8" i="23"/>
  <c r="E7" i="23"/>
  <c r="T6" i="23"/>
  <c r="E5" i="23"/>
  <c r="T4" i="23"/>
  <c r="E4" i="23"/>
  <c r="Y1" i="23"/>
  <c r="A1" i="23"/>
  <c r="AG76" i="22"/>
  <c r="AF76" i="22"/>
  <c r="AE76" i="22"/>
  <c r="AI76" i="22" s="1"/>
  <c r="AC76" i="22"/>
  <c r="AB76" i="22"/>
  <c r="AA76" i="22"/>
  <c r="AI61" i="22"/>
  <c r="AH61" i="22"/>
  <c r="AG61" i="22"/>
  <c r="AF61" i="22"/>
  <c r="AE61" i="22"/>
  <c r="AD61" i="22"/>
  <c r="AC61" i="22"/>
  <c r="AB61" i="22"/>
  <c r="AA61" i="22"/>
  <c r="AG60" i="22"/>
  <c r="AF60" i="22"/>
  <c r="AE60" i="22"/>
  <c r="AI60" i="22" s="1"/>
  <c r="AC60" i="22"/>
  <c r="AB60" i="22"/>
  <c r="AA60" i="22"/>
  <c r="I60" i="22"/>
  <c r="G57" i="22"/>
  <c r="AH56" i="22"/>
  <c r="AG56" i="22"/>
  <c r="AF56" i="22"/>
  <c r="AE56" i="22"/>
  <c r="AI56" i="22" s="1"/>
  <c r="AD56" i="22"/>
  <c r="AC56" i="22"/>
  <c r="AB56" i="22"/>
  <c r="AA56" i="22"/>
  <c r="G60" i="22" s="1"/>
  <c r="G62" i="22" s="1"/>
  <c r="E52" i="22"/>
  <c r="E51" i="22"/>
  <c r="E14" i="22" s="1"/>
  <c r="E43" i="22"/>
  <c r="E42" i="22"/>
  <c r="E41" i="22"/>
  <c r="A39" i="22"/>
  <c r="A1" i="22" s="1"/>
  <c r="D36" i="22"/>
  <c r="B36" i="22"/>
  <c r="D35" i="22"/>
  <c r="B35" i="22"/>
  <c r="D34" i="22"/>
  <c r="B34" i="22"/>
  <c r="D33" i="22"/>
  <c r="B33" i="22"/>
  <c r="T26" i="22"/>
  <c r="E26" i="22"/>
  <c r="T19" i="22"/>
  <c r="E16" i="22"/>
  <c r="E15" i="22"/>
  <c r="T12" i="22"/>
  <c r="T10" i="22"/>
  <c r="E9" i="22"/>
  <c r="T8" i="22"/>
  <c r="E8" i="22"/>
  <c r="E7" i="22"/>
  <c r="T6" i="22"/>
  <c r="E6" i="22"/>
  <c r="E5" i="22"/>
  <c r="T4" i="22"/>
  <c r="E4" i="22"/>
  <c r="Y1" i="22"/>
  <c r="AH76" i="21"/>
  <c r="AG76" i="21"/>
  <c r="AE76" i="21"/>
  <c r="AF76" i="21" s="1"/>
  <c r="AD76" i="21"/>
  <c r="AC76" i="21"/>
  <c r="AA76" i="21"/>
  <c r="AI61" i="21"/>
  <c r="AH61" i="21"/>
  <c r="AG61" i="21"/>
  <c r="AF61" i="21"/>
  <c r="AE61" i="21"/>
  <c r="AD61" i="21"/>
  <c r="AC61" i="21"/>
  <c r="AB61" i="21"/>
  <c r="AA61" i="21"/>
  <c r="AH60" i="21"/>
  <c r="AG60" i="21"/>
  <c r="AF60" i="21"/>
  <c r="AE60" i="21"/>
  <c r="AI60" i="21" s="1"/>
  <c r="N59" i="21" s="1"/>
  <c r="AD60" i="21"/>
  <c r="AC60" i="21"/>
  <c r="AB60" i="21"/>
  <c r="AA60" i="21"/>
  <c r="H59" i="21"/>
  <c r="F59" i="21"/>
  <c r="F22" i="21" s="1"/>
  <c r="AE56" i="21"/>
  <c r="AD56" i="21"/>
  <c r="E52" i="21"/>
  <c r="E51" i="21"/>
  <c r="E43" i="21"/>
  <c r="E42" i="21"/>
  <c r="E5" i="21" s="1"/>
  <c r="E41" i="21"/>
  <c r="A39" i="21"/>
  <c r="D36" i="21"/>
  <c r="B36" i="21"/>
  <c r="D35" i="21"/>
  <c r="B35" i="21"/>
  <c r="D34" i="21"/>
  <c r="B34" i="21"/>
  <c r="D33" i="21"/>
  <c r="B33" i="21"/>
  <c r="T26" i="21"/>
  <c r="E26" i="21"/>
  <c r="T19" i="21"/>
  <c r="E16" i="21"/>
  <c r="E15" i="21"/>
  <c r="E14" i="21"/>
  <c r="T12" i="21"/>
  <c r="T10" i="21"/>
  <c r="E9" i="21"/>
  <c r="T8" i="21"/>
  <c r="E8" i="21"/>
  <c r="E7" i="21"/>
  <c r="T6" i="21"/>
  <c r="E6" i="21"/>
  <c r="T4" i="21"/>
  <c r="E4" i="21"/>
  <c r="Y1" i="21"/>
  <c r="A1" i="21"/>
  <c r="AI76" i="20"/>
  <c r="AH76" i="20"/>
  <c r="AE76" i="20"/>
  <c r="AD76" i="20" s="1"/>
  <c r="AA76" i="20"/>
  <c r="AI61" i="20"/>
  <c r="AH61" i="20"/>
  <c r="AG61" i="20"/>
  <c r="AF61" i="20"/>
  <c r="AE61" i="20"/>
  <c r="AD61" i="20"/>
  <c r="AC61" i="20"/>
  <c r="AB61" i="20"/>
  <c r="AA61" i="20"/>
  <c r="AI60" i="20"/>
  <c r="AH60" i="20"/>
  <c r="AE60" i="20"/>
  <c r="AD60" i="20"/>
  <c r="AA60" i="20"/>
  <c r="AI56" i="20"/>
  <c r="AF56" i="20"/>
  <c r="AE56" i="20"/>
  <c r="AB56" i="20" s="1"/>
  <c r="AA56" i="20"/>
  <c r="E52" i="20"/>
  <c r="E51" i="20"/>
  <c r="E43" i="20"/>
  <c r="E6" i="20" s="1"/>
  <c r="E42" i="20"/>
  <c r="E41" i="20"/>
  <c r="A39" i="20"/>
  <c r="D36" i="20"/>
  <c r="B36" i="20"/>
  <c r="D35" i="20"/>
  <c r="B35" i="20"/>
  <c r="D34" i="20"/>
  <c r="B34" i="20"/>
  <c r="D33" i="20"/>
  <c r="B33" i="20"/>
  <c r="T26" i="20"/>
  <c r="E26" i="20"/>
  <c r="T19" i="20"/>
  <c r="E16" i="20"/>
  <c r="E15" i="20"/>
  <c r="E14" i="20"/>
  <c r="T12" i="20"/>
  <c r="T10" i="20"/>
  <c r="E9" i="20"/>
  <c r="T8" i="20"/>
  <c r="E8" i="20"/>
  <c r="E7" i="20"/>
  <c r="T6" i="20"/>
  <c r="E5" i="20"/>
  <c r="T4" i="20"/>
  <c r="E4" i="20"/>
  <c r="Y1" i="20"/>
  <c r="A1" i="20"/>
  <c r="AI76" i="19"/>
  <c r="AF76" i="19"/>
  <c r="AE76" i="19"/>
  <c r="AD76" i="19"/>
  <c r="AC76" i="19"/>
  <c r="AB76" i="19"/>
  <c r="G73" i="19" s="1"/>
  <c r="G36" i="19" s="1"/>
  <c r="AA76" i="19"/>
  <c r="E72" i="19"/>
  <c r="E35" i="19" s="1"/>
  <c r="AI61" i="19"/>
  <c r="N59" i="19" s="1"/>
  <c r="AH61" i="19"/>
  <c r="AG61" i="19"/>
  <c r="AF61" i="19"/>
  <c r="AE61" i="19"/>
  <c r="F59" i="19" s="1"/>
  <c r="F22" i="19" s="1"/>
  <c r="AD61" i="19"/>
  <c r="AC61" i="19"/>
  <c r="AB61" i="19"/>
  <c r="AA61" i="19"/>
  <c r="AH60" i="19"/>
  <c r="AG60" i="19"/>
  <c r="AF60" i="19"/>
  <c r="AE60" i="19"/>
  <c r="AI60" i="19" s="1"/>
  <c r="AD60" i="19"/>
  <c r="AC60" i="19"/>
  <c r="AB60" i="19"/>
  <c r="J59" i="19" s="1"/>
  <c r="AA60" i="19"/>
  <c r="AH56" i="19"/>
  <c r="AE56" i="19"/>
  <c r="AG56" i="19" s="1"/>
  <c r="AD56" i="19"/>
  <c r="AA56" i="19"/>
  <c r="E52" i="19"/>
  <c r="E51" i="19"/>
  <c r="E43" i="19"/>
  <c r="E42" i="19"/>
  <c r="E5" i="19" s="1"/>
  <c r="E41" i="19"/>
  <c r="A39" i="19"/>
  <c r="A1" i="19" s="1"/>
  <c r="D36" i="19"/>
  <c r="B36" i="19"/>
  <c r="D35" i="19"/>
  <c r="B35" i="19"/>
  <c r="D34" i="19"/>
  <c r="B34" i="19"/>
  <c r="D33" i="19"/>
  <c r="B33" i="19"/>
  <c r="T26" i="19"/>
  <c r="E26" i="19"/>
  <c r="T19" i="19"/>
  <c r="E16" i="19"/>
  <c r="E15" i="19"/>
  <c r="E14" i="19"/>
  <c r="T12" i="19"/>
  <c r="T10" i="19"/>
  <c r="E9" i="19"/>
  <c r="T8" i="19"/>
  <c r="E8" i="19"/>
  <c r="E7" i="19"/>
  <c r="T6" i="19"/>
  <c r="E6" i="19"/>
  <c r="T4" i="19"/>
  <c r="E4" i="19"/>
  <c r="Y1" i="19"/>
  <c r="AH76" i="18"/>
  <c r="AE76" i="18"/>
  <c r="AG76" i="18" s="1"/>
  <c r="AD76" i="18"/>
  <c r="AA76" i="18"/>
  <c r="AI61" i="18"/>
  <c r="AH61" i="18"/>
  <c r="AG61" i="18"/>
  <c r="AF61" i="18"/>
  <c r="AE61" i="18"/>
  <c r="AD61" i="18"/>
  <c r="AC61" i="18"/>
  <c r="AB61" i="18"/>
  <c r="AA61" i="18"/>
  <c r="AH60" i="18"/>
  <c r="AE60" i="18"/>
  <c r="AG60" i="18" s="1"/>
  <c r="AD60" i="18"/>
  <c r="AA60" i="18"/>
  <c r="AE56" i="18"/>
  <c r="E52" i="18"/>
  <c r="E51" i="18"/>
  <c r="E43" i="18"/>
  <c r="E6" i="18" s="1"/>
  <c r="E42" i="18"/>
  <c r="E41" i="18"/>
  <c r="A39" i="18"/>
  <c r="D36" i="18"/>
  <c r="B36" i="18"/>
  <c r="D35" i="18"/>
  <c r="B35" i="18"/>
  <c r="D34" i="18"/>
  <c r="B34" i="18"/>
  <c r="D33" i="18"/>
  <c r="B33" i="18"/>
  <c r="T26" i="18"/>
  <c r="E26" i="18"/>
  <c r="T19" i="18"/>
  <c r="E16" i="18"/>
  <c r="E15" i="18"/>
  <c r="E14" i="18"/>
  <c r="T12" i="18"/>
  <c r="T10" i="18"/>
  <c r="E9" i="18"/>
  <c r="T8" i="18"/>
  <c r="E8" i="18"/>
  <c r="E7" i="18"/>
  <c r="T6" i="18"/>
  <c r="E5" i="18"/>
  <c r="T4" i="18"/>
  <c r="E4" i="18"/>
  <c r="Y1" i="18"/>
  <c r="A1" i="18"/>
  <c r="AI76" i="17"/>
  <c r="AE76" i="17"/>
  <c r="AB76" i="17"/>
  <c r="AA76" i="17"/>
  <c r="AI61" i="17"/>
  <c r="AH61" i="17"/>
  <c r="AG61" i="17"/>
  <c r="AF61" i="17"/>
  <c r="AE61" i="17"/>
  <c r="AD61" i="17"/>
  <c r="AC61" i="17"/>
  <c r="AB61" i="17"/>
  <c r="AA61" i="17"/>
  <c r="AE60" i="17"/>
  <c r="AB60" i="17"/>
  <c r="AG56" i="17"/>
  <c r="AF56" i="17"/>
  <c r="AE56" i="17"/>
  <c r="AI56" i="17" s="1"/>
  <c r="AC56" i="17"/>
  <c r="AB56" i="17"/>
  <c r="AA56" i="17"/>
  <c r="E52" i="17"/>
  <c r="E51" i="17"/>
  <c r="E14" i="17" s="1"/>
  <c r="E43" i="17"/>
  <c r="E6" i="17" s="1"/>
  <c r="E42" i="17"/>
  <c r="E41" i="17"/>
  <c r="A39" i="17"/>
  <c r="D36" i="17"/>
  <c r="B36" i="17"/>
  <c r="D35" i="17"/>
  <c r="B35" i="17"/>
  <c r="D34" i="17"/>
  <c r="B34" i="17"/>
  <c r="D33" i="17"/>
  <c r="B33" i="17"/>
  <c r="T26" i="17"/>
  <c r="E26" i="17"/>
  <c r="T19" i="17"/>
  <c r="E16" i="17"/>
  <c r="E15" i="17"/>
  <c r="T12" i="17"/>
  <c r="T10" i="17"/>
  <c r="E9" i="17"/>
  <c r="T8" i="17"/>
  <c r="E8" i="17"/>
  <c r="E7" i="17"/>
  <c r="T6" i="17"/>
  <c r="E5" i="17"/>
  <c r="T4" i="17"/>
  <c r="E4" i="17"/>
  <c r="Y1" i="17"/>
  <c r="A1" i="17"/>
  <c r="AG76" i="16"/>
  <c r="AF76" i="16"/>
  <c r="AE76" i="16"/>
  <c r="AI76" i="16" s="1"/>
  <c r="AC76" i="16"/>
  <c r="AB76" i="16"/>
  <c r="AA76" i="16"/>
  <c r="AI61" i="16"/>
  <c r="AH61" i="16"/>
  <c r="AG61" i="16"/>
  <c r="AF61" i="16"/>
  <c r="AE61" i="16"/>
  <c r="AD61" i="16"/>
  <c r="AC61" i="16"/>
  <c r="AB61" i="16"/>
  <c r="AA61" i="16"/>
  <c r="AG60" i="16"/>
  <c r="AF60" i="16"/>
  <c r="AE60" i="16"/>
  <c r="AI60" i="16" s="1"/>
  <c r="AC60" i="16"/>
  <c r="AB60" i="16"/>
  <c r="AA60" i="16"/>
  <c r="K60" i="16"/>
  <c r="I57" i="16"/>
  <c r="AH56" i="16"/>
  <c r="AG56" i="16"/>
  <c r="AF56" i="16"/>
  <c r="AE56" i="16"/>
  <c r="AI56" i="16" s="1"/>
  <c r="AD56" i="16"/>
  <c r="AC56" i="16"/>
  <c r="I60" i="16" s="1"/>
  <c r="AB56" i="16"/>
  <c r="G60" i="16" s="1"/>
  <c r="AA56" i="16"/>
  <c r="E52" i="16"/>
  <c r="E51" i="16"/>
  <c r="E43" i="16"/>
  <c r="E42" i="16"/>
  <c r="E41" i="16"/>
  <c r="A39" i="16"/>
  <c r="A1" i="16" s="1"/>
  <c r="D36" i="16"/>
  <c r="B36" i="16"/>
  <c r="D35" i="16"/>
  <c r="B35" i="16"/>
  <c r="D34" i="16"/>
  <c r="B34" i="16"/>
  <c r="D33" i="16"/>
  <c r="B33" i="16"/>
  <c r="T26" i="16"/>
  <c r="E26" i="16"/>
  <c r="T19" i="16"/>
  <c r="E16" i="16"/>
  <c r="E15" i="16"/>
  <c r="E14" i="16"/>
  <c r="T12" i="16"/>
  <c r="T10" i="16"/>
  <c r="E9" i="16"/>
  <c r="T8" i="16"/>
  <c r="E8" i="16"/>
  <c r="E7" i="16"/>
  <c r="T6" i="16"/>
  <c r="E6" i="16"/>
  <c r="E5" i="16"/>
  <c r="T4" i="16"/>
  <c r="E4" i="16"/>
  <c r="Y1" i="16"/>
  <c r="AH76" i="15"/>
  <c r="AG76" i="15"/>
  <c r="AF76" i="15"/>
  <c r="AE76" i="15"/>
  <c r="AI76" i="15" s="1"/>
  <c r="AD76" i="15"/>
  <c r="AC76" i="15"/>
  <c r="AB76" i="15"/>
  <c r="AA76" i="15"/>
  <c r="M73" i="15"/>
  <c r="M36" i="15" s="1"/>
  <c r="AI61" i="15"/>
  <c r="AH61" i="15"/>
  <c r="AG61" i="15"/>
  <c r="AF61" i="15"/>
  <c r="AE61" i="15"/>
  <c r="AD61" i="15"/>
  <c r="AC61" i="15"/>
  <c r="AB61" i="15"/>
  <c r="AA61" i="15"/>
  <c r="AH60" i="15"/>
  <c r="AG60" i="15"/>
  <c r="AF60" i="15"/>
  <c r="AE60" i="15"/>
  <c r="AI60" i="15" s="1"/>
  <c r="AD60" i="15"/>
  <c r="AC60" i="15"/>
  <c r="AB60" i="15"/>
  <c r="AA60" i="15"/>
  <c r="H59" i="15"/>
  <c r="AE56" i="15"/>
  <c r="E52" i="15"/>
  <c r="E51" i="15"/>
  <c r="E43" i="15"/>
  <c r="E42" i="15"/>
  <c r="E5" i="15" s="1"/>
  <c r="E41" i="15"/>
  <c r="E4" i="15" s="1"/>
  <c r="A39" i="15"/>
  <c r="A1" i="15" s="1"/>
  <c r="D36" i="15"/>
  <c r="B36" i="15"/>
  <c r="D35" i="15"/>
  <c r="B35" i="15"/>
  <c r="D34" i="15"/>
  <c r="B34" i="15"/>
  <c r="D33" i="15"/>
  <c r="B33" i="15"/>
  <c r="T26" i="15"/>
  <c r="E26" i="15"/>
  <c r="T19" i="15"/>
  <c r="E16" i="15"/>
  <c r="E15" i="15"/>
  <c r="E14" i="15"/>
  <c r="T12" i="15"/>
  <c r="T10" i="15"/>
  <c r="E9" i="15"/>
  <c r="T8" i="15"/>
  <c r="E8" i="15"/>
  <c r="E7" i="15"/>
  <c r="T6" i="15"/>
  <c r="E6" i="15"/>
  <c r="T4" i="15"/>
  <c r="Y1" i="15"/>
  <c r="AI76" i="14"/>
  <c r="AE76" i="14"/>
  <c r="AD76" i="14"/>
  <c r="AI61" i="14"/>
  <c r="AH61" i="14"/>
  <c r="AG61" i="14"/>
  <c r="AF61" i="14"/>
  <c r="AE61" i="14"/>
  <c r="AD61" i="14"/>
  <c r="AC61" i="14"/>
  <c r="AB61" i="14"/>
  <c r="AA61" i="14"/>
  <c r="AE60" i="14"/>
  <c r="AI56" i="14"/>
  <c r="AE56" i="14"/>
  <c r="AA56" i="14"/>
  <c r="E52" i="14"/>
  <c r="E51" i="14"/>
  <c r="E43" i="14"/>
  <c r="E42" i="14"/>
  <c r="E5" i="14" s="1"/>
  <c r="E41" i="14"/>
  <c r="A39" i="14"/>
  <c r="D36" i="14"/>
  <c r="B36" i="14"/>
  <c r="D35" i="14"/>
  <c r="B35" i="14"/>
  <c r="D34" i="14"/>
  <c r="B34" i="14"/>
  <c r="D33" i="14"/>
  <c r="B33" i="14"/>
  <c r="T26" i="14"/>
  <c r="E26" i="14"/>
  <c r="F22" i="14"/>
  <c r="T19" i="14"/>
  <c r="E16" i="14"/>
  <c r="E15" i="14"/>
  <c r="E14" i="14"/>
  <c r="T12" i="14"/>
  <c r="T10" i="14"/>
  <c r="E9" i="14"/>
  <c r="T8" i="14"/>
  <c r="E8" i="14"/>
  <c r="E7" i="14"/>
  <c r="T6" i="14"/>
  <c r="E6" i="14"/>
  <c r="T4" i="14"/>
  <c r="E4" i="14"/>
  <c r="Y1" i="14"/>
  <c r="A1" i="14"/>
  <c r="AE76" i="13"/>
  <c r="AI61" i="13"/>
  <c r="AH61" i="13"/>
  <c r="AG61" i="13"/>
  <c r="AF61" i="13"/>
  <c r="AE61" i="13"/>
  <c r="AD61" i="13"/>
  <c r="AC61" i="13"/>
  <c r="AB61" i="13"/>
  <c r="AA61" i="13"/>
  <c r="AI60" i="13"/>
  <c r="AE60" i="13"/>
  <c r="AA60" i="13"/>
  <c r="AH56" i="13"/>
  <c r="AG56" i="13"/>
  <c r="AF56" i="13"/>
  <c r="AE56" i="13"/>
  <c r="AI56" i="13" s="1"/>
  <c r="AD56" i="13"/>
  <c r="AC56" i="13"/>
  <c r="AB56" i="13"/>
  <c r="M57" i="13" s="1"/>
  <c r="AA56" i="13"/>
  <c r="E52" i="13"/>
  <c r="E51" i="13"/>
  <c r="E43" i="13"/>
  <c r="E6" i="13" s="1"/>
  <c r="E42" i="13"/>
  <c r="E41" i="13"/>
  <c r="A39" i="13"/>
  <c r="D36" i="13"/>
  <c r="B36" i="13"/>
  <c r="D35" i="13"/>
  <c r="B35" i="13"/>
  <c r="D34" i="13"/>
  <c r="B34" i="13"/>
  <c r="D33" i="13"/>
  <c r="B33" i="13"/>
  <c r="T26" i="13"/>
  <c r="E26" i="13"/>
  <c r="T19" i="13"/>
  <c r="E16" i="13"/>
  <c r="E15" i="13"/>
  <c r="E14" i="13"/>
  <c r="T12" i="13"/>
  <c r="T10" i="13"/>
  <c r="E9" i="13"/>
  <c r="T8" i="13"/>
  <c r="E8" i="13"/>
  <c r="E7" i="13"/>
  <c r="T6" i="13"/>
  <c r="E5" i="13"/>
  <c r="T4" i="13"/>
  <c r="E4" i="13"/>
  <c r="Y1" i="13"/>
  <c r="A1" i="13"/>
  <c r="AH76" i="12"/>
  <c r="AG76" i="12"/>
  <c r="AF76" i="12"/>
  <c r="AE76" i="12"/>
  <c r="AI76" i="12" s="1"/>
  <c r="AD76" i="12"/>
  <c r="K72" i="12" s="1"/>
  <c r="K35" i="12" s="1"/>
  <c r="AC76" i="12"/>
  <c r="AB76" i="12"/>
  <c r="AA76" i="12"/>
  <c r="M73" i="12"/>
  <c r="M36" i="12" s="1"/>
  <c r="I70" i="12"/>
  <c r="I33" i="12" s="1"/>
  <c r="AI61" i="12"/>
  <c r="AH61" i="12"/>
  <c r="AG61" i="12"/>
  <c r="AF61" i="12"/>
  <c r="AE61" i="12"/>
  <c r="AD61" i="12"/>
  <c r="AC61" i="12"/>
  <c r="AB61" i="12"/>
  <c r="AA61" i="12"/>
  <c r="AH60" i="12"/>
  <c r="AG60" i="12"/>
  <c r="AF60" i="12"/>
  <c r="AE60" i="12"/>
  <c r="AI60" i="12" s="1"/>
  <c r="AD60" i="12"/>
  <c r="AC60" i="12"/>
  <c r="AB60" i="12"/>
  <c r="AA60" i="12"/>
  <c r="L59" i="12"/>
  <c r="AI56" i="12"/>
  <c r="AG56" i="12"/>
  <c r="AE56" i="12"/>
  <c r="AD56" i="12"/>
  <c r="AA56" i="12"/>
  <c r="E52" i="12"/>
  <c r="E15" i="12" s="1"/>
  <c r="E51" i="12"/>
  <c r="E43" i="12"/>
  <c r="E42" i="12"/>
  <c r="E5" i="12" s="1"/>
  <c r="E41" i="12"/>
  <c r="A39" i="12"/>
  <c r="A1" i="12" s="1"/>
  <c r="D36" i="12"/>
  <c r="B36" i="12"/>
  <c r="D35" i="12"/>
  <c r="B35" i="12"/>
  <c r="D34" i="12"/>
  <c r="B34" i="12"/>
  <c r="D33" i="12"/>
  <c r="B33" i="12"/>
  <c r="T26" i="12"/>
  <c r="E26" i="12"/>
  <c r="T19" i="12"/>
  <c r="E16" i="12"/>
  <c r="E14" i="12"/>
  <c r="T12" i="12"/>
  <c r="T10" i="12"/>
  <c r="E9" i="12"/>
  <c r="T8" i="12"/>
  <c r="E8" i="12"/>
  <c r="E7" i="12"/>
  <c r="T6" i="12"/>
  <c r="E6" i="12"/>
  <c r="T4" i="12"/>
  <c r="E4" i="12"/>
  <c r="Y1" i="12"/>
  <c r="AI76" i="11"/>
  <c r="AH76" i="11"/>
  <c r="AG76" i="11"/>
  <c r="AE76" i="11"/>
  <c r="AD76" i="11"/>
  <c r="AC76" i="11"/>
  <c r="AA76" i="11"/>
  <c r="AI61" i="11"/>
  <c r="AH61" i="11"/>
  <c r="AG61" i="11"/>
  <c r="AF61" i="11"/>
  <c r="AE61" i="11"/>
  <c r="AD61" i="11"/>
  <c r="AC61" i="11"/>
  <c r="AB61" i="11"/>
  <c r="AA61" i="11"/>
  <c r="AI60" i="11"/>
  <c r="AG60" i="11"/>
  <c r="AE60" i="11"/>
  <c r="AD60" i="11"/>
  <c r="AA60" i="11"/>
  <c r="AI56" i="11"/>
  <c r="AH56" i="11"/>
  <c r="AF56" i="11"/>
  <c r="AE56" i="11"/>
  <c r="AD56" i="11"/>
  <c r="AB56" i="11"/>
  <c r="AA56" i="11"/>
  <c r="E52" i="11"/>
  <c r="E51" i="11"/>
  <c r="E43" i="11"/>
  <c r="E6" i="11" s="1"/>
  <c r="E42" i="11"/>
  <c r="E5" i="11" s="1"/>
  <c r="E41" i="11"/>
  <c r="A39" i="11"/>
  <c r="D36" i="11"/>
  <c r="B36" i="11"/>
  <c r="D35" i="11"/>
  <c r="B35" i="11"/>
  <c r="D34" i="11"/>
  <c r="B34" i="11"/>
  <c r="D33" i="11"/>
  <c r="B33" i="11"/>
  <c r="T26" i="11"/>
  <c r="E26" i="11"/>
  <c r="T19" i="11"/>
  <c r="E16" i="11"/>
  <c r="E15" i="11"/>
  <c r="E14" i="11"/>
  <c r="T12" i="11"/>
  <c r="T10" i="11"/>
  <c r="E9" i="11"/>
  <c r="T8" i="11"/>
  <c r="E8" i="11"/>
  <c r="E7" i="11"/>
  <c r="T6" i="11"/>
  <c r="T4" i="11"/>
  <c r="E4" i="11"/>
  <c r="Y1" i="11"/>
  <c r="A1" i="11"/>
  <c r="AI76" i="10"/>
  <c r="AF76" i="10"/>
  <c r="AE76" i="10"/>
  <c r="AD76" i="10"/>
  <c r="AA76" i="10"/>
  <c r="AI61" i="10"/>
  <c r="AH61" i="10"/>
  <c r="AG61" i="10"/>
  <c r="AF61" i="10"/>
  <c r="AE61" i="10"/>
  <c r="AD61" i="10"/>
  <c r="AC61" i="10"/>
  <c r="AB61" i="10"/>
  <c r="AA61" i="10"/>
  <c r="AE60" i="10"/>
  <c r="AH56" i="10"/>
  <c r="AG56" i="10"/>
  <c r="AF56" i="10"/>
  <c r="AE56" i="10"/>
  <c r="AI56" i="10" s="1"/>
  <c r="AD56" i="10"/>
  <c r="M60" i="10" s="1"/>
  <c r="AC56" i="10"/>
  <c r="AB56" i="10"/>
  <c r="I60" i="10" s="1"/>
  <c r="AA56" i="10"/>
  <c r="E52" i="10"/>
  <c r="E51" i="10"/>
  <c r="E43" i="10"/>
  <c r="E6" i="10" s="1"/>
  <c r="E42" i="10"/>
  <c r="E41" i="10"/>
  <c r="A39" i="10"/>
  <c r="D36" i="10"/>
  <c r="B36" i="10"/>
  <c r="D35" i="10"/>
  <c r="B35" i="10"/>
  <c r="D34" i="10"/>
  <c r="B34" i="10"/>
  <c r="D33" i="10"/>
  <c r="B33" i="10"/>
  <c r="T26" i="10"/>
  <c r="E26" i="10"/>
  <c r="T19" i="10"/>
  <c r="E16" i="10"/>
  <c r="E15" i="10"/>
  <c r="E14" i="10"/>
  <c r="T12" i="10"/>
  <c r="T10" i="10"/>
  <c r="E9" i="10"/>
  <c r="T8" i="10"/>
  <c r="E8" i="10"/>
  <c r="E7" i="10"/>
  <c r="T6" i="10"/>
  <c r="E5" i="10"/>
  <c r="T4" i="10"/>
  <c r="E4" i="10"/>
  <c r="Y1" i="10"/>
  <c r="A1" i="10"/>
  <c r="AH76" i="9"/>
  <c r="AG76" i="9"/>
  <c r="AF76" i="9"/>
  <c r="AE76" i="9"/>
  <c r="AI76" i="9" s="1"/>
  <c r="M73" i="9" s="1"/>
  <c r="M36" i="9" s="1"/>
  <c r="AD76" i="9"/>
  <c r="AC76" i="9"/>
  <c r="AB76" i="9"/>
  <c r="G73" i="9" s="1"/>
  <c r="G36" i="9" s="1"/>
  <c r="AA76" i="9"/>
  <c r="E73" i="9"/>
  <c r="E36" i="9" s="1"/>
  <c r="G72" i="9"/>
  <c r="G35" i="9" s="1"/>
  <c r="I71" i="9"/>
  <c r="I34" i="9" s="1"/>
  <c r="K70" i="9"/>
  <c r="K33" i="9" s="1"/>
  <c r="AI61" i="9"/>
  <c r="AH61" i="9"/>
  <c r="AG61" i="9"/>
  <c r="AF61" i="9"/>
  <c r="H59" i="9" s="1"/>
  <c r="AE61" i="9"/>
  <c r="AD61" i="9"/>
  <c r="AC61" i="9"/>
  <c r="AB61" i="9"/>
  <c r="AA61" i="9"/>
  <c r="AH60" i="9"/>
  <c r="AG60" i="9"/>
  <c r="AF60" i="9"/>
  <c r="AE60" i="9"/>
  <c r="AI60" i="9" s="1"/>
  <c r="AD60" i="9"/>
  <c r="L59" i="9" s="1"/>
  <c r="AC60" i="9"/>
  <c r="AB60" i="9"/>
  <c r="J59" i="9" s="1"/>
  <c r="AA60" i="9"/>
  <c r="AI56" i="9"/>
  <c r="AE56" i="9"/>
  <c r="AA56" i="9" s="1"/>
  <c r="E52" i="9"/>
  <c r="E51" i="9"/>
  <c r="E43" i="9"/>
  <c r="E42" i="9"/>
  <c r="E5" i="9" s="1"/>
  <c r="E41" i="9"/>
  <c r="A39" i="9"/>
  <c r="A1" i="9" s="1"/>
  <c r="D36" i="9"/>
  <c r="B36" i="9"/>
  <c r="D35" i="9"/>
  <c r="B35" i="9"/>
  <c r="D34" i="9"/>
  <c r="B34" i="9"/>
  <c r="D33" i="9"/>
  <c r="B33" i="9"/>
  <c r="T26" i="9"/>
  <c r="E26" i="9"/>
  <c r="T19" i="9"/>
  <c r="E16" i="9"/>
  <c r="E15" i="9"/>
  <c r="E14" i="9"/>
  <c r="T12" i="9"/>
  <c r="T10" i="9"/>
  <c r="E9" i="9"/>
  <c r="T8" i="9"/>
  <c r="E8" i="9"/>
  <c r="E7" i="9"/>
  <c r="T6" i="9"/>
  <c r="E6" i="9"/>
  <c r="T4" i="9"/>
  <c r="E4" i="9"/>
  <c r="Y1" i="9"/>
  <c r="AI76" i="8"/>
  <c r="AE76" i="8"/>
  <c r="AC76" i="8"/>
  <c r="AA76" i="8"/>
  <c r="AI61" i="8"/>
  <c r="AH61" i="8"/>
  <c r="AG61" i="8"/>
  <c r="AF61" i="8"/>
  <c r="AE61" i="8"/>
  <c r="AD61" i="8"/>
  <c r="AC61" i="8"/>
  <c r="AB61" i="8"/>
  <c r="AA61" i="8"/>
  <c r="AI60" i="8"/>
  <c r="AE60" i="8"/>
  <c r="AC60" i="8"/>
  <c r="AA60" i="8"/>
  <c r="AH56" i="8"/>
  <c r="AF56" i="8"/>
  <c r="AE56" i="8"/>
  <c r="AG56" i="8" s="1"/>
  <c r="AD56" i="8"/>
  <c r="AC56" i="8"/>
  <c r="AB56" i="8"/>
  <c r="AA56" i="8"/>
  <c r="E52" i="8"/>
  <c r="E15" i="8" s="1"/>
  <c r="E51" i="8"/>
  <c r="E43" i="8"/>
  <c r="E6" i="8" s="1"/>
  <c r="E42" i="8"/>
  <c r="E41" i="8"/>
  <c r="A39" i="8"/>
  <c r="D36" i="8"/>
  <c r="B36" i="8"/>
  <c r="D35" i="8"/>
  <c r="B35" i="8"/>
  <c r="D34" i="8"/>
  <c r="B34" i="8"/>
  <c r="D33" i="8"/>
  <c r="B33" i="8"/>
  <c r="T26" i="8"/>
  <c r="E26" i="8"/>
  <c r="T19" i="8"/>
  <c r="E16" i="8"/>
  <c r="E14" i="8"/>
  <c r="T12" i="8"/>
  <c r="T10" i="8"/>
  <c r="E9" i="8"/>
  <c r="T8" i="8"/>
  <c r="E8" i="8"/>
  <c r="E7" i="8"/>
  <c r="T6" i="8"/>
  <c r="E5" i="8"/>
  <c r="T4" i="8"/>
  <c r="E4" i="8"/>
  <c r="Y1" i="8"/>
  <c r="A1" i="8"/>
  <c r="AH76" i="7"/>
  <c r="AG76" i="7"/>
  <c r="AF76" i="7"/>
  <c r="AE76" i="7"/>
  <c r="AI76" i="7" s="1"/>
  <c r="AD76" i="7"/>
  <c r="AC76" i="7"/>
  <c r="AB76" i="7"/>
  <c r="AA76" i="7"/>
  <c r="M73" i="7"/>
  <c r="M36" i="7" s="1"/>
  <c r="G72" i="7"/>
  <c r="G35" i="7" s="1"/>
  <c r="AI61" i="7"/>
  <c r="AH61" i="7"/>
  <c r="AG61" i="7"/>
  <c r="AF61" i="7"/>
  <c r="H59" i="7" s="1"/>
  <c r="AE61" i="7"/>
  <c r="AD61" i="7"/>
  <c r="AC61" i="7"/>
  <c r="AB61" i="7"/>
  <c r="AA61" i="7"/>
  <c r="AH60" i="7"/>
  <c r="AG60" i="7"/>
  <c r="AF60" i="7"/>
  <c r="AE60" i="7"/>
  <c r="AI60" i="7" s="1"/>
  <c r="AD60" i="7"/>
  <c r="AC60" i="7"/>
  <c r="AB60" i="7"/>
  <c r="AA60" i="7"/>
  <c r="L59" i="7"/>
  <c r="AG56" i="7"/>
  <c r="AE56" i="7"/>
  <c r="AC56" i="7" s="1"/>
  <c r="E52" i="7"/>
  <c r="E51" i="7"/>
  <c r="E14" i="7" s="1"/>
  <c r="E43" i="7"/>
  <c r="E42" i="7"/>
  <c r="E5" i="7" s="1"/>
  <c r="E41" i="7"/>
  <c r="E4" i="7" s="1"/>
  <c r="A39" i="7"/>
  <c r="A1" i="7" s="1"/>
  <c r="D36" i="7"/>
  <c r="B36" i="7"/>
  <c r="D35" i="7"/>
  <c r="B35" i="7"/>
  <c r="D34" i="7"/>
  <c r="B34" i="7"/>
  <c r="D33" i="7"/>
  <c r="B33" i="7"/>
  <c r="T26" i="7"/>
  <c r="E26" i="7"/>
  <c r="T19" i="7"/>
  <c r="E16" i="7"/>
  <c r="E15" i="7"/>
  <c r="T12" i="7"/>
  <c r="T10" i="7"/>
  <c r="E9" i="7"/>
  <c r="T8" i="7"/>
  <c r="E8" i="7"/>
  <c r="E7" i="7"/>
  <c r="T6" i="7"/>
  <c r="E6" i="7"/>
  <c r="T4" i="7"/>
  <c r="Y1" i="7"/>
  <c r="AI76" i="6"/>
  <c r="AH76" i="6"/>
  <c r="AG76" i="6"/>
  <c r="AE76" i="6"/>
  <c r="AF76" i="6" s="1"/>
  <c r="AD76" i="6"/>
  <c r="AC76" i="6"/>
  <c r="G71" i="6" s="1"/>
  <c r="G34" i="6" s="1"/>
  <c r="AB76" i="6"/>
  <c r="AA76" i="6"/>
  <c r="M72" i="6"/>
  <c r="M35" i="6" s="1"/>
  <c r="AI61" i="6"/>
  <c r="AH61" i="6"/>
  <c r="AG61" i="6"/>
  <c r="AF61" i="6"/>
  <c r="AE61" i="6"/>
  <c r="AD61" i="6"/>
  <c r="AC61" i="6"/>
  <c r="AB61" i="6"/>
  <c r="AA61" i="6"/>
  <c r="AH60" i="6"/>
  <c r="AG60" i="6"/>
  <c r="AF60" i="6"/>
  <c r="AE60" i="6"/>
  <c r="AI60" i="6" s="1"/>
  <c r="AD60" i="6"/>
  <c r="AC60" i="6"/>
  <c r="L59" i="6" s="1"/>
  <c r="AB60" i="6"/>
  <c r="AA60" i="6"/>
  <c r="N59" i="6"/>
  <c r="AH56" i="6"/>
  <c r="AG56" i="6"/>
  <c r="AE56" i="6"/>
  <c r="AF56" i="6" s="1"/>
  <c r="AD56" i="6"/>
  <c r="AC56" i="6"/>
  <c r="AA56" i="6"/>
  <c r="E52" i="6"/>
  <c r="E15" i="6" s="1"/>
  <c r="E51" i="6"/>
  <c r="E43" i="6"/>
  <c r="E42" i="6"/>
  <c r="E5" i="6" s="1"/>
  <c r="E41" i="6"/>
  <c r="A39" i="6"/>
  <c r="A1" i="6" s="1"/>
  <c r="D36" i="6"/>
  <c r="B36" i="6"/>
  <c r="D35" i="6"/>
  <c r="B35" i="6"/>
  <c r="D34" i="6"/>
  <c r="B34" i="6"/>
  <c r="D33" i="6"/>
  <c r="B33" i="6"/>
  <c r="T26" i="6"/>
  <c r="E26" i="6"/>
  <c r="T19" i="6"/>
  <c r="E16" i="6"/>
  <c r="E14" i="6"/>
  <c r="T12" i="6"/>
  <c r="T10" i="6"/>
  <c r="E9" i="6"/>
  <c r="T8" i="6"/>
  <c r="E8" i="6"/>
  <c r="E7" i="6"/>
  <c r="T6" i="6"/>
  <c r="E6" i="6"/>
  <c r="T4" i="6"/>
  <c r="E4" i="6"/>
  <c r="Y1" i="6"/>
  <c r="AH76" i="5"/>
  <c r="AG76" i="5"/>
  <c r="AE76" i="5"/>
  <c r="AF76" i="5" s="1"/>
  <c r="AD76" i="5"/>
  <c r="AC76" i="5"/>
  <c r="AA76" i="5"/>
  <c r="AI61" i="5"/>
  <c r="AH61" i="5"/>
  <c r="AG61" i="5"/>
  <c r="AF61" i="5"/>
  <c r="AE61" i="5"/>
  <c r="AD61" i="5"/>
  <c r="AC61" i="5"/>
  <c r="AB61" i="5"/>
  <c r="AA61" i="5"/>
  <c r="AH60" i="5"/>
  <c r="AG60" i="5"/>
  <c r="AE60" i="5"/>
  <c r="AF60" i="5" s="1"/>
  <c r="AD60" i="5"/>
  <c r="AC60" i="5"/>
  <c r="AA60" i="5"/>
  <c r="AI56" i="5"/>
  <c r="AE56" i="5"/>
  <c r="AA56" i="5"/>
  <c r="E52" i="5"/>
  <c r="E51" i="5"/>
  <c r="E43" i="5"/>
  <c r="E6" i="5" s="1"/>
  <c r="E42" i="5"/>
  <c r="E5" i="5" s="1"/>
  <c r="E41" i="5"/>
  <c r="A39" i="5"/>
  <c r="D36" i="5"/>
  <c r="B36" i="5"/>
  <c r="D35" i="5"/>
  <c r="B35" i="5"/>
  <c r="D34" i="5"/>
  <c r="B34" i="5"/>
  <c r="D33" i="5"/>
  <c r="B33" i="5"/>
  <c r="T26" i="5"/>
  <c r="E26" i="5"/>
  <c r="T19" i="5"/>
  <c r="E16" i="5"/>
  <c r="E15" i="5"/>
  <c r="E14" i="5"/>
  <c r="T12" i="5"/>
  <c r="T10" i="5"/>
  <c r="E9" i="5"/>
  <c r="T8" i="5"/>
  <c r="E8" i="5"/>
  <c r="E7" i="5"/>
  <c r="T6" i="5"/>
  <c r="T4" i="5"/>
  <c r="E4" i="5"/>
  <c r="Y1" i="5"/>
  <c r="A1" i="5"/>
  <c r="AI76" i="4"/>
  <c r="AE76" i="4"/>
  <c r="AA76" i="4"/>
  <c r="AI61" i="4"/>
  <c r="AH61" i="4"/>
  <c r="AG61" i="4"/>
  <c r="AF61" i="4"/>
  <c r="AE61" i="4"/>
  <c r="AD61" i="4"/>
  <c r="AC61" i="4"/>
  <c r="AB61" i="4"/>
  <c r="AA61" i="4"/>
  <c r="AE60" i="4"/>
  <c r="AA60" i="4" s="1"/>
  <c r="AF56" i="4"/>
  <c r="AE56" i="4"/>
  <c r="AI56" i="4" s="1"/>
  <c r="AB56" i="4"/>
  <c r="AA56" i="4"/>
  <c r="E52" i="4"/>
  <c r="E51" i="4"/>
  <c r="E43" i="4"/>
  <c r="E6" i="4" s="1"/>
  <c r="E42" i="4"/>
  <c r="E41" i="4"/>
  <c r="A39" i="4"/>
  <c r="D36" i="4"/>
  <c r="B36" i="4"/>
  <c r="D35" i="4"/>
  <c r="B35" i="4"/>
  <c r="D34" i="4"/>
  <c r="B34" i="4"/>
  <c r="D33" i="4"/>
  <c r="B33" i="4"/>
  <c r="T26" i="4"/>
  <c r="E26" i="4"/>
  <c r="T19" i="4"/>
  <c r="E16" i="4"/>
  <c r="E15" i="4"/>
  <c r="E14" i="4"/>
  <c r="T12" i="4"/>
  <c r="T10" i="4"/>
  <c r="E9" i="4"/>
  <c r="T8" i="4"/>
  <c r="E8" i="4"/>
  <c r="E7" i="4"/>
  <c r="T6" i="4"/>
  <c r="E5" i="4"/>
  <c r="T4" i="4"/>
  <c r="E4" i="4"/>
  <c r="Y1" i="4"/>
  <c r="A1" i="4"/>
  <c r="AF76" i="3"/>
  <c r="AE76" i="3"/>
  <c r="AI76" i="3" s="1"/>
  <c r="AB76" i="3"/>
  <c r="AA76" i="3"/>
  <c r="AI61" i="3"/>
  <c r="AH61" i="3"/>
  <c r="AG61" i="3"/>
  <c r="AF61" i="3"/>
  <c r="AE61" i="3"/>
  <c r="AD61" i="3"/>
  <c r="AC61" i="3"/>
  <c r="AB61" i="3"/>
  <c r="AA61" i="3"/>
  <c r="AF60" i="3"/>
  <c r="AE60" i="3"/>
  <c r="AI60" i="3" s="1"/>
  <c r="AB60" i="3"/>
  <c r="AA60" i="3"/>
  <c r="I60" i="3"/>
  <c r="G57" i="3"/>
  <c r="AH56" i="3"/>
  <c r="AG56" i="3"/>
  <c r="AF56" i="3"/>
  <c r="AE56" i="3"/>
  <c r="AI56" i="3" s="1"/>
  <c r="AD56" i="3"/>
  <c r="AC56" i="3"/>
  <c r="AB56" i="3"/>
  <c r="AA56" i="3"/>
  <c r="M60" i="3" s="1"/>
  <c r="E52" i="3"/>
  <c r="E51" i="3"/>
  <c r="E14" i="3" s="1"/>
  <c r="E43" i="3"/>
  <c r="E42" i="3"/>
  <c r="E41" i="3"/>
  <c r="A39" i="3"/>
  <c r="D36" i="3"/>
  <c r="B36" i="3"/>
  <c r="D35" i="3"/>
  <c r="B35" i="3"/>
  <c r="D34" i="3"/>
  <c r="B34" i="3"/>
  <c r="D33" i="3"/>
  <c r="B33" i="3"/>
  <c r="T26" i="3"/>
  <c r="E26" i="3"/>
  <c r="T19" i="3"/>
  <c r="E16" i="3"/>
  <c r="E15" i="3"/>
  <c r="T12" i="3"/>
  <c r="T10" i="3"/>
  <c r="E9" i="3"/>
  <c r="T8" i="3"/>
  <c r="E8" i="3"/>
  <c r="E7" i="3"/>
  <c r="T6" i="3"/>
  <c r="E6" i="3"/>
  <c r="E5" i="3"/>
  <c r="T4" i="3"/>
  <c r="E4" i="3"/>
  <c r="Y1" i="3"/>
  <c r="A1" i="3"/>
  <c r="AH76" i="2"/>
  <c r="AG76" i="2"/>
  <c r="AF76" i="2"/>
  <c r="AE76" i="2"/>
  <c r="AI76" i="2" s="1"/>
  <c r="AD76" i="2"/>
  <c r="AC76" i="2"/>
  <c r="M72" i="2" s="1"/>
  <c r="M35" i="2" s="1"/>
  <c r="AB76" i="2"/>
  <c r="K73" i="2" s="1"/>
  <c r="K36" i="2" s="1"/>
  <c r="AA76" i="2"/>
  <c r="I73" i="2"/>
  <c r="I36" i="2" s="1"/>
  <c r="M71" i="2"/>
  <c r="M34" i="2" s="1"/>
  <c r="G70" i="2"/>
  <c r="G33" i="2" s="1"/>
  <c r="AI61" i="2"/>
  <c r="AH61" i="2"/>
  <c r="AG61" i="2"/>
  <c r="AF61" i="2"/>
  <c r="AE61" i="2"/>
  <c r="AD61" i="2"/>
  <c r="AC61" i="2"/>
  <c r="AB61" i="2"/>
  <c r="AA61" i="2"/>
  <c r="AH60" i="2"/>
  <c r="AG60" i="2"/>
  <c r="AF60" i="2"/>
  <c r="AE60" i="2"/>
  <c r="AI60" i="2" s="1"/>
  <c r="AD60" i="2"/>
  <c r="AC60" i="2"/>
  <c r="N59" i="2" s="1"/>
  <c r="AB60" i="2"/>
  <c r="AA60" i="2"/>
  <c r="AH56" i="2"/>
  <c r="AG56" i="2"/>
  <c r="AE56" i="2"/>
  <c r="AF56" i="2" s="1"/>
  <c r="AD56" i="2"/>
  <c r="AC56" i="2"/>
  <c r="AA56" i="2"/>
  <c r="E52" i="2"/>
  <c r="E51" i="2"/>
  <c r="E43" i="2"/>
  <c r="E42" i="2"/>
  <c r="E41" i="2"/>
  <c r="A39" i="2"/>
  <c r="A1" i="2" s="1"/>
  <c r="D36" i="2"/>
  <c r="B36" i="2"/>
  <c r="D35" i="2"/>
  <c r="B35" i="2"/>
  <c r="D34" i="2"/>
  <c r="B34" i="2"/>
  <c r="D33" i="2"/>
  <c r="B33" i="2"/>
  <c r="T26" i="2"/>
  <c r="E26" i="2"/>
  <c r="T19" i="2"/>
  <c r="E16" i="2"/>
  <c r="E15" i="2"/>
  <c r="E14" i="2"/>
  <c r="T12" i="2"/>
  <c r="T10" i="2"/>
  <c r="E9" i="2"/>
  <c r="T8" i="2"/>
  <c r="E8" i="2"/>
  <c r="E7" i="2"/>
  <c r="T6" i="2"/>
  <c r="E6" i="2"/>
  <c r="E5" i="2"/>
  <c r="T4" i="2"/>
  <c r="E4" i="2"/>
  <c r="Y1" i="2"/>
  <c r="F59" i="2" l="1"/>
  <c r="F22" i="2" s="1"/>
  <c r="I70" i="2"/>
  <c r="I33" i="2" s="1"/>
  <c r="E72" i="2"/>
  <c r="E35" i="2" s="1"/>
  <c r="G60" i="3"/>
  <c r="G62" i="3" s="1"/>
  <c r="AH76" i="4"/>
  <c r="AD76" i="4"/>
  <c r="AG76" i="4"/>
  <c r="AC76" i="4"/>
  <c r="AF76" i="4"/>
  <c r="AB76" i="4"/>
  <c r="M70" i="4" s="1"/>
  <c r="M33" i="4" s="1"/>
  <c r="AH56" i="5"/>
  <c r="AD56" i="5"/>
  <c r="AG56" i="5"/>
  <c r="AC56" i="5"/>
  <c r="E60" i="5" s="1"/>
  <c r="AF56" i="5"/>
  <c r="AB56" i="5"/>
  <c r="K60" i="5" s="1"/>
  <c r="I70" i="6"/>
  <c r="I33" i="6" s="1"/>
  <c r="K73" i="6"/>
  <c r="K36" i="6" s="1"/>
  <c r="I73" i="7"/>
  <c r="I36" i="7" s="1"/>
  <c r="M71" i="7"/>
  <c r="M34" i="7" s="1"/>
  <c r="G70" i="7"/>
  <c r="G33" i="7" s="1"/>
  <c r="E73" i="7"/>
  <c r="E36" i="7" s="1"/>
  <c r="I71" i="7"/>
  <c r="I34" i="7" s="1"/>
  <c r="K72" i="7"/>
  <c r="K35" i="7" s="1"/>
  <c r="E71" i="7"/>
  <c r="E34" i="7" s="1"/>
  <c r="L59" i="2"/>
  <c r="E71" i="2"/>
  <c r="E34" i="2" s="1"/>
  <c r="AH60" i="4"/>
  <c r="AD60" i="4"/>
  <c r="AG60" i="4"/>
  <c r="AC60" i="4"/>
  <c r="AF60" i="4"/>
  <c r="AB60" i="4"/>
  <c r="H59" i="4" s="1"/>
  <c r="L59" i="5"/>
  <c r="I73" i="6"/>
  <c r="I36" i="6" s="1"/>
  <c r="K72" i="6"/>
  <c r="K35" i="6" s="1"/>
  <c r="M71" i="6"/>
  <c r="M34" i="6" s="1"/>
  <c r="E71" i="6"/>
  <c r="E34" i="6" s="1"/>
  <c r="G70" i="6"/>
  <c r="G33" i="6" s="1"/>
  <c r="K72" i="2"/>
  <c r="K35" i="2" s="1"/>
  <c r="J59" i="2"/>
  <c r="H59" i="2"/>
  <c r="G71" i="2"/>
  <c r="G34" i="2" s="1"/>
  <c r="G73" i="2"/>
  <c r="G36" i="2" s="1"/>
  <c r="I72" i="2"/>
  <c r="I35" i="2" s="1"/>
  <c r="K71" i="2"/>
  <c r="K34" i="2" s="1"/>
  <c r="M70" i="2"/>
  <c r="M33" i="2" s="1"/>
  <c r="E70" i="2"/>
  <c r="E33" i="2" s="1"/>
  <c r="M73" i="2"/>
  <c r="M36" i="2" s="1"/>
  <c r="E73" i="2"/>
  <c r="E36" i="2" s="1"/>
  <c r="G72" i="2"/>
  <c r="G35" i="2" s="1"/>
  <c r="I71" i="2"/>
  <c r="I34" i="2" s="1"/>
  <c r="K70" i="2"/>
  <c r="K33" i="2" s="1"/>
  <c r="AI60" i="4"/>
  <c r="M60" i="5"/>
  <c r="F59" i="6"/>
  <c r="F22" i="6" s="1"/>
  <c r="J59" i="6"/>
  <c r="E72" i="6"/>
  <c r="E35" i="6" s="1"/>
  <c r="G73" i="6"/>
  <c r="G36" i="6" s="1"/>
  <c r="K70" i="7"/>
  <c r="K33" i="7" s="1"/>
  <c r="M62" i="10"/>
  <c r="I61" i="16"/>
  <c r="AI56" i="2"/>
  <c r="K57" i="2"/>
  <c r="I57" i="3"/>
  <c r="F59" i="3"/>
  <c r="F22" i="3" s="1"/>
  <c r="K60" i="3"/>
  <c r="AC60" i="3"/>
  <c r="H59" i="3" s="1"/>
  <c r="H58" i="3" s="1"/>
  <c r="AG60" i="3"/>
  <c r="AC76" i="3"/>
  <c r="AG76" i="3"/>
  <c r="AC56" i="4"/>
  <c r="AG56" i="4"/>
  <c r="AI60" i="5"/>
  <c r="AI76" i="5"/>
  <c r="AI56" i="6"/>
  <c r="H59" i="6"/>
  <c r="K70" i="6"/>
  <c r="K33" i="6" s="1"/>
  <c r="I71" i="6"/>
  <c r="I34" i="6" s="1"/>
  <c r="G72" i="6"/>
  <c r="G35" i="6" s="1"/>
  <c r="E73" i="6"/>
  <c r="E36" i="6" s="1"/>
  <c r="M73" i="6"/>
  <c r="M36" i="6" s="1"/>
  <c r="AA56" i="7"/>
  <c r="AI56" i="7"/>
  <c r="N59" i="7"/>
  <c r="F59" i="7"/>
  <c r="F22" i="7" s="1"/>
  <c r="J59" i="7"/>
  <c r="E57" i="8"/>
  <c r="G60" i="8"/>
  <c r="AF60" i="8"/>
  <c r="AB60" i="8"/>
  <c r="AH60" i="8"/>
  <c r="AD60" i="8"/>
  <c r="AF76" i="8"/>
  <c r="AB76" i="8"/>
  <c r="AH76" i="8"/>
  <c r="M71" i="8" s="1"/>
  <c r="M34" i="8" s="1"/>
  <c r="AD76" i="8"/>
  <c r="I71" i="12"/>
  <c r="I34" i="12" s="1"/>
  <c r="AH76" i="13"/>
  <c r="AD76" i="13"/>
  <c r="AG76" i="13"/>
  <c r="AC76" i="13"/>
  <c r="AF76" i="13"/>
  <c r="AB76" i="13"/>
  <c r="AI76" i="13"/>
  <c r="AA76" i="13"/>
  <c r="AG56" i="15"/>
  <c r="AC56" i="15"/>
  <c r="AF56" i="15"/>
  <c r="AB56" i="15"/>
  <c r="AD56" i="15"/>
  <c r="AI56" i="15"/>
  <c r="AA56" i="15"/>
  <c r="AH56" i="15"/>
  <c r="AB56" i="2"/>
  <c r="M60" i="2" s="1"/>
  <c r="M62" i="2" s="1"/>
  <c r="M57" i="2"/>
  <c r="K57" i="3"/>
  <c r="E60" i="3"/>
  <c r="AD60" i="3"/>
  <c r="AH60" i="3"/>
  <c r="AD76" i="3"/>
  <c r="I70" i="3" s="1"/>
  <c r="I33" i="3" s="1"/>
  <c r="AH76" i="3"/>
  <c r="AD56" i="4"/>
  <c r="AH56" i="4"/>
  <c r="I57" i="4"/>
  <c r="AB60" i="5"/>
  <c r="E71" i="5"/>
  <c r="E34" i="5" s="1"/>
  <c r="AB76" i="5"/>
  <c r="AB56" i="6"/>
  <c r="E70" i="6"/>
  <c r="E33" i="6" s="1"/>
  <c r="M70" i="6"/>
  <c r="M33" i="6" s="1"/>
  <c r="K71" i="6"/>
  <c r="K34" i="6" s="1"/>
  <c r="I72" i="6"/>
  <c r="I35" i="6" s="1"/>
  <c r="K73" i="7"/>
  <c r="K36" i="7" s="1"/>
  <c r="M72" i="7"/>
  <c r="M35" i="7" s="1"/>
  <c r="E72" i="7"/>
  <c r="E35" i="7" s="1"/>
  <c r="G71" i="7"/>
  <c r="G34" i="7" s="1"/>
  <c r="I70" i="7"/>
  <c r="I33" i="7" s="1"/>
  <c r="G73" i="7"/>
  <c r="G36" i="7" s="1"/>
  <c r="I72" i="7"/>
  <c r="I35" i="7" s="1"/>
  <c r="K71" i="7"/>
  <c r="K34" i="7" s="1"/>
  <c r="M70" i="7"/>
  <c r="M33" i="7" s="1"/>
  <c r="E70" i="7"/>
  <c r="E33" i="7" s="1"/>
  <c r="I60" i="8"/>
  <c r="I62" i="8" s="1"/>
  <c r="I57" i="8"/>
  <c r="K60" i="8"/>
  <c r="AG60" i="8"/>
  <c r="AG76" i="8"/>
  <c r="I73" i="8" s="1"/>
  <c r="I36" i="8" s="1"/>
  <c r="I73" i="9"/>
  <c r="I36" i="9" s="1"/>
  <c r="K72" i="9"/>
  <c r="K35" i="9" s="1"/>
  <c r="M71" i="9"/>
  <c r="M34" i="9" s="1"/>
  <c r="E71" i="9"/>
  <c r="E34" i="9" s="1"/>
  <c r="G70" i="9"/>
  <c r="G33" i="9" s="1"/>
  <c r="I57" i="10"/>
  <c r="E72" i="10"/>
  <c r="E35" i="10" s="1"/>
  <c r="G72" i="10"/>
  <c r="G35" i="10" s="1"/>
  <c r="I72" i="10"/>
  <c r="I35" i="10" s="1"/>
  <c r="E57" i="3"/>
  <c r="M57" i="3"/>
  <c r="AH56" i="7"/>
  <c r="AD56" i="7"/>
  <c r="AF56" i="7"/>
  <c r="AB56" i="7"/>
  <c r="H59" i="8"/>
  <c r="E71" i="8"/>
  <c r="E34" i="8" s="1"/>
  <c r="G70" i="8"/>
  <c r="G33" i="8" s="1"/>
  <c r="E73" i="8"/>
  <c r="E36" i="8" s="1"/>
  <c r="G72" i="8"/>
  <c r="G35" i="8" s="1"/>
  <c r="AF56" i="9"/>
  <c r="AB56" i="9"/>
  <c r="M57" i="9" s="1"/>
  <c r="AH56" i="9"/>
  <c r="AD56" i="9"/>
  <c r="AG56" i="9"/>
  <c r="AC56" i="9"/>
  <c r="I62" i="10"/>
  <c r="AG60" i="10"/>
  <c r="AC60" i="10"/>
  <c r="AF60" i="10"/>
  <c r="AA60" i="10"/>
  <c r="AI60" i="10"/>
  <c r="AD60" i="10"/>
  <c r="AH60" i="10"/>
  <c r="AB60" i="10"/>
  <c r="H59" i="12"/>
  <c r="F59" i="12"/>
  <c r="F22" i="12" s="1"/>
  <c r="E73" i="12"/>
  <c r="E36" i="12" s="1"/>
  <c r="E72" i="12"/>
  <c r="E35" i="12" s="1"/>
  <c r="E71" i="12"/>
  <c r="E34" i="12" s="1"/>
  <c r="K60" i="13"/>
  <c r="I57" i="13"/>
  <c r="I60" i="13"/>
  <c r="G57" i="13"/>
  <c r="G60" i="13"/>
  <c r="G62" i="13" s="1"/>
  <c r="E57" i="13"/>
  <c r="AH60" i="14"/>
  <c r="AD60" i="14"/>
  <c r="AG60" i="14"/>
  <c r="AC60" i="14"/>
  <c r="AF60" i="14"/>
  <c r="AB60" i="14"/>
  <c r="AI60" i="14"/>
  <c r="AA60" i="14"/>
  <c r="K73" i="15"/>
  <c r="K36" i="15" s="1"/>
  <c r="E72" i="15"/>
  <c r="E35" i="15" s="1"/>
  <c r="I70" i="15"/>
  <c r="I33" i="15" s="1"/>
  <c r="E73" i="15"/>
  <c r="E36" i="15" s="1"/>
  <c r="I71" i="15"/>
  <c r="I34" i="15" s="1"/>
  <c r="M72" i="15"/>
  <c r="M35" i="15" s="1"/>
  <c r="G71" i="15"/>
  <c r="G34" i="15" s="1"/>
  <c r="G72" i="15"/>
  <c r="G35" i="15" s="1"/>
  <c r="K70" i="15"/>
  <c r="K33" i="15" s="1"/>
  <c r="E57" i="10"/>
  <c r="M57" i="10"/>
  <c r="G60" i="10"/>
  <c r="G62" i="10" s="1"/>
  <c r="I60" i="11"/>
  <c r="K60" i="11"/>
  <c r="G73" i="12"/>
  <c r="G36" i="12" s="1"/>
  <c r="I72" i="12"/>
  <c r="I35" i="12" s="1"/>
  <c r="K71" i="12"/>
  <c r="K34" i="12" s="1"/>
  <c r="M70" i="12"/>
  <c r="M33" i="12" s="1"/>
  <c r="E70" i="12"/>
  <c r="E33" i="12" s="1"/>
  <c r="K73" i="12"/>
  <c r="K36" i="12" s="1"/>
  <c r="I62" i="16"/>
  <c r="AI56" i="8"/>
  <c r="M57" i="8" s="1"/>
  <c r="K57" i="8"/>
  <c r="E60" i="8"/>
  <c r="M60" i="8"/>
  <c r="F59" i="9"/>
  <c r="F22" i="9" s="1"/>
  <c r="N59" i="9"/>
  <c r="I70" i="9"/>
  <c r="I33" i="9" s="1"/>
  <c r="G71" i="9"/>
  <c r="G34" i="9" s="1"/>
  <c r="E72" i="9"/>
  <c r="E35" i="9" s="1"/>
  <c r="M72" i="9"/>
  <c r="M35" i="9" s="1"/>
  <c r="K73" i="9"/>
  <c r="K36" i="9" s="1"/>
  <c r="G57" i="10"/>
  <c r="AG76" i="10"/>
  <c r="AC76" i="10"/>
  <c r="K57" i="11"/>
  <c r="AF60" i="11"/>
  <c r="AB60" i="11"/>
  <c r="F59" i="11" s="1"/>
  <c r="F22" i="11" s="1"/>
  <c r="AF56" i="12"/>
  <c r="G60" i="12" s="1"/>
  <c r="AB56" i="12"/>
  <c r="M57" i="12" s="1"/>
  <c r="J59" i="12"/>
  <c r="G70" i="12"/>
  <c r="G33" i="12" s="1"/>
  <c r="G71" i="12"/>
  <c r="G34" i="12" s="1"/>
  <c r="G72" i="12"/>
  <c r="G35" i="12" s="1"/>
  <c r="I73" i="12"/>
  <c r="I36" i="12" s="1"/>
  <c r="M60" i="13"/>
  <c r="M62" i="13" s="1"/>
  <c r="F59" i="15"/>
  <c r="F22" i="15" s="1"/>
  <c r="N59" i="15"/>
  <c r="I72" i="16"/>
  <c r="I35" i="16" s="1"/>
  <c r="K71" i="16"/>
  <c r="K34" i="16" s="1"/>
  <c r="E71" i="16"/>
  <c r="E34" i="16" s="1"/>
  <c r="I70" i="16"/>
  <c r="I33" i="16" s="1"/>
  <c r="I73" i="16"/>
  <c r="I36" i="16" s="1"/>
  <c r="G57" i="8"/>
  <c r="E70" i="9"/>
  <c r="E33" i="9" s="1"/>
  <c r="M70" i="9"/>
  <c r="M33" i="9" s="1"/>
  <c r="K71" i="9"/>
  <c r="K34" i="9" s="1"/>
  <c r="I72" i="9"/>
  <c r="I35" i="9" s="1"/>
  <c r="K60" i="10"/>
  <c r="K62" i="10" s="1"/>
  <c r="K57" i="10"/>
  <c r="E60" i="10"/>
  <c r="AB76" i="10"/>
  <c r="AH76" i="10"/>
  <c r="K72" i="10" s="1"/>
  <c r="K35" i="10" s="1"/>
  <c r="AG56" i="11"/>
  <c r="AC56" i="11"/>
  <c r="E57" i="11"/>
  <c r="G60" i="11"/>
  <c r="AC60" i="11"/>
  <c r="AH60" i="11"/>
  <c r="AF76" i="11"/>
  <c r="AB76" i="11"/>
  <c r="AC56" i="12"/>
  <c r="AH56" i="12"/>
  <c r="N59" i="12"/>
  <c r="K70" i="12"/>
  <c r="K33" i="12" s="1"/>
  <c r="M71" i="12"/>
  <c r="M34" i="12" s="1"/>
  <c r="M72" i="12"/>
  <c r="M35" i="12" s="1"/>
  <c r="AH60" i="13"/>
  <c r="AD60" i="13"/>
  <c r="AG60" i="13"/>
  <c r="AC60" i="13"/>
  <c r="AF60" i="13"/>
  <c r="AB60" i="13"/>
  <c r="H59" i="13" s="1"/>
  <c r="AH56" i="14"/>
  <c r="AD56" i="14"/>
  <c r="AG56" i="14"/>
  <c r="AC56" i="14"/>
  <c r="E60" i="14" s="1"/>
  <c r="AF56" i="14"/>
  <c r="AB56" i="14"/>
  <c r="K60" i="14" s="1"/>
  <c r="M72" i="16"/>
  <c r="M35" i="16" s="1"/>
  <c r="AH56" i="18"/>
  <c r="AD56" i="18"/>
  <c r="AG56" i="18"/>
  <c r="AC56" i="18"/>
  <c r="AF56" i="18"/>
  <c r="AB56" i="18"/>
  <c r="AA56" i="18"/>
  <c r="AI56" i="18"/>
  <c r="AF76" i="14"/>
  <c r="AB76" i="14"/>
  <c r="AH60" i="17"/>
  <c r="AD60" i="17"/>
  <c r="AG60" i="17"/>
  <c r="AC60" i="17"/>
  <c r="L59" i="19"/>
  <c r="H59" i="19"/>
  <c r="E71" i="19"/>
  <c r="E34" i="19" s="1"/>
  <c r="G70" i="19"/>
  <c r="G33" i="19" s="1"/>
  <c r="E73" i="19"/>
  <c r="E36" i="19" s="1"/>
  <c r="G72" i="19"/>
  <c r="G35" i="19" s="1"/>
  <c r="AA76" i="14"/>
  <c r="AG76" i="14"/>
  <c r="J59" i="15"/>
  <c r="G73" i="15"/>
  <c r="G36" i="15" s="1"/>
  <c r="AF60" i="17"/>
  <c r="AH76" i="17"/>
  <c r="AD76" i="17"/>
  <c r="M73" i="17" s="1"/>
  <c r="M36" i="17" s="1"/>
  <c r="AG76" i="17"/>
  <c r="AC76" i="17"/>
  <c r="E73" i="17" s="1"/>
  <c r="E36" i="17" s="1"/>
  <c r="AH76" i="25"/>
  <c r="AD76" i="25"/>
  <c r="AG76" i="25"/>
  <c r="AB76" i="25"/>
  <c r="AF76" i="25"/>
  <c r="AA76" i="25"/>
  <c r="AC76" i="25"/>
  <c r="AI76" i="25"/>
  <c r="K57" i="13"/>
  <c r="E60" i="13"/>
  <c r="AC76" i="14"/>
  <c r="AH76" i="14"/>
  <c r="L59" i="15"/>
  <c r="I73" i="15"/>
  <c r="I36" i="15" s="1"/>
  <c r="K72" i="15"/>
  <c r="K35" i="15" s="1"/>
  <c r="M71" i="15"/>
  <c r="M34" i="15" s="1"/>
  <c r="E71" i="15"/>
  <c r="E34" i="15" s="1"/>
  <c r="G70" i="15"/>
  <c r="G33" i="15" s="1"/>
  <c r="M60" i="16"/>
  <c r="G57" i="16"/>
  <c r="M73" i="16"/>
  <c r="M36" i="16" s="1"/>
  <c r="AA60" i="17"/>
  <c r="AI60" i="17"/>
  <c r="AF76" i="17"/>
  <c r="G71" i="19"/>
  <c r="G34" i="19" s="1"/>
  <c r="AI60" i="18"/>
  <c r="AI76" i="18"/>
  <c r="AI56" i="19"/>
  <c r="G57" i="20"/>
  <c r="AG56" i="21"/>
  <c r="AC56" i="21"/>
  <c r="AF56" i="21"/>
  <c r="AB56" i="21"/>
  <c r="G61" i="22"/>
  <c r="M62" i="23"/>
  <c r="E61" i="23"/>
  <c r="E24" i="23" s="1"/>
  <c r="E20" i="23"/>
  <c r="E70" i="15"/>
  <c r="E33" i="15" s="1"/>
  <c r="M70" i="15"/>
  <c r="M33" i="15" s="1"/>
  <c r="K71" i="15"/>
  <c r="K34" i="15" s="1"/>
  <c r="I72" i="15"/>
  <c r="I35" i="15" s="1"/>
  <c r="K57" i="16"/>
  <c r="K62" i="16" s="1"/>
  <c r="E60" i="16"/>
  <c r="AD60" i="16"/>
  <c r="AH60" i="16"/>
  <c r="I71" i="16"/>
  <c r="I34" i="16" s="1"/>
  <c r="G72" i="16"/>
  <c r="G35" i="16" s="1"/>
  <c r="AD76" i="16"/>
  <c r="G71" i="16" s="1"/>
  <c r="G34" i="16" s="1"/>
  <c r="AH76" i="16"/>
  <c r="K72" i="16" s="1"/>
  <c r="K35" i="16" s="1"/>
  <c r="AD56" i="17"/>
  <c r="I60" i="17" s="1"/>
  <c r="AH56" i="17"/>
  <c r="L59" i="18"/>
  <c r="AB60" i="18"/>
  <c r="AF60" i="18"/>
  <c r="AB76" i="18"/>
  <c r="G70" i="18" s="1"/>
  <c r="G33" i="18" s="1"/>
  <c r="AF76" i="18"/>
  <c r="AB56" i="19"/>
  <c r="AF56" i="19"/>
  <c r="E70" i="19"/>
  <c r="E33" i="19" s="1"/>
  <c r="M70" i="19"/>
  <c r="M33" i="19" s="1"/>
  <c r="AH76" i="19"/>
  <c r="AG76" i="19"/>
  <c r="M72" i="19" s="1"/>
  <c r="M35" i="19" s="1"/>
  <c r="AG60" i="20"/>
  <c r="AC60" i="20"/>
  <c r="H59" i="20" s="1"/>
  <c r="AF60" i="20"/>
  <c r="AB60" i="20"/>
  <c r="N59" i="20" s="1"/>
  <c r="AH56" i="21"/>
  <c r="L59" i="21"/>
  <c r="J59" i="21"/>
  <c r="G73" i="22"/>
  <c r="G36" i="22" s="1"/>
  <c r="E70" i="22"/>
  <c r="E33" i="22" s="1"/>
  <c r="I71" i="22"/>
  <c r="I34" i="22" s="1"/>
  <c r="K70" i="22"/>
  <c r="K33" i="22" s="1"/>
  <c r="E72" i="22"/>
  <c r="E35" i="22" s="1"/>
  <c r="G71" i="22"/>
  <c r="G34" i="22" s="1"/>
  <c r="I57" i="23"/>
  <c r="I60" i="23"/>
  <c r="I62" i="23" s="1"/>
  <c r="G57" i="23"/>
  <c r="M57" i="23"/>
  <c r="AH76" i="23"/>
  <c r="AD76" i="23"/>
  <c r="AG76" i="23"/>
  <c r="AC76" i="23"/>
  <c r="AF76" i="23"/>
  <c r="AB76" i="23"/>
  <c r="I71" i="23" s="1"/>
  <c r="I34" i="23" s="1"/>
  <c r="E57" i="16"/>
  <c r="M57" i="16"/>
  <c r="E60" i="17"/>
  <c r="AC60" i="18"/>
  <c r="F59" i="18" s="1"/>
  <c r="F22" i="18" s="1"/>
  <c r="G71" i="18"/>
  <c r="G34" i="18" s="1"/>
  <c r="AC76" i="18"/>
  <c r="AC56" i="19"/>
  <c r="G57" i="19" s="1"/>
  <c r="AH56" i="20"/>
  <c r="AD56" i="20"/>
  <c r="K57" i="20" s="1"/>
  <c r="AG56" i="20"/>
  <c r="M60" i="20" s="1"/>
  <c r="AC56" i="20"/>
  <c r="I57" i="20" s="1"/>
  <c r="AG76" i="20"/>
  <c r="AC76" i="20"/>
  <c r="M72" i="20" s="1"/>
  <c r="M35" i="20" s="1"/>
  <c r="AF76" i="20"/>
  <c r="AB76" i="20"/>
  <c r="AA56" i="21"/>
  <c r="AI56" i="21"/>
  <c r="K60" i="22"/>
  <c r="I57" i="22"/>
  <c r="AH60" i="23"/>
  <c r="AD60" i="23"/>
  <c r="AG60" i="23"/>
  <c r="AC60" i="23"/>
  <c r="AF60" i="23"/>
  <c r="AB60" i="23"/>
  <c r="J59" i="23" s="1"/>
  <c r="L59" i="25"/>
  <c r="AH56" i="26"/>
  <c r="AD56" i="26"/>
  <c r="AI56" i="26"/>
  <c r="AC56" i="26"/>
  <c r="AG56" i="26"/>
  <c r="AB56" i="26"/>
  <c r="AF56" i="26"/>
  <c r="AA56" i="26"/>
  <c r="AG60" i="24"/>
  <c r="AC60" i="24"/>
  <c r="AG76" i="24"/>
  <c r="AC76" i="24"/>
  <c r="AF76" i="24"/>
  <c r="AB76" i="24"/>
  <c r="AI76" i="21"/>
  <c r="K57" i="22"/>
  <c r="E60" i="22"/>
  <c r="M60" i="22"/>
  <c r="AD60" i="22"/>
  <c r="L59" i="22" s="1"/>
  <c r="AH60" i="22"/>
  <c r="AD76" i="22"/>
  <c r="AH76" i="22"/>
  <c r="M70" i="22" s="1"/>
  <c r="M33" i="22" s="1"/>
  <c r="K60" i="23"/>
  <c r="K62" i="23" s="1"/>
  <c r="AA60" i="24"/>
  <c r="AF60" i="24"/>
  <c r="AH76" i="24"/>
  <c r="AB76" i="21"/>
  <c r="E57" i="22"/>
  <c r="M57" i="22"/>
  <c r="K57" i="23"/>
  <c r="E60" i="23"/>
  <c r="AH56" i="24"/>
  <c r="AD56" i="24"/>
  <c r="G57" i="24" s="1"/>
  <c r="AB60" i="24"/>
  <c r="AH60" i="24"/>
  <c r="AA76" i="24"/>
  <c r="AI76" i="24"/>
  <c r="AG56" i="25"/>
  <c r="AC56" i="25"/>
  <c r="AF56" i="25"/>
  <c r="AB56" i="25"/>
  <c r="M57" i="25" s="1"/>
  <c r="I73" i="27"/>
  <c r="I36" i="27" s="1"/>
  <c r="K72" i="27"/>
  <c r="K35" i="27" s="1"/>
  <c r="G70" i="27"/>
  <c r="G33" i="27" s="1"/>
  <c r="AG76" i="26"/>
  <c r="AC76" i="26"/>
  <c r="AF60" i="27"/>
  <c r="AB60" i="27"/>
  <c r="G71" i="27"/>
  <c r="G34" i="27" s="1"/>
  <c r="G72" i="27"/>
  <c r="G35" i="27" s="1"/>
  <c r="AF56" i="28"/>
  <c r="AB56" i="28"/>
  <c r="G73" i="28"/>
  <c r="G36" i="28" s="1"/>
  <c r="I72" i="28"/>
  <c r="I35" i="28" s="1"/>
  <c r="K71" i="28"/>
  <c r="K34" i="28" s="1"/>
  <c r="M70" i="28"/>
  <c r="M33" i="28" s="1"/>
  <c r="E70" i="28"/>
  <c r="E33" i="28" s="1"/>
  <c r="AI60" i="25"/>
  <c r="AG60" i="26"/>
  <c r="AC60" i="26"/>
  <c r="AA76" i="26"/>
  <c r="AF76" i="26"/>
  <c r="AA60" i="27"/>
  <c r="AG60" i="27"/>
  <c r="I71" i="27"/>
  <c r="I34" i="27" s="1"/>
  <c r="I72" i="27"/>
  <c r="I35" i="27" s="1"/>
  <c r="AD76" i="27"/>
  <c r="AA56" i="28"/>
  <c r="AG56" i="28"/>
  <c r="L59" i="28"/>
  <c r="I70" i="28"/>
  <c r="I33" i="28" s="1"/>
  <c r="I71" i="28"/>
  <c r="I34" i="28" s="1"/>
  <c r="K72" i="28"/>
  <c r="K35" i="28" s="1"/>
  <c r="K73" i="28"/>
  <c r="K36" i="28" s="1"/>
  <c r="AB60" i="25"/>
  <c r="AA60" i="26"/>
  <c r="AF60" i="26"/>
  <c r="AB76" i="26"/>
  <c r="AH76" i="26"/>
  <c r="AG56" i="27"/>
  <c r="AC56" i="27"/>
  <c r="I57" i="27" s="1"/>
  <c r="AC60" i="27"/>
  <c r="AH60" i="27"/>
  <c r="M72" i="27"/>
  <c r="M35" i="27" s="1"/>
  <c r="M73" i="27"/>
  <c r="M36" i="27" s="1"/>
  <c r="AF76" i="27"/>
  <c r="AB76" i="27"/>
  <c r="AC56" i="28"/>
  <c r="AH56" i="28"/>
  <c r="N59" i="28"/>
  <c r="K70" i="28"/>
  <c r="K33" i="28" s="1"/>
  <c r="M71" i="28"/>
  <c r="M34" i="28" s="1"/>
  <c r="M72" i="28"/>
  <c r="M35" i="28" s="1"/>
  <c r="M73" i="28"/>
  <c r="M36" i="28" s="1"/>
  <c r="F14" i="1"/>
  <c r="F27" i="1"/>
  <c r="F24" i="1"/>
  <c r="F6" i="1"/>
  <c r="F10" i="1"/>
  <c r="F9" i="1"/>
  <c r="F12" i="1"/>
  <c r="F13" i="1"/>
  <c r="F18" i="1"/>
  <c r="F22" i="1"/>
  <c r="F2" i="1"/>
  <c r="F23" i="1"/>
  <c r="F3" i="1"/>
  <c r="F21" i="1"/>
  <c r="F26" i="1"/>
  <c r="F19" i="1"/>
  <c r="F16" i="1"/>
  <c r="F5" i="1"/>
  <c r="F20" i="1"/>
  <c r="F17" i="1"/>
  <c r="F7" i="1"/>
  <c r="F8" i="1"/>
  <c r="F25" i="1"/>
  <c r="F4" i="1"/>
  <c r="F15" i="1"/>
  <c r="F11" i="1"/>
  <c r="F28" i="1"/>
  <c r="N58" i="12" l="1"/>
  <c r="N58" i="9"/>
  <c r="E23" i="5"/>
  <c r="M61" i="8"/>
  <c r="H58" i="19"/>
  <c r="E23" i="14"/>
  <c r="I57" i="25"/>
  <c r="E70" i="20"/>
  <c r="E33" i="20" s="1"/>
  <c r="G61" i="23"/>
  <c r="E73" i="20"/>
  <c r="E36" i="20" s="1"/>
  <c r="E57" i="19"/>
  <c r="N59" i="16"/>
  <c r="L59" i="16"/>
  <c r="F59" i="16"/>
  <c r="F22" i="16" s="1"/>
  <c r="M60" i="24"/>
  <c r="G60" i="24"/>
  <c r="G62" i="24" s="1"/>
  <c r="K73" i="23"/>
  <c r="K36" i="23" s="1"/>
  <c r="E73" i="23"/>
  <c r="E36" i="23" s="1"/>
  <c r="K72" i="20"/>
  <c r="K35" i="20" s="1"/>
  <c r="E72" i="20"/>
  <c r="E35" i="20" s="1"/>
  <c r="H58" i="20"/>
  <c r="M60" i="19"/>
  <c r="N59" i="23"/>
  <c r="K61" i="13"/>
  <c r="I70" i="19"/>
  <c r="I33" i="19" s="1"/>
  <c r="K70" i="19"/>
  <c r="K33" i="19" s="1"/>
  <c r="M73" i="19"/>
  <c r="M36" i="19" s="1"/>
  <c r="K72" i="19"/>
  <c r="K35" i="19" s="1"/>
  <c r="H59" i="16"/>
  <c r="E73" i="11"/>
  <c r="E36" i="11" s="1"/>
  <c r="E72" i="11"/>
  <c r="E35" i="11" s="1"/>
  <c r="M70" i="11"/>
  <c r="M33" i="11" s="1"/>
  <c r="I72" i="11"/>
  <c r="I35" i="11" s="1"/>
  <c r="I71" i="11"/>
  <c r="I34" i="11" s="1"/>
  <c r="I70" i="11"/>
  <c r="I33" i="11" s="1"/>
  <c r="K73" i="11"/>
  <c r="K36" i="11" s="1"/>
  <c r="K71" i="11"/>
  <c r="K34" i="11" s="1"/>
  <c r="E70" i="11"/>
  <c r="E33" i="11" s="1"/>
  <c r="K61" i="11"/>
  <c r="E62" i="8"/>
  <c r="E25" i="8" s="1"/>
  <c r="E23" i="8"/>
  <c r="E57" i="17"/>
  <c r="M57" i="17"/>
  <c r="G70" i="11"/>
  <c r="G33" i="11" s="1"/>
  <c r="I73" i="11"/>
  <c r="I36" i="11" s="1"/>
  <c r="M57" i="14"/>
  <c r="I57" i="14"/>
  <c r="L59" i="13"/>
  <c r="L58" i="13" s="1"/>
  <c r="E61" i="13"/>
  <c r="E24" i="13" s="1"/>
  <c r="E20" i="13"/>
  <c r="I61" i="13"/>
  <c r="M61" i="3"/>
  <c r="I60" i="6"/>
  <c r="G57" i="6"/>
  <c r="K60" i="6"/>
  <c r="I57" i="6"/>
  <c r="K70" i="3"/>
  <c r="K33" i="3" s="1"/>
  <c r="K61" i="3"/>
  <c r="M73" i="13"/>
  <c r="M36" i="13" s="1"/>
  <c r="E73" i="13"/>
  <c r="E36" i="13" s="1"/>
  <c r="G72" i="13"/>
  <c r="G35" i="13" s="1"/>
  <c r="I71" i="13"/>
  <c r="I34" i="13" s="1"/>
  <c r="K70" i="13"/>
  <c r="K33" i="13" s="1"/>
  <c r="K73" i="13"/>
  <c r="K36" i="13" s="1"/>
  <c r="M72" i="13"/>
  <c r="M35" i="13" s="1"/>
  <c r="E72" i="13"/>
  <c r="E35" i="13" s="1"/>
  <c r="G71" i="13"/>
  <c r="G34" i="13" s="1"/>
  <c r="I70" i="13"/>
  <c r="I33" i="13" s="1"/>
  <c r="I73" i="13"/>
  <c r="I36" i="13" s="1"/>
  <c r="K72" i="13"/>
  <c r="K35" i="13" s="1"/>
  <c r="M71" i="13"/>
  <c r="M34" i="13" s="1"/>
  <c r="E71" i="13"/>
  <c r="E34" i="13" s="1"/>
  <c r="G70" i="13"/>
  <c r="G33" i="13" s="1"/>
  <c r="I72" i="13"/>
  <c r="I35" i="13" s="1"/>
  <c r="M70" i="13"/>
  <c r="M33" i="13" s="1"/>
  <c r="G73" i="13"/>
  <c r="G36" i="13" s="1"/>
  <c r="E70" i="13"/>
  <c r="E33" i="13" s="1"/>
  <c r="K71" i="13"/>
  <c r="K34" i="13" s="1"/>
  <c r="K60" i="12"/>
  <c r="K57" i="12"/>
  <c r="K72" i="17"/>
  <c r="K35" i="17" s="1"/>
  <c r="G70" i="17"/>
  <c r="G33" i="17" s="1"/>
  <c r="G71" i="17"/>
  <c r="G34" i="17" s="1"/>
  <c r="K70" i="17"/>
  <c r="K33" i="17" s="1"/>
  <c r="N59" i="11"/>
  <c r="K71" i="8"/>
  <c r="K34" i="8" s="1"/>
  <c r="J59" i="8"/>
  <c r="N59" i="8"/>
  <c r="N58" i="8" s="1"/>
  <c r="K60" i="7"/>
  <c r="I57" i="7"/>
  <c r="G60" i="7"/>
  <c r="M57" i="7"/>
  <c r="E57" i="7"/>
  <c r="M60" i="7"/>
  <c r="M62" i="7" s="1"/>
  <c r="K57" i="7"/>
  <c r="I60" i="7"/>
  <c r="I62" i="7" s="1"/>
  <c r="G57" i="7"/>
  <c r="E60" i="7"/>
  <c r="G60" i="4"/>
  <c r="E57" i="4"/>
  <c r="M72" i="3"/>
  <c r="M35" i="3" s="1"/>
  <c r="L58" i="2"/>
  <c r="I72" i="3"/>
  <c r="I35" i="3" s="1"/>
  <c r="M61" i="13"/>
  <c r="M60" i="9"/>
  <c r="M62" i="9" s="1"/>
  <c r="I57" i="9"/>
  <c r="G60" i="9"/>
  <c r="F59" i="8"/>
  <c r="F22" i="8" s="1"/>
  <c r="G57" i="5"/>
  <c r="G70" i="4"/>
  <c r="G33" i="4" s="1"/>
  <c r="I73" i="4"/>
  <c r="I36" i="4" s="1"/>
  <c r="M72" i="4"/>
  <c r="M35" i="4" s="1"/>
  <c r="G72" i="4"/>
  <c r="G35" i="4" s="1"/>
  <c r="G61" i="3"/>
  <c r="L59" i="4"/>
  <c r="E60" i="27"/>
  <c r="I60" i="27"/>
  <c r="I62" i="27" s="1"/>
  <c r="K73" i="24"/>
  <c r="K36" i="24" s="1"/>
  <c r="M72" i="24"/>
  <c r="M35" i="24" s="1"/>
  <c r="E72" i="24"/>
  <c r="E35" i="24" s="1"/>
  <c r="G71" i="24"/>
  <c r="G34" i="24" s="1"/>
  <c r="I70" i="24"/>
  <c r="I33" i="24" s="1"/>
  <c r="I73" i="24"/>
  <c r="I36" i="24" s="1"/>
  <c r="K72" i="24"/>
  <c r="K35" i="24" s="1"/>
  <c r="M71" i="24"/>
  <c r="M34" i="24" s="1"/>
  <c r="E71" i="24"/>
  <c r="E34" i="24" s="1"/>
  <c r="G70" i="24"/>
  <c r="G33" i="24" s="1"/>
  <c r="I72" i="24"/>
  <c r="I35" i="24" s="1"/>
  <c r="M70" i="24"/>
  <c r="M33" i="24" s="1"/>
  <c r="M73" i="24"/>
  <c r="M36" i="24" s="1"/>
  <c r="G72" i="24"/>
  <c r="G35" i="24" s="1"/>
  <c r="K70" i="24"/>
  <c r="K33" i="24" s="1"/>
  <c r="G73" i="24"/>
  <c r="G36" i="24" s="1"/>
  <c r="K71" i="24"/>
  <c r="K34" i="24" s="1"/>
  <c r="E70" i="24"/>
  <c r="E33" i="24" s="1"/>
  <c r="E73" i="24"/>
  <c r="E36" i="24" s="1"/>
  <c r="I71" i="24"/>
  <c r="I34" i="24" s="1"/>
  <c r="E20" i="22"/>
  <c r="E61" i="22"/>
  <c r="E24" i="22" s="1"/>
  <c r="M62" i="22"/>
  <c r="E60" i="25"/>
  <c r="E23" i="25" s="1"/>
  <c r="G57" i="25"/>
  <c r="K60" i="26"/>
  <c r="I57" i="26"/>
  <c r="E60" i="26"/>
  <c r="M57" i="26"/>
  <c r="M60" i="26"/>
  <c r="M62" i="26" s="1"/>
  <c r="K57" i="26"/>
  <c r="I60" i="26"/>
  <c r="I62" i="26" s="1"/>
  <c r="G57" i="26"/>
  <c r="E57" i="26"/>
  <c r="G60" i="26"/>
  <c r="G62" i="26" s="1"/>
  <c r="J59" i="22"/>
  <c r="I60" i="21"/>
  <c r="G57" i="21"/>
  <c r="G60" i="21"/>
  <c r="M57" i="21"/>
  <c r="E57" i="21"/>
  <c r="M60" i="21"/>
  <c r="M62" i="21" s="1"/>
  <c r="E60" i="21"/>
  <c r="K60" i="21"/>
  <c r="K62" i="21" s="1"/>
  <c r="K57" i="21"/>
  <c r="I57" i="21"/>
  <c r="I70" i="18"/>
  <c r="I33" i="18" s="1"/>
  <c r="K57" i="17"/>
  <c r="I71" i="20"/>
  <c r="I34" i="20" s="1"/>
  <c r="I73" i="18"/>
  <c r="I36" i="18" s="1"/>
  <c r="K60" i="17"/>
  <c r="K62" i="17" s="1"/>
  <c r="E23" i="16"/>
  <c r="E62" i="16"/>
  <c r="E25" i="16" s="1"/>
  <c r="M57" i="24"/>
  <c r="I57" i="24"/>
  <c r="M71" i="23"/>
  <c r="M34" i="23" s="1"/>
  <c r="G71" i="23"/>
  <c r="G34" i="23" s="1"/>
  <c r="K70" i="23"/>
  <c r="K33" i="23" s="1"/>
  <c r="M73" i="23"/>
  <c r="M36" i="23" s="1"/>
  <c r="G70" i="20"/>
  <c r="G33" i="20" s="1"/>
  <c r="I73" i="20"/>
  <c r="I36" i="20" s="1"/>
  <c r="I60" i="20"/>
  <c r="I62" i="20" s="1"/>
  <c r="E60" i="19"/>
  <c r="H59" i="23"/>
  <c r="H58" i="23" s="1"/>
  <c r="H58" i="16"/>
  <c r="G61" i="16"/>
  <c r="G62" i="23"/>
  <c r="I60" i="19"/>
  <c r="I71" i="19"/>
  <c r="I34" i="19" s="1"/>
  <c r="I73" i="19"/>
  <c r="I36" i="19" s="1"/>
  <c r="K60" i="18"/>
  <c r="I57" i="18"/>
  <c r="I60" i="18"/>
  <c r="G57" i="18"/>
  <c r="G60" i="18"/>
  <c r="M57" i="18"/>
  <c r="E57" i="18"/>
  <c r="M60" i="18"/>
  <c r="K57" i="18"/>
  <c r="E60" i="18"/>
  <c r="G62" i="16"/>
  <c r="K70" i="11"/>
  <c r="K33" i="11" s="1"/>
  <c r="F58" i="11"/>
  <c r="F21" i="11" s="1"/>
  <c r="E20" i="11"/>
  <c r="M70" i="10"/>
  <c r="M33" i="10" s="1"/>
  <c r="M71" i="10"/>
  <c r="M34" i="10" s="1"/>
  <c r="E73" i="10"/>
  <c r="E36" i="10" s="1"/>
  <c r="G61" i="8"/>
  <c r="H58" i="8"/>
  <c r="G73" i="11"/>
  <c r="G36" i="11" s="1"/>
  <c r="K61" i="8"/>
  <c r="L59" i="20"/>
  <c r="L58" i="20" s="1"/>
  <c r="G60" i="17"/>
  <c r="E71" i="11"/>
  <c r="E34" i="11" s="1"/>
  <c r="K62" i="11"/>
  <c r="H59" i="14"/>
  <c r="N59" i="14"/>
  <c r="L59" i="14"/>
  <c r="J59" i="14"/>
  <c r="G60" i="14"/>
  <c r="G62" i="14" s="1"/>
  <c r="I60" i="14"/>
  <c r="I62" i="14" s="1"/>
  <c r="F59" i="13"/>
  <c r="F22" i="13" s="1"/>
  <c r="K62" i="13"/>
  <c r="L59" i="8"/>
  <c r="L58" i="8" s="1"/>
  <c r="E20" i="3"/>
  <c r="E61" i="3"/>
  <c r="E24" i="3" s="1"/>
  <c r="F58" i="3"/>
  <c r="F21" i="3" s="1"/>
  <c r="I73" i="10"/>
  <c r="I36" i="10" s="1"/>
  <c r="M73" i="10"/>
  <c r="M36" i="10" s="1"/>
  <c r="G73" i="10"/>
  <c r="G36" i="10" s="1"/>
  <c r="M72" i="10"/>
  <c r="M35" i="10" s="1"/>
  <c r="K62" i="8"/>
  <c r="K73" i="5"/>
  <c r="K36" i="5" s="1"/>
  <c r="M72" i="5"/>
  <c r="M35" i="5" s="1"/>
  <c r="E72" i="5"/>
  <c r="E35" i="5" s="1"/>
  <c r="G71" i="5"/>
  <c r="G34" i="5" s="1"/>
  <c r="I70" i="5"/>
  <c r="I33" i="5" s="1"/>
  <c r="G73" i="5"/>
  <c r="G36" i="5" s="1"/>
  <c r="I72" i="5"/>
  <c r="I35" i="5" s="1"/>
  <c r="K71" i="5"/>
  <c r="K34" i="5" s="1"/>
  <c r="M70" i="5"/>
  <c r="M33" i="5" s="1"/>
  <c r="E70" i="5"/>
  <c r="E33" i="5" s="1"/>
  <c r="I71" i="5"/>
  <c r="I34" i="5" s="1"/>
  <c r="G72" i="5"/>
  <c r="G35" i="5" s="1"/>
  <c r="M73" i="5"/>
  <c r="M36" i="5" s="1"/>
  <c r="K70" i="5"/>
  <c r="K33" i="5" s="1"/>
  <c r="E73" i="5"/>
  <c r="E36" i="5" s="1"/>
  <c r="G70" i="5"/>
  <c r="G33" i="5" s="1"/>
  <c r="E73" i="3"/>
  <c r="E36" i="3" s="1"/>
  <c r="M61" i="2"/>
  <c r="N58" i="2"/>
  <c r="I60" i="15"/>
  <c r="I62" i="15" s="1"/>
  <c r="G57" i="15"/>
  <c r="G60" i="15"/>
  <c r="M57" i="15"/>
  <c r="E57" i="15"/>
  <c r="K60" i="15"/>
  <c r="I57" i="15"/>
  <c r="E60" i="15"/>
  <c r="K57" i="15"/>
  <c r="M60" i="15"/>
  <c r="M62" i="15" s="1"/>
  <c r="E60" i="12"/>
  <c r="M60" i="12"/>
  <c r="M62" i="12" s="1"/>
  <c r="M70" i="17"/>
  <c r="M33" i="17" s="1"/>
  <c r="E70" i="17"/>
  <c r="E33" i="17" s="1"/>
  <c r="M71" i="17"/>
  <c r="M34" i="17" s="1"/>
  <c r="E72" i="17"/>
  <c r="E35" i="17" s="1"/>
  <c r="I71" i="17"/>
  <c r="I34" i="17" s="1"/>
  <c r="H59" i="11"/>
  <c r="I72" i="8"/>
  <c r="I35" i="8" s="1"/>
  <c r="M70" i="8"/>
  <c r="M33" i="8" s="1"/>
  <c r="G71" i="8"/>
  <c r="G34" i="8" s="1"/>
  <c r="M72" i="8"/>
  <c r="M35" i="8" s="1"/>
  <c r="E70" i="8"/>
  <c r="E33" i="8" s="1"/>
  <c r="K57" i="6"/>
  <c r="I60" i="4"/>
  <c r="I62" i="4" s="1"/>
  <c r="E72" i="3"/>
  <c r="E35" i="3" s="1"/>
  <c r="I61" i="3"/>
  <c r="K57" i="5"/>
  <c r="E70" i="3"/>
  <c r="E33" i="3" s="1"/>
  <c r="G73" i="3"/>
  <c r="G36" i="3" s="1"/>
  <c r="G60" i="2"/>
  <c r="M60" i="4"/>
  <c r="M62" i="4" s="1"/>
  <c r="K73" i="8"/>
  <c r="K36" i="8" s="1"/>
  <c r="E60" i="9"/>
  <c r="K60" i="9"/>
  <c r="E57" i="5"/>
  <c r="E62" i="5" s="1"/>
  <c r="E25" i="5" s="1"/>
  <c r="I60" i="5"/>
  <c r="E71" i="4"/>
  <c r="E34" i="4" s="1"/>
  <c r="I70" i="4"/>
  <c r="I33" i="4" s="1"/>
  <c r="K73" i="4"/>
  <c r="K36" i="4" s="1"/>
  <c r="E73" i="4"/>
  <c r="E36" i="4" s="1"/>
  <c r="I62" i="3"/>
  <c r="F59" i="4"/>
  <c r="F22" i="4" s="1"/>
  <c r="L59" i="27"/>
  <c r="H59" i="27"/>
  <c r="F59" i="27"/>
  <c r="F22" i="27" s="1"/>
  <c r="N59" i="27"/>
  <c r="J59" i="27"/>
  <c r="J58" i="27" s="1"/>
  <c r="G57" i="27"/>
  <c r="G60" i="25"/>
  <c r="G62" i="25" s="1"/>
  <c r="H59" i="22"/>
  <c r="H58" i="22" s="1"/>
  <c r="E62" i="17"/>
  <c r="E25" i="17" s="1"/>
  <c r="E23" i="17"/>
  <c r="G73" i="18"/>
  <c r="G36" i="18" s="1"/>
  <c r="I72" i="18"/>
  <c r="I35" i="18" s="1"/>
  <c r="K71" i="18"/>
  <c r="K34" i="18" s="1"/>
  <c r="M70" i="18"/>
  <c r="M33" i="18" s="1"/>
  <c r="E70" i="18"/>
  <c r="E33" i="18" s="1"/>
  <c r="M73" i="18"/>
  <c r="M36" i="18" s="1"/>
  <c r="K70" i="18"/>
  <c r="K33" i="18" s="1"/>
  <c r="E73" i="18"/>
  <c r="E36" i="18" s="1"/>
  <c r="G72" i="18"/>
  <c r="G35" i="18" s="1"/>
  <c r="I71" i="18"/>
  <c r="I34" i="18" s="1"/>
  <c r="E71" i="23"/>
  <c r="E34" i="23" s="1"/>
  <c r="E73" i="27"/>
  <c r="E36" i="27" s="1"/>
  <c r="E72" i="27"/>
  <c r="E35" i="27" s="1"/>
  <c r="M70" i="27"/>
  <c r="M33" i="27" s="1"/>
  <c r="K71" i="27"/>
  <c r="K34" i="27" s="1"/>
  <c r="G60" i="27"/>
  <c r="G62" i="27" s="1"/>
  <c r="J59" i="25"/>
  <c r="H59" i="25"/>
  <c r="F59" i="25"/>
  <c r="F22" i="25" s="1"/>
  <c r="N59" i="25"/>
  <c r="N58" i="25" s="1"/>
  <c r="I70" i="27"/>
  <c r="I33" i="27" s="1"/>
  <c r="M57" i="27"/>
  <c r="E70" i="27"/>
  <c r="E33" i="27" s="1"/>
  <c r="K57" i="27"/>
  <c r="E71" i="27"/>
  <c r="E34" i="27" s="1"/>
  <c r="K60" i="27"/>
  <c r="M60" i="25"/>
  <c r="M62" i="25" s="1"/>
  <c r="E62" i="23"/>
  <c r="E25" i="23" s="1"/>
  <c r="E23" i="23"/>
  <c r="I73" i="21"/>
  <c r="I36" i="21" s="1"/>
  <c r="K72" i="21"/>
  <c r="K35" i="21" s="1"/>
  <c r="M71" i="21"/>
  <c r="M34" i="21" s="1"/>
  <c r="E71" i="21"/>
  <c r="E34" i="21" s="1"/>
  <c r="G70" i="21"/>
  <c r="G33" i="21" s="1"/>
  <c r="G73" i="21"/>
  <c r="G36" i="21" s="1"/>
  <c r="I72" i="21"/>
  <c r="I35" i="21" s="1"/>
  <c r="K71" i="21"/>
  <c r="K34" i="21" s="1"/>
  <c r="M70" i="21"/>
  <c r="M33" i="21" s="1"/>
  <c r="E70" i="21"/>
  <c r="E33" i="21" s="1"/>
  <c r="M73" i="21"/>
  <c r="M36" i="21" s="1"/>
  <c r="E73" i="21"/>
  <c r="E36" i="21" s="1"/>
  <c r="G72" i="21"/>
  <c r="G35" i="21" s="1"/>
  <c r="I71" i="21"/>
  <c r="I34" i="21" s="1"/>
  <c r="K70" i="21"/>
  <c r="K33" i="21" s="1"/>
  <c r="K73" i="21"/>
  <c r="K36" i="21" s="1"/>
  <c r="I70" i="21"/>
  <c r="I33" i="21" s="1"/>
  <c r="M72" i="21"/>
  <c r="M35" i="21" s="1"/>
  <c r="E72" i="21"/>
  <c r="E35" i="21" s="1"/>
  <c r="G71" i="21"/>
  <c r="G34" i="21" s="1"/>
  <c r="K72" i="22"/>
  <c r="K35" i="22" s="1"/>
  <c r="M71" i="22"/>
  <c r="M34" i="22" s="1"/>
  <c r="E71" i="22"/>
  <c r="E34" i="22" s="1"/>
  <c r="G70" i="22"/>
  <c r="G33" i="22" s="1"/>
  <c r="I73" i="22"/>
  <c r="I36" i="22" s="1"/>
  <c r="E23" i="22"/>
  <c r="E62" i="22"/>
  <c r="E25" i="22" s="1"/>
  <c r="E57" i="25"/>
  <c r="I60" i="25"/>
  <c r="I62" i="25" s="1"/>
  <c r="I60" i="24"/>
  <c r="I62" i="24" s="1"/>
  <c r="F59" i="22"/>
  <c r="F22" i="22" s="1"/>
  <c r="I61" i="22"/>
  <c r="J58" i="22"/>
  <c r="I72" i="20"/>
  <c r="I35" i="20" s="1"/>
  <c r="M70" i="20"/>
  <c r="M33" i="20" s="1"/>
  <c r="K70" i="20"/>
  <c r="K33" i="20" s="1"/>
  <c r="M73" i="20"/>
  <c r="M36" i="20" s="1"/>
  <c r="G72" i="20"/>
  <c r="G35" i="20" s="1"/>
  <c r="G73" i="20"/>
  <c r="G36" i="20" s="1"/>
  <c r="M72" i="18"/>
  <c r="M35" i="18" s="1"/>
  <c r="N58" i="16"/>
  <c r="M61" i="16"/>
  <c r="K71" i="23"/>
  <c r="K34" i="23" s="1"/>
  <c r="I61" i="23"/>
  <c r="J58" i="23"/>
  <c r="M72" i="22"/>
  <c r="M35" i="22" s="1"/>
  <c r="G72" i="22"/>
  <c r="G35" i="22" s="1"/>
  <c r="K71" i="22"/>
  <c r="K34" i="22" s="1"/>
  <c r="G60" i="20"/>
  <c r="G62" i="20" s="1"/>
  <c r="I72" i="19"/>
  <c r="I35" i="19" s="1"/>
  <c r="G60" i="19"/>
  <c r="G62" i="19" s="1"/>
  <c r="K60" i="19"/>
  <c r="I57" i="19"/>
  <c r="K72" i="18"/>
  <c r="K35" i="18" s="1"/>
  <c r="I57" i="17"/>
  <c r="K70" i="16"/>
  <c r="K33" i="16" s="1"/>
  <c r="K61" i="16"/>
  <c r="L58" i="16"/>
  <c r="E60" i="24"/>
  <c r="K60" i="24"/>
  <c r="K72" i="23"/>
  <c r="K35" i="23" s="1"/>
  <c r="E72" i="23"/>
  <c r="E35" i="23" s="1"/>
  <c r="M73" i="22"/>
  <c r="M36" i="22" s="1"/>
  <c r="E71" i="20"/>
  <c r="E34" i="20" s="1"/>
  <c r="I70" i="20"/>
  <c r="I33" i="20" s="1"/>
  <c r="K73" i="20"/>
  <c r="K36" i="20" s="1"/>
  <c r="K57" i="19"/>
  <c r="L59" i="23"/>
  <c r="H59" i="17"/>
  <c r="N59" i="17"/>
  <c r="F59" i="17"/>
  <c r="F22" i="17" s="1"/>
  <c r="J59" i="17"/>
  <c r="L59" i="17"/>
  <c r="M62" i="16"/>
  <c r="I62" i="22"/>
  <c r="M73" i="11"/>
  <c r="M36" i="11" s="1"/>
  <c r="M57" i="11"/>
  <c r="E60" i="11"/>
  <c r="E61" i="11" s="1"/>
  <c r="E24" i="11" s="1"/>
  <c r="E62" i="10"/>
  <c r="E25" i="10" s="1"/>
  <c r="E23" i="10"/>
  <c r="G70" i="16"/>
  <c r="G33" i="16" s="1"/>
  <c r="E72" i="16"/>
  <c r="E35" i="16" s="1"/>
  <c r="E70" i="16"/>
  <c r="E33" i="16" s="1"/>
  <c r="G73" i="16"/>
  <c r="G36" i="16" s="1"/>
  <c r="G72" i="11"/>
  <c r="G35" i="11" s="1"/>
  <c r="F59" i="20"/>
  <c r="F22" i="20" s="1"/>
  <c r="G57" i="17"/>
  <c r="M71" i="11"/>
  <c r="M34" i="11" s="1"/>
  <c r="I57" i="11"/>
  <c r="I62" i="11" s="1"/>
  <c r="M61" i="10"/>
  <c r="K57" i="14"/>
  <c r="K62" i="14" s="1"/>
  <c r="G57" i="14"/>
  <c r="M60" i="14"/>
  <c r="M62" i="14" s="1"/>
  <c r="N59" i="13"/>
  <c r="N58" i="13" s="1"/>
  <c r="G61" i="13"/>
  <c r="H58" i="13"/>
  <c r="K70" i="8"/>
  <c r="K33" i="8" s="1"/>
  <c r="M73" i="8"/>
  <c r="M36" i="8" s="1"/>
  <c r="K72" i="8"/>
  <c r="K35" i="8" s="1"/>
  <c r="E60" i="4"/>
  <c r="G70" i="10"/>
  <c r="G33" i="10" s="1"/>
  <c r="K70" i="10"/>
  <c r="K33" i="10" s="1"/>
  <c r="E70" i="10"/>
  <c r="E33" i="10" s="1"/>
  <c r="I70" i="10"/>
  <c r="I33" i="10" s="1"/>
  <c r="K73" i="10"/>
  <c r="K36" i="10" s="1"/>
  <c r="E72" i="8"/>
  <c r="E35" i="8" s="1"/>
  <c r="I61" i="8"/>
  <c r="J58" i="8"/>
  <c r="M57" i="6"/>
  <c r="K72" i="5"/>
  <c r="K35" i="5" s="1"/>
  <c r="N59" i="5"/>
  <c r="F59" i="5"/>
  <c r="F22" i="5" s="1"/>
  <c r="J59" i="5"/>
  <c r="H59" i="5"/>
  <c r="G72" i="3"/>
  <c r="G35" i="3" s="1"/>
  <c r="E57" i="2"/>
  <c r="G57" i="12"/>
  <c r="E57" i="12"/>
  <c r="I72" i="17"/>
  <c r="I35" i="17" s="1"/>
  <c r="K71" i="17"/>
  <c r="K34" i="17" s="1"/>
  <c r="I73" i="17"/>
  <c r="I36" i="17" s="1"/>
  <c r="M72" i="17"/>
  <c r="M35" i="17" s="1"/>
  <c r="G72" i="17"/>
  <c r="G35" i="17" s="1"/>
  <c r="L59" i="11"/>
  <c r="L58" i="11" s="1"/>
  <c r="G62" i="8"/>
  <c r="M60" i="6"/>
  <c r="G57" i="4"/>
  <c r="M71" i="3"/>
  <c r="M34" i="3" s="1"/>
  <c r="K72" i="3"/>
  <c r="K35" i="3" s="1"/>
  <c r="E71" i="3"/>
  <c r="E34" i="3" s="1"/>
  <c r="I73" i="3"/>
  <c r="I36" i="3" s="1"/>
  <c r="G70" i="3"/>
  <c r="G33" i="3" s="1"/>
  <c r="G71" i="3"/>
  <c r="G34" i="3" s="1"/>
  <c r="K62" i="3"/>
  <c r="G60" i="6"/>
  <c r="G62" i="6" s="1"/>
  <c r="G73" i="4"/>
  <c r="G36" i="4" s="1"/>
  <c r="M70" i="3"/>
  <c r="M33" i="3" s="1"/>
  <c r="L59" i="3"/>
  <c r="L58" i="3" s="1"/>
  <c r="I57" i="12"/>
  <c r="M62" i="3"/>
  <c r="M73" i="3"/>
  <c r="M36" i="3" s="1"/>
  <c r="G57" i="9"/>
  <c r="E57" i="9"/>
  <c r="K71" i="4"/>
  <c r="K34" i="4" s="1"/>
  <c r="M57" i="5"/>
  <c r="I57" i="5"/>
  <c r="M71" i="4"/>
  <c r="M34" i="4" s="1"/>
  <c r="G71" i="4"/>
  <c r="G34" i="4" s="1"/>
  <c r="K70" i="4"/>
  <c r="K33" i="4" s="1"/>
  <c r="M73" i="4"/>
  <c r="M36" i="4" s="1"/>
  <c r="M57" i="4"/>
  <c r="N59" i="4"/>
  <c r="K73" i="26"/>
  <c r="K36" i="26" s="1"/>
  <c r="M72" i="26"/>
  <c r="M35" i="26" s="1"/>
  <c r="E72" i="26"/>
  <c r="E35" i="26" s="1"/>
  <c r="G71" i="26"/>
  <c r="G34" i="26" s="1"/>
  <c r="I70" i="26"/>
  <c r="I33" i="26" s="1"/>
  <c r="G73" i="26"/>
  <c r="G36" i="26" s="1"/>
  <c r="G72" i="26"/>
  <c r="G35" i="26" s="1"/>
  <c r="E71" i="26"/>
  <c r="E34" i="26" s="1"/>
  <c r="E70" i="26"/>
  <c r="E33" i="26" s="1"/>
  <c r="E73" i="26"/>
  <c r="E36" i="26" s="1"/>
  <c r="M71" i="26"/>
  <c r="M34" i="26" s="1"/>
  <c r="M70" i="26"/>
  <c r="M33" i="26" s="1"/>
  <c r="M73" i="26"/>
  <c r="M36" i="26" s="1"/>
  <c r="K72" i="26"/>
  <c r="K35" i="26" s="1"/>
  <c r="K71" i="26"/>
  <c r="K34" i="26" s="1"/>
  <c r="K70" i="26"/>
  <c r="K33" i="26" s="1"/>
  <c r="I72" i="26"/>
  <c r="I35" i="26" s="1"/>
  <c r="I71" i="26"/>
  <c r="I34" i="26" s="1"/>
  <c r="G70" i="26"/>
  <c r="G33" i="26" s="1"/>
  <c r="I73" i="26"/>
  <c r="I36" i="26" s="1"/>
  <c r="M61" i="22"/>
  <c r="M70" i="23"/>
  <c r="M33" i="23" s="1"/>
  <c r="G73" i="23"/>
  <c r="G36" i="23" s="1"/>
  <c r="E70" i="23"/>
  <c r="E33" i="23" s="1"/>
  <c r="E71" i="18"/>
  <c r="E34" i="18" s="1"/>
  <c r="I70" i="23"/>
  <c r="I33" i="23" s="1"/>
  <c r="N59" i="26"/>
  <c r="F59" i="26"/>
  <c r="F22" i="26" s="1"/>
  <c r="L59" i="26"/>
  <c r="J59" i="26"/>
  <c r="H59" i="26"/>
  <c r="G60" i="28"/>
  <c r="M57" i="28"/>
  <c r="E57" i="28"/>
  <c r="M60" i="28"/>
  <c r="K57" i="28"/>
  <c r="K60" i="28"/>
  <c r="I57" i="28"/>
  <c r="I60" i="28"/>
  <c r="I62" i="28" s="1"/>
  <c r="G57" i="28"/>
  <c r="E60" i="28"/>
  <c r="M60" i="27"/>
  <c r="M62" i="27" s="1"/>
  <c r="K70" i="27"/>
  <c r="K33" i="27" s="1"/>
  <c r="E57" i="27"/>
  <c r="K73" i="27"/>
  <c r="K36" i="27" s="1"/>
  <c r="G73" i="27"/>
  <c r="G36" i="27" s="1"/>
  <c r="M71" i="27"/>
  <c r="M34" i="27" s="1"/>
  <c r="K57" i="25"/>
  <c r="L58" i="23"/>
  <c r="K61" i="23"/>
  <c r="K60" i="25"/>
  <c r="N59" i="24"/>
  <c r="F59" i="24"/>
  <c r="F22" i="24" s="1"/>
  <c r="H59" i="24"/>
  <c r="H58" i="24" s="1"/>
  <c r="L59" i="24"/>
  <c r="J59" i="24"/>
  <c r="K61" i="22"/>
  <c r="L58" i="22"/>
  <c r="I72" i="23"/>
  <c r="I35" i="23" s="1"/>
  <c r="N59" i="22"/>
  <c r="N58" i="22" s="1"/>
  <c r="K62" i="22"/>
  <c r="K71" i="20"/>
  <c r="K34" i="20" s="1"/>
  <c r="M57" i="20"/>
  <c r="E72" i="18"/>
  <c r="E35" i="18" s="1"/>
  <c r="E61" i="16"/>
  <c r="E24" i="16" s="1"/>
  <c r="F58" i="16"/>
  <c r="F21" i="16" s="1"/>
  <c r="E20" i="16"/>
  <c r="M61" i="23"/>
  <c r="N58" i="23"/>
  <c r="I70" i="22"/>
  <c r="I33" i="22" s="1"/>
  <c r="K73" i="22"/>
  <c r="K36" i="22" s="1"/>
  <c r="E73" i="22"/>
  <c r="E36" i="22" s="1"/>
  <c r="I72" i="22"/>
  <c r="I35" i="22" s="1"/>
  <c r="E57" i="20"/>
  <c r="K71" i="19"/>
  <c r="K34" i="19" s="1"/>
  <c r="M57" i="19"/>
  <c r="M71" i="18"/>
  <c r="M34" i="18" s="1"/>
  <c r="J59" i="18"/>
  <c r="H59" i="18"/>
  <c r="E73" i="16"/>
  <c r="E36" i="16" s="1"/>
  <c r="K57" i="24"/>
  <c r="E57" i="24"/>
  <c r="G70" i="23"/>
  <c r="G33" i="23" s="1"/>
  <c r="I73" i="23"/>
  <c r="I36" i="23" s="1"/>
  <c r="M72" i="23"/>
  <c r="M35" i="23" s="1"/>
  <c r="G72" i="23"/>
  <c r="G35" i="23" s="1"/>
  <c r="M71" i="20"/>
  <c r="M34" i="20" s="1"/>
  <c r="G71" i="20"/>
  <c r="G34" i="20" s="1"/>
  <c r="E60" i="20"/>
  <c r="K60" i="20"/>
  <c r="K62" i="20" s="1"/>
  <c r="F59" i="23"/>
  <c r="N59" i="18"/>
  <c r="M60" i="17"/>
  <c r="M62" i="17" s="1"/>
  <c r="E62" i="13"/>
  <c r="E25" i="13" s="1"/>
  <c r="E23" i="13"/>
  <c r="M73" i="25"/>
  <c r="M36" i="25" s="1"/>
  <c r="E73" i="25"/>
  <c r="E36" i="25" s="1"/>
  <c r="G72" i="25"/>
  <c r="G35" i="25" s="1"/>
  <c r="I71" i="25"/>
  <c r="I34" i="25" s="1"/>
  <c r="K70" i="25"/>
  <c r="K33" i="25" s="1"/>
  <c r="G73" i="25"/>
  <c r="G36" i="25" s="1"/>
  <c r="E72" i="25"/>
  <c r="E35" i="25" s="1"/>
  <c r="E71" i="25"/>
  <c r="E34" i="25" s="1"/>
  <c r="E70" i="25"/>
  <c r="E33" i="25" s="1"/>
  <c r="M72" i="25"/>
  <c r="M35" i="25" s="1"/>
  <c r="M71" i="25"/>
  <c r="M34" i="25" s="1"/>
  <c r="M70" i="25"/>
  <c r="M33" i="25" s="1"/>
  <c r="I72" i="25"/>
  <c r="I35" i="25" s="1"/>
  <c r="G70" i="25"/>
  <c r="G33" i="25" s="1"/>
  <c r="K73" i="25"/>
  <c r="K36" i="25" s="1"/>
  <c r="K71" i="25"/>
  <c r="K34" i="25" s="1"/>
  <c r="I73" i="25"/>
  <c r="I36" i="25" s="1"/>
  <c r="G71" i="25"/>
  <c r="G34" i="25" s="1"/>
  <c r="K72" i="25"/>
  <c r="K35" i="25" s="1"/>
  <c r="I70" i="25"/>
  <c r="I33" i="25" s="1"/>
  <c r="K73" i="19"/>
  <c r="K36" i="19" s="1"/>
  <c r="J59" i="16"/>
  <c r="J58" i="16" s="1"/>
  <c r="I73" i="14"/>
  <c r="I36" i="14" s="1"/>
  <c r="K72" i="14"/>
  <c r="K35" i="14" s="1"/>
  <c r="M71" i="14"/>
  <c r="M34" i="14" s="1"/>
  <c r="E71" i="14"/>
  <c r="E34" i="14" s="1"/>
  <c r="G70" i="14"/>
  <c r="G33" i="14" s="1"/>
  <c r="G73" i="14"/>
  <c r="G36" i="14" s="1"/>
  <c r="G72" i="14"/>
  <c r="G35" i="14" s="1"/>
  <c r="G71" i="14"/>
  <c r="G34" i="14" s="1"/>
  <c r="E70" i="14"/>
  <c r="E33" i="14" s="1"/>
  <c r="E73" i="14"/>
  <c r="E36" i="14" s="1"/>
  <c r="E72" i="14"/>
  <c r="E35" i="14" s="1"/>
  <c r="M70" i="14"/>
  <c r="M33" i="14" s="1"/>
  <c r="M73" i="14"/>
  <c r="M36" i="14" s="1"/>
  <c r="M72" i="14"/>
  <c r="M35" i="14" s="1"/>
  <c r="K71" i="14"/>
  <c r="K34" i="14" s="1"/>
  <c r="K70" i="14"/>
  <c r="K33" i="14" s="1"/>
  <c r="I70" i="14"/>
  <c r="I33" i="14" s="1"/>
  <c r="I72" i="14"/>
  <c r="I35" i="14" s="1"/>
  <c r="I71" i="14"/>
  <c r="I34" i="14" s="1"/>
  <c r="K73" i="14"/>
  <c r="K36" i="14" s="1"/>
  <c r="M71" i="19"/>
  <c r="M34" i="19" s="1"/>
  <c r="K73" i="18"/>
  <c r="K36" i="18" s="1"/>
  <c r="M72" i="11"/>
  <c r="M35" i="11" s="1"/>
  <c r="K61" i="10"/>
  <c r="M71" i="16"/>
  <c r="M34" i="16" s="1"/>
  <c r="K73" i="16"/>
  <c r="K36" i="16" s="1"/>
  <c r="M70" i="16"/>
  <c r="M33" i="16" s="1"/>
  <c r="G71" i="11"/>
  <c r="G34" i="11" s="1"/>
  <c r="M60" i="11"/>
  <c r="M62" i="11" s="1"/>
  <c r="G61" i="10"/>
  <c r="M62" i="8"/>
  <c r="J59" i="20"/>
  <c r="J58" i="20" s="1"/>
  <c r="K72" i="11"/>
  <c r="K35" i="11" s="1"/>
  <c r="G57" i="11"/>
  <c r="E20" i="10"/>
  <c r="E61" i="10"/>
  <c r="E24" i="10" s="1"/>
  <c r="E57" i="14"/>
  <c r="J59" i="13"/>
  <c r="J58" i="13" s="1"/>
  <c r="I62" i="13"/>
  <c r="H59" i="10"/>
  <c r="H58" i="10" s="1"/>
  <c r="L59" i="10"/>
  <c r="L58" i="10" s="1"/>
  <c r="J59" i="10"/>
  <c r="F59" i="10"/>
  <c r="F22" i="10" s="1"/>
  <c r="N59" i="10"/>
  <c r="N58" i="10" s="1"/>
  <c r="I71" i="8"/>
  <c r="I34" i="8" s="1"/>
  <c r="K57" i="4"/>
  <c r="I71" i="10"/>
  <c r="I34" i="10" s="1"/>
  <c r="K71" i="10"/>
  <c r="K34" i="10" s="1"/>
  <c r="E71" i="10"/>
  <c r="E34" i="10" s="1"/>
  <c r="G71" i="10"/>
  <c r="G34" i="10" s="1"/>
  <c r="I61" i="10"/>
  <c r="J58" i="10"/>
  <c r="I70" i="8"/>
  <c r="I33" i="8" s="1"/>
  <c r="E57" i="6"/>
  <c r="M71" i="5"/>
  <c r="M34" i="5" s="1"/>
  <c r="K60" i="4"/>
  <c r="K62" i="4" s="1"/>
  <c r="I71" i="3"/>
  <c r="I34" i="3" s="1"/>
  <c r="E62" i="3"/>
  <c r="E25" i="3" s="1"/>
  <c r="E23" i="3"/>
  <c r="I60" i="2"/>
  <c r="I62" i="2" s="1"/>
  <c r="K60" i="2"/>
  <c r="K62" i="2" s="1"/>
  <c r="I57" i="2"/>
  <c r="G57" i="2"/>
  <c r="I60" i="12"/>
  <c r="I62" i="12" s="1"/>
  <c r="E71" i="17"/>
  <c r="E34" i="17" s="1"/>
  <c r="G73" i="17"/>
  <c r="G36" i="17" s="1"/>
  <c r="I70" i="17"/>
  <c r="I33" i="17" s="1"/>
  <c r="K73" i="17"/>
  <c r="K36" i="17" s="1"/>
  <c r="J59" i="11"/>
  <c r="G73" i="8"/>
  <c r="G36" i="8" s="1"/>
  <c r="E61" i="8"/>
  <c r="E24" i="8" s="1"/>
  <c r="F58" i="8"/>
  <c r="F21" i="8" s="1"/>
  <c r="E20" i="8"/>
  <c r="E60" i="6"/>
  <c r="K73" i="3"/>
  <c r="K36" i="3" s="1"/>
  <c r="N59" i="3"/>
  <c r="N58" i="3" s="1"/>
  <c r="E60" i="2"/>
  <c r="I73" i="5"/>
  <c r="I36" i="5" s="1"/>
  <c r="E70" i="4"/>
  <c r="E33" i="4" s="1"/>
  <c r="K71" i="3"/>
  <c r="K34" i="3" s="1"/>
  <c r="I72" i="4"/>
  <c r="I35" i="4" s="1"/>
  <c r="J59" i="3"/>
  <c r="J58" i="3" s="1"/>
  <c r="K57" i="9"/>
  <c r="I60" i="9"/>
  <c r="I62" i="9" s="1"/>
  <c r="G60" i="5"/>
  <c r="G62" i="5" s="1"/>
  <c r="K72" i="4"/>
  <c r="K35" i="4" s="1"/>
  <c r="E72" i="4"/>
  <c r="E35" i="4" s="1"/>
  <c r="I71" i="4"/>
  <c r="I34" i="4" s="1"/>
  <c r="J59" i="4"/>
  <c r="J58" i="4" s="1"/>
  <c r="G20" i="1"/>
  <c r="G28" i="1"/>
  <c r="G4" i="1"/>
  <c r="G12" i="1"/>
  <c r="G6" i="1"/>
  <c r="G14" i="1"/>
  <c r="G22" i="1"/>
  <c r="G8" i="1"/>
  <c r="G16" i="1"/>
  <c r="G24" i="1"/>
  <c r="G2" i="1"/>
  <c r="G10" i="1"/>
  <c r="G18" i="1"/>
  <c r="G26" i="1"/>
  <c r="G3" i="1"/>
  <c r="G5" i="1"/>
  <c r="G7" i="1"/>
  <c r="G9" i="1"/>
  <c r="G11" i="1"/>
  <c r="G13" i="1"/>
  <c r="G15" i="1"/>
  <c r="G17" i="1"/>
  <c r="G19" i="1"/>
  <c r="G21" i="1"/>
  <c r="G23" i="1"/>
  <c r="G25" i="1"/>
  <c r="G27" i="1"/>
  <c r="E23" i="2" l="1"/>
  <c r="E62" i="2"/>
  <c r="E25" i="2" s="1"/>
  <c r="F58" i="14"/>
  <c r="F21" i="14" s="1"/>
  <c r="E20" i="14"/>
  <c r="E61" i="14"/>
  <c r="E24" i="14" s="1"/>
  <c r="H58" i="11"/>
  <c r="G61" i="11"/>
  <c r="E23" i="20"/>
  <c r="E62" i="20"/>
  <c r="E25" i="20" s="1"/>
  <c r="K61" i="24"/>
  <c r="L58" i="24"/>
  <c r="E23" i="28"/>
  <c r="E62" i="28"/>
  <c r="E25" i="28" s="1"/>
  <c r="K62" i="28"/>
  <c r="M61" i="28"/>
  <c r="N58" i="28"/>
  <c r="I61" i="5"/>
  <c r="J58" i="5"/>
  <c r="G61" i="9"/>
  <c r="H58" i="9"/>
  <c r="M62" i="6"/>
  <c r="E61" i="12"/>
  <c r="E24" i="12" s="1"/>
  <c r="F58" i="12"/>
  <c r="F21" i="12" s="1"/>
  <c r="E20" i="12"/>
  <c r="G61" i="17"/>
  <c r="H58" i="17"/>
  <c r="K61" i="19"/>
  <c r="L58" i="19"/>
  <c r="E62" i="24"/>
  <c r="E25" i="24" s="1"/>
  <c r="E23" i="24"/>
  <c r="I61" i="17"/>
  <c r="J58" i="17"/>
  <c r="K61" i="27"/>
  <c r="L58" i="27"/>
  <c r="H58" i="27"/>
  <c r="G61" i="27"/>
  <c r="I62" i="5"/>
  <c r="K62" i="15"/>
  <c r="G61" i="15"/>
  <c r="H58" i="15"/>
  <c r="G62" i="17"/>
  <c r="K61" i="18"/>
  <c r="L58" i="18"/>
  <c r="G62" i="18"/>
  <c r="K62" i="18"/>
  <c r="E23" i="19"/>
  <c r="E62" i="19"/>
  <c r="E25" i="19" s="1"/>
  <c r="I61" i="24"/>
  <c r="J58" i="24"/>
  <c r="E23" i="21"/>
  <c r="E62" i="21"/>
  <c r="E25" i="21" s="1"/>
  <c r="G62" i="21"/>
  <c r="L58" i="26"/>
  <c r="K61" i="26"/>
  <c r="I61" i="26"/>
  <c r="J58" i="26"/>
  <c r="G61" i="5"/>
  <c r="H58" i="5"/>
  <c r="G62" i="4"/>
  <c r="K61" i="7"/>
  <c r="L58" i="7"/>
  <c r="G62" i="7"/>
  <c r="K62" i="12"/>
  <c r="G61" i="6"/>
  <c r="H58" i="6"/>
  <c r="E20" i="17"/>
  <c r="E61" i="17"/>
  <c r="E24" i="17" s="1"/>
  <c r="F58" i="17"/>
  <c r="F21" i="17" s="1"/>
  <c r="I61" i="25"/>
  <c r="J58" i="25"/>
  <c r="K61" i="20"/>
  <c r="M61" i="19"/>
  <c r="N58" i="19"/>
  <c r="L58" i="25"/>
  <c r="K61" i="25"/>
  <c r="E61" i="27"/>
  <c r="E24" i="27" s="1"/>
  <c r="F58" i="27"/>
  <c r="F21" i="27" s="1"/>
  <c r="E20" i="27"/>
  <c r="G61" i="28"/>
  <c r="H58" i="28"/>
  <c r="K61" i="28"/>
  <c r="L58" i="28"/>
  <c r="G62" i="28"/>
  <c r="M61" i="5"/>
  <c r="N58" i="5"/>
  <c r="G61" i="12"/>
  <c r="H58" i="12"/>
  <c r="M61" i="6"/>
  <c r="N58" i="6"/>
  <c r="E23" i="11"/>
  <c r="E62" i="11"/>
  <c r="E25" i="11" s="1"/>
  <c r="E61" i="5"/>
  <c r="E24" i="5" s="1"/>
  <c r="F58" i="5"/>
  <c r="F21" i="5" s="1"/>
  <c r="E20" i="5"/>
  <c r="K61" i="5"/>
  <c r="L58" i="5"/>
  <c r="K61" i="15"/>
  <c r="L58" i="15"/>
  <c r="E61" i="15"/>
  <c r="E24" i="15" s="1"/>
  <c r="F58" i="15"/>
  <c r="F21" i="15" s="1"/>
  <c r="E20" i="15"/>
  <c r="M62" i="18"/>
  <c r="G61" i="18"/>
  <c r="H58" i="18"/>
  <c r="N58" i="24"/>
  <c r="M61" i="24"/>
  <c r="I61" i="21"/>
  <c r="J58" i="21"/>
  <c r="H58" i="21"/>
  <c r="G61" i="21"/>
  <c r="E61" i="26"/>
  <c r="E24" i="26" s="1"/>
  <c r="E20" i="26"/>
  <c r="F58" i="26"/>
  <c r="F21" i="26" s="1"/>
  <c r="K62" i="26"/>
  <c r="E23" i="27"/>
  <c r="E62" i="27"/>
  <c r="E25" i="27" s="1"/>
  <c r="K61" i="2"/>
  <c r="E23" i="7"/>
  <c r="E62" i="7"/>
  <c r="E25" i="7" s="1"/>
  <c r="I61" i="7"/>
  <c r="J58" i="7"/>
  <c r="I61" i="4"/>
  <c r="I62" i="6"/>
  <c r="G61" i="20"/>
  <c r="E62" i="14"/>
  <c r="E25" i="14" s="1"/>
  <c r="I61" i="20"/>
  <c r="I61" i="27"/>
  <c r="K62" i="5"/>
  <c r="M61" i="12"/>
  <c r="K61" i="9"/>
  <c r="L58" i="9"/>
  <c r="G61" i="2"/>
  <c r="H58" i="2"/>
  <c r="F22" i="23"/>
  <c r="F58" i="23"/>
  <c r="F21" i="23" s="1"/>
  <c r="M61" i="20"/>
  <c r="N58" i="20"/>
  <c r="K62" i="25"/>
  <c r="M62" i="28"/>
  <c r="E61" i="2"/>
  <c r="E24" i="2" s="1"/>
  <c r="F58" i="2"/>
  <c r="F21" i="2" s="1"/>
  <c r="E20" i="2"/>
  <c r="E62" i="4"/>
  <c r="E25" i="4" s="1"/>
  <c r="E23" i="4"/>
  <c r="H58" i="14"/>
  <c r="G61" i="14"/>
  <c r="J58" i="11"/>
  <c r="I61" i="11"/>
  <c r="M61" i="11"/>
  <c r="N58" i="11"/>
  <c r="I61" i="19"/>
  <c r="J58" i="19"/>
  <c r="K62" i="27"/>
  <c r="M61" i="27"/>
  <c r="N58" i="27"/>
  <c r="K62" i="9"/>
  <c r="G62" i="2"/>
  <c r="K61" i="6"/>
  <c r="L58" i="6"/>
  <c r="E23" i="15"/>
  <c r="E62" i="15"/>
  <c r="E25" i="15" s="1"/>
  <c r="M61" i="15"/>
  <c r="N58" i="15"/>
  <c r="E61" i="18"/>
  <c r="E24" i="18" s="1"/>
  <c r="F58" i="18"/>
  <c r="F21" i="18" s="1"/>
  <c r="E20" i="18"/>
  <c r="I62" i="18"/>
  <c r="K61" i="21"/>
  <c r="L58" i="21"/>
  <c r="E61" i="21"/>
  <c r="E24" i="21" s="1"/>
  <c r="F58" i="21"/>
  <c r="F21" i="21" s="1"/>
  <c r="E20" i="21"/>
  <c r="I62" i="21"/>
  <c r="G61" i="26"/>
  <c r="H58" i="26"/>
  <c r="N58" i="26"/>
  <c r="M61" i="26"/>
  <c r="G61" i="25"/>
  <c r="H58" i="25"/>
  <c r="G62" i="9"/>
  <c r="G61" i="7"/>
  <c r="H58" i="7"/>
  <c r="E20" i="7"/>
  <c r="F58" i="7"/>
  <c r="F21" i="7" s="1"/>
  <c r="E61" i="7"/>
  <c r="E24" i="7" s="1"/>
  <c r="K62" i="7"/>
  <c r="I61" i="6"/>
  <c r="J58" i="6"/>
  <c r="I61" i="14"/>
  <c r="J58" i="14"/>
  <c r="G62" i="11"/>
  <c r="G61" i="24"/>
  <c r="M61" i="25"/>
  <c r="I62" i="17"/>
  <c r="E23" i="6"/>
  <c r="E62" i="6"/>
  <c r="E25" i="6" s="1"/>
  <c r="I61" i="2"/>
  <c r="J58" i="2"/>
  <c r="E61" i="6"/>
  <c r="E24" i="6" s="1"/>
  <c r="F58" i="6"/>
  <c r="F21" i="6" s="1"/>
  <c r="E20" i="6"/>
  <c r="L58" i="4"/>
  <c r="K61" i="4"/>
  <c r="F58" i="10"/>
  <c r="F21" i="10" s="1"/>
  <c r="F58" i="24"/>
  <c r="F21" i="24" s="1"/>
  <c r="E20" i="24"/>
  <c r="E61" i="24"/>
  <c r="E24" i="24" s="1"/>
  <c r="E61" i="20"/>
  <c r="E24" i="20" s="1"/>
  <c r="F58" i="20"/>
  <c r="F21" i="20" s="1"/>
  <c r="E20" i="20"/>
  <c r="I61" i="28"/>
  <c r="J58" i="28"/>
  <c r="E20" i="28"/>
  <c r="E61" i="28"/>
  <c r="E24" i="28" s="1"/>
  <c r="F58" i="28"/>
  <c r="F21" i="28" s="1"/>
  <c r="M61" i="4"/>
  <c r="N58" i="4"/>
  <c r="E61" i="9"/>
  <c r="E24" i="9" s="1"/>
  <c r="F58" i="9"/>
  <c r="F21" i="9" s="1"/>
  <c r="E20" i="9"/>
  <c r="J58" i="12"/>
  <c r="I61" i="12"/>
  <c r="G61" i="4"/>
  <c r="H58" i="4"/>
  <c r="L58" i="14"/>
  <c r="K61" i="14"/>
  <c r="K62" i="24"/>
  <c r="K62" i="19"/>
  <c r="E61" i="25"/>
  <c r="E24" i="25" s="1"/>
  <c r="F58" i="25"/>
  <c r="F21" i="25" s="1"/>
  <c r="E20" i="25"/>
  <c r="E23" i="9"/>
  <c r="E62" i="9"/>
  <c r="E25" i="9" s="1"/>
  <c r="E23" i="12"/>
  <c r="E62" i="12"/>
  <c r="E25" i="12" s="1"/>
  <c r="I61" i="15"/>
  <c r="J58" i="15"/>
  <c r="G62" i="15"/>
  <c r="E23" i="18"/>
  <c r="E62" i="18"/>
  <c r="E25" i="18" s="1"/>
  <c r="M61" i="18"/>
  <c r="N58" i="18"/>
  <c r="I61" i="18"/>
  <c r="J58" i="18"/>
  <c r="I62" i="19"/>
  <c r="K61" i="17"/>
  <c r="L58" i="17"/>
  <c r="M61" i="21"/>
  <c r="N58" i="21"/>
  <c r="E62" i="26"/>
  <c r="E25" i="26" s="1"/>
  <c r="E23" i="26"/>
  <c r="F58" i="22"/>
  <c r="F21" i="22" s="1"/>
  <c r="I61" i="9"/>
  <c r="J58" i="9"/>
  <c r="M62" i="5"/>
  <c r="E61" i="4"/>
  <c r="E24" i="4" s="1"/>
  <c r="F58" i="4"/>
  <c r="F21" i="4" s="1"/>
  <c r="E20" i="4"/>
  <c r="M61" i="7"/>
  <c r="N58" i="7"/>
  <c r="K61" i="12"/>
  <c r="L58" i="12"/>
  <c r="K62" i="6"/>
  <c r="F58" i="13"/>
  <c r="F21" i="13" s="1"/>
  <c r="N58" i="14"/>
  <c r="M61" i="14"/>
  <c r="M61" i="17"/>
  <c r="N58" i="17"/>
  <c r="M62" i="19"/>
  <c r="M62" i="24"/>
  <c r="E61" i="19"/>
  <c r="E24" i="19" s="1"/>
  <c r="F58" i="19"/>
  <c r="F21" i="19" s="1"/>
  <c r="E20" i="19"/>
  <c r="G62" i="12"/>
  <c r="G61" i="19"/>
  <c r="M61" i="9"/>
  <c r="M62" i="20"/>
</calcChain>
</file>

<file path=xl/sharedStrings.xml><?xml version="1.0" encoding="utf-8"?>
<sst xmlns="http://schemas.openxmlformats.org/spreadsheetml/2006/main" count="6446" uniqueCount="329">
  <si>
    <t>基本政策</t>
    <rPh sb="0" eb="2">
      <t>キホン</t>
    </rPh>
    <rPh sb="2" eb="4">
      <t>セイサク</t>
    </rPh>
    <phoneticPr fontId="3"/>
  </si>
  <si>
    <t>施策領域</t>
    <rPh sb="0" eb="1">
      <t>セ</t>
    </rPh>
    <rPh sb="1" eb="2">
      <t>サク</t>
    </rPh>
    <rPh sb="2" eb="4">
      <t>リョウイキ</t>
    </rPh>
    <phoneticPr fontId="3"/>
  </si>
  <si>
    <t>施策</t>
    <rPh sb="0" eb="2">
      <t>シサク</t>
    </rPh>
    <phoneticPr fontId="3"/>
  </si>
  <si>
    <t>シート名</t>
    <rPh sb="3" eb="4">
      <t>メイ</t>
    </rPh>
    <phoneticPr fontId="3"/>
  </si>
  <si>
    <t>事業名</t>
    <rPh sb="0" eb="2">
      <t>ジギョウ</t>
    </rPh>
    <rPh sb="2" eb="3">
      <t>メイ</t>
    </rPh>
    <phoneticPr fontId="4"/>
  </si>
  <si>
    <t>基本政策５【安全安心】</t>
  </si>
  <si>
    <t>危機管理</t>
  </si>
  <si>
    <t>施策１　災害に強いまちづくりの推進</t>
  </si>
  <si>
    <t>事務事業評価シート(445)</t>
    <phoneticPr fontId="3"/>
  </si>
  <si>
    <t>事務事業評価シート(446)</t>
    <phoneticPr fontId="3"/>
  </si>
  <si>
    <t>事務事業評価シート(447)</t>
    <phoneticPr fontId="3"/>
  </si>
  <si>
    <t>事務事業評価シート(448)</t>
    <phoneticPr fontId="3"/>
  </si>
  <si>
    <t>事務事業評価シート(449)</t>
    <phoneticPr fontId="3"/>
  </si>
  <si>
    <t>事務事業評価シート(450)</t>
    <phoneticPr fontId="3"/>
  </si>
  <si>
    <t>事務事業評価シート(451)</t>
    <phoneticPr fontId="3"/>
  </si>
  <si>
    <t>事務事業評価シート(452)</t>
    <phoneticPr fontId="3"/>
  </si>
  <si>
    <t>事務事業評価シート(453)</t>
    <phoneticPr fontId="3"/>
  </si>
  <si>
    <t>事務事業評価シート(454)</t>
    <phoneticPr fontId="3"/>
  </si>
  <si>
    <t>事務事業評価シート(455)</t>
    <phoneticPr fontId="3"/>
  </si>
  <si>
    <t>事務事業評価シート(456)</t>
    <phoneticPr fontId="3"/>
  </si>
  <si>
    <t>事務事業評価シート(457)</t>
    <phoneticPr fontId="3"/>
  </si>
  <si>
    <t>事務事業評価シート(458)</t>
    <phoneticPr fontId="3"/>
  </si>
  <si>
    <t>事務事業評価シート(459)</t>
    <phoneticPr fontId="3"/>
  </si>
  <si>
    <t>事務事業評価シート(460)</t>
    <phoneticPr fontId="3"/>
  </si>
  <si>
    <t>事務事業評価シート(461)</t>
    <phoneticPr fontId="3"/>
  </si>
  <si>
    <t>事務事業評価シート(462)</t>
    <phoneticPr fontId="3"/>
  </si>
  <si>
    <t>事務事業評価シート(463)</t>
    <phoneticPr fontId="3"/>
  </si>
  <si>
    <t>事務事業評価シート(464)</t>
    <phoneticPr fontId="3"/>
  </si>
  <si>
    <t>事務事業評価シート(465)</t>
    <phoneticPr fontId="3"/>
  </si>
  <si>
    <t>事務事業評価シート(466)</t>
    <phoneticPr fontId="3"/>
  </si>
  <si>
    <t>事務事業評価シート(467)</t>
    <phoneticPr fontId="3"/>
  </si>
  <si>
    <t>事務事業評価シート(468)</t>
    <phoneticPr fontId="3"/>
  </si>
  <si>
    <t>施策２　防犯体制の充実</t>
  </si>
  <si>
    <t>事務事業評価シート(469)</t>
    <phoneticPr fontId="3"/>
  </si>
  <si>
    <t>事務事業評価シート(470)</t>
    <phoneticPr fontId="3"/>
  </si>
  <si>
    <t>施策３　危機管理への対応力強化</t>
  </si>
  <si>
    <t>事務事業評価シート(471)</t>
    <phoneticPr fontId="3"/>
  </si>
  <si>
    <t>１　事業基礎情報（Ｐｌａｎ）</t>
  </si>
  <si>
    <t>３　事業評価（Ｃｈｅｃｋ）</t>
  </si>
  <si>
    <t>基本政策</t>
  </si>
  <si>
    <t>事業の実施状況</t>
  </si>
  <si>
    <t>Ａ：計画以上に実施
Ｂ：計画どおりに実施
Ｃ：計画どおりに実施できず</t>
  </si>
  <si>
    <t>施策領域</t>
  </si>
  <si>
    <t>施策項目</t>
  </si>
  <si>
    <t>事業の必要性
【市民ニーズ】</t>
  </si>
  <si>
    <t>Ａ：高まっている
Ｂ：変わらない
Ｃ：薄れている</t>
  </si>
  <si>
    <t>事業</t>
  </si>
  <si>
    <t>所属</t>
  </si>
  <si>
    <t>事業の効率性
【見直す余地】</t>
  </si>
  <si>
    <t>Ａ：余地はない
Ｂ：余地はある</t>
  </si>
  <si>
    <t>事業概要</t>
  </si>
  <si>
    <t>施策への貢献度</t>
  </si>
  <si>
    <t>Ａ：貢献している
Ｂ：やや貢献している
Ｃ：貢献の度合いが低い</t>
  </si>
  <si>
    <t>事業の成果・分析</t>
  </si>
  <si>
    <t>実施形態</t>
  </si>
  <si>
    <t>実施根拠</t>
  </si>
  <si>
    <t>根拠法令等</t>
  </si>
  <si>
    <t>２　事業実績（Ｄｏ）</t>
  </si>
  <si>
    <t>４　事業の今後の方向性・取組方針（Ａｃｔｉｏｎ）</t>
  </si>
  <si>
    <t>年度</t>
  </si>
  <si>
    <t>令和５年度</t>
  </si>
  <si>
    <t>令和６年度</t>
  </si>
  <si>
    <t>令和７年度</t>
  </si>
  <si>
    <t>令和８年度</t>
  </si>
  <si>
    <t>令和９年度</t>
  </si>
  <si>
    <t>今後の方向性</t>
  </si>
  <si>
    <t>Ⅰ：事業規模拡大
Ⅱ：改善しながら継続
Ⅲ：現状のまま継続
Ⅳ：事業規模縮小
Ⅴ：事業廃止
Ⅵ：事業終了</t>
  </si>
  <si>
    <t>予算
・
決算</t>
  </si>
  <si>
    <t>予算現額（円）</t>
  </si>
  <si>
    <t>財源内訳</t>
  </si>
  <si>
    <t>一般財源</t>
  </si>
  <si>
    <t>特定財源</t>
  </si>
  <si>
    <t>支出済額（円）</t>
  </si>
  <si>
    <t>不用額等（円）</t>
  </si>
  <si>
    <t>執行率（％）</t>
  </si>
  <si>
    <t>実施内容</t>
  </si>
  <si>
    <t>今後の取組方針</t>
  </si>
  <si>
    <t>指標名</t>
  </si>
  <si>
    <t>単位</t>
  </si>
  <si>
    <t>活動
指標
・
成果
指標</t>
  </si>
  <si>
    <t>基本政策５　安全・安心を実感できるまち【安全安心】</t>
  </si>
  <si>
    <t>避難行動要支援者支援</t>
  </si>
  <si>
    <t>長寿はつらつ課</t>
  </si>
  <si>
    <t>災害発生時に自力で避難することが困難な避難行動要支援者及び地域支援者の情報を登録・管理する避難行動要支援者支援システムを運用する。</t>
  </si>
  <si>
    <t>■</t>
  </si>
  <si>
    <t>□</t>
  </si>
  <si>
    <t>新座市避難行動要支援者支援制度実施要綱</t>
  </si>
  <si>
    <t/>
  </si>
  <si>
    <t>災害発生時に自力で避難することが困難な避難行動要支援者の情報を市に登録し、その情報を地域の町内会等、自主防災会、民生委員等に提供して共有することにより、避難行動要支援者が災害発生時に迅速かつ安全に避難できる支援体制の構築に努めた。
　令和５年度末時点の避難行動要支援者数　　７，４３５人
　うち、町内会等への個人情報提供同意者数　２，５６７人</t>
  </si>
  <si>
    <t>年度末時点の避難行動要支援者数</t>
  </si>
  <si>
    <t>人</t>
  </si>
  <si>
    <t>年度末時点の同意者数</t>
  </si>
  <si>
    <t>Ｃ：計画どおりに実施できず</t>
  </si>
  <si>
    <t>Ａ：高まっている</t>
  </si>
  <si>
    <t>Ｂ：余地はある</t>
  </si>
  <si>
    <t>Ｂ：やや貢献している</t>
  </si>
  <si>
    <t>避難行動要支援者の情報を地域の町内会等、自主防災会、民生委員等に提供して共有することにより、避難行動要支援者が災害発生時に迅速かつ安全に避難できる支援体制の構築に努めたが、個別避難計画の作成が進んでいない状況である。</t>
  </si>
  <si>
    <t>Ⅱ：改善しながら継続</t>
  </si>
  <si>
    <t>引き続き、避難行動要支援者が災害発生時に迅速かつ安全に避難できる支援体制の構築に努めるとともに、個別避難計画の作成を進めるよう努めていく。</t>
  </si>
  <si>
    <t>建築審査会</t>
  </si>
  <si>
    <t>建築審査課</t>
  </si>
  <si>
    <t>建築基準法第７８条の規定により、新座市建築審査会を開催し、建築基準法の施行に関する重要事項の調査審議を行う。</t>
  </si>
  <si>
    <t>建築基準法第７８条、新座市建築審査会条例</t>
  </si>
  <si>
    <t>建築物の許可行為に対する同意のほか、市の諮問事項の調査審議を行った。
令和５年度については、建築審査会を１回開催し、１件の諮問事項の審議と２７件の同意報告を遅滞なく行った。</t>
  </si>
  <si>
    <t>建築審査会開催回数</t>
  </si>
  <si>
    <t>回</t>
  </si>
  <si>
    <t>Ｂ：計画どおりに実施</t>
  </si>
  <si>
    <t>Ｂ：変わらない</t>
  </si>
  <si>
    <t>Ａ：余地はない</t>
  </si>
  <si>
    <t>Ａ：貢献している</t>
  </si>
  <si>
    <t>新型コロナの影響もあり、現在では諮問事項の審議、報告案件等がある場合に建築審査会を開催している状況である。
建築物の許可に対する同意のほか、市の諮問事項の審議等に対して、遅滞なく建築審査会を開催し、審議を行うことができた。</t>
  </si>
  <si>
    <t>Ⅲ：現状のまま継続</t>
  </si>
  <si>
    <t>今後も引続き、建築物の許可に対する同意のほか、市や建築主事等の処分又はこれに係る不作為に不服がある場合に提起する審査請求に対する裁決、市の諮問事項の調査審議等を行い、建築行政の公正な運営を図っていく。</t>
  </si>
  <si>
    <t>耐震診断・耐震改修等助成</t>
  </si>
  <si>
    <t>地震による既存建築物の倒壊等の被害を防ぎ、安全な建築物の整備を促進するため、木造戸建住宅等の耐震診断及び耐震改修等に係る費用の一部について助成を行う。
制度の創設以来、補助率・補助額の引き上げ等を行うとともに、危険ブロック塀等撤去・築造工事に対する助成を行う。</t>
  </si>
  <si>
    <t>耐震改修促進法、要綱（市各耐震要綱）など</t>
  </si>
  <si>
    <t>地震による既存建築物の倒壊等の被害を防ぎ、安全な建築物の整備を促進するため、昭和５６年５月３１日以前に着工された、いわゆる旧耐震基準の建築物の所有者等に対し、耐震診断及び耐震改修等に係る費用の一部を助成し、所有者等の費用負担の軽減に努めた。また、同制度及び耐震化の必要性・重要性について市ホームページ、ダイレクトメール、説明会等を通じて周知啓発を行い、利用促進を図った。
危険ブロック塀についても市ホームページ、ダイレクトメール、現地調査等を通じて周知啓発を行い、利用促進を図った。</t>
  </si>
  <si>
    <t>住宅の耐震化率</t>
  </si>
  <si>
    <t>％</t>
  </si>
  <si>
    <t>コロナ禍が明けたものの、エネルギーコストや原材料費等の高騰が続く中、実績として耐震診断１８件、耐震改修１２件に対して費用の助成を行い、市内建築物の耐震化を図ることができた。
一方で、市内には旧耐震基準の建築物が一定数残っており、地震災害発生のリスクは依然として高い傾向にあることから、引き続きの事業活動により、市内建築物の耐震化を図る必要がある。
危険ブロック塀については、７件（築造５件、撤去２件）の助成を行うことができたが、さらなる利用促進を図り、市内の危険ブロック塀の撤去を行う必要がある。</t>
  </si>
  <si>
    <t>市では平成２１年度の制度創設以降、耐震化に関する相談窓口の設置、説明会・情報提供による意識の啓発及び所有者等の費用を助成するなどして、市内建築物の耐震化を図ってきた。今後も、引き続き、所有者等への支援等を講じながら、市内建築物のさらなる耐震化の推進を図る。
また、危険ブロック塀についても引続き所有者への周知啓発を行い、市内の危険ブロック塀の撤去を図っていく。</t>
  </si>
  <si>
    <t>分譲マンション管理実態調査</t>
  </si>
  <si>
    <t>市内に存する分譲マンションの管理等の状況を把握するための調査業務を委託する。</t>
  </si>
  <si>
    <t>マンションの管理の適正化の推進に関する法律</t>
  </si>
  <si>
    <t>マンションの管理の適正化の推進に関する法律に基づいた任意制度であるマンション管理適正化推進計画の策定の要否等、今後の市のマンション行政における施策展開等を検討するにあたり、基礎資料が必要であることから、市内に存する分譲マンションの管理等の状況等を把握するための調査を業務委託により初めて実施した。</t>
  </si>
  <si>
    <t>市内分譲マンションの調査割合</t>
  </si>
  <si>
    <t>市内に存する民間分譲マンション２６３棟（１９２団地）全てに対し、郵送によるアンケート調査及び現地調査を行った。また、協力が得られた管理組合等については、これらに加えてヒアリング調査を実施した。アンケート調査の回答率は一般的とされる約３割にとどまったが、併せて行った現地調査により、当初の事業目的である市内分譲マンションの管理実態等を概ね把握できる結果が得られた。</t>
  </si>
  <si>
    <t>Ⅳ：事業規模縮小</t>
  </si>
  <si>
    <t>初めて実施をした今回の調査によって、令和５年度時点での市内分譲マンションの管理実態等を概ね把握することができた。しかしながら、今後、市内マンションの管理状況及びマンションを取り巻く社会情勢等については変化が予想されることから、今後については、委託によらずとも適時継続した実態把握に努める。</t>
  </si>
  <si>
    <t>被災住宅復旧修繕工事費補助</t>
  </si>
  <si>
    <t>自然災害により被害を受けた個人所有の居住のための住宅において、生活基盤の早期復旧を支援することを目的として、被害復旧のための修繕工事及びその附帯工事の費用の一部について補助を行う。</t>
  </si>
  <si>
    <t>新座市被災住宅復旧修繕工事費補助金交付要綱</t>
  </si>
  <si>
    <t>大雨に伴う河川や道路からの溢水によって浸水を受けた個人所有の居住のための住宅において、生活基盤の早期復旧を支援することを目的として、被害復旧のための修繕工事及びその附帯工事の費用の一部について補助を行うものであるが、令和５年度においては補助対象となる被害を受けた住宅はなかった。</t>
  </si>
  <si>
    <t>浸水被害発生状況の確認割合</t>
  </si>
  <si>
    <t>対象となる被害を受けた住宅が発生しなかったことから補助実績には至らなかったが、市が豪雨災害を発生させる可能性のある台風等の経路となった際には、都度関係部局と連携し、情報の収集に努めて必要な対応に備えた。また、市ホームページ掲載等により制度の周知に努めた。</t>
  </si>
  <si>
    <t>令和５年度においては、市内で大雨による被害は発生しなかった。しかしながら、令和元年東日本台風に代表されるように近年、各地で豪雨災害が発生していることを踏まえれば、不測の事態における行政支援としての必要性を把握できることから、引き続き制度の周知及び早期の情報収集に努めながら適時の対応を図る。</t>
  </si>
  <si>
    <t>自主防災組織育成</t>
  </si>
  <si>
    <t>危機管理室</t>
  </si>
  <si>
    <t>市内各地域の全町内会・自治会組織（６１団体）ごとに設立されている自主防災会について、大規模災害時に応急対策活動の主体となり、行政の応急対策に対して、円滑に連携活動できるように育成する。
自主防災組織育成補助金／自主防災組織防災資機材整備費補助金／自主防災会の組織力向上を目的とした研修会／防災備蓄資機材倉庫の修繕</t>
  </si>
  <si>
    <t>新座市自主防災組織育成補助金交付要綱　新座市自主防災組織防災資機材整備費補助金交</t>
  </si>
  <si>
    <t>自主防災組織育成補助金は、自主防災会に対して防災訓練費等の活動について補助を行った。
自主防災組織防災資機材整備費補助金は、防災資機材を整備する自主防災会に対して補助を行った。
自主防災会の組織力向上を目的とした研修会では、防災の知識を深めるため外部講師を招待して行う養成研修会を実施した。
その他、防災備蓄倉庫の突発的に発生するシャッターや鍵穴の修繕等を行った。</t>
  </si>
  <si>
    <t>市内自主防災組織数</t>
  </si>
  <si>
    <t>団体</t>
  </si>
  <si>
    <t>防災組織防災資機材整備費補助金交付団体数</t>
  </si>
  <si>
    <t>各自主防災会防災訓練実施数</t>
  </si>
  <si>
    <t>自主防災組織リーダー等育成研修会実施回数</t>
  </si>
  <si>
    <t>自主防災組織育成補助金は、コロナ禍前の世帯割額（２０円）に戻し、前年度に比べ、各団体訓練や資機材の購入等に費用に充てることができた。
また、自主防災組織防災資機材整備費補助金は、交付した団体数が前年の１９団体に比べ、今年度は２８団体であった。
令和６年１月に実施をした自主防災組織リーダー等育成研修会では、地区防災計画の作成、女性や子どもに配慮した避難所運営について防災士の外部講師の方に御講演いただいた。
コロナウイルスの影響が少なくなり、町内会の催し物と共に防災ブースを設けて啓発活動を行う等、コロナ禍前の活動を取り戻しつつある。</t>
  </si>
  <si>
    <t>昨年に引き続いて、各団体の防災訓練の実施を促し、補助金等を活用しながら防災資機材の購入と活用・点検を行っていけるよう促す。
また、リーダー育成研修会についても、継続して実施したい。</t>
  </si>
  <si>
    <t>防災行政無線等維持管理</t>
  </si>
  <si>
    <t>防災行政無線等に係る維持管理を行う。</t>
  </si>
  <si>
    <t>新座市防災行政無線局保守管理規程</t>
  </si>
  <si>
    <t>新座市防災行政無線設備（固定系同報通信方式）運用規程に基づき、災害時には、防災情報等の緊急放送に使用することを目的として、併せて、平常時には、迷い人等の一般行政事務放送に使用できる市防災行政無線の維持管理を行った。
市固定系防災行政無線
親局：１局、子局：７９か所、戸別受信機：１０２か所</t>
  </si>
  <si>
    <t>防災行政無線苦情件数</t>
  </si>
  <si>
    <t>件</t>
  </si>
  <si>
    <t>防災行政無線固定局８０局（親局１局、子局７９局）の年２回の保守点検及びＪアラートの年１回の保守点検を行うとともに、防災行政無線子局のバッテリー交換等の維持管理を行った。
防災行政無線苦情のうち、放送内容が聞こえない地域に対して、防災行政無線の放送内容を繰り返し確認ができるフリーダイヤルの案内や市公式ＬＩＮＥを活用したプッシュ型通知について案内をした。</t>
  </si>
  <si>
    <t>災害時の既存の市防災行政無線の緊急放送に問題が生じないよう、保守委託業者と連携しながら、維持管理を行っていく。
無線の放送内容が聞こえない方々に対しては、情報の多重化の必要性を周知していく。</t>
  </si>
  <si>
    <t>防災行政無線等施設整備</t>
  </si>
  <si>
    <t>防災行政無線に係る設備の工事を行う。</t>
  </si>
  <si>
    <t>なし</t>
  </si>
  <si>
    <t>市防災行政無線の防災行政無線受信所移設工事及び戸別受信機の設置工事を行った。
防災行政無線受信所移設工事：１件（水道管理センターの移転に伴うもの）
防災行政無線戸別受信機設置工事：１件（洪水浸水想定区域内要配慮者利用施設）</t>
  </si>
  <si>
    <t>戸別受信機設置か所</t>
  </si>
  <si>
    <t>水道管理センターの移転に伴い、同センター敷地内に設置していた市内防災行政無線受信所の移設工事を行った。また、就労継続支援Ｂ型事業所「くるみの木」に市防災行政無線戸別受信機を設置した。</t>
  </si>
  <si>
    <t>洪水浸水想定区域内に所在する要配慮者利用施設を対象に戸別受信機の設置を行っていく。</t>
  </si>
  <si>
    <t>災害用指定井戸維持管理</t>
  </si>
  <si>
    <t>災害用指定井戸（７６か所）に係る維持管理を行う。</t>
  </si>
  <si>
    <t>大地震等の災害発生時において、被災者への生活用水の供給を円滑に行うことを目的として、災害用指定井戸の維持管理を行った。災害用指定井戸の協力者に対しては毎年、謝礼品を送付した。</t>
  </si>
  <si>
    <t>災害用指定井戸箇所数</t>
  </si>
  <si>
    <t>か所</t>
  </si>
  <si>
    <t>令和５年度は災害用指定井戸の井水が枯れてしまった等の理由から２か所の指定の解除があり、２事業者からは災害用指定井戸の運用から「災害時における生活用水の供給協力に関する協定」による運用に変更したいとの申出により、災害用指定井戸の解除が４か所発生した。その他、新たに１事業者から災害用指定井戸の登録の申出があったため、令和５年度末時点で７３か所の災害用指定井戸の維持管理を行うこととなった。
井戸所有者からは井戸の維持管理が困難なため、指定解除も考えているとの声も上がっているため、現状の指定井戸の箇所数を維持するとともに新規に登録していただけるように市内の井戸所有者への働きかけが必要だと考える。</t>
  </si>
  <si>
    <t>引き続き、災害用指定井戸の維持管理を行うとともに、令和６年度は井水の水質検査を実施する年度となるため、井戸所有者に対して検査の協力依頼を行う。
今後は現在の指定井戸の箇所数を極力維持するとともに、機会を捉えて市内の井戸所有者に対して災害用指定井戸の趣旨を説明し、新規に登録していただけないか働きかける。
また、発災時に備えて、実際に災害用指定井戸を活用した防災訓練の実施も検討する必要がある。</t>
  </si>
  <si>
    <t>災害時復旧対策</t>
  </si>
  <si>
    <t>災害時の緊急作業を新座市建設業防災協力会、新座市建設業防災協会、新座市造園業防災協力会、新座市指定水道工事店防災協力会及び新座市電設防災協力会等に委託する。</t>
  </si>
  <si>
    <t>台風に伴う大雨時の道路冠水や大雪時の除雪作業等の処理に当たり、新座市建設業防災協力会、新座市造園業防災協力会やその他事業者に道路清掃等の作業委託を行った。
また、避難所を開設した際に使用した毛布のクリーニング・パック加工を行った。</t>
  </si>
  <si>
    <t>災害時作業委託発注件数</t>
  </si>
  <si>
    <t>件数</t>
  </si>
  <si>
    <t>台風や大雪などの災害発生に伴い、被害の状況に応じて必要な道路清掃や倒木撤去の作業を委託しており、令和5年度は、台風2号による大雨に伴い、土砂で汚れた道路の清掃や被災した事業所の廃棄物の処理や消毒作業、2月の大雪に伴う道路の除雪作業を行った。</t>
  </si>
  <si>
    <t>災害の状況に合わせて引き続き対応していく。</t>
  </si>
  <si>
    <t>避難拠点運営管理</t>
  </si>
  <si>
    <t>大地震等の災害発生に備え、避難所の体制等の維持管理及び防災備品の購入・維持管理を行う。</t>
  </si>
  <si>
    <t>大規模災害の発生に備え、防災備蓄品の購入・維持管理及び防災備蓄資機材倉庫の整備を行った。
・備蓄品の購入…食糧24,000食、飲料水2,520本、薬剤ﾄｲﾚ40箱、毛布100枚、ﾏﾝﾎｰﾙﾄｲﾚ２基、ｶﾞｿﾘﾝ缶20缶、発電機7台、LEDﾊﾟｲﾌﾟﾗｲﾄ10本、IP無線機9台
・防災備蓄資機材の点検…発電機123台、ろ過器8台、ﾁｪｰﾝｿｰ16台、ｴﾝｼﾞﾝｶｯﾀｰ12台、排水ﾎﾟﾝﾌﾟ2台）</t>
  </si>
  <si>
    <t>毛布の備蓄目標達成率</t>
  </si>
  <si>
    <t>アルミブランケットの備蓄目標達成率</t>
  </si>
  <si>
    <t>マンホールトイレの備蓄目標達成率</t>
  </si>
  <si>
    <t>薬剤トイレの備蓄目標達成率</t>
  </si>
  <si>
    <t>全国的に大雨による大規模な被害が増回していることや令和6年1月に能登半島地震が発生したことに伴い、早急に備蓄品の整備を進めていく必要がある中、令和5年度は、契約差金を活用し予定になかったものも購入することができた。
備蓄品の避難所の備蓄倉庫への搬入や使用期限の管理の効率性については、改善の余地がある。</t>
  </si>
  <si>
    <t>今後も引き続き財政状況を鑑み備蓄品の購入を進めるとともに、発電機等の備蓄資機材の維持管理に努め、避難所体制の整備を進めていく。</t>
  </si>
  <si>
    <t>街角消火器維持管理</t>
  </si>
  <si>
    <t>火災発生時における初期消火活動の迅速化を図るため、街角消火器の維持管理を行う。</t>
  </si>
  <si>
    <t>新座市街角消火器の設置等に関する要綱</t>
  </si>
  <si>
    <t>火災発生時における初期消火活動の迅速化を図るため街角消火器の維持管理を行った。
耐用年数が切れる消火器について、更新作業を行うとともに「新座市街角消火器の設置等に関する要綱」の規定に基づき、消火器間の距離が近いものについては撤去を行い、維持管理する消火器の本数の適正化を図った。
また、街角消火器の設置場所、使用期限等の情報を管理する街角消火器管理システムの保守業務を委託した。</t>
  </si>
  <si>
    <t>街角消火器更新箇所数</t>
  </si>
  <si>
    <t>消火器の耐用年数が１０年であるため、令和５年度は２０１３年製の消火器１３７本の更新及び８１本の撤去を行い、令和５年度末時点で合計２，６５１本の消火器の維持管理を行うこととなった。
過去には地域からの要望や開発行為に伴う新たな消火器の帰属等により、市で維持管理する消火器は増え続けていたため、維持管理費等も増加する一方であったが、「新座市街角消火器の設置等に関する要綱」の規定に基づいて消火器の撤去を行うことで、地域による本数の偏りの是正が進み、維持管理する消火器の本数の適正化が図れたと考える。
　</t>
  </si>
  <si>
    <t>引き続き、耐用年数が切れる消火器の更新作業を行うとともに「新座市街角消火器の設置等に関する要綱」の規定に基づき、消火器間の距離が近いものについては撤去し、地域による本数の偏りの是正及び維持管理する消火器の本数の適正化を図る。
令和６年度からは地理情報システム（ＧＩＳ）により、街角消火器に関する情報を管理するとともに、市ホームページから同システムを通じて最新の街角消火器の地理情報を閲覧できるようにし、市民への利便性を向上させる。</t>
  </si>
  <si>
    <t>被災者支援システム</t>
  </si>
  <si>
    <t>地方公共団体情報システム機構（J-LIS）が提供するクラウド型被災者支援システムを導入する。
災害時、住民基本台帳の情報を基盤にして、被災者の属性情報を管理する被災者台帳を備えた人的被害及び住家等被害の状況を記録・更新することができる同システムの維持管理を行う。</t>
  </si>
  <si>
    <t>災害対策基本法</t>
  </si>
  <si>
    <t>地方公共団体情報システム機構（J-LIS）が提供するクラウド型被災者支援システムを令和６年３月に導入し、罹災証明書のコンビニ交付サービスを開始した。</t>
  </si>
  <si>
    <t>罹災証明書コンビニ交付件数</t>
  </si>
  <si>
    <t>住民基本台帳の情報を基盤にして、被災者の属性情報を管理する被災者台帳を備えた人的被害及び住家等被害の状況を記録・更新することができるクラウド型被災者支援システムを令和６年３月に導入した。クラウド型被災者支援システムは罹災証明書等のコンビニ交付サービスが可能となるシステムであり、この機能を活用し、市民はマイナンバーカードを使用し、ぴったりサービスを活用することで、罹災証明書のコンビニ交付サービスが可能となった。</t>
  </si>
  <si>
    <t>大規模災害の被災経験のない本市において、災害発生後、罹災証明書の交付を速やかに行うために、災害時活動マニュアルに基づく、罹災証明書発行事務のフローについて、クラウド型被災者支援システムを使用した訓練を行う等検討していく必要がある。</t>
  </si>
  <si>
    <t>防災マップ作成</t>
  </si>
  <si>
    <t>危機管理室窓口及び市民課転入窓口等で配布する新座市防災マップ・ハンドブック、新座市洪水・土砂災害ハザードマップ及び新座市地震ハザードマップを増刷する。
また、これらについては、例年、在庫状況を踏まえ、年間必要部数を充足できるよう印刷を行ってきたが、大幅な修正が生じないよう内容を精査の上で、隔年で事業を実施することで、印刷物の単価を抑制する方針としている。</t>
  </si>
  <si>
    <t>水防法、土砂災害警戒区域等における土砂災害防止対策の推進に関する法律</t>
  </si>
  <si>
    <t>「新座市防災マップ・ハンドブック」、「新座市洪水・土砂災害ハザードマップ」及び「新座市地震ハザードマップ」の記載内容を精査し、修正の上で増刷を行った。また、公共施設等への配架や市ホームページに掲載し、災害リスクの周知を推進した。</t>
  </si>
  <si>
    <t>新座市防災マップ・ハンドブック印刷数</t>
  </si>
  <si>
    <t>部</t>
  </si>
  <si>
    <t>新座市洪水・土砂災害ハザードマップ印刷数</t>
  </si>
  <si>
    <t>新座市地震ハザードマップ印刷数</t>
  </si>
  <si>
    <t>令和６年能登半島地震の発生によって全国的に防災意識が高まる中、市民に対し、ハザードや災害に対する備えについての啓発に寄与することができた。</t>
  </si>
  <si>
    <t>今後も法令や国・県の制度及び市民に必要な情報を適切に反映し、隔年で本事業を実施していく。</t>
  </si>
  <si>
    <t>災害見舞金等支給</t>
  </si>
  <si>
    <t>福祉政策課</t>
  </si>
  <si>
    <t>新座市災害見舞金等支給条例に基づき、市民が災害により被害を受けたときに、被災者又はその遺族に対し、災害見舞金又は弔慰金を支給する。</t>
  </si>
  <si>
    <t>新座市災害見舞金等支給条例</t>
  </si>
  <si>
    <t>市内で火災等の災害が発生した際に、被災状況に応じて見舞金を支出した。
支給件数５件　合計３１５，０００円</t>
  </si>
  <si>
    <t>見舞金支給件数</t>
  </si>
  <si>
    <t>被災した市民に対する見舞金の支給については、直接的な被災者支援に当たるため、重要な施策であり、継続して実施する必要がある。</t>
  </si>
  <si>
    <t>令和５年度と変わらず、火災等による被災状況に応じて見舞金を支出する。</t>
  </si>
  <si>
    <t>朝霞地区一部事務組合負担金</t>
  </si>
  <si>
    <t>新座市・朝霞市・志木市・和光市で組織する朝霞地区一部事務組合が共同処理する事務について、消防（消防団及び消防水利施設に関することを除く。）に要する経費及び当該組合の議会運営、総務等に係る経費を負担する。
１　構成市の消防負担割合　（１）人口割　８５％　（２）均等割　１５％
２　議会・総務負担割合　　（１）人口割　６５％　（２）均等割　３５％</t>
  </si>
  <si>
    <t>新座市・朝霞市・志木市・和光市で組織する朝霞地区一部事務組合が共同処理する事務について、消防（消防団及び消防水利施設に関することを除く。）に要する経費及び当該組合の議会運営、総務等に係る経費を負担した。</t>
  </si>
  <si>
    <t>消防負担金</t>
  </si>
  <si>
    <t>円</t>
  </si>
  <si>
    <t>議会・総務負担金</t>
  </si>
  <si>
    <t>朝霞地区一部事務組合の負担金を担うことにより、消火活動を始めとする消防行政を推進し、地域住民の安全確保のための活動が行われている。</t>
  </si>
  <si>
    <t>引き続き、朝霞地区一部事務組合への負担金を担い、消火活動を始めとする消防行政の推進に努め、地域住民の安全確保のための活動を支援する。</t>
  </si>
  <si>
    <t>消防団活動</t>
  </si>
  <si>
    <t>消防組織法第９条に基づき、消防団を組織し、消火活動を始め、風水害、火災予防など地域の防災活動を推進し、地域住民の安全確保のための活動及び訓練を実施する。</t>
  </si>
  <si>
    <t>消防組織法、新座市消防団員の定員、任免、給与、服務等に関する条例</t>
  </si>
  <si>
    <t>消防組織法第９条に基づき、消防団を組織し、消火活動を始め、風水害、火災予防など地域の防災活動を推進し、地域住民の安全確保のための活動及び訓練を実施した。</t>
  </si>
  <si>
    <t>団員数</t>
  </si>
  <si>
    <t>火災（誤報）・水害出動</t>
  </si>
  <si>
    <t>訓練出動</t>
  </si>
  <si>
    <t>警戒出動</t>
  </si>
  <si>
    <t>消防団は、消防署と同じく消防組織法に基づいて各市町村に設置される消防機関である。地域における消防防災のリーダーとして、災害時・平常時を問わず地域に密着し、地域の安心と安全を守るという重要な役割を担っている。
消火活動を始め、風水害、火災予防など地域の防災活動を推進し、地域住民の安全確保のための活動及び訓練を実施した。
消防団を取り巻く社会環境は厳しい状況で全国的にも消防団員の担い手が不足し、地域防災力の維持のため消防団員確保が喫緊の課題となっている中で、防火用長靴の個人貸与を行い、装備品の充実を図るとともに、準中型免許取得の公費助成制度を導入するなど、消防団員確保並びに処遇改善策の強化に努めた。</t>
  </si>
  <si>
    <t>近年、災害が多様化・大規模化する中で、様々な役割が消防団に求められる一方で消防団員数は減少傾向にあり、今後発生が危惧される首都直下地震等の大規模災害等に備えるためにも、消防団員の確保に努めることが必要とされている。
国や県の動向に注視しながら、消防団員並びに連携して活動する朝霞支部４市（朝霞、志木、和光、新座）とともに、課題や意見を共有しながら、消防団を中核とした地域防災力の充実・強化を図っていく。</t>
  </si>
  <si>
    <t>消防団機械器具等管理</t>
  </si>
  <si>
    <t>消防団が使用する機械器具（無線機、ポンプ車及び可搬動力ポンプ）の維持管理を行う。</t>
  </si>
  <si>
    <t>消防団が消火活動等に使用する無線機、ポンプ車及び可搬動力ポンプの維持管理を行った。ポンプ車における経費（車検や点検、燃料費）やポンプ車や資機材の不具合等の修繕費及び保守委託を支出しており、令和５年度においてはデジタル無線機を使用するに当たって必要となる第三級陸上特殊無線技士の資格取得を行った。</t>
  </si>
  <si>
    <t>消防団デジタル無線設備点検業務委託</t>
  </si>
  <si>
    <t>ポンプ車点検</t>
  </si>
  <si>
    <t>台</t>
  </si>
  <si>
    <t>ポンプ車車検</t>
  </si>
  <si>
    <t>消防ポンプ車ポンプ部分点検</t>
  </si>
  <si>
    <t>ポンプ車の車検及び点検は年度当初に年間スケジュールを立てて、遅滞なく実施できるよう計画を立てており、各分団による毎月の整備等で車両又はポンプの不具合があれば、早急に修繕するよう努めている。デジタル無線設備点検についても例年９月頃を目途に実施できるよう無線点検業者と調整を図っている。
また、有事の際に消防団活動に支障がないよう定期的に点検などを行って備えている。
引き続き点検等を行い、消防団を中核とした地域防災力の充実・強化を図っていく。</t>
  </si>
  <si>
    <t>ポンプ車は最長で約１８年経過する車両があり、経年劣化による不具合が生じる可能性がある中、定期的な点検や消防団による毎月の点検等で不具合が判明すれば早急に修繕等の対応を図っていく。また、消防団活動を行う中で情報伝達手段となるデジタル無線についても、円滑な情報伝達が行えるよう点検を行い、消防団活動の強化に努めていき、消防団を中核とした地域防災力の充実・強化を図っていく。</t>
  </si>
  <si>
    <t>消防団車庫管理</t>
  </si>
  <si>
    <t>消防団車庫８か所の維持管理を行う。</t>
  </si>
  <si>
    <t>浄化槽法第１０条、同法第１１条</t>
  </si>
  <si>
    <t>消防団車庫管理として経常経費となる上下水道使用料、電気料、電話料のほか火災保険料、テレビ受信料及び突発的な車庫の不具合における施設修繕を行った。また、消防団第四分団車庫、第五分団車庫及び第六分団車庫は借地しており、土地建物借上を行った。
この他、第四分団車庫は浄化槽を設置しており、維持管理や法定検査を行った。第六分団車庫は汚水槽を設置しており、汲取を行った。</t>
  </si>
  <si>
    <t>浄化槽の点検</t>
  </si>
  <si>
    <t>浄化槽の清掃</t>
  </si>
  <si>
    <t>浄化槽の法定検査</t>
  </si>
  <si>
    <t>浄化槽の点検、清掃、法定検査等における事業は浄化槽法第１０条及び第１１条に基づき点検業者と調整しながら計画的に実施できている。また、第四分団車庫、第五分団車庫及び第六分団車庫は借地としており、第四分団車庫及び第五分団車庫は賃貸人の請求により土地賃貸借契約書第４条の賃貸借料及び第６条の公租公課の相当分を加算した金額を毎年度３回７月・１１月・２月の末日までに、それぞれ４か月分を賃貸人に支払っている。第六分団車庫は埼玉県から借地しており、年１回の支払いを行っている。その他、経常経費の支払いを遅滞なく行っている。
引き続き地域の安心安全のため、各消防団分団車庫を拠点としつつ、地域防災力の充実・強化を図っていく。</t>
  </si>
  <si>
    <t>消防団車庫の不具合があれば早急に修繕を行うなど対策を図りながら、災害時の拠点施設として維持管理を行い、消防団を中核とした地域防災力の充実・強化を図っていく。</t>
  </si>
  <si>
    <t>消防団車庫整備</t>
  </si>
  <si>
    <t>消防団第五分団車庫（建築年月：昭和63年12月）及び第二分団車庫（建築年月日：平成6年12月）の建替えに係る実施委託、建築工事、解体工事を行う。</t>
  </si>
  <si>
    <t>第五分団車庫について、令和６年度に建替工事を行うため、令和５年度に建替工事実施設計委託を行った。</t>
  </si>
  <si>
    <t>第五分団車庫建替工事実施設計はスケジュールどおり令和５年度内に設計が完了した。設計業者、公共施設マネジメント課及び当室が情報共有しつつ、第五分団の要望を踏まえながら第五分団が使用しやすい分団車庫の設計を行った。
令和６年度は設計を基に第五分団車庫の建替工事を行っていき、第二分団車庫は第二分団の要望を踏まえながら設計を行う。
緊急防災・減災事業債を活用するに当たり、女性用トイレや更衣室の設置をするなど拠点施設の整備や機能強化に努めている。</t>
  </si>
  <si>
    <t>第五分団車庫建替工事実施設計はスケジュールどおり令和５年度内に設計が完了した。設計業者、公共施設マネジメント課及び当室が情報共有しつつ、第五分団の要望を踏まえながら第五分団が使用しやすい分団車庫の設計を行った。
令和６年度は設計を基に第五分団車庫の建替工事を行っていき、第二分団車庫は第二分団の要望を踏まえながら設計を行っていく。
緊急防災・減災事業債を活用するに当たり、女性用トイレや更衣室の設置をするなど拠点施設の整備や機能強化に努めていく。</t>
  </si>
  <si>
    <t>一般事務（水道会計負担金）</t>
  </si>
  <si>
    <t>水道会計の消防施設に係る次の経費を負担する。
１　消防活動水道水使用負担金
２　消火栓修繕負担金
３　工事の仕様書作成に係る設計業務委託料
４　前年度実施の消火栓修繕箇所道路本復旧工事</t>
  </si>
  <si>
    <t>水道法</t>
  </si>
  <si>
    <t>消火活動の際に使用した水道使用料のほか、令和４年度に実施した市内全ての公設消火栓点検業務委託において要修繕の点検結果となったものを令和１０年度までの間に修繕することになっており、該当消火栓のボルト腐食等の不具合における仕様書作成に係る設計業務委託料及び修繕負担金を支払った。また、消火栓修繕に伴い、副弁固着した消火栓は道路を掘削するため舗装本復旧工事を要するため、その工事費を負担した。</t>
  </si>
  <si>
    <t>消火栓修繕基数</t>
  </si>
  <si>
    <t>基</t>
  </si>
  <si>
    <t>消火栓のボルト腐食等による事故を未然に防ぐため、令和４年度に実施した市内全ての公設消火栓点検業務委託の点検結果に基づき、当初、令和８年度までの修繕計画として計画立てていたが、財政課との調整の結果、令和１０年度までの修繕計画となった。その一方で、年度ごとに予定する消火栓修繕については計画どおり実施できている。
引き続き計画立てて消火栓修繕を行くことで、ボルト腐食等による事故等を防ぐことができ、円滑な消火活動を実施することが可能となる。</t>
  </si>
  <si>
    <t>令和１０年度まで消火栓修繕を行うことで、市内公設消火栓のボルト腐食等による事故は圧倒的に少なくなり、消火栓修繕負担金や仕様書設計業務委託料や舗装本復旧工事費等の消火栓修繕に係る支出を削減することが可能となる。</t>
  </si>
  <si>
    <t>消防施設管理</t>
  </si>
  <si>
    <t>消防水利（防火水槽、消火栓、標示）の維持管理を行う。</t>
  </si>
  <si>
    <t>民地内に防火水槽を設置させていただいている場合があり、地権者に対して防火水槽1基当たり6,000円の謝礼金を支払った。また、消防水利（消火栓及び防火水槽）の標識ポールやラインが経年劣化等しているものを改修した。その他、道路河川課が行う舗装工事に伴い、該当舗装路線上に消火栓がある場合、消火栓の蓋が四角蓋であれば振動がしにくい丸蓋に交換する維持補修を行った。</t>
  </si>
  <si>
    <t>消防水利標識ポール改修</t>
  </si>
  <si>
    <t>本</t>
  </si>
  <si>
    <t>消防水利標示維持補修</t>
  </si>
  <si>
    <t>防火水槽用地提供数</t>
  </si>
  <si>
    <t>当初予算どおり防火水槽用地提供者謝礼金、消防水利標識ポール改修及び消防水利標示維持補修を実施できた。防火水槽用地提供者に対しては引き続き防火水槽を設置させていただき、消火活動時に有益な消防水利として活用させていただく。また、ポールや標示についても市内に経年劣化しているものが多数あるものの、毎年定数の維持補修を行っていき、消防署や消防団が有事の際にいち早く消防水利を見つけられるよう維持管理を行っていく。</t>
  </si>
  <si>
    <t>消防署に標識ポールや標示において維持補修が必要な箇所の選定してもらいつつ、分団車庫に行く際などに経年劣化している標識ポールや標示を確認して、維持管理に努める。また防火水槽用地提供者に対しては、提供者の意向や要望により防火水槽を撤去した場合には謝礼金の支払いを止めるなど、支払事務の管理を継続して行い、適正に支払事務を行う。</t>
  </si>
  <si>
    <t>消防施設整備</t>
  </si>
  <si>
    <t>防火水槽撤去工事を実施するとともに、令和４年度に消火栓修繕を行った３基について、道路の掘削を行ったため、舗装復旧工事を実施する。</t>
  </si>
  <si>
    <t>道路法第３２条</t>
  </si>
  <si>
    <t>防火水槽撤去工事を２基行い、１基は漏水が判明し、設置年が古く周辺の消防水利の状況から水利の充足を満たすことを踏まえ、防火水槽を撤去した。もう１基は　開発行為に伴い、開発区域内に設置してある公設防火水槽を撤去する必要が生じたため、当該防火水槽を撤去した。また、令和４年度に施工した消火栓維持補修３基について、舗装本復旧工事を要したため工事を行った。さらに消火栓周りの舗装が剥がれてガタツキが発生したことに伴い、舗装復旧工事を行った。</t>
  </si>
  <si>
    <t>防火水槽撤去</t>
  </si>
  <si>
    <t>舗装本復旧工事</t>
  </si>
  <si>
    <t>防火水槽撤去については、地権者からの要望などで突発的に対応することになるので、計画を立てるのは困難であるが、補正予算を要求し、計画的に実施できた。また、舗装本復旧工事については、当初予算要求時期以降に維持補修を行ったことから、当該年度に舗装本復旧工事費の補正予算を要求することになったが、スケジュールとしては計画的に実施できた。
引き続き防火水槽撤去については、地権者からの要望があれば撤去の対応を図るものとし、舗装本復旧工事については補正予算を要求するなど計画的に実施する。</t>
  </si>
  <si>
    <t>防火水槽撤去については、地権者からの要望などで突発的に対応することになるので、計画を立てるのは困難であるが、補正予算を要求し、計画的に実施していく。また、舗装本復旧工事については、維持補修を行って転圧期間を置いてから舗装本復旧工事を行うなど、スムーズに工事を行えるよう予算要求を行っていく。</t>
  </si>
  <si>
    <t>災害時給水体制整備</t>
  </si>
  <si>
    <t>水道業務課・水道施設課</t>
    <rPh sb="0" eb="2">
      <t>スイドウ</t>
    </rPh>
    <rPh sb="2" eb="5">
      <t>ギョウムカ</t>
    </rPh>
    <rPh sb="6" eb="8">
      <t>スイドウ</t>
    </rPh>
    <rPh sb="8" eb="10">
      <t>シセツ</t>
    </rPh>
    <rPh sb="10" eb="11">
      <t>カ</t>
    </rPh>
    <phoneticPr fontId="23"/>
  </si>
  <si>
    <t>新座市地域防災計画にのっとり、防災中枢拠点（市役所、新座消防署）、防災地区拠点（市内８か所の小中学校）、医療拠点（市内３か所）等への給水拠点を設置する。</t>
  </si>
  <si>
    <t>応急給水体制の整備を行った。
応急給水訓練を実施した。
水道施設の耐震性及び安全性の確保を行った。
施設応急復旧活動マニュアルの作成及び予行演習を実施した。
応急復旧応援受入体制の整備を行った。</t>
  </si>
  <si>
    <t>給水訓練の実施</t>
  </si>
  <si>
    <t>災害時等に職員等が的確かつ迅速に給水業務に対応できるよう災害時応急給水訓練を実施した。また、令和６年１月１日に発生した能登半島地震における応急給水活動に当該訓練を役立てることができた。</t>
  </si>
  <si>
    <t>引き続き、災害時における給水体制整備を継続していく。</t>
  </si>
  <si>
    <t>防犯対策</t>
  </si>
  <si>
    <t>新座市防犯推進条例に基づき、防犯対策の取組を実施するとともに、防犯関連団体を支援する。
また、新座市犯罪被害者等支援条例に基づき、犯罪被害者等に見舞金を支給する。</t>
  </si>
  <si>
    <t>新座市防犯推進条例、新座市犯罪被害者等支援条例</t>
  </si>
  <si>
    <t>新座市防犯推進条例に基づき、防犯対策の取組を実施するとともに、防犯関連団体を支援した。
また、新座市犯罪被害者等支援条例に基づき、犯罪被害者等への支援を行った。</t>
  </si>
  <si>
    <t>自主防犯パトロール団体</t>
  </si>
  <si>
    <t>犯罪被害者等相談件数</t>
  </si>
  <si>
    <t>地域における犯罪を未然に防止し、安全で安心して暮らせるまちづくりを進めるためには、市民や各種団体が一体となって、地域の安全のために幅広く活動していくなどの地域単位の自主的な活動が重要であり、これらの市民の自主的な地域活動を促進するするため、自主防犯パトロール団体に防犯資機材を貸与する等の支援を行った。市内の犯罪認知件数は微増の状況であり、今後も自主防犯パトロール団体の活動が重要である。
また、令和５年４月に犯罪被害者等支援条例が施行されたことに伴い、相談窓口等の周知を行い、犯罪被害に関する相談を受け付けた。</t>
  </si>
  <si>
    <t>自主防犯パトロール団体へ防犯資機材を貸与する等の支援を行う。
また、引き続き犯罪被害に関する相談窓口等の周知を行い、相談を受け付ける。</t>
  </si>
  <si>
    <t>防犯等推進補助</t>
  </si>
  <si>
    <t>新座市防犯・暴力排除推進協議会に対し、補助を行う。</t>
  </si>
  <si>
    <t>新座市防犯・暴力排除推進協議会に対し、補助を行った。</t>
  </si>
  <si>
    <t>新座市防犯・暴力排除推進協議会補助金</t>
  </si>
  <si>
    <t>新座市防犯・暴力排除推進協議会は新座警察署内に事務局を置き、犯罪のない明るい社会の実現のため、３５団体により構成されている。
防犯キャンペーン等を通じて市民に啓発活動を行うなど、防犯や暴力排除活動に取り組んでいることから、その活動を支援するため補助を行っている。</t>
  </si>
  <si>
    <t>地域の安全確保や暴力排除活動のため、引き続き協議会への補助を行う。</t>
  </si>
  <si>
    <t>国民保護</t>
  </si>
  <si>
    <t>国民保護事務に係る共通事務経費等</t>
  </si>
  <si>
    <t>武力攻撃事態等における国民の保護のための措置に関する法律</t>
  </si>
  <si>
    <t>国民保護に関連する会議及び訓練等に参加した。</t>
  </si>
  <si>
    <t>国民保護訓練参加回数</t>
  </si>
  <si>
    <t>有事の際に迅速かつ的確な対応が図れるよう、埼玉県や自衛隊が主催する訓練に参加し、習熟を深めた。</t>
  </si>
  <si>
    <t>引き続き埼玉県等が主催する訓練に参加するとともに、不測の事態に対応できるよう、必要に応じて国民保護に関する計画の変更やマニュアルの修正等による体制の整備を図る。</t>
  </si>
  <si>
    <t>事業名をクリックすると帳票を表示します</t>
    <rPh sb="0" eb="2">
      <t>ジギョウ</t>
    </rPh>
    <rPh sb="2" eb="3">
      <t>メイ</t>
    </rPh>
    <rPh sb="11" eb="13">
      <t>チョウヒョウ</t>
    </rPh>
    <rPh sb="14" eb="16">
      <t>ヒョウジ</t>
    </rPh>
    <phoneticPr fontId="4"/>
  </si>
  <si>
    <t>所管課</t>
    <rPh sb="0" eb="2">
      <t>ショカン</t>
    </rPh>
    <rPh sb="2" eb="3">
      <t>カ</t>
    </rPh>
    <phoneticPr fontId="4"/>
  </si>
  <si>
    <t>決算額(千円)</t>
    <rPh sb="0" eb="2">
      <t>ケッサン</t>
    </rPh>
    <rPh sb="2" eb="3">
      <t>ガク</t>
    </rPh>
    <rPh sb="4" eb="6">
      <t>センエン</t>
    </rPh>
    <phoneticPr fontId="4"/>
  </si>
  <si>
    <t>実施状況</t>
    <rPh sb="0" eb="2">
      <t>ジッシ</t>
    </rPh>
    <rPh sb="2" eb="4">
      <t>ジョウキョウ</t>
    </rPh>
    <phoneticPr fontId="4"/>
  </si>
  <si>
    <t>必要性</t>
    <rPh sb="0" eb="3">
      <t>ヒツヨウセイ</t>
    </rPh>
    <phoneticPr fontId="4"/>
  </si>
  <si>
    <t>効率性</t>
    <rPh sb="0" eb="3">
      <t>コウリツセイ</t>
    </rPh>
    <phoneticPr fontId="4"/>
  </si>
  <si>
    <t>貢献度</t>
    <rPh sb="0" eb="3">
      <t>コウケンド</t>
    </rPh>
    <phoneticPr fontId="4"/>
  </si>
  <si>
    <t>今後の方向性</t>
    <rPh sb="0" eb="2">
      <t>コンゴ</t>
    </rPh>
    <phoneticPr fontId="4"/>
  </si>
  <si>
    <t>Ｃ</t>
    <phoneticPr fontId="24"/>
  </si>
  <si>
    <t>Ａ</t>
    <phoneticPr fontId="24"/>
  </si>
  <si>
    <t>Ｂ</t>
    <phoneticPr fontId="24"/>
  </si>
  <si>
    <t>Ⅱ：改善しながら継続</t>
    <phoneticPr fontId="24"/>
  </si>
  <si>
    <t>Ⅲ：現状のまま継続</t>
    <phoneticPr fontId="24"/>
  </si>
  <si>
    <t>Ｂ</t>
    <phoneticPr fontId="2"/>
  </si>
  <si>
    <t>水道業務課・水道施設課</t>
    <rPh sb="0" eb="2">
      <t>スイドウ</t>
    </rPh>
    <rPh sb="2" eb="5">
      <t>ギョウムカ</t>
    </rPh>
    <rPh sb="6" eb="8">
      <t>スイドウ</t>
    </rPh>
    <rPh sb="8" eb="10">
      <t>シセツ</t>
    </rPh>
    <rPh sb="10" eb="11">
      <t>カ</t>
    </rPh>
    <phoneticPr fontId="24"/>
  </si>
  <si>
    <t>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</si>
</sst>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ゴシック"/>
      <family val="2"/>
      <charset val="128"/>
    </font>
    <font>
      <sz val="11"/>
      <color theme="1"/>
      <name val="游ゴシック"/>
      <family val="2"/>
      <scheme val="minor"/>
    </font>
    <font>
      <sz val="6"/>
      <name val="ＭＳ ゴシック"/>
      <family val="2"/>
      <charset val="128"/>
    </font>
    <font>
      <sz val="6"/>
      <name val="ＭＳ Ｐゴシック"/>
      <family val="3"/>
      <charset val="128"/>
    </font>
    <font>
      <sz val="6"/>
      <name val="游ゴシック"/>
      <family val="3"/>
      <charset val="128"/>
      <scheme val="minor"/>
    </font>
    <font>
      <u/>
      <sz val="11"/>
      <color theme="10"/>
      <name val="ＭＳ Ｐゴシック"/>
      <family val="3"/>
    </font>
    <font>
      <sz val="11"/>
      <color indexed="8"/>
      <name val="ＭＳ Ｐゴシック"/>
      <family val="3"/>
    </font>
    <font>
      <b/>
      <sz val="22"/>
      <color indexed="8"/>
      <name val="BIZ UDゴシック"/>
      <family val="3"/>
    </font>
    <font>
      <u/>
      <sz val="22"/>
      <color theme="10"/>
      <name val="ＭＳ Ｐゴシック"/>
      <family val="3"/>
    </font>
    <font>
      <sz val="8"/>
      <color indexed="8"/>
      <name val="Meiryo UI"/>
      <family val="3"/>
      <charset val="128"/>
    </font>
    <font>
      <sz val="11"/>
      <color indexed="8"/>
      <name val="BIZ UDゴシック"/>
      <family val="3"/>
    </font>
    <font>
      <b/>
      <sz val="14"/>
      <color theme="0"/>
      <name val="BIZ UDゴシック"/>
      <family val="3"/>
      <charset val="128"/>
    </font>
    <font>
      <b/>
      <sz val="10"/>
      <color indexed="8"/>
      <name val="BIZ UDゴシック"/>
      <family val="3"/>
      <charset val="128"/>
    </font>
    <font>
      <sz val="8"/>
      <color indexed="8"/>
      <name val="BIZ UDゴシック"/>
      <family val="3"/>
      <charset val="128"/>
    </font>
    <font>
      <sz val="8"/>
      <color indexed="8"/>
      <name val="ＭＳ Ｐゴシック"/>
      <family val="3"/>
    </font>
    <font>
      <b/>
      <sz val="28"/>
      <color indexed="8"/>
      <name val="BIZ UDゴシック"/>
      <family val="3"/>
      <charset val="128"/>
    </font>
    <font>
      <sz val="10"/>
      <color indexed="8"/>
      <name val="BIZ UDゴシック"/>
      <family val="3"/>
      <charset val="128"/>
    </font>
    <font>
      <sz val="36"/>
      <color indexed="8"/>
      <name val="BIZ UDゴシック"/>
      <family val="3"/>
      <charset val="128"/>
    </font>
    <font>
      <sz val="8"/>
      <name val="BIZ UDゴシック"/>
      <family val="3"/>
      <charset val="128"/>
    </font>
    <font>
      <sz val="10"/>
      <name val="BIZ UDゴシック"/>
      <family val="3"/>
      <charset val="128"/>
    </font>
    <font>
      <sz val="26"/>
      <color indexed="8"/>
      <name val="BIZ UDゴシック"/>
      <family val="3"/>
      <charset val="128"/>
    </font>
    <font>
      <sz val="12"/>
      <color indexed="8"/>
      <name val="BIZ UDゴシック"/>
      <family val="3"/>
      <charset val="128"/>
    </font>
    <font>
      <sz val="11"/>
      <color theme="1"/>
      <name val="ＭＳ Ｐゴシック"/>
      <family val="3"/>
      <charset val="128"/>
    </font>
    <font>
      <sz val="6"/>
      <name val="ＭＳ Ｐゴシック"/>
      <family val="3"/>
    </font>
    <font>
      <sz val="6"/>
      <name val="游ゴシック"/>
      <family val="2"/>
      <charset val="128"/>
      <scheme val="minor"/>
    </font>
    <font>
      <sz val="11"/>
      <name val="游ゴシック"/>
      <family val="2"/>
      <scheme val="minor"/>
    </font>
    <font>
      <sz val="11"/>
      <color theme="0"/>
      <name val="メイリオ"/>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8" tint="-0.249977111117893"/>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1" tint="0.14999847407452621"/>
        <bgColor indexed="64"/>
      </patternFill>
    </fill>
  </fills>
  <borders count="12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top/>
      <bottom/>
      <diagonal/>
    </border>
    <border>
      <left/>
      <right style="thin">
        <color indexed="8"/>
      </right>
      <top/>
      <bottom/>
      <diagonal/>
    </border>
    <border>
      <left style="thin">
        <color indexed="8"/>
      </left>
      <right/>
      <top/>
      <bottom/>
      <diagonal/>
    </border>
    <border>
      <left/>
      <right style="double">
        <color indexed="64"/>
      </right>
      <top/>
      <bottom/>
      <diagonal/>
    </border>
    <border>
      <left style="thin">
        <color indexed="64"/>
      </left>
      <right/>
      <top/>
      <bottom/>
      <diagonal/>
    </border>
    <border>
      <left style="double">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5">
    <xf numFmtId="0" fontId="0" fillId="0" borderId="0">
      <alignment vertical="center"/>
    </xf>
    <xf numFmtId="0" fontId="1" fillId="0" borderId="0"/>
    <xf numFmtId="0" fontId="5" fillId="0" borderId="0" applyNumberFormat="0" applyFill="0" applyBorder="0" applyAlignment="0" applyProtection="0">
      <alignment vertical="center"/>
    </xf>
    <xf numFmtId="0" fontId="6" fillId="0" borderId="0">
      <alignment vertical="center"/>
    </xf>
    <xf numFmtId="38" fontId="22" fillId="0" borderId="0" applyFont="0" applyFill="0" applyBorder="0" applyAlignment="0" applyProtection="0">
      <alignment vertical="center"/>
    </xf>
  </cellStyleXfs>
  <cellXfs count="1989">
    <xf numFmtId="0" fontId="0" fillId="0" borderId="0" xfId="0">
      <alignment vertical="center"/>
    </xf>
    <xf numFmtId="0" fontId="1" fillId="2" borderId="1" xfId="1" applyFill="1" applyBorder="1" applyAlignment="1">
      <alignment horizontal="center" wrapText="1"/>
    </xf>
    <xf numFmtId="0" fontId="1" fillId="0" borderId="0" xfId="1"/>
    <xf numFmtId="0" fontId="1" fillId="0" borderId="2" xfId="1" applyBorder="1" applyAlignment="1">
      <alignment shrinkToFit="1"/>
    </xf>
    <xf numFmtId="0" fontId="1" fillId="0" borderId="1" xfId="1" applyBorder="1"/>
    <xf numFmtId="0" fontId="5" fillId="0" borderId="1" xfId="2" applyBorder="1" applyAlignment="1">
      <alignment wrapText="1"/>
    </xf>
    <xf numFmtId="0" fontId="1" fillId="3" borderId="2" xfId="1" applyFill="1" applyBorder="1" applyAlignment="1">
      <alignment shrinkToFit="1"/>
    </xf>
    <xf numFmtId="0" fontId="1" fillId="0" borderId="0" xfId="1" applyAlignment="1">
      <alignment wrapText="1"/>
    </xf>
    <xf numFmtId="0" fontId="8" fillId="0" borderId="0" xfId="3" applyFont="1">
      <alignment vertical="center"/>
    </xf>
    <xf numFmtId="0" fontId="6" fillId="0" borderId="0" xfId="3">
      <alignment vertical="center"/>
    </xf>
    <xf numFmtId="0" fontId="9" fillId="0" borderId="0" xfId="3" applyFont="1">
      <alignment vertical="center"/>
    </xf>
    <xf numFmtId="0" fontId="10" fillId="0" borderId="3" xfId="3" applyFont="1" applyBorder="1">
      <alignment vertical="center"/>
    </xf>
    <xf numFmtId="0" fontId="14" fillId="0" borderId="0" xfId="3" applyFont="1">
      <alignment vertical="center"/>
    </xf>
    <xf numFmtId="0" fontId="17"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20" fillId="0" borderId="0" xfId="3" applyFont="1" applyAlignment="1">
      <alignment horizontal="center" vertical="center"/>
    </xf>
    <xf numFmtId="38" fontId="13" fillId="2" borderId="1" xfId="4" applyFont="1" applyFill="1" applyBorder="1" applyAlignment="1">
      <alignment horizontal="right" vertical="center" wrapText="1"/>
    </xf>
    <xf numFmtId="38" fontId="13" fillId="0" borderId="1" xfId="4" applyFont="1" applyFill="1" applyBorder="1" applyAlignment="1">
      <alignment horizontal="right" vertical="center" wrapText="1"/>
    </xf>
    <xf numFmtId="38" fontId="13" fillId="0" borderId="9" xfId="4" applyFont="1" applyFill="1" applyBorder="1" applyAlignment="1">
      <alignment horizontal="right" vertical="center" wrapText="1"/>
    </xf>
    <xf numFmtId="0" fontId="6" fillId="0" borderId="30" xfId="3" applyBorder="1">
      <alignment vertical="center"/>
    </xf>
    <xf numFmtId="0" fontId="12" fillId="2" borderId="5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3" fillId="5" borderId="1" xfId="3" applyFont="1" applyFill="1" applyBorder="1" applyAlignment="1">
      <alignment horizontal="center" vertical="center" wrapText="1"/>
    </xf>
    <xf numFmtId="0" fontId="13" fillId="5" borderId="53" xfId="3" applyFont="1" applyFill="1" applyBorder="1" applyAlignment="1">
      <alignment horizontal="center" vertical="center" wrapText="1"/>
    </xf>
    <xf numFmtId="0" fontId="9" fillId="0" borderId="1" xfId="3" applyFont="1" applyBorder="1">
      <alignment vertical="center"/>
    </xf>
    <xf numFmtId="0" fontId="9" fillId="0" borderId="84" xfId="3" applyFont="1" applyBorder="1">
      <alignment vertical="center"/>
    </xf>
    <xf numFmtId="0" fontId="9" fillId="0" borderId="85" xfId="3" applyFont="1" applyBorder="1">
      <alignment vertical="center"/>
    </xf>
    <xf numFmtId="0" fontId="13" fillId="5" borderId="1" xfId="3" applyFont="1" applyFill="1" applyBorder="1" applyAlignment="1">
      <alignment vertical="center" wrapText="1"/>
    </xf>
    <xf numFmtId="0" fontId="13" fillId="5" borderId="53" xfId="3" applyFont="1" applyFill="1" applyBorder="1" applyAlignment="1">
      <alignment vertical="center" wrapText="1"/>
    </xf>
    <xf numFmtId="0" fontId="9" fillId="0" borderId="86" xfId="3" applyFont="1" applyBorder="1">
      <alignment vertical="center"/>
    </xf>
    <xf numFmtId="0" fontId="1" fillId="2" borderId="1" xfId="1" applyFill="1" applyBorder="1" applyAlignment="1">
      <alignment horizontal="center" shrinkToFit="1"/>
    </xf>
    <xf numFmtId="38" fontId="1" fillId="2" borderId="1" xfId="4" applyFont="1" applyFill="1" applyBorder="1" applyAlignment="1">
      <alignment horizontal="center" wrapText="1"/>
    </xf>
    <xf numFmtId="0" fontId="1" fillId="2" borderId="1" xfId="1" applyFill="1" applyBorder="1" applyAlignment="1">
      <alignment horizontal="center" vertical="center" wrapText="1"/>
    </xf>
    <xf numFmtId="0" fontId="1" fillId="0" borderId="1" xfId="1" applyBorder="1" applyAlignment="1">
      <alignment shrinkToFit="1"/>
    </xf>
    <xf numFmtId="38" fontId="1" fillId="0" borderId="1" xfId="4" applyFont="1" applyBorder="1" applyAlignment="1"/>
    <xf numFmtId="0" fontId="1" fillId="0" borderId="1" xfId="1" applyBorder="1" applyAlignment="1">
      <alignment horizontal="center" vertical="center"/>
    </xf>
    <xf numFmtId="0" fontId="25" fillId="6" borderId="1" xfId="1" applyFont="1" applyFill="1" applyBorder="1"/>
    <xf numFmtId="0" fontId="1" fillId="7" borderId="1" xfId="1" applyFill="1" applyBorder="1"/>
    <xf numFmtId="0" fontId="12" fillId="2" borderId="89" xfId="3" applyFont="1" applyFill="1" applyBorder="1" applyAlignment="1">
      <alignment horizontal="center" vertical="center" wrapText="1"/>
    </xf>
    <xf numFmtId="0" fontId="12" fillId="2" borderId="90" xfId="3" applyFont="1" applyFill="1" applyBorder="1" applyAlignment="1">
      <alignment horizontal="center" vertical="center" wrapText="1"/>
    </xf>
    <xf numFmtId="0" fontId="12" fillId="2" borderId="91"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0" xfId="3" applyFont="1" applyFill="1" applyBorder="1" applyAlignment="1">
      <alignment horizontal="center" vertical="center" wrapText="1"/>
    </xf>
    <xf numFmtId="0" fontId="12" fillId="2" borderId="6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55" xfId="3" applyFont="1" applyFill="1" applyBorder="1" applyAlignment="1">
      <alignment horizontal="center" vertical="center" wrapText="1"/>
    </xf>
    <xf numFmtId="0" fontId="12" fillId="5" borderId="89" xfId="3" applyFont="1" applyFill="1" applyBorder="1" applyAlignment="1">
      <alignment horizontal="left" vertical="top" wrapText="1"/>
    </xf>
    <xf numFmtId="0" fontId="12" fillId="5" borderId="90" xfId="3" applyFont="1" applyFill="1" applyBorder="1" applyAlignment="1">
      <alignment horizontal="left" vertical="top" wrapText="1"/>
    </xf>
    <xf numFmtId="0" fontId="12" fillId="5" borderId="91" xfId="3" applyFont="1" applyFill="1" applyBorder="1" applyAlignment="1">
      <alignment horizontal="left" vertical="top" wrapText="1"/>
    </xf>
    <xf numFmtId="0" fontId="12" fillId="5" borderId="37" xfId="3" applyFont="1" applyFill="1" applyBorder="1" applyAlignment="1">
      <alignment horizontal="left" vertical="top" wrapText="1"/>
    </xf>
    <xf numFmtId="0" fontId="12" fillId="5" borderId="0" xfId="3" applyFont="1" applyFill="1" applyAlignment="1">
      <alignment horizontal="left" vertical="top" wrapText="1"/>
    </xf>
    <xf numFmtId="0" fontId="12" fillId="5" borderId="40" xfId="3" applyFont="1" applyFill="1" applyBorder="1" applyAlignment="1">
      <alignment horizontal="left" vertical="top" wrapText="1"/>
    </xf>
    <xf numFmtId="0" fontId="12" fillId="5" borderId="62" xfId="3" applyFont="1" applyFill="1" applyBorder="1" applyAlignment="1">
      <alignment horizontal="left" vertical="top" wrapText="1"/>
    </xf>
    <xf numFmtId="0" fontId="12" fillId="5" borderId="3" xfId="3" applyFont="1" applyFill="1" applyBorder="1" applyAlignment="1">
      <alignment horizontal="left" vertical="top" wrapText="1"/>
    </xf>
    <xf numFmtId="0" fontId="12" fillId="5" borderId="55" xfId="3" applyFont="1" applyFill="1" applyBorder="1" applyAlignment="1">
      <alignment horizontal="left" vertical="top" wrapText="1"/>
    </xf>
    <xf numFmtId="0" fontId="11" fillId="4" borderId="4" xfId="3" applyFont="1" applyFill="1" applyBorder="1" applyAlignment="1">
      <alignment horizontal="left" vertical="center"/>
    </xf>
    <xf numFmtId="0" fontId="11" fillId="4" borderId="5" xfId="3" applyFont="1" applyFill="1" applyBorder="1" applyAlignment="1">
      <alignment horizontal="left" vertical="center"/>
    </xf>
    <xf numFmtId="0" fontId="11" fillId="4" borderId="6" xfId="3" applyFont="1" applyFill="1" applyBorder="1" applyAlignment="1">
      <alignment horizontal="left"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5" fillId="5" borderId="89" xfId="3" applyFont="1" applyFill="1" applyBorder="1" applyAlignment="1">
      <alignment horizontal="center" vertical="center" wrapText="1"/>
    </xf>
    <xf numFmtId="0" fontId="15" fillId="5" borderId="91" xfId="3" applyFont="1" applyFill="1" applyBorder="1" applyAlignment="1">
      <alignment horizontal="center" vertical="center" wrapText="1"/>
    </xf>
    <xf numFmtId="0" fontId="15" fillId="5" borderId="37" xfId="3" applyFont="1" applyFill="1" applyBorder="1" applyAlignment="1">
      <alignment horizontal="center" vertical="center" wrapText="1"/>
    </xf>
    <xf numFmtId="0" fontId="15" fillId="5" borderId="40" xfId="3" applyFont="1" applyFill="1" applyBorder="1" applyAlignment="1">
      <alignment horizontal="center" vertical="center" wrapText="1"/>
    </xf>
    <xf numFmtId="0" fontId="15" fillId="5" borderId="14" xfId="3" applyFont="1" applyFill="1" applyBorder="1" applyAlignment="1">
      <alignment horizontal="center" vertical="center" wrapText="1"/>
    </xf>
    <xf numFmtId="0" fontId="15" fillId="5" borderId="17" xfId="3" applyFont="1" applyFill="1" applyBorder="1" applyAlignment="1">
      <alignment horizontal="center" vertical="center" wrapText="1"/>
    </xf>
    <xf numFmtId="0" fontId="21" fillId="0" borderId="89" xfId="3" applyFont="1" applyBorder="1" applyAlignment="1">
      <alignment horizontal="left" vertical="center" wrapText="1"/>
    </xf>
    <xf numFmtId="0" fontId="21" fillId="0" borderId="90" xfId="3" applyFont="1" applyBorder="1" applyAlignment="1">
      <alignment horizontal="left" vertical="center" wrapText="1"/>
    </xf>
    <xf numFmtId="0" fontId="21" fillId="0" borderId="91" xfId="3" applyFont="1" applyBorder="1" applyAlignment="1">
      <alignment horizontal="left" vertical="center" wrapText="1"/>
    </xf>
    <xf numFmtId="0" fontId="21" fillId="0" borderId="37" xfId="3" applyFont="1" applyBorder="1" applyAlignment="1">
      <alignment horizontal="left" vertical="center" wrapText="1"/>
    </xf>
    <xf numFmtId="0" fontId="21" fillId="0" borderId="0" xfId="3" applyFont="1" applyAlignment="1">
      <alignment horizontal="left" vertical="center" wrapText="1"/>
    </xf>
    <xf numFmtId="0" fontId="21" fillId="0" borderId="40" xfId="3" applyFont="1" applyBorder="1" applyAlignment="1">
      <alignment horizontal="left" vertical="center" wrapText="1"/>
    </xf>
    <xf numFmtId="0" fontId="21" fillId="0" borderId="14" xfId="3" applyFont="1" applyBorder="1" applyAlignment="1">
      <alignment horizontal="left" vertical="center" wrapText="1"/>
    </xf>
    <xf numFmtId="0" fontId="21" fillId="0" borderId="15" xfId="3" applyFont="1" applyBorder="1" applyAlignment="1">
      <alignment horizontal="left" vertical="center" wrapText="1"/>
    </xf>
    <xf numFmtId="0" fontId="21" fillId="0" borderId="17" xfId="3" applyFont="1" applyBorder="1" applyAlignment="1">
      <alignment horizontal="left" vertical="center" wrapText="1"/>
    </xf>
    <xf numFmtId="0" fontId="15" fillId="5" borderId="87" xfId="3" applyFont="1" applyFill="1" applyBorder="1" applyAlignment="1">
      <alignment horizontal="center" vertical="center"/>
    </xf>
    <xf numFmtId="0" fontId="15" fillId="5" borderId="88" xfId="3" applyFont="1" applyFill="1" applyBorder="1" applyAlignment="1">
      <alignment horizontal="center" vertical="center"/>
    </xf>
    <xf numFmtId="0" fontId="16" fillId="0" borderId="56" xfId="3" applyFont="1" applyBorder="1" applyAlignment="1">
      <alignment vertical="center" wrapText="1"/>
    </xf>
    <xf numFmtId="0" fontId="16" fillId="0" borderId="1" xfId="3" applyFont="1" applyBorder="1" applyAlignment="1">
      <alignment vertical="center" wrapText="1"/>
    </xf>
    <xf numFmtId="0" fontId="16" fillId="0" borderId="9" xfId="3" applyFont="1" applyBorder="1" applyAlignment="1">
      <alignment vertical="center" wrapText="1"/>
    </xf>
    <xf numFmtId="0" fontId="12" fillId="2" borderId="89" xfId="3" applyFont="1" applyFill="1" applyBorder="1" applyAlignment="1">
      <alignment horizontal="center" vertical="center"/>
    </xf>
    <xf numFmtId="0" fontId="12" fillId="2" borderId="90"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5" xfId="3" applyFont="1" applyFill="1" applyBorder="1" applyAlignment="1">
      <alignment horizontal="center" vertical="center"/>
    </xf>
    <xf numFmtId="0" fontId="11" fillId="4" borderId="7" xfId="3" applyFont="1" applyFill="1" applyBorder="1" applyAlignment="1">
      <alignment horizontal="left" vertical="center"/>
    </xf>
    <xf numFmtId="0" fontId="12" fillId="2" borderId="37" xfId="3" applyFont="1" applyFill="1" applyBorder="1" applyAlignment="1">
      <alignment horizontal="center" vertical="center"/>
    </xf>
    <xf numFmtId="0" fontId="12" fillId="2" borderId="0" xfId="3" applyFont="1" applyFill="1" applyAlignment="1">
      <alignment horizontal="center" vertical="center"/>
    </xf>
    <xf numFmtId="0" fontId="13" fillId="0" borderId="1" xfId="4" applyNumberFormat="1" applyFont="1" applyFill="1" applyBorder="1" applyAlignment="1">
      <alignment horizontal="right" vertical="center" wrapText="1"/>
    </xf>
    <xf numFmtId="0" fontId="13" fillId="0" borderId="9" xfId="4" applyNumberFormat="1" applyFont="1" applyFill="1" applyBorder="1" applyAlignment="1">
      <alignment horizontal="right" vertical="center" wrapText="1"/>
    </xf>
    <xf numFmtId="0" fontId="13" fillId="5" borderId="53" xfId="3" applyFont="1" applyFill="1" applyBorder="1" applyAlignment="1">
      <alignment horizontal="left" vertical="center" wrapText="1"/>
    </xf>
    <xf numFmtId="0" fontId="13" fillId="0" borderId="53" xfId="4" applyNumberFormat="1" applyFont="1" applyFill="1" applyBorder="1" applyAlignment="1">
      <alignment horizontal="right" vertical="center" wrapText="1"/>
    </xf>
    <xf numFmtId="0" fontId="13" fillId="0" borderId="61" xfId="4" applyNumberFormat="1" applyFont="1" applyFill="1" applyBorder="1" applyAlignment="1">
      <alignment horizontal="right" vertical="center" wrapText="1"/>
    </xf>
    <xf numFmtId="0" fontId="13" fillId="5" borderId="1" xfId="3" applyFont="1" applyFill="1" applyBorder="1" applyAlignment="1">
      <alignment horizontal="left" vertical="center" wrapText="1"/>
    </xf>
    <xf numFmtId="0" fontId="12" fillId="2" borderId="8"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6" fillId="2" borderId="2" xfId="3" applyFont="1" applyFill="1" applyBorder="1" applyAlignment="1">
      <alignment horizontal="center" vertical="center"/>
    </xf>
    <xf numFmtId="0" fontId="16" fillId="2" borderId="56" xfId="3" applyFont="1" applyFill="1" applyBorder="1" applyAlignment="1">
      <alignment horizontal="center" vertical="center"/>
    </xf>
    <xf numFmtId="0" fontId="16" fillId="2" borderId="60"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1" xfId="3" applyFont="1" applyFill="1" applyBorder="1" applyAlignment="1">
      <alignment horizontal="center" vertical="center"/>
    </xf>
    <xf numFmtId="0" fontId="13" fillId="0" borderId="1" xfId="3" applyFont="1" applyBorder="1" applyAlignment="1">
      <alignment horizontal="left" vertical="top" wrapText="1"/>
    </xf>
    <xf numFmtId="0" fontId="13" fillId="0" borderId="9" xfId="3" applyFont="1" applyBorder="1" applyAlignment="1">
      <alignment horizontal="left" vertical="top" wrapText="1"/>
    </xf>
    <xf numFmtId="0" fontId="12" fillId="2" borderId="9" xfId="3" applyFont="1" applyFill="1" applyBorder="1" applyAlignment="1">
      <alignment horizontal="center" vertical="center"/>
    </xf>
    <xf numFmtId="38" fontId="13" fillId="0" borderId="1" xfId="4" applyFont="1" applyFill="1" applyBorder="1" applyAlignment="1">
      <alignment horizontal="right" vertical="center" wrapText="1"/>
    </xf>
    <xf numFmtId="38" fontId="13" fillId="0" borderId="9" xfId="4" applyFont="1" applyFill="1" applyBorder="1" applyAlignment="1">
      <alignment horizontal="right" vertical="center" wrapText="1"/>
    </xf>
    <xf numFmtId="10" fontId="13" fillId="0" borderId="1" xfId="4" applyNumberFormat="1" applyFont="1" applyFill="1" applyBorder="1" applyAlignment="1">
      <alignment horizontal="right" vertical="center" wrapText="1"/>
    </xf>
    <xf numFmtId="10" fontId="13" fillId="0" borderId="9" xfId="4" applyNumberFormat="1" applyFont="1" applyFill="1" applyBorder="1" applyAlignment="1">
      <alignment horizontal="right" vertical="center" wrapText="1"/>
    </xf>
    <xf numFmtId="0" fontId="12" fillId="2" borderId="79" xfId="3" applyFont="1" applyFill="1" applyBorder="1" applyAlignment="1">
      <alignment horizontal="center" vertical="center"/>
    </xf>
    <xf numFmtId="0" fontId="12" fillId="2" borderId="80" xfId="3" applyFont="1" applyFill="1" applyBorder="1" applyAlignment="1">
      <alignment horizontal="center" vertical="center"/>
    </xf>
    <xf numFmtId="0" fontId="19" fillId="0" borderId="81" xfId="3" applyFont="1" applyBorder="1" applyAlignment="1">
      <alignment horizontal="left" vertical="center" shrinkToFit="1"/>
    </xf>
    <xf numFmtId="0" fontId="19" fillId="0" borderId="82" xfId="3" applyFont="1" applyBorder="1" applyAlignment="1">
      <alignment horizontal="left" vertical="center" shrinkToFit="1"/>
    </xf>
    <xf numFmtId="0" fontId="19" fillId="0" borderId="83" xfId="3" applyFont="1" applyBorder="1" applyAlignment="1">
      <alignment horizontal="left" vertical="center" shrinkToFit="1"/>
    </xf>
    <xf numFmtId="0" fontId="12" fillId="2" borderId="74" xfId="3" applyFont="1" applyFill="1" applyBorder="1" applyAlignment="1">
      <alignment horizontal="center" vertical="center"/>
    </xf>
    <xf numFmtId="0" fontId="12" fillId="2" borderId="75" xfId="3" applyFont="1" applyFill="1" applyBorder="1" applyAlignment="1">
      <alignment horizontal="center" vertical="center"/>
    </xf>
    <xf numFmtId="0" fontId="12" fillId="2" borderId="76" xfId="3" applyFont="1" applyFill="1" applyBorder="1" applyAlignment="1">
      <alignment horizontal="center" vertical="center"/>
    </xf>
    <xf numFmtId="0" fontId="12" fillId="2" borderId="38" xfId="3" applyFont="1" applyFill="1" applyBorder="1" applyAlignment="1">
      <alignment horizontal="center" vertical="center"/>
    </xf>
    <xf numFmtId="0" fontId="12" fillId="2" borderId="42" xfId="3" applyFont="1" applyFill="1" applyBorder="1" applyAlignment="1">
      <alignment horizontal="center" vertical="center"/>
    </xf>
    <xf numFmtId="0" fontId="12" fillId="2" borderId="43" xfId="3" applyFont="1" applyFill="1" applyBorder="1" applyAlignment="1">
      <alignment horizontal="center" vertical="center"/>
    </xf>
    <xf numFmtId="0" fontId="12" fillId="2" borderId="44" xfId="3" applyFont="1" applyFill="1" applyBorder="1" applyAlignment="1">
      <alignment horizontal="center" vertical="center"/>
    </xf>
    <xf numFmtId="0" fontId="13" fillId="0" borderId="77" xfId="3" applyFont="1" applyBorder="1" applyAlignment="1">
      <alignment horizontal="left" vertical="top" wrapText="1"/>
    </xf>
    <xf numFmtId="0" fontId="13" fillId="0" borderId="75" xfId="3" applyFont="1" applyBorder="1" applyAlignment="1">
      <alignment horizontal="left" vertical="top" wrapText="1"/>
    </xf>
    <xf numFmtId="0" fontId="13" fillId="0" borderId="78" xfId="3" applyFont="1" applyBorder="1" applyAlignment="1">
      <alignment horizontal="left" vertical="top" wrapText="1"/>
    </xf>
    <xf numFmtId="0" fontId="13" fillId="0" borderId="39" xfId="3" applyFont="1" applyBorder="1" applyAlignment="1">
      <alignment horizontal="left" vertical="top" wrapText="1"/>
    </xf>
    <xf numFmtId="0" fontId="13" fillId="0" borderId="0" xfId="3" applyFont="1" applyAlignment="1">
      <alignment horizontal="left" vertical="top" wrapText="1"/>
    </xf>
    <xf numFmtId="0" fontId="13" fillId="0" borderId="40" xfId="3" applyFont="1" applyBorder="1" applyAlignment="1">
      <alignment horizontal="left" vertical="top" wrapText="1"/>
    </xf>
    <xf numFmtId="0" fontId="13" fillId="0" borderId="45" xfId="3" applyFont="1" applyBorder="1" applyAlignment="1">
      <alignment horizontal="left" vertical="top" wrapText="1"/>
    </xf>
    <xf numFmtId="0" fontId="13" fillId="0" borderId="43" xfId="3" applyFont="1" applyBorder="1" applyAlignment="1">
      <alignment horizontal="left" vertical="top" wrapText="1"/>
    </xf>
    <xf numFmtId="0" fontId="13" fillId="0" borderId="46" xfId="3" applyFont="1" applyBorder="1" applyAlignment="1">
      <alignment horizontal="left" vertical="top" wrapText="1"/>
    </xf>
    <xf numFmtId="0" fontId="12" fillId="2" borderId="69" xfId="3" applyFont="1" applyFill="1" applyBorder="1" applyAlignment="1">
      <alignment horizontal="center" vertical="center"/>
    </xf>
    <xf numFmtId="0" fontId="12" fillId="2" borderId="70" xfId="3" applyFont="1" applyFill="1" applyBorder="1" applyAlignment="1">
      <alignment horizontal="center" vertical="center"/>
    </xf>
    <xf numFmtId="0" fontId="19" fillId="0" borderId="71" xfId="3" applyFont="1" applyBorder="1" applyAlignment="1">
      <alignment horizontal="left" vertical="center" shrinkToFit="1"/>
    </xf>
    <xf numFmtId="0" fontId="19" fillId="0" borderId="72" xfId="3" applyFont="1" applyBorder="1" applyAlignment="1">
      <alignment horizontal="left" vertical="center" shrinkToFit="1"/>
    </xf>
    <xf numFmtId="0" fontId="19" fillId="0" borderId="73" xfId="3" applyFont="1" applyBorder="1" applyAlignment="1">
      <alignment horizontal="left" vertical="center" shrinkToFit="1"/>
    </xf>
    <xf numFmtId="0" fontId="13" fillId="0" borderId="1" xfId="3" applyFont="1" applyBorder="1" applyAlignment="1">
      <alignment horizontal="left" vertical="center"/>
    </xf>
    <xf numFmtId="0" fontId="13" fillId="0" borderId="9" xfId="3" applyFont="1" applyBorder="1" applyAlignment="1">
      <alignment horizontal="left" vertical="center"/>
    </xf>
    <xf numFmtId="0" fontId="12" fillId="2" borderId="64" xfId="3" applyFont="1" applyFill="1" applyBorder="1" applyAlignment="1">
      <alignment horizontal="center" vertical="center"/>
    </xf>
    <xf numFmtId="0" fontId="12" fillId="2" borderId="65" xfId="3" applyFont="1" applyFill="1" applyBorder="1" applyAlignment="1">
      <alignment horizontal="center" vertical="center"/>
    </xf>
    <xf numFmtId="0" fontId="18" fillId="0" borderId="66" xfId="3" applyFont="1" applyBorder="1" applyAlignment="1">
      <alignment horizontal="left" vertical="center" shrinkToFit="1"/>
    </xf>
    <xf numFmtId="0" fontId="18" fillId="0" borderId="67" xfId="3" applyFont="1" applyBorder="1" applyAlignment="1">
      <alignment horizontal="left" vertical="center" shrinkToFit="1"/>
    </xf>
    <xf numFmtId="0" fontId="18" fillId="0" borderId="68" xfId="3" applyFont="1" applyBorder="1" applyAlignment="1">
      <alignment horizontal="left" vertical="center" shrinkToFit="1"/>
    </xf>
    <xf numFmtId="0" fontId="18" fillId="0" borderId="71" xfId="3" applyFont="1" applyBorder="1" applyAlignment="1">
      <alignment horizontal="left" vertical="center" shrinkToFit="1"/>
    </xf>
    <xf numFmtId="0" fontId="18" fillId="0" borderId="72" xfId="3" applyFont="1" applyBorder="1" applyAlignment="1">
      <alignment horizontal="left" vertical="center" shrinkToFit="1"/>
    </xf>
    <xf numFmtId="0" fontId="18" fillId="0" borderId="73" xfId="3" applyFont="1" applyBorder="1" applyAlignment="1">
      <alignment horizontal="left" vertical="center" shrinkToFit="1"/>
    </xf>
    <xf numFmtId="0" fontId="13" fillId="0" borderId="1" xfId="4" applyNumberFormat="1" applyFont="1" applyBorder="1" applyAlignment="1">
      <alignment horizontal="right" vertical="center" wrapText="1"/>
    </xf>
    <xf numFmtId="0" fontId="13" fillId="0" borderId="9" xfId="4" applyNumberFormat="1" applyFont="1" applyBorder="1" applyAlignment="1">
      <alignment horizontal="right" vertical="center" wrapText="1"/>
    </xf>
    <xf numFmtId="0" fontId="13" fillId="0" borderId="53" xfId="4" applyNumberFormat="1" applyFont="1" applyBorder="1" applyAlignment="1">
      <alignment horizontal="right" vertical="center" wrapText="1"/>
    </xf>
    <xf numFmtId="0" fontId="13" fillId="0" borderId="61" xfId="4" applyNumberFormat="1" applyFont="1" applyBorder="1" applyAlignment="1">
      <alignment horizontal="right" vertical="center" wrapText="1"/>
    </xf>
    <xf numFmtId="0" fontId="7" fillId="0" borderId="0" xfId="3" applyFont="1" applyAlignment="1">
      <alignment horizontal="center" vertical="center" wrapText="1"/>
    </xf>
    <xf numFmtId="0" fontId="12" fillId="5" borderId="41" xfId="3" applyFont="1" applyFill="1" applyBorder="1" applyAlignment="1">
      <alignment horizontal="left" vertical="top" wrapText="1"/>
    </xf>
    <xf numFmtId="0" fontId="12" fillId="5" borderId="29" xfId="3" applyFont="1" applyFill="1" applyBorder="1" applyAlignment="1">
      <alignment horizontal="left" vertical="top" wrapText="1"/>
    </xf>
    <xf numFmtId="0" fontId="12" fillId="5" borderId="31" xfId="3" applyFont="1" applyFill="1" applyBorder="1" applyAlignment="1">
      <alignment horizontal="left" vertical="top" wrapText="1"/>
    </xf>
    <xf numFmtId="0" fontId="12" fillId="5" borderId="54" xfId="3" applyFont="1" applyFill="1" applyBorder="1" applyAlignment="1">
      <alignment horizontal="left" vertical="top"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12" fillId="2" borderId="63" xfId="3" applyFont="1" applyFill="1" applyBorder="1" applyAlignment="1">
      <alignment horizontal="center" vertical="center" wrapText="1"/>
    </xf>
    <xf numFmtId="38" fontId="13" fillId="0" borderId="1" xfId="4" applyFont="1" applyBorder="1" applyAlignment="1">
      <alignment horizontal="right" vertical="center" wrapText="1"/>
    </xf>
    <xf numFmtId="0" fontId="12" fillId="2" borderId="9" xfId="3" applyFont="1" applyFill="1" applyBorder="1" applyAlignment="1">
      <alignment horizontal="center" vertical="center" wrapText="1"/>
    </xf>
    <xf numFmtId="0" fontId="15" fillId="5" borderId="12" xfId="3" applyFont="1" applyFill="1" applyBorder="1" applyAlignment="1">
      <alignment horizontal="center" vertical="center" wrapText="1"/>
    </xf>
    <xf numFmtId="0" fontId="15" fillId="5" borderId="30" xfId="3" applyFont="1" applyFill="1" applyBorder="1" applyAlignment="1">
      <alignment horizontal="center" vertical="center" wrapText="1"/>
    </xf>
    <xf numFmtId="0" fontId="15" fillId="5" borderId="16" xfId="3" applyFont="1" applyFill="1" applyBorder="1" applyAlignment="1">
      <alignment horizontal="center" vertical="center" wrapText="1"/>
    </xf>
    <xf numFmtId="0" fontId="21" fillId="0" borderId="56" xfId="3" applyFont="1" applyBorder="1" applyAlignment="1">
      <alignment horizontal="left" vertical="center" wrapText="1"/>
    </xf>
    <xf numFmtId="0" fontId="21" fillId="0" borderId="1" xfId="3" applyFont="1" applyBorder="1" applyAlignment="1">
      <alignment horizontal="left" vertical="center" wrapText="1"/>
    </xf>
    <xf numFmtId="0" fontId="21" fillId="0" borderId="9" xfId="3" applyFont="1" applyBorder="1" applyAlignment="1">
      <alignment horizontal="left" vertical="center" wrapText="1"/>
    </xf>
    <xf numFmtId="0" fontId="12" fillId="2" borderId="53" xfId="3" applyFont="1" applyFill="1" applyBorder="1" applyAlignment="1">
      <alignment horizontal="center" vertical="center" wrapText="1"/>
    </xf>
    <xf numFmtId="0" fontId="12" fillId="2" borderId="23" xfId="3" applyFont="1" applyFill="1" applyBorder="1" applyAlignment="1">
      <alignment horizontal="center" vertical="center"/>
    </xf>
    <xf numFmtId="0" fontId="12" fillId="2" borderId="24" xfId="3" applyFont="1" applyFill="1" applyBorder="1" applyAlignment="1">
      <alignment horizontal="center" vertical="center"/>
    </xf>
    <xf numFmtId="0" fontId="19" fillId="0" borderId="25" xfId="3" applyFont="1" applyBorder="1" applyAlignment="1">
      <alignment horizontal="left" vertical="center" shrinkToFit="1"/>
    </xf>
    <xf numFmtId="0" fontId="19" fillId="0" borderId="26" xfId="3" applyFont="1" applyBorder="1" applyAlignment="1">
      <alignment horizontal="left" vertical="center" shrinkToFit="1"/>
    </xf>
    <xf numFmtId="0" fontId="19" fillId="0" borderId="27" xfId="3" applyFont="1" applyBorder="1" applyAlignment="1">
      <alignment horizontal="left" vertical="center" shrinkToFit="1"/>
    </xf>
    <xf numFmtId="0" fontId="12" fillId="2" borderId="47" xfId="3" applyFont="1" applyFill="1" applyBorder="1" applyAlignment="1">
      <alignment horizontal="center" vertical="center"/>
    </xf>
    <xf numFmtId="0" fontId="12" fillId="2" borderId="48" xfId="3" applyFont="1" applyFill="1" applyBorder="1" applyAlignment="1">
      <alignment horizontal="center" vertical="center"/>
    </xf>
    <xf numFmtId="0" fontId="19" fillId="0" borderId="49"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51" xfId="3" applyFont="1" applyBorder="1" applyAlignment="1">
      <alignment horizontal="left" vertical="center" shrinkToFit="1"/>
    </xf>
    <xf numFmtId="0" fontId="18" fillId="0" borderId="25" xfId="3" applyFont="1" applyBorder="1" applyAlignment="1">
      <alignment horizontal="left" vertical="center" shrinkToFit="1"/>
    </xf>
    <xf numFmtId="0" fontId="18" fillId="0" borderId="26" xfId="3" applyFont="1" applyBorder="1" applyAlignment="1">
      <alignment horizontal="left" vertical="center" shrinkToFit="1"/>
    </xf>
    <xf numFmtId="0" fontId="18" fillId="0" borderId="27" xfId="3" applyFont="1" applyBorder="1" applyAlignment="1">
      <alignment horizontal="left" vertical="center" shrinkToFit="1"/>
    </xf>
    <xf numFmtId="0" fontId="15" fillId="5" borderId="30" xfId="3" applyFont="1" applyFill="1" applyBorder="1" applyAlignment="1">
      <alignment horizontal="center" vertical="center"/>
    </xf>
    <xf numFmtId="0" fontId="16" fillId="0" borderId="29" xfId="3" applyFont="1" applyBorder="1" applyAlignment="1">
      <alignment horizontal="left" vertical="center" wrapText="1"/>
    </xf>
    <xf numFmtId="0" fontId="16" fillId="0" borderId="31" xfId="3" applyFont="1" applyBorder="1" applyAlignment="1">
      <alignment horizontal="left" vertical="center" wrapText="1"/>
    </xf>
    <xf numFmtId="0" fontId="16" fillId="0" borderId="15" xfId="3" applyFont="1" applyBorder="1" applyAlignment="1">
      <alignment horizontal="left" vertical="center" wrapText="1"/>
    </xf>
    <xf numFmtId="0" fontId="16" fillId="0" borderId="17" xfId="3" applyFont="1" applyBorder="1" applyAlignment="1">
      <alignment horizontal="left" vertical="center" wrapText="1"/>
    </xf>
    <xf numFmtId="0" fontId="12" fillId="2" borderId="32" xfId="3" applyFont="1" applyFill="1" applyBorder="1" applyAlignment="1">
      <alignment horizontal="center" vertical="center"/>
    </xf>
    <xf numFmtId="0" fontId="12" fillId="2" borderId="33" xfId="3" applyFont="1" applyFill="1" applyBorder="1" applyAlignment="1">
      <alignment horizontal="center" vertical="center"/>
    </xf>
    <xf numFmtId="0" fontId="12" fillId="2" borderId="34" xfId="3" applyFont="1" applyFill="1" applyBorder="1" applyAlignment="1">
      <alignment horizontal="center" vertical="center"/>
    </xf>
    <xf numFmtId="0" fontId="13" fillId="0" borderId="35" xfId="3" applyFont="1" applyBorder="1" applyAlignment="1">
      <alignment horizontal="left" vertical="top" wrapText="1"/>
    </xf>
    <xf numFmtId="0" fontId="13" fillId="0" borderId="33" xfId="3" applyFont="1" applyBorder="1" applyAlignment="1">
      <alignment horizontal="left" vertical="top" wrapText="1"/>
    </xf>
    <xf numFmtId="0" fontId="13" fillId="0" borderId="36" xfId="3" applyFont="1" applyBorder="1" applyAlignment="1">
      <alignment horizontal="left" vertical="top" wrapText="1"/>
    </xf>
    <xf numFmtId="0" fontId="12" fillId="2" borderId="28" xfId="3" applyFont="1" applyFill="1" applyBorder="1" applyAlignment="1">
      <alignment horizontal="center" vertical="center"/>
    </xf>
    <xf numFmtId="0" fontId="12" fillId="2" borderId="29" xfId="3" applyFont="1" applyFill="1" applyBorder="1" applyAlignment="1">
      <alignment horizontal="center" vertical="center"/>
    </xf>
    <xf numFmtId="0" fontId="15" fillId="5" borderId="12" xfId="3" applyFont="1" applyFill="1" applyBorder="1" applyAlignment="1">
      <alignment horizontal="center" vertical="center"/>
    </xf>
    <xf numFmtId="0" fontId="15" fillId="5" borderId="16" xfId="3" applyFont="1" applyFill="1" applyBorder="1" applyAlignment="1">
      <alignment horizontal="center" vertical="center"/>
    </xf>
    <xf numFmtId="0" fontId="12" fillId="2" borderId="1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6" fillId="0" borderId="11" xfId="3" applyFont="1" applyBorder="1" applyAlignment="1">
      <alignment horizontal="left" vertical="center" wrapText="1"/>
    </xf>
    <xf numFmtId="0" fontId="16" fillId="0" borderId="13" xfId="3" applyFont="1" applyBorder="1" applyAlignment="1">
      <alignment horizontal="left" vertical="center" wrapText="1"/>
    </xf>
    <xf numFmtId="0" fontId="12" fillId="2" borderId="18" xfId="3" applyFont="1" applyFill="1" applyBorder="1" applyAlignment="1">
      <alignment horizontal="center" vertical="center"/>
    </xf>
    <xf numFmtId="0" fontId="12" fillId="2" borderId="19" xfId="3" applyFont="1" applyFill="1" applyBorder="1" applyAlignment="1">
      <alignment horizontal="center" vertical="center"/>
    </xf>
    <xf numFmtId="0" fontId="18" fillId="0" borderId="20" xfId="3" applyFont="1" applyBorder="1" applyAlignment="1">
      <alignment horizontal="left" vertical="center" shrinkToFit="1"/>
    </xf>
    <xf numFmtId="0" fontId="18" fillId="0" borderId="21" xfId="3" applyFont="1" applyBorder="1" applyAlignment="1">
      <alignment horizontal="left" vertical="center" shrinkToFit="1"/>
    </xf>
    <xf numFmtId="0" fontId="18" fillId="0" borderId="22" xfId="3" applyFont="1" applyBorder="1" applyAlignment="1">
      <alignment horizontal="left" vertical="center" shrinkToFit="1"/>
    </xf>
    <xf numFmtId="0" fontId="12" fillId="2" borderId="10" xfId="3" applyFont="1" applyFill="1" applyBorder="1" applyAlignment="1">
      <alignment horizontal="center" vertical="center"/>
    </xf>
    <xf numFmtId="0" fontId="12" fillId="2" borderId="11" xfId="3" applyFont="1" applyFill="1" applyBorder="1" applyAlignment="1">
      <alignment horizontal="center" vertical="center"/>
    </xf>
    <xf numFmtId="0" fontId="12" fillId="2" borderId="136" xfId="3" applyFont="1" applyFill="1" applyBorder="1" applyAlignment="1">
      <alignment horizontal="center" vertical="center" wrapText="1"/>
    </xf>
    <xf numFmtId="0" fontId="12" fillId="2" borderId="137" xfId="3" applyFont="1" applyFill="1" applyBorder="1" applyAlignment="1">
      <alignment horizontal="center" vertical="center" wrapText="1"/>
    </xf>
    <xf numFmtId="0" fontId="12" fillId="2" borderId="138" xfId="3" applyFont="1" applyFill="1" applyBorder="1" applyAlignment="1">
      <alignment horizontal="center" vertical="center" wrapText="1"/>
    </xf>
    <xf numFmtId="0" fontId="12" fillId="5" borderId="136" xfId="3" applyFont="1" applyFill="1" applyBorder="1" applyAlignment="1">
      <alignment horizontal="left" vertical="top" wrapText="1"/>
    </xf>
    <xf numFmtId="0" fontId="12" fillId="5" borderId="137" xfId="3" applyFont="1" applyFill="1" applyBorder="1" applyAlignment="1">
      <alignment horizontal="left" vertical="top" wrapText="1"/>
    </xf>
    <xf numFmtId="0" fontId="12" fillId="5" borderId="138" xfId="3" applyFont="1" applyFill="1" applyBorder="1" applyAlignment="1">
      <alignment horizontal="left" vertical="top" wrapText="1"/>
    </xf>
    <xf numFmtId="0" fontId="15" fillId="5" borderId="136" xfId="3" applyFont="1" applyFill="1" applyBorder="1" applyAlignment="1">
      <alignment horizontal="center" vertical="center" wrapText="1"/>
    </xf>
    <xf numFmtId="0" fontId="15" fillId="5" borderId="138" xfId="3" applyFont="1" applyFill="1" applyBorder="1" applyAlignment="1">
      <alignment horizontal="center" vertical="center" wrapText="1"/>
    </xf>
    <xf numFmtId="0" fontId="21" fillId="0" borderId="136" xfId="3" applyFont="1" applyBorder="1" applyAlignment="1">
      <alignment horizontal="left" vertical="center" wrapText="1"/>
    </xf>
    <xf numFmtId="0" fontId="21" fillId="0" borderId="137" xfId="3" applyFont="1" applyBorder="1" applyAlignment="1">
      <alignment horizontal="left" vertical="center" wrapText="1"/>
    </xf>
    <xf numFmtId="0" fontId="21" fillId="0" borderId="138" xfId="3" applyFont="1" applyBorder="1" applyAlignment="1">
      <alignment horizontal="left" vertical="center" wrapText="1"/>
    </xf>
    <xf numFmtId="0" fontId="12" fillId="2" borderId="136" xfId="3" applyFont="1" applyFill="1" applyBorder="1" applyAlignment="1">
      <alignment horizontal="center" vertical="center"/>
    </xf>
    <xf numFmtId="0" fontId="12" fillId="2" borderId="137" xfId="3" applyFont="1" applyFill="1" applyBorder="1" applyAlignment="1">
      <alignment horizontal="center" vertical="center"/>
    </xf>
    <xf numFmtId="0" fontId="12" fillId="2" borderId="131" xfId="3" applyFont="1" applyFill="1" applyBorder="1" applyAlignment="1">
      <alignment horizontal="center" vertical="center"/>
    </xf>
    <xf numFmtId="0" fontId="12" fillId="2" borderId="132" xfId="3" applyFont="1" applyFill="1" applyBorder="1" applyAlignment="1">
      <alignment horizontal="center" vertical="center"/>
    </xf>
    <xf numFmtId="0" fontId="19" fillId="0" borderId="133" xfId="3" applyFont="1" applyBorder="1" applyAlignment="1">
      <alignment horizontal="left" vertical="center" shrinkToFit="1"/>
    </xf>
    <xf numFmtId="0" fontId="19" fillId="0" borderId="134" xfId="3" applyFont="1" applyBorder="1" applyAlignment="1">
      <alignment horizontal="left" vertical="center" shrinkToFit="1"/>
    </xf>
    <xf numFmtId="0" fontId="19" fillId="0" borderId="135" xfId="3" applyFont="1" applyBorder="1" applyAlignment="1">
      <alignment horizontal="left" vertical="center" shrinkToFit="1"/>
    </xf>
    <xf numFmtId="0" fontId="12" fillId="2" borderId="126" xfId="3" applyFont="1" applyFill="1" applyBorder="1" applyAlignment="1">
      <alignment horizontal="center" vertical="center"/>
    </xf>
    <xf numFmtId="0" fontId="12" fillId="2" borderId="127" xfId="3" applyFont="1" applyFill="1" applyBorder="1" applyAlignment="1">
      <alignment horizontal="center" vertical="center"/>
    </xf>
    <xf numFmtId="0" fontId="12" fillId="2" borderId="128" xfId="3" applyFont="1" applyFill="1" applyBorder="1" applyAlignment="1">
      <alignment horizontal="center" vertical="center"/>
    </xf>
    <xf numFmtId="0" fontId="13" fillId="0" borderId="129" xfId="3" applyFont="1" applyBorder="1" applyAlignment="1">
      <alignment horizontal="left" vertical="top" wrapText="1"/>
    </xf>
    <xf numFmtId="0" fontId="13" fillId="0" borderId="127" xfId="3" applyFont="1" applyBorder="1" applyAlignment="1">
      <alignment horizontal="left" vertical="top" wrapText="1"/>
    </xf>
    <xf numFmtId="0" fontId="13" fillId="0" borderId="130" xfId="3" applyFont="1" applyBorder="1" applyAlignment="1">
      <alignment horizontal="left" vertical="top" wrapText="1"/>
    </xf>
    <xf numFmtId="0" fontId="12" fillId="2" borderId="121" xfId="3" applyFont="1" applyFill="1" applyBorder="1" applyAlignment="1">
      <alignment horizontal="center" vertical="center"/>
    </xf>
    <xf numFmtId="0" fontId="12" fillId="2" borderId="122" xfId="3" applyFont="1" applyFill="1" applyBorder="1" applyAlignment="1">
      <alignment horizontal="center" vertical="center"/>
    </xf>
    <xf numFmtId="0" fontId="19" fillId="0" borderId="123" xfId="3" applyFont="1" applyBorder="1" applyAlignment="1">
      <alignment horizontal="left" vertical="center" shrinkToFit="1"/>
    </xf>
    <xf numFmtId="0" fontId="19" fillId="0" borderId="124" xfId="3" applyFont="1" applyBorder="1" applyAlignment="1">
      <alignment horizontal="left" vertical="center" shrinkToFit="1"/>
    </xf>
    <xf numFmtId="0" fontId="19" fillId="0" borderId="125" xfId="3" applyFont="1" applyBorder="1" applyAlignment="1">
      <alignment horizontal="left" vertical="center" shrinkToFit="1"/>
    </xf>
    <xf numFmtId="0" fontId="12" fillId="2" borderId="116" xfId="3" applyFont="1" applyFill="1" applyBorder="1" applyAlignment="1">
      <alignment horizontal="center" vertical="center"/>
    </xf>
    <xf numFmtId="0" fontId="12" fillId="2" borderId="117" xfId="3" applyFont="1" applyFill="1" applyBorder="1" applyAlignment="1">
      <alignment horizontal="center" vertical="center"/>
    </xf>
    <xf numFmtId="0" fontId="18" fillId="0" borderId="118" xfId="3" applyFont="1" applyBorder="1" applyAlignment="1">
      <alignment horizontal="left" vertical="center" shrinkToFit="1"/>
    </xf>
    <xf numFmtId="0" fontId="18" fillId="0" borderId="119" xfId="3" applyFont="1" applyBorder="1" applyAlignment="1">
      <alignment horizontal="left" vertical="center" shrinkToFit="1"/>
    </xf>
    <xf numFmtId="0" fontId="18" fillId="0" borderId="120" xfId="3" applyFont="1" applyBorder="1" applyAlignment="1">
      <alignment horizontal="left" vertical="center" shrinkToFit="1"/>
    </xf>
    <xf numFmtId="0" fontId="18" fillId="0" borderId="123" xfId="3" applyFont="1" applyBorder="1" applyAlignment="1">
      <alignment horizontal="left" vertical="center" shrinkToFit="1"/>
    </xf>
    <xf numFmtId="0" fontId="18" fillId="0" borderId="124" xfId="3" applyFont="1" applyBorder="1" applyAlignment="1">
      <alignment horizontal="left" vertical="center" shrinkToFit="1"/>
    </xf>
    <xf numFmtId="0" fontId="18" fillId="0" borderId="125" xfId="3" applyFont="1" applyBorder="1" applyAlignment="1">
      <alignment horizontal="left" vertical="center" shrinkToFit="1"/>
    </xf>
    <xf numFmtId="0" fontId="12" fillId="5" borderId="103" xfId="3" applyFont="1" applyFill="1" applyBorder="1" applyAlignment="1">
      <alignment horizontal="left" vertical="top" wrapText="1"/>
    </xf>
    <xf numFmtId="0" fontId="12" fillId="5" borderId="104" xfId="3" applyFont="1" applyFill="1" applyBorder="1" applyAlignment="1">
      <alignment horizontal="left" vertical="top" wrapText="1"/>
    </xf>
    <xf numFmtId="0" fontId="12" fillId="2" borderId="102" xfId="3" applyFont="1" applyFill="1" applyBorder="1" applyAlignment="1">
      <alignment horizontal="center" vertical="center" wrapText="1"/>
    </xf>
    <xf numFmtId="0" fontId="12" fillId="2" borderId="103" xfId="3" applyFont="1" applyFill="1" applyBorder="1" applyAlignment="1">
      <alignment horizontal="center" vertical="center" wrapText="1"/>
    </xf>
    <xf numFmtId="0" fontId="12" fillId="2" borderId="115" xfId="3" applyFont="1" applyFill="1" applyBorder="1" applyAlignment="1">
      <alignment horizontal="center" vertical="center" wrapText="1"/>
    </xf>
    <xf numFmtId="0" fontId="12" fillId="2" borderId="97" xfId="3" applyFont="1" applyFill="1" applyBorder="1" applyAlignment="1">
      <alignment horizontal="center" vertical="center"/>
    </xf>
    <xf numFmtId="0" fontId="12" fillId="2" borderId="98" xfId="3" applyFont="1" applyFill="1" applyBorder="1" applyAlignment="1">
      <alignment horizontal="center" vertical="center"/>
    </xf>
    <xf numFmtId="0" fontId="19" fillId="0" borderId="99" xfId="3" applyFont="1" applyBorder="1" applyAlignment="1">
      <alignment horizontal="left" vertical="center" shrinkToFit="1"/>
    </xf>
    <xf numFmtId="0" fontId="19" fillId="0" borderId="100" xfId="3" applyFont="1" applyBorder="1" applyAlignment="1">
      <alignment horizontal="left" vertical="center" shrinkToFit="1"/>
    </xf>
    <xf numFmtId="0" fontId="19" fillId="0" borderId="101" xfId="3" applyFont="1" applyBorder="1" applyAlignment="1">
      <alignment horizontal="left" vertical="center" shrinkToFit="1"/>
    </xf>
    <xf numFmtId="0" fontId="12" fillId="2" borderId="110" xfId="3" applyFont="1" applyFill="1" applyBorder="1" applyAlignment="1">
      <alignment horizontal="center" vertical="center"/>
    </xf>
    <xf numFmtId="0" fontId="12" fillId="2" borderId="111" xfId="3" applyFont="1" applyFill="1" applyBorder="1" applyAlignment="1">
      <alignment horizontal="center" vertical="center"/>
    </xf>
    <xf numFmtId="0" fontId="19" fillId="0" borderId="112" xfId="3" applyFont="1" applyBorder="1" applyAlignment="1">
      <alignment horizontal="left" vertical="center" shrinkToFit="1"/>
    </xf>
    <xf numFmtId="0" fontId="19" fillId="0" borderId="113" xfId="3" applyFont="1" applyBorder="1" applyAlignment="1">
      <alignment horizontal="left" vertical="center" shrinkToFit="1"/>
    </xf>
    <xf numFmtId="0" fontId="19" fillId="0" borderId="114" xfId="3" applyFont="1" applyBorder="1" applyAlignment="1">
      <alignment horizontal="left" vertical="center" shrinkToFit="1"/>
    </xf>
    <xf numFmtId="0" fontId="18" fillId="0" borderId="99" xfId="3" applyFont="1" applyBorder="1" applyAlignment="1">
      <alignment horizontal="left" vertical="center" shrinkToFit="1"/>
    </xf>
    <xf numFmtId="0" fontId="18" fillId="0" borderId="100" xfId="3" applyFont="1" applyBorder="1" applyAlignment="1">
      <alignment horizontal="left" vertical="center" shrinkToFit="1"/>
    </xf>
    <xf numFmtId="0" fontId="18" fillId="0" borderId="101" xfId="3" applyFont="1" applyBorder="1" applyAlignment="1">
      <alignment horizontal="left" vertical="center" shrinkToFit="1"/>
    </xf>
    <xf numFmtId="0" fontId="16" fillId="0" borderId="103" xfId="3" applyFont="1" applyBorder="1" applyAlignment="1">
      <alignment horizontal="left" vertical="center" wrapText="1"/>
    </xf>
    <xf numFmtId="0" fontId="16" fillId="0" borderId="104" xfId="3" applyFont="1" applyBorder="1" applyAlignment="1">
      <alignment horizontal="left" vertical="center" wrapText="1"/>
    </xf>
    <xf numFmtId="0" fontId="12" fillId="2" borderId="105" xfId="3" applyFont="1" applyFill="1" applyBorder="1" applyAlignment="1">
      <alignment horizontal="center" vertical="center"/>
    </xf>
    <xf numFmtId="0" fontId="12" fillId="2" borderId="106" xfId="3" applyFont="1" applyFill="1" applyBorder="1" applyAlignment="1">
      <alignment horizontal="center" vertical="center"/>
    </xf>
    <xf numFmtId="0" fontId="12" fillId="2" borderId="107" xfId="3" applyFont="1" applyFill="1" applyBorder="1" applyAlignment="1">
      <alignment horizontal="center" vertical="center"/>
    </xf>
    <xf numFmtId="0" fontId="13" fillId="0" borderId="108" xfId="3" applyFont="1" applyBorder="1" applyAlignment="1">
      <alignment horizontal="left" vertical="top" wrapText="1"/>
    </xf>
    <xf numFmtId="0" fontId="13" fillId="0" borderId="106" xfId="3" applyFont="1" applyBorder="1" applyAlignment="1">
      <alignment horizontal="left" vertical="top" wrapText="1"/>
    </xf>
    <xf numFmtId="0" fontId="13" fillId="0" borderId="109" xfId="3" applyFont="1" applyBorder="1" applyAlignment="1">
      <alignment horizontal="left" vertical="top" wrapText="1"/>
    </xf>
    <xf numFmtId="0" fontId="12" fillId="2" borderId="102" xfId="3" applyFont="1" applyFill="1" applyBorder="1" applyAlignment="1">
      <alignment horizontal="center" vertical="center"/>
    </xf>
    <xf numFmtId="0" fontId="12" fillId="2" borderId="103" xfId="3" applyFont="1" applyFill="1" applyBorder="1" applyAlignment="1">
      <alignment horizontal="center" vertical="center"/>
    </xf>
    <xf numFmtId="0" fontId="16" fillId="0" borderId="90" xfId="3" applyFont="1" applyBorder="1" applyAlignment="1">
      <alignment horizontal="left" vertical="center" wrapText="1"/>
    </xf>
    <xf numFmtId="0" fontId="16" fillId="0" borderId="91" xfId="3" applyFont="1" applyBorder="1" applyAlignment="1">
      <alignment horizontal="left" vertical="center" wrapText="1"/>
    </xf>
    <xf numFmtId="0" fontId="12" fillId="2" borderId="92" xfId="3" applyFont="1" applyFill="1" applyBorder="1" applyAlignment="1">
      <alignment horizontal="center" vertical="center"/>
    </xf>
    <xf numFmtId="0" fontId="12" fillId="2" borderId="93" xfId="3" applyFont="1" applyFill="1" applyBorder="1" applyAlignment="1">
      <alignment horizontal="center" vertical="center"/>
    </xf>
    <xf numFmtId="0" fontId="18" fillId="0" borderId="94" xfId="3" applyFont="1" applyBorder="1" applyAlignment="1">
      <alignment horizontal="left" vertical="center" shrinkToFit="1"/>
    </xf>
    <xf numFmtId="0" fontId="18" fillId="0" borderId="95" xfId="3" applyFont="1" applyBorder="1" applyAlignment="1">
      <alignment horizontal="left" vertical="center" shrinkToFit="1"/>
    </xf>
    <xf numFmtId="0" fontId="18" fillId="0" borderId="96" xfId="3" applyFont="1" applyBorder="1" applyAlignment="1">
      <alignment horizontal="left" vertical="center" shrinkToFit="1"/>
    </xf>
    <xf numFmtId="0" fontId="12" fillId="2" borderId="183" xfId="3" applyFont="1" applyFill="1" applyBorder="1" applyAlignment="1">
      <alignment horizontal="center" vertical="center" wrapText="1"/>
    </xf>
    <xf numFmtId="0" fontId="12" fillId="2" borderId="184" xfId="3" applyFont="1" applyFill="1" applyBorder="1" applyAlignment="1">
      <alignment horizontal="center" vertical="center" wrapText="1"/>
    </xf>
    <xf numFmtId="0" fontId="12" fillId="2" borderId="185" xfId="3" applyFont="1" applyFill="1" applyBorder="1" applyAlignment="1">
      <alignment horizontal="center" vertical="center" wrapText="1"/>
    </xf>
    <xf numFmtId="0" fontId="12" fillId="5" borderId="183" xfId="3" applyFont="1" applyFill="1" applyBorder="1" applyAlignment="1">
      <alignment horizontal="left" vertical="top" wrapText="1"/>
    </xf>
    <xf numFmtId="0" fontId="12" fillId="5" borderId="184" xfId="3" applyFont="1" applyFill="1" applyBorder="1" applyAlignment="1">
      <alignment horizontal="left" vertical="top" wrapText="1"/>
    </xf>
    <xf numFmtId="0" fontId="12" fillId="5" borderId="185" xfId="3" applyFont="1" applyFill="1" applyBorder="1" applyAlignment="1">
      <alignment horizontal="left" vertical="top" wrapText="1"/>
    </xf>
    <xf numFmtId="0" fontId="15" fillId="5" borderId="183" xfId="3" applyFont="1" applyFill="1" applyBorder="1" applyAlignment="1">
      <alignment horizontal="center" vertical="center" wrapText="1"/>
    </xf>
    <xf numFmtId="0" fontId="15" fillId="5" borderId="185" xfId="3" applyFont="1" applyFill="1" applyBorder="1" applyAlignment="1">
      <alignment horizontal="center" vertical="center" wrapText="1"/>
    </xf>
    <xf numFmtId="0" fontId="21" fillId="0" borderId="183" xfId="3" applyFont="1" applyBorder="1" applyAlignment="1">
      <alignment horizontal="left" vertical="center" wrapText="1"/>
    </xf>
    <xf numFmtId="0" fontId="21" fillId="0" borderId="184" xfId="3" applyFont="1" applyBorder="1" applyAlignment="1">
      <alignment horizontal="left" vertical="center" wrapText="1"/>
    </xf>
    <xf numFmtId="0" fontId="21" fillId="0" borderId="185" xfId="3" applyFont="1" applyBorder="1" applyAlignment="1">
      <alignment horizontal="left" vertical="center" wrapText="1"/>
    </xf>
    <xf numFmtId="0" fontId="12" fillId="2" borderId="183" xfId="3" applyFont="1" applyFill="1" applyBorder="1" applyAlignment="1">
      <alignment horizontal="center" vertical="center"/>
    </xf>
    <xf numFmtId="0" fontId="12" fillId="2" borderId="184" xfId="3" applyFont="1" applyFill="1" applyBorder="1" applyAlignment="1">
      <alignment horizontal="center" vertical="center"/>
    </xf>
    <xf numFmtId="0" fontId="12" fillId="2" borderId="178" xfId="3" applyFont="1" applyFill="1" applyBorder="1" applyAlignment="1">
      <alignment horizontal="center" vertical="center"/>
    </xf>
    <xf numFmtId="0" fontId="12" fillId="2" borderId="179" xfId="3" applyFont="1" applyFill="1" applyBorder="1" applyAlignment="1">
      <alignment horizontal="center" vertical="center"/>
    </xf>
    <xf numFmtId="0" fontId="19" fillId="0" borderId="180" xfId="3" applyFont="1" applyBorder="1" applyAlignment="1">
      <alignment horizontal="left" vertical="center" shrinkToFit="1"/>
    </xf>
    <xf numFmtId="0" fontId="19" fillId="0" borderId="181" xfId="3" applyFont="1" applyBorder="1" applyAlignment="1">
      <alignment horizontal="left" vertical="center" shrinkToFit="1"/>
    </xf>
    <xf numFmtId="0" fontId="19" fillId="0" borderId="182" xfId="3" applyFont="1" applyBorder="1" applyAlignment="1">
      <alignment horizontal="left" vertical="center" shrinkToFit="1"/>
    </xf>
    <xf numFmtId="0" fontId="12" fillId="2" borderId="173" xfId="3" applyFont="1" applyFill="1" applyBorder="1" applyAlignment="1">
      <alignment horizontal="center" vertical="center"/>
    </xf>
    <xf numFmtId="0" fontId="12" fillId="2" borderId="174" xfId="3" applyFont="1" applyFill="1" applyBorder="1" applyAlignment="1">
      <alignment horizontal="center" vertical="center"/>
    </xf>
    <xf numFmtId="0" fontId="12" fillId="2" borderId="175" xfId="3" applyFont="1" applyFill="1" applyBorder="1" applyAlignment="1">
      <alignment horizontal="center" vertical="center"/>
    </xf>
    <xf numFmtId="0" fontId="13" fillId="0" borderId="176" xfId="3" applyFont="1" applyBorder="1" applyAlignment="1">
      <alignment horizontal="left" vertical="top" wrapText="1"/>
    </xf>
    <xf numFmtId="0" fontId="13" fillId="0" borderId="174" xfId="3" applyFont="1" applyBorder="1" applyAlignment="1">
      <alignment horizontal="left" vertical="top" wrapText="1"/>
    </xf>
    <xf numFmtId="0" fontId="13" fillId="0" borderId="177" xfId="3" applyFont="1" applyBorder="1" applyAlignment="1">
      <alignment horizontal="left" vertical="top" wrapText="1"/>
    </xf>
    <xf numFmtId="0" fontId="12" fillId="2" borderId="168" xfId="3" applyFont="1" applyFill="1" applyBorder="1" applyAlignment="1">
      <alignment horizontal="center" vertical="center"/>
    </xf>
    <xf numFmtId="0" fontId="12" fillId="2" borderId="169" xfId="3" applyFont="1" applyFill="1" applyBorder="1" applyAlignment="1">
      <alignment horizontal="center" vertical="center"/>
    </xf>
    <xf numFmtId="0" fontId="19" fillId="0" borderId="170" xfId="3" applyFont="1" applyBorder="1" applyAlignment="1">
      <alignment horizontal="left" vertical="center" shrinkToFit="1"/>
    </xf>
    <xf numFmtId="0" fontId="19" fillId="0" borderId="171" xfId="3" applyFont="1" applyBorder="1" applyAlignment="1">
      <alignment horizontal="left" vertical="center" shrinkToFit="1"/>
    </xf>
    <xf numFmtId="0" fontId="19" fillId="0" borderId="172" xfId="3" applyFont="1" applyBorder="1" applyAlignment="1">
      <alignment horizontal="left" vertical="center" shrinkToFit="1"/>
    </xf>
    <xf numFmtId="0" fontId="12" fillId="2" borderId="163" xfId="3" applyFont="1" applyFill="1" applyBorder="1" applyAlignment="1">
      <alignment horizontal="center" vertical="center"/>
    </xf>
    <xf numFmtId="0" fontId="12" fillId="2" borderId="164" xfId="3" applyFont="1" applyFill="1" applyBorder="1" applyAlignment="1">
      <alignment horizontal="center" vertical="center"/>
    </xf>
    <xf numFmtId="0" fontId="18" fillId="0" borderId="165" xfId="3" applyFont="1" applyBorder="1" applyAlignment="1">
      <alignment horizontal="left" vertical="center" shrinkToFit="1"/>
    </xf>
    <xf numFmtId="0" fontId="18" fillId="0" borderId="166" xfId="3" applyFont="1" applyBorder="1" applyAlignment="1">
      <alignment horizontal="left" vertical="center" shrinkToFit="1"/>
    </xf>
    <xf numFmtId="0" fontId="18" fillId="0" borderId="167" xfId="3" applyFont="1" applyBorder="1" applyAlignment="1">
      <alignment horizontal="left" vertical="center" shrinkToFit="1"/>
    </xf>
    <xf numFmtId="0" fontId="18" fillId="0" borderId="170" xfId="3" applyFont="1" applyBorder="1" applyAlignment="1">
      <alignment horizontal="left" vertical="center" shrinkToFit="1"/>
    </xf>
    <xf numFmtId="0" fontId="18" fillId="0" borderId="171" xfId="3" applyFont="1" applyBorder="1" applyAlignment="1">
      <alignment horizontal="left" vertical="center" shrinkToFit="1"/>
    </xf>
    <xf numFmtId="0" fontId="18" fillId="0" borderId="172" xfId="3" applyFont="1" applyBorder="1" applyAlignment="1">
      <alignment horizontal="left" vertical="center" shrinkToFit="1"/>
    </xf>
    <xf numFmtId="0" fontId="12" fillId="5" borderId="150" xfId="3" applyFont="1" applyFill="1" applyBorder="1" applyAlignment="1">
      <alignment horizontal="left" vertical="top" wrapText="1"/>
    </xf>
    <xf numFmtId="0" fontId="12" fillId="5" borderId="151" xfId="3" applyFont="1" applyFill="1" applyBorder="1" applyAlignment="1">
      <alignment horizontal="left" vertical="top" wrapText="1"/>
    </xf>
    <xf numFmtId="0" fontId="12" fillId="2" borderId="149" xfId="3" applyFont="1" applyFill="1" applyBorder="1" applyAlignment="1">
      <alignment horizontal="center" vertical="center" wrapText="1"/>
    </xf>
    <xf numFmtId="0" fontId="12" fillId="2" borderId="150" xfId="3" applyFont="1" applyFill="1" applyBorder="1" applyAlignment="1">
      <alignment horizontal="center" vertical="center" wrapText="1"/>
    </xf>
    <xf numFmtId="0" fontId="12" fillId="2" borderId="162" xfId="3" applyFont="1" applyFill="1" applyBorder="1" applyAlignment="1">
      <alignment horizontal="center" vertical="center" wrapText="1"/>
    </xf>
    <xf numFmtId="0" fontId="12" fillId="2" borderId="144" xfId="3" applyFont="1" applyFill="1" applyBorder="1" applyAlignment="1">
      <alignment horizontal="center" vertical="center"/>
    </xf>
    <xf numFmtId="0" fontId="12" fillId="2" borderId="145" xfId="3" applyFont="1" applyFill="1" applyBorder="1" applyAlignment="1">
      <alignment horizontal="center" vertical="center"/>
    </xf>
    <xf numFmtId="0" fontId="19" fillId="0" borderId="146" xfId="3" applyFont="1" applyBorder="1" applyAlignment="1">
      <alignment horizontal="left" vertical="center" shrinkToFit="1"/>
    </xf>
    <xf numFmtId="0" fontId="19" fillId="0" borderId="147" xfId="3" applyFont="1" applyBorder="1" applyAlignment="1">
      <alignment horizontal="left" vertical="center" shrinkToFit="1"/>
    </xf>
    <xf numFmtId="0" fontId="19" fillId="0" borderId="148" xfId="3" applyFont="1" applyBorder="1" applyAlignment="1">
      <alignment horizontal="left" vertical="center" shrinkToFit="1"/>
    </xf>
    <xf numFmtId="0" fontId="12" fillId="2" borderId="157" xfId="3" applyFont="1" applyFill="1" applyBorder="1" applyAlignment="1">
      <alignment horizontal="center" vertical="center"/>
    </xf>
    <xf numFmtId="0" fontId="12" fillId="2" borderId="158" xfId="3" applyFont="1" applyFill="1" applyBorder="1" applyAlignment="1">
      <alignment horizontal="center" vertical="center"/>
    </xf>
    <xf numFmtId="0" fontId="19" fillId="0" borderId="159" xfId="3" applyFont="1" applyBorder="1" applyAlignment="1">
      <alignment horizontal="left" vertical="center" shrinkToFit="1"/>
    </xf>
    <xf numFmtId="0" fontId="19" fillId="0" borderId="160" xfId="3" applyFont="1" applyBorder="1" applyAlignment="1">
      <alignment horizontal="left" vertical="center" shrinkToFit="1"/>
    </xf>
    <xf numFmtId="0" fontId="19" fillId="0" borderId="161" xfId="3" applyFont="1" applyBorder="1" applyAlignment="1">
      <alignment horizontal="left" vertical="center" shrinkToFit="1"/>
    </xf>
    <xf numFmtId="0" fontId="18" fillId="0" borderId="146" xfId="3" applyFont="1" applyBorder="1" applyAlignment="1">
      <alignment horizontal="left" vertical="center" shrinkToFit="1"/>
    </xf>
    <xf numFmtId="0" fontId="18" fillId="0" borderId="147" xfId="3" applyFont="1" applyBorder="1" applyAlignment="1">
      <alignment horizontal="left" vertical="center" shrinkToFit="1"/>
    </xf>
    <xf numFmtId="0" fontId="18" fillId="0" borderId="148" xfId="3" applyFont="1" applyBorder="1" applyAlignment="1">
      <alignment horizontal="left" vertical="center" shrinkToFit="1"/>
    </xf>
    <xf numFmtId="0" fontId="16" fillId="0" borderId="150" xfId="3" applyFont="1" applyBorder="1" applyAlignment="1">
      <alignment horizontal="left" vertical="center" wrapText="1"/>
    </xf>
    <xf numFmtId="0" fontId="16" fillId="0" borderId="151" xfId="3" applyFont="1" applyBorder="1" applyAlignment="1">
      <alignment horizontal="left" vertical="center" wrapText="1"/>
    </xf>
    <xf numFmtId="0" fontId="12" fillId="2" borderId="152" xfId="3" applyFont="1" applyFill="1" applyBorder="1" applyAlignment="1">
      <alignment horizontal="center" vertical="center"/>
    </xf>
    <xf numFmtId="0" fontId="12" fillId="2" borderId="153" xfId="3" applyFont="1" applyFill="1" applyBorder="1" applyAlignment="1">
      <alignment horizontal="center" vertical="center"/>
    </xf>
    <xf numFmtId="0" fontId="12" fillId="2" borderId="154" xfId="3" applyFont="1" applyFill="1" applyBorder="1" applyAlignment="1">
      <alignment horizontal="center" vertical="center"/>
    </xf>
    <xf numFmtId="0" fontId="13" fillId="0" borderId="155" xfId="3" applyFont="1" applyBorder="1" applyAlignment="1">
      <alignment horizontal="left" vertical="top" wrapText="1"/>
    </xf>
    <xf numFmtId="0" fontId="13" fillId="0" borderId="153" xfId="3" applyFont="1" applyBorder="1" applyAlignment="1">
      <alignment horizontal="left" vertical="top" wrapText="1"/>
    </xf>
    <xf numFmtId="0" fontId="13" fillId="0" borderId="156" xfId="3" applyFont="1" applyBorder="1" applyAlignment="1">
      <alignment horizontal="left" vertical="top" wrapText="1"/>
    </xf>
    <xf numFmtId="0" fontId="12" fillId="2" borderId="149" xfId="3" applyFont="1" applyFill="1" applyBorder="1" applyAlignment="1">
      <alignment horizontal="center" vertical="center"/>
    </xf>
    <xf numFmtId="0" fontId="12" fillId="2" borderId="150" xfId="3" applyFont="1" applyFill="1" applyBorder="1" applyAlignment="1">
      <alignment horizontal="center" vertical="center"/>
    </xf>
    <xf numFmtId="0" fontId="16" fillId="0" borderId="137" xfId="3" applyFont="1" applyBorder="1" applyAlignment="1">
      <alignment horizontal="left" vertical="center" wrapText="1"/>
    </xf>
    <xf numFmtId="0" fontId="16" fillId="0" borderId="138" xfId="3" applyFont="1" applyBorder="1" applyAlignment="1">
      <alignment horizontal="left" vertical="center" wrapText="1"/>
    </xf>
    <xf numFmtId="0" fontId="12" fillId="2" borderId="139" xfId="3" applyFont="1" applyFill="1" applyBorder="1" applyAlignment="1">
      <alignment horizontal="center" vertical="center"/>
    </xf>
    <xf numFmtId="0" fontId="12" fillId="2" borderId="140" xfId="3" applyFont="1" applyFill="1" applyBorder="1" applyAlignment="1">
      <alignment horizontal="center" vertical="center"/>
    </xf>
    <xf numFmtId="0" fontId="18" fillId="0" borderId="141" xfId="3" applyFont="1" applyBorder="1" applyAlignment="1">
      <alignment horizontal="left" vertical="center" shrinkToFit="1"/>
    </xf>
    <xf numFmtId="0" fontId="18" fillId="0" borderId="142" xfId="3" applyFont="1" applyBorder="1" applyAlignment="1">
      <alignment horizontal="left" vertical="center" shrinkToFit="1"/>
    </xf>
    <xf numFmtId="0" fontId="18" fillId="0" borderId="143" xfId="3" applyFont="1" applyBorder="1" applyAlignment="1">
      <alignment horizontal="left" vertical="center" shrinkToFit="1"/>
    </xf>
    <xf numFmtId="0" fontId="12" fillId="2" borderId="230" xfId="3" applyFont="1" applyFill="1" applyBorder="1" applyAlignment="1">
      <alignment horizontal="center" vertical="center" wrapText="1"/>
    </xf>
    <xf numFmtId="0" fontId="12" fillId="2" borderId="231" xfId="3" applyFont="1" applyFill="1" applyBorder="1" applyAlignment="1">
      <alignment horizontal="center" vertical="center" wrapText="1"/>
    </xf>
    <xf numFmtId="0" fontId="12" fillId="2" borderId="232" xfId="3" applyFont="1" applyFill="1" applyBorder="1" applyAlignment="1">
      <alignment horizontal="center" vertical="center" wrapText="1"/>
    </xf>
    <xf numFmtId="0" fontId="12" fillId="5" borderId="230" xfId="3" applyFont="1" applyFill="1" applyBorder="1" applyAlignment="1">
      <alignment horizontal="left" vertical="top" wrapText="1"/>
    </xf>
    <xf numFmtId="0" fontId="12" fillId="5" borderId="231" xfId="3" applyFont="1" applyFill="1" applyBorder="1" applyAlignment="1">
      <alignment horizontal="left" vertical="top" wrapText="1"/>
    </xf>
    <xf numFmtId="0" fontId="12" fillId="5" borderId="232" xfId="3" applyFont="1" applyFill="1" applyBorder="1" applyAlignment="1">
      <alignment horizontal="left" vertical="top" wrapText="1"/>
    </xf>
    <xf numFmtId="0" fontId="15" fillId="5" borderId="230" xfId="3" applyFont="1" applyFill="1" applyBorder="1" applyAlignment="1">
      <alignment horizontal="center" vertical="center" wrapText="1"/>
    </xf>
    <xf numFmtId="0" fontId="15" fillId="5" borderId="232" xfId="3" applyFont="1" applyFill="1" applyBorder="1" applyAlignment="1">
      <alignment horizontal="center" vertical="center" wrapText="1"/>
    </xf>
    <xf numFmtId="0" fontId="21" fillId="0" borderId="230" xfId="3" applyFont="1" applyBorder="1" applyAlignment="1">
      <alignment horizontal="left" vertical="center" wrapText="1"/>
    </xf>
    <xf numFmtId="0" fontId="21" fillId="0" borderId="231" xfId="3" applyFont="1" applyBorder="1" applyAlignment="1">
      <alignment horizontal="left" vertical="center" wrapText="1"/>
    </xf>
    <xf numFmtId="0" fontId="21" fillId="0" borderId="232" xfId="3" applyFont="1" applyBorder="1" applyAlignment="1">
      <alignment horizontal="left" vertical="center" wrapText="1"/>
    </xf>
    <xf numFmtId="0" fontId="12" fillId="2" borderId="230" xfId="3" applyFont="1" applyFill="1" applyBorder="1" applyAlignment="1">
      <alignment horizontal="center" vertical="center"/>
    </xf>
    <xf numFmtId="0" fontId="12" fillId="2" borderId="231" xfId="3" applyFont="1" applyFill="1" applyBorder="1" applyAlignment="1">
      <alignment horizontal="center" vertical="center"/>
    </xf>
    <xf numFmtId="0" fontId="12" fillId="2" borderId="225" xfId="3" applyFont="1" applyFill="1" applyBorder="1" applyAlignment="1">
      <alignment horizontal="center" vertical="center"/>
    </xf>
    <xf numFmtId="0" fontId="12" fillId="2" borderId="226" xfId="3" applyFont="1" applyFill="1" applyBorder="1" applyAlignment="1">
      <alignment horizontal="center" vertical="center"/>
    </xf>
    <xf numFmtId="0" fontId="19" fillId="0" borderId="227" xfId="3" applyFont="1" applyBorder="1" applyAlignment="1">
      <alignment horizontal="left" vertical="center" shrinkToFit="1"/>
    </xf>
    <xf numFmtId="0" fontId="19" fillId="0" borderId="228" xfId="3" applyFont="1" applyBorder="1" applyAlignment="1">
      <alignment horizontal="left" vertical="center" shrinkToFit="1"/>
    </xf>
    <xf numFmtId="0" fontId="19" fillId="0" borderId="229" xfId="3" applyFont="1" applyBorder="1" applyAlignment="1">
      <alignment horizontal="left" vertical="center" shrinkToFit="1"/>
    </xf>
    <xf numFmtId="0" fontId="12" fillId="2" borderId="220" xfId="3" applyFont="1" applyFill="1" applyBorder="1" applyAlignment="1">
      <alignment horizontal="center" vertical="center"/>
    </xf>
    <xf numFmtId="0" fontId="12" fillId="2" borderId="221" xfId="3" applyFont="1" applyFill="1" applyBorder="1" applyAlignment="1">
      <alignment horizontal="center" vertical="center"/>
    </xf>
    <xf numFmtId="0" fontId="12" fillId="2" borderId="222" xfId="3" applyFont="1" applyFill="1" applyBorder="1" applyAlignment="1">
      <alignment horizontal="center" vertical="center"/>
    </xf>
    <xf numFmtId="0" fontId="13" fillId="0" borderId="223" xfId="3" applyFont="1" applyBorder="1" applyAlignment="1">
      <alignment horizontal="left" vertical="top" wrapText="1"/>
    </xf>
    <xf numFmtId="0" fontId="13" fillId="0" borderId="221" xfId="3" applyFont="1" applyBorder="1" applyAlignment="1">
      <alignment horizontal="left" vertical="top" wrapText="1"/>
    </xf>
    <xf numFmtId="0" fontId="13" fillId="0" borderId="224" xfId="3" applyFont="1" applyBorder="1" applyAlignment="1">
      <alignment horizontal="left" vertical="top" wrapText="1"/>
    </xf>
    <xf numFmtId="0" fontId="12" fillId="2" borderId="215" xfId="3" applyFont="1" applyFill="1" applyBorder="1" applyAlignment="1">
      <alignment horizontal="center" vertical="center"/>
    </xf>
    <xf numFmtId="0" fontId="12" fillId="2" borderId="216" xfId="3" applyFont="1" applyFill="1" applyBorder="1" applyAlignment="1">
      <alignment horizontal="center" vertical="center"/>
    </xf>
    <xf numFmtId="0" fontId="19" fillId="0" borderId="217" xfId="3" applyFont="1" applyBorder="1" applyAlignment="1">
      <alignment horizontal="left" vertical="center" shrinkToFit="1"/>
    </xf>
    <xf numFmtId="0" fontId="19" fillId="0" borderId="218" xfId="3" applyFont="1" applyBorder="1" applyAlignment="1">
      <alignment horizontal="left" vertical="center" shrinkToFit="1"/>
    </xf>
    <xf numFmtId="0" fontId="19" fillId="0" borderId="219" xfId="3" applyFont="1" applyBorder="1" applyAlignment="1">
      <alignment horizontal="left" vertical="center" shrinkToFit="1"/>
    </xf>
    <xf numFmtId="0" fontId="12" fillId="2" borderId="210" xfId="3" applyFont="1" applyFill="1" applyBorder="1" applyAlignment="1">
      <alignment horizontal="center" vertical="center"/>
    </xf>
    <xf numFmtId="0" fontId="12" fillId="2" borderId="211" xfId="3" applyFont="1" applyFill="1" applyBorder="1" applyAlignment="1">
      <alignment horizontal="center" vertical="center"/>
    </xf>
    <xf numFmtId="0" fontId="18" fillId="0" borderId="212" xfId="3" applyFont="1" applyBorder="1" applyAlignment="1">
      <alignment horizontal="left" vertical="center" shrinkToFit="1"/>
    </xf>
    <xf numFmtId="0" fontId="18" fillId="0" borderId="213" xfId="3" applyFont="1" applyBorder="1" applyAlignment="1">
      <alignment horizontal="left" vertical="center" shrinkToFit="1"/>
    </xf>
    <xf numFmtId="0" fontId="18" fillId="0" borderId="214" xfId="3" applyFont="1" applyBorder="1" applyAlignment="1">
      <alignment horizontal="left" vertical="center" shrinkToFit="1"/>
    </xf>
    <xf numFmtId="0" fontId="18" fillId="0" borderId="217" xfId="3" applyFont="1" applyBorder="1" applyAlignment="1">
      <alignment horizontal="left" vertical="center" shrinkToFit="1"/>
    </xf>
    <xf numFmtId="0" fontId="18" fillId="0" borderId="218" xfId="3" applyFont="1" applyBorder="1" applyAlignment="1">
      <alignment horizontal="left" vertical="center" shrinkToFit="1"/>
    </xf>
    <xf numFmtId="0" fontId="18" fillId="0" borderId="219" xfId="3" applyFont="1" applyBorder="1" applyAlignment="1">
      <alignment horizontal="left" vertical="center" shrinkToFit="1"/>
    </xf>
    <xf numFmtId="0" fontId="12" fillId="5" borderId="197" xfId="3" applyFont="1" applyFill="1" applyBorder="1" applyAlignment="1">
      <alignment horizontal="left" vertical="top" wrapText="1"/>
    </xf>
    <xf numFmtId="0" fontId="12" fillId="5" borderId="198" xfId="3" applyFont="1" applyFill="1" applyBorder="1" applyAlignment="1">
      <alignment horizontal="left" vertical="top" wrapText="1"/>
    </xf>
    <xf numFmtId="0" fontId="12" fillId="2" borderId="196" xfId="3" applyFont="1" applyFill="1" applyBorder="1" applyAlignment="1">
      <alignment horizontal="center" vertical="center" wrapText="1"/>
    </xf>
    <xf numFmtId="0" fontId="12" fillId="2" borderId="197" xfId="3" applyFont="1" applyFill="1" applyBorder="1" applyAlignment="1">
      <alignment horizontal="center" vertical="center" wrapText="1"/>
    </xf>
    <xf numFmtId="0" fontId="12" fillId="2" borderId="209" xfId="3" applyFont="1" applyFill="1" applyBorder="1" applyAlignment="1">
      <alignment horizontal="center" vertical="center" wrapText="1"/>
    </xf>
    <xf numFmtId="0" fontId="12" fillId="2" borderId="191" xfId="3" applyFont="1" applyFill="1" applyBorder="1" applyAlignment="1">
      <alignment horizontal="center" vertical="center"/>
    </xf>
    <xf numFmtId="0" fontId="12" fillId="2" borderId="192" xfId="3" applyFont="1" applyFill="1" applyBorder="1" applyAlignment="1">
      <alignment horizontal="center" vertical="center"/>
    </xf>
    <xf numFmtId="0" fontId="19" fillId="0" borderId="193" xfId="3" applyFont="1" applyBorder="1" applyAlignment="1">
      <alignment horizontal="left" vertical="center" shrinkToFit="1"/>
    </xf>
    <xf numFmtId="0" fontId="19" fillId="0" borderId="194" xfId="3" applyFont="1" applyBorder="1" applyAlignment="1">
      <alignment horizontal="left" vertical="center" shrinkToFit="1"/>
    </xf>
    <xf numFmtId="0" fontId="19" fillId="0" borderId="195" xfId="3" applyFont="1" applyBorder="1" applyAlignment="1">
      <alignment horizontal="left" vertical="center" shrinkToFit="1"/>
    </xf>
    <xf numFmtId="0" fontId="12" fillId="2" borderId="204" xfId="3" applyFont="1" applyFill="1" applyBorder="1" applyAlignment="1">
      <alignment horizontal="center" vertical="center"/>
    </xf>
    <xf numFmtId="0" fontId="12" fillId="2" borderId="205" xfId="3" applyFont="1" applyFill="1" applyBorder="1" applyAlignment="1">
      <alignment horizontal="center" vertical="center"/>
    </xf>
    <xf numFmtId="0" fontId="19" fillId="0" borderId="206" xfId="3" applyFont="1" applyBorder="1" applyAlignment="1">
      <alignment horizontal="left" vertical="center" shrinkToFit="1"/>
    </xf>
    <xf numFmtId="0" fontId="19" fillId="0" borderId="207" xfId="3" applyFont="1" applyBorder="1" applyAlignment="1">
      <alignment horizontal="left" vertical="center" shrinkToFit="1"/>
    </xf>
    <xf numFmtId="0" fontId="19" fillId="0" borderId="208" xfId="3" applyFont="1" applyBorder="1" applyAlignment="1">
      <alignment horizontal="left" vertical="center" shrinkToFit="1"/>
    </xf>
    <xf numFmtId="0" fontId="18" fillId="0" borderId="193" xfId="3" applyFont="1" applyBorder="1" applyAlignment="1">
      <alignment horizontal="left" vertical="center" shrinkToFit="1"/>
    </xf>
    <xf numFmtId="0" fontId="18" fillId="0" borderId="194" xfId="3" applyFont="1" applyBorder="1" applyAlignment="1">
      <alignment horizontal="left" vertical="center" shrinkToFit="1"/>
    </xf>
    <xf numFmtId="0" fontId="18" fillId="0" borderId="195" xfId="3" applyFont="1" applyBorder="1" applyAlignment="1">
      <alignment horizontal="left" vertical="center" shrinkToFit="1"/>
    </xf>
    <xf numFmtId="0" fontId="16" fillId="0" borderId="197" xfId="3" applyFont="1" applyBorder="1" applyAlignment="1">
      <alignment horizontal="left" vertical="center" wrapText="1"/>
    </xf>
    <xf numFmtId="0" fontId="16" fillId="0" borderId="198" xfId="3" applyFont="1" applyBorder="1" applyAlignment="1">
      <alignment horizontal="left" vertical="center" wrapText="1"/>
    </xf>
    <xf numFmtId="0" fontId="12" fillId="2" borderId="199" xfId="3" applyFont="1" applyFill="1" applyBorder="1" applyAlignment="1">
      <alignment horizontal="center" vertical="center"/>
    </xf>
    <xf numFmtId="0" fontId="12" fillId="2" borderId="200" xfId="3" applyFont="1" applyFill="1" applyBorder="1" applyAlignment="1">
      <alignment horizontal="center" vertical="center"/>
    </xf>
    <xf numFmtId="0" fontId="12" fillId="2" borderId="201" xfId="3" applyFont="1" applyFill="1" applyBorder="1" applyAlignment="1">
      <alignment horizontal="center" vertical="center"/>
    </xf>
    <xf numFmtId="0" fontId="13" fillId="0" borderId="202" xfId="3" applyFont="1" applyBorder="1" applyAlignment="1">
      <alignment horizontal="left" vertical="top" wrapText="1"/>
    </xf>
    <xf numFmtId="0" fontId="13" fillId="0" borderId="200" xfId="3" applyFont="1" applyBorder="1" applyAlignment="1">
      <alignment horizontal="left" vertical="top" wrapText="1"/>
    </xf>
    <xf numFmtId="0" fontId="13" fillId="0" borderId="203" xfId="3" applyFont="1" applyBorder="1" applyAlignment="1">
      <alignment horizontal="left" vertical="top" wrapText="1"/>
    </xf>
    <xf numFmtId="0" fontId="12" fillId="2" borderId="196" xfId="3" applyFont="1" applyFill="1" applyBorder="1" applyAlignment="1">
      <alignment horizontal="center" vertical="center"/>
    </xf>
    <xf numFmtId="0" fontId="12" fillId="2" borderId="197" xfId="3" applyFont="1" applyFill="1" applyBorder="1" applyAlignment="1">
      <alignment horizontal="center" vertical="center"/>
    </xf>
    <xf numFmtId="0" fontId="16" fillId="0" borderId="184" xfId="3" applyFont="1" applyBorder="1" applyAlignment="1">
      <alignment horizontal="left" vertical="center" wrapText="1"/>
    </xf>
    <xf numFmtId="0" fontId="16" fillId="0" borderId="185" xfId="3" applyFont="1" applyBorder="1" applyAlignment="1">
      <alignment horizontal="left" vertical="center" wrapText="1"/>
    </xf>
    <xf numFmtId="0" fontId="12" fillId="2" borderId="186" xfId="3" applyFont="1" applyFill="1" applyBorder="1" applyAlignment="1">
      <alignment horizontal="center" vertical="center"/>
    </xf>
    <xf numFmtId="0" fontId="12" fillId="2" borderId="187" xfId="3" applyFont="1" applyFill="1" applyBorder="1" applyAlignment="1">
      <alignment horizontal="center" vertical="center"/>
    </xf>
    <xf numFmtId="0" fontId="18" fillId="0" borderId="188" xfId="3" applyFont="1" applyBorder="1" applyAlignment="1">
      <alignment horizontal="left" vertical="center" shrinkToFit="1"/>
    </xf>
    <xf numFmtId="0" fontId="18" fillId="0" borderId="189" xfId="3" applyFont="1" applyBorder="1" applyAlignment="1">
      <alignment horizontal="left" vertical="center" shrinkToFit="1"/>
    </xf>
    <xf numFmtId="0" fontId="18" fillId="0" borderId="190" xfId="3" applyFont="1" applyBorder="1" applyAlignment="1">
      <alignment horizontal="left" vertical="center" shrinkToFit="1"/>
    </xf>
    <xf numFmtId="0" fontId="12" fillId="2" borderId="254" xfId="3" applyFont="1" applyFill="1" applyBorder="1" applyAlignment="1">
      <alignment horizontal="center" vertical="center" wrapText="1"/>
    </xf>
    <xf numFmtId="0" fontId="12" fillId="2" borderId="255" xfId="3" applyFont="1" applyFill="1" applyBorder="1" applyAlignment="1">
      <alignment horizontal="center" vertical="center" wrapText="1"/>
    </xf>
    <xf numFmtId="0" fontId="12" fillId="2" borderId="256" xfId="3" applyFont="1" applyFill="1" applyBorder="1" applyAlignment="1">
      <alignment horizontal="center" vertical="center" wrapText="1"/>
    </xf>
    <xf numFmtId="0" fontId="12" fillId="5" borderId="254" xfId="3" applyFont="1" applyFill="1" applyBorder="1" applyAlignment="1">
      <alignment horizontal="left" vertical="top" wrapText="1"/>
    </xf>
    <xf numFmtId="0" fontId="12" fillId="5" borderId="255" xfId="3" applyFont="1" applyFill="1" applyBorder="1" applyAlignment="1">
      <alignment horizontal="left" vertical="top" wrapText="1"/>
    </xf>
    <xf numFmtId="0" fontId="12" fillId="5" borderId="256" xfId="3" applyFont="1" applyFill="1" applyBorder="1" applyAlignment="1">
      <alignment horizontal="left" vertical="top" wrapText="1"/>
    </xf>
    <xf numFmtId="0" fontId="15" fillId="5" borderId="254" xfId="3" applyFont="1" applyFill="1" applyBorder="1" applyAlignment="1">
      <alignment horizontal="center" vertical="center" wrapText="1"/>
    </xf>
    <xf numFmtId="0" fontId="15" fillId="5" borderId="256" xfId="3" applyFont="1" applyFill="1" applyBorder="1" applyAlignment="1">
      <alignment horizontal="center" vertical="center" wrapText="1"/>
    </xf>
    <xf numFmtId="0" fontId="21" fillId="0" borderId="254" xfId="3" applyFont="1" applyBorder="1" applyAlignment="1">
      <alignment horizontal="left" vertical="center" wrapText="1"/>
    </xf>
    <xf numFmtId="0" fontId="21" fillId="0" borderId="255" xfId="3" applyFont="1" applyBorder="1" applyAlignment="1">
      <alignment horizontal="left" vertical="center" wrapText="1"/>
    </xf>
    <xf numFmtId="0" fontId="21" fillId="0" borderId="256" xfId="3" applyFont="1" applyBorder="1" applyAlignment="1">
      <alignment horizontal="left" vertical="center" wrapText="1"/>
    </xf>
    <xf numFmtId="0" fontId="12" fillId="2" borderId="254" xfId="3" applyFont="1" applyFill="1" applyBorder="1" applyAlignment="1">
      <alignment horizontal="center" vertical="center"/>
    </xf>
    <xf numFmtId="0" fontId="12" fillId="2" borderId="255" xfId="3" applyFont="1" applyFill="1" applyBorder="1" applyAlignment="1">
      <alignment horizontal="center" vertical="center"/>
    </xf>
    <xf numFmtId="0" fontId="12" fillId="2" borderId="249" xfId="3" applyFont="1" applyFill="1" applyBorder="1" applyAlignment="1">
      <alignment horizontal="center" vertical="center"/>
    </xf>
    <xf numFmtId="0" fontId="12" fillId="2" borderId="250" xfId="3" applyFont="1" applyFill="1" applyBorder="1" applyAlignment="1">
      <alignment horizontal="center" vertical="center"/>
    </xf>
    <xf numFmtId="0" fontId="19" fillId="0" borderId="251" xfId="3" applyFont="1" applyBorder="1" applyAlignment="1">
      <alignment horizontal="left" vertical="center" shrinkToFit="1"/>
    </xf>
    <xf numFmtId="0" fontId="19" fillId="0" borderId="252" xfId="3" applyFont="1" applyBorder="1" applyAlignment="1">
      <alignment horizontal="left" vertical="center" shrinkToFit="1"/>
    </xf>
    <xf numFmtId="0" fontId="19" fillId="0" borderId="253" xfId="3" applyFont="1" applyBorder="1" applyAlignment="1">
      <alignment horizontal="left" vertical="center" shrinkToFit="1"/>
    </xf>
    <xf numFmtId="0" fontId="12" fillId="2" borderId="244" xfId="3" applyFont="1" applyFill="1" applyBorder="1" applyAlignment="1">
      <alignment horizontal="center" vertical="center"/>
    </xf>
    <xf numFmtId="0" fontId="12" fillId="2" borderId="245" xfId="3" applyFont="1" applyFill="1" applyBorder="1" applyAlignment="1">
      <alignment horizontal="center" vertical="center"/>
    </xf>
    <xf numFmtId="0" fontId="12" fillId="2" borderId="246" xfId="3" applyFont="1" applyFill="1" applyBorder="1" applyAlignment="1">
      <alignment horizontal="center" vertical="center"/>
    </xf>
    <xf numFmtId="0" fontId="13" fillId="0" borderId="247" xfId="3" applyFont="1" applyBorder="1" applyAlignment="1">
      <alignment horizontal="left" vertical="top" wrapText="1"/>
    </xf>
    <xf numFmtId="0" fontId="13" fillId="0" borderId="245" xfId="3" applyFont="1" applyBorder="1" applyAlignment="1">
      <alignment horizontal="left" vertical="top" wrapText="1"/>
    </xf>
    <xf numFmtId="0" fontId="13" fillId="0" borderId="248" xfId="3" applyFont="1" applyBorder="1" applyAlignment="1">
      <alignment horizontal="left" vertical="top" wrapText="1"/>
    </xf>
    <xf numFmtId="0" fontId="12" fillId="2" borderId="239" xfId="3" applyFont="1" applyFill="1" applyBorder="1" applyAlignment="1">
      <alignment horizontal="center" vertical="center"/>
    </xf>
    <xf numFmtId="0" fontId="12" fillId="2" borderId="240" xfId="3" applyFont="1" applyFill="1" applyBorder="1" applyAlignment="1">
      <alignment horizontal="center" vertical="center"/>
    </xf>
    <xf numFmtId="0" fontId="19" fillId="0" borderId="241" xfId="3" applyFont="1" applyBorder="1" applyAlignment="1">
      <alignment horizontal="left" vertical="center" shrinkToFit="1"/>
    </xf>
    <xf numFmtId="0" fontId="19" fillId="0" borderId="242" xfId="3" applyFont="1" applyBorder="1" applyAlignment="1">
      <alignment horizontal="left" vertical="center" shrinkToFit="1"/>
    </xf>
    <xf numFmtId="0" fontId="19" fillId="0" borderId="243" xfId="3" applyFont="1" applyBorder="1" applyAlignment="1">
      <alignment horizontal="left" vertical="center" shrinkToFit="1"/>
    </xf>
    <xf numFmtId="0" fontId="12" fillId="2" borderId="233" xfId="3" applyFont="1" applyFill="1" applyBorder="1" applyAlignment="1">
      <alignment horizontal="center" vertical="center"/>
    </xf>
    <xf numFmtId="0" fontId="12" fillId="2" borderId="234" xfId="3" applyFont="1" applyFill="1" applyBorder="1" applyAlignment="1">
      <alignment horizontal="center" vertical="center"/>
    </xf>
    <xf numFmtId="0" fontId="18" fillId="0" borderId="235" xfId="3" applyFont="1" applyBorder="1" applyAlignment="1">
      <alignment horizontal="left" vertical="center" shrinkToFit="1"/>
    </xf>
    <xf numFmtId="0" fontId="18" fillId="0" borderId="236" xfId="3" applyFont="1" applyBorder="1" applyAlignment="1">
      <alignment horizontal="left" vertical="center" shrinkToFit="1"/>
    </xf>
    <xf numFmtId="0" fontId="18" fillId="0" borderId="237" xfId="3" applyFont="1" applyBorder="1" applyAlignment="1">
      <alignment horizontal="left" vertical="center" shrinkToFit="1"/>
    </xf>
    <xf numFmtId="0" fontId="18" fillId="0" borderId="241" xfId="3" applyFont="1" applyBorder="1" applyAlignment="1">
      <alignment horizontal="left" vertical="center" shrinkToFit="1"/>
    </xf>
    <xf numFmtId="0" fontId="18" fillId="0" borderId="242" xfId="3" applyFont="1" applyBorder="1" applyAlignment="1">
      <alignment horizontal="left" vertical="center" shrinkToFit="1"/>
    </xf>
    <xf numFmtId="0" fontId="18" fillId="0" borderId="243" xfId="3" applyFont="1" applyBorder="1" applyAlignment="1">
      <alignment horizontal="left" vertical="center" shrinkToFit="1"/>
    </xf>
    <xf numFmtId="0" fontId="12" fillId="2" borderId="238" xfId="3" applyFont="1" applyFill="1" applyBorder="1" applyAlignment="1">
      <alignment horizontal="center" vertical="center" wrapText="1"/>
    </xf>
    <xf numFmtId="0" fontId="16" fillId="0" borderId="231" xfId="3" applyFont="1" applyBorder="1" applyAlignment="1">
      <alignment horizontal="left" vertical="center" wrapText="1"/>
    </xf>
    <xf numFmtId="0" fontId="16" fillId="0" borderId="232" xfId="3" applyFont="1" applyBorder="1" applyAlignment="1">
      <alignment horizontal="left" vertical="center" wrapText="1"/>
    </xf>
    <xf numFmtId="0" fontId="12" fillId="2" borderId="278" xfId="3" applyFont="1" applyFill="1" applyBorder="1" applyAlignment="1">
      <alignment horizontal="center" vertical="center" wrapText="1"/>
    </xf>
    <xf numFmtId="0" fontId="12" fillId="2" borderId="279" xfId="3" applyFont="1" applyFill="1" applyBorder="1" applyAlignment="1">
      <alignment horizontal="center" vertical="center" wrapText="1"/>
    </xf>
    <xf numFmtId="0" fontId="12" fillId="2" borderId="280" xfId="3" applyFont="1" applyFill="1" applyBorder="1" applyAlignment="1">
      <alignment horizontal="center" vertical="center" wrapText="1"/>
    </xf>
    <xf numFmtId="0" fontId="12" fillId="5" borderId="278" xfId="3" applyFont="1" applyFill="1" applyBorder="1" applyAlignment="1">
      <alignment horizontal="left" vertical="top" wrapText="1"/>
    </xf>
    <xf numFmtId="0" fontId="12" fillId="5" borderId="279" xfId="3" applyFont="1" applyFill="1" applyBorder="1" applyAlignment="1">
      <alignment horizontal="left" vertical="top" wrapText="1"/>
    </xf>
    <xf numFmtId="0" fontId="12" fillId="5" borderId="280" xfId="3" applyFont="1" applyFill="1" applyBorder="1" applyAlignment="1">
      <alignment horizontal="left" vertical="top" wrapText="1"/>
    </xf>
    <xf numFmtId="0" fontId="15" fillId="5" borderId="278" xfId="3" applyFont="1" applyFill="1" applyBorder="1" applyAlignment="1">
      <alignment horizontal="center" vertical="center" wrapText="1"/>
    </xf>
    <xf numFmtId="0" fontId="15" fillId="5" borderId="280" xfId="3" applyFont="1" applyFill="1" applyBorder="1" applyAlignment="1">
      <alignment horizontal="center" vertical="center" wrapText="1"/>
    </xf>
    <xf numFmtId="0" fontId="21" fillId="0" borderId="278" xfId="3" applyFont="1" applyBorder="1" applyAlignment="1">
      <alignment horizontal="left" vertical="center" wrapText="1"/>
    </xf>
    <xf numFmtId="0" fontId="21" fillId="0" borderId="279" xfId="3" applyFont="1" applyBorder="1" applyAlignment="1">
      <alignment horizontal="left" vertical="center" wrapText="1"/>
    </xf>
    <xf numFmtId="0" fontId="21" fillId="0" borderId="280" xfId="3" applyFont="1" applyBorder="1" applyAlignment="1">
      <alignment horizontal="left" vertical="center" wrapText="1"/>
    </xf>
    <xf numFmtId="0" fontId="12" fillId="2" borderId="278" xfId="3" applyFont="1" applyFill="1" applyBorder="1" applyAlignment="1">
      <alignment horizontal="center" vertical="center"/>
    </xf>
    <xf numFmtId="0" fontId="12" fillId="2" borderId="279" xfId="3" applyFont="1" applyFill="1" applyBorder="1" applyAlignment="1">
      <alignment horizontal="center" vertical="center"/>
    </xf>
    <xf numFmtId="0" fontId="12" fillId="2" borderId="273" xfId="3" applyFont="1" applyFill="1" applyBorder="1" applyAlignment="1">
      <alignment horizontal="center" vertical="center"/>
    </xf>
    <xf numFmtId="0" fontId="12" fillId="2" borderId="274" xfId="3" applyFont="1" applyFill="1" applyBorder="1" applyAlignment="1">
      <alignment horizontal="center" vertical="center"/>
    </xf>
    <xf numFmtId="0" fontId="19" fillId="0" borderId="275" xfId="3" applyFont="1" applyBorder="1" applyAlignment="1">
      <alignment horizontal="left" vertical="center" shrinkToFit="1"/>
    </xf>
    <xf numFmtId="0" fontId="19" fillId="0" borderId="276" xfId="3" applyFont="1" applyBorder="1" applyAlignment="1">
      <alignment horizontal="left" vertical="center" shrinkToFit="1"/>
    </xf>
    <xf numFmtId="0" fontId="19" fillId="0" borderId="277" xfId="3" applyFont="1" applyBorder="1" applyAlignment="1">
      <alignment horizontal="left" vertical="center" shrinkToFit="1"/>
    </xf>
    <xf numFmtId="0" fontId="12" fillId="2" borderId="268" xfId="3" applyFont="1" applyFill="1" applyBorder="1" applyAlignment="1">
      <alignment horizontal="center" vertical="center"/>
    </xf>
    <xf numFmtId="0" fontId="12" fillId="2" borderId="269" xfId="3" applyFont="1" applyFill="1" applyBorder="1" applyAlignment="1">
      <alignment horizontal="center" vertical="center"/>
    </xf>
    <xf numFmtId="0" fontId="12" fillId="2" borderId="270" xfId="3" applyFont="1" applyFill="1" applyBorder="1" applyAlignment="1">
      <alignment horizontal="center" vertical="center"/>
    </xf>
    <xf numFmtId="0" fontId="13" fillId="0" borderId="271" xfId="3" applyFont="1" applyBorder="1" applyAlignment="1">
      <alignment horizontal="left" vertical="top" wrapText="1"/>
    </xf>
    <xf numFmtId="0" fontId="13" fillId="0" borderId="269" xfId="3" applyFont="1" applyBorder="1" applyAlignment="1">
      <alignment horizontal="left" vertical="top" wrapText="1"/>
    </xf>
    <xf numFmtId="0" fontId="13" fillId="0" borderId="272" xfId="3" applyFont="1" applyBorder="1" applyAlignment="1">
      <alignment horizontal="left" vertical="top" wrapText="1"/>
    </xf>
    <xf numFmtId="0" fontId="12" fillId="2" borderId="263" xfId="3" applyFont="1" applyFill="1" applyBorder="1" applyAlignment="1">
      <alignment horizontal="center" vertical="center"/>
    </xf>
    <xf numFmtId="0" fontId="12" fillId="2" borderId="264" xfId="3" applyFont="1" applyFill="1" applyBorder="1" applyAlignment="1">
      <alignment horizontal="center" vertical="center"/>
    </xf>
    <xf numFmtId="0" fontId="19" fillId="0" borderId="265" xfId="3" applyFont="1" applyBorder="1" applyAlignment="1">
      <alignment horizontal="left" vertical="center" shrinkToFit="1"/>
    </xf>
    <xf numFmtId="0" fontId="19" fillId="0" borderId="266" xfId="3" applyFont="1" applyBorder="1" applyAlignment="1">
      <alignment horizontal="left" vertical="center" shrinkToFit="1"/>
    </xf>
    <xf numFmtId="0" fontId="19" fillId="0" borderId="267" xfId="3" applyFont="1" applyBorder="1" applyAlignment="1">
      <alignment horizontal="left" vertical="center" shrinkToFit="1"/>
    </xf>
    <xf numFmtId="0" fontId="12" fillId="2" borderId="257" xfId="3" applyFont="1" applyFill="1" applyBorder="1" applyAlignment="1">
      <alignment horizontal="center" vertical="center"/>
    </xf>
    <xf numFmtId="0" fontId="12" fillId="2" borderId="258" xfId="3" applyFont="1" applyFill="1" applyBorder="1" applyAlignment="1">
      <alignment horizontal="center" vertical="center"/>
    </xf>
    <xf numFmtId="0" fontId="18" fillId="0" borderId="259" xfId="3" applyFont="1" applyBorder="1" applyAlignment="1">
      <alignment horizontal="left" vertical="center" shrinkToFit="1"/>
    </xf>
    <xf numFmtId="0" fontId="18" fillId="0" borderId="260" xfId="3" applyFont="1" applyBorder="1" applyAlignment="1">
      <alignment horizontal="left" vertical="center" shrinkToFit="1"/>
    </xf>
    <xf numFmtId="0" fontId="18" fillId="0" borderId="261" xfId="3" applyFont="1" applyBorder="1" applyAlignment="1">
      <alignment horizontal="left" vertical="center" shrinkToFit="1"/>
    </xf>
    <xf numFmtId="0" fontId="18" fillId="0" borderId="265" xfId="3" applyFont="1" applyBorder="1" applyAlignment="1">
      <alignment horizontal="left" vertical="center" shrinkToFit="1"/>
    </xf>
    <xf numFmtId="0" fontId="18" fillId="0" borderId="266" xfId="3" applyFont="1" applyBorder="1" applyAlignment="1">
      <alignment horizontal="left" vertical="center" shrinkToFit="1"/>
    </xf>
    <xf numFmtId="0" fontId="18" fillId="0" borderId="267" xfId="3" applyFont="1" applyBorder="1" applyAlignment="1">
      <alignment horizontal="left" vertical="center" shrinkToFit="1"/>
    </xf>
    <xf numFmtId="0" fontId="12" fillId="2" borderId="262" xfId="3" applyFont="1" applyFill="1" applyBorder="1" applyAlignment="1">
      <alignment horizontal="center" vertical="center" wrapText="1"/>
    </xf>
    <xf numFmtId="0" fontId="16" fillId="0" borderId="255" xfId="3" applyFont="1" applyBorder="1" applyAlignment="1">
      <alignment horizontal="left" vertical="center" wrapText="1"/>
    </xf>
    <xf numFmtId="0" fontId="16" fillId="0" borderId="256" xfId="3" applyFont="1" applyBorder="1" applyAlignment="1">
      <alignment horizontal="left" vertical="center" wrapText="1"/>
    </xf>
    <xf numFmtId="0" fontId="12" fillId="2" borderId="302" xfId="3" applyFont="1" applyFill="1" applyBorder="1" applyAlignment="1">
      <alignment horizontal="center" vertical="center" wrapText="1"/>
    </xf>
    <xf numFmtId="0" fontId="12" fillId="2" borderId="303" xfId="3" applyFont="1" applyFill="1" applyBorder="1" applyAlignment="1">
      <alignment horizontal="center" vertical="center" wrapText="1"/>
    </xf>
    <xf numFmtId="0" fontId="12" fillId="2" borderId="304" xfId="3" applyFont="1" applyFill="1" applyBorder="1" applyAlignment="1">
      <alignment horizontal="center" vertical="center" wrapText="1"/>
    </xf>
    <xf numFmtId="0" fontId="12" fillId="5" borderId="302" xfId="3" applyFont="1" applyFill="1" applyBorder="1" applyAlignment="1">
      <alignment horizontal="left" vertical="top" wrapText="1"/>
    </xf>
    <xf numFmtId="0" fontId="12" fillId="5" borderId="303" xfId="3" applyFont="1" applyFill="1" applyBorder="1" applyAlignment="1">
      <alignment horizontal="left" vertical="top" wrapText="1"/>
    </xf>
    <xf numFmtId="0" fontId="12" fillId="5" borderId="304" xfId="3" applyFont="1" applyFill="1" applyBorder="1" applyAlignment="1">
      <alignment horizontal="left" vertical="top" wrapText="1"/>
    </xf>
    <xf numFmtId="0" fontId="15" fillId="5" borderId="302" xfId="3" applyFont="1" applyFill="1" applyBorder="1" applyAlignment="1">
      <alignment horizontal="center" vertical="center" wrapText="1"/>
    </xf>
    <xf numFmtId="0" fontId="15" fillId="5" borderId="304" xfId="3" applyFont="1" applyFill="1" applyBorder="1" applyAlignment="1">
      <alignment horizontal="center" vertical="center" wrapText="1"/>
    </xf>
    <xf numFmtId="0" fontId="21" fillId="0" borderId="302" xfId="3" applyFont="1" applyBorder="1" applyAlignment="1">
      <alignment horizontal="left" vertical="center" wrapText="1"/>
    </xf>
    <xf numFmtId="0" fontId="21" fillId="0" borderId="303" xfId="3" applyFont="1" applyBorder="1" applyAlignment="1">
      <alignment horizontal="left" vertical="center" wrapText="1"/>
    </xf>
    <xf numFmtId="0" fontId="21" fillId="0" borderId="304" xfId="3" applyFont="1" applyBorder="1" applyAlignment="1">
      <alignment horizontal="left" vertical="center" wrapText="1"/>
    </xf>
    <xf numFmtId="0" fontId="12" fillId="2" borderId="302" xfId="3" applyFont="1" applyFill="1" applyBorder="1" applyAlignment="1">
      <alignment horizontal="center" vertical="center"/>
    </xf>
    <xf numFmtId="0" fontId="12" fillId="2" borderId="303" xfId="3" applyFont="1" applyFill="1" applyBorder="1" applyAlignment="1">
      <alignment horizontal="center" vertical="center"/>
    </xf>
    <xf numFmtId="0" fontId="12" fillId="2" borderId="297" xfId="3" applyFont="1" applyFill="1" applyBorder="1" applyAlignment="1">
      <alignment horizontal="center" vertical="center"/>
    </xf>
    <xf numFmtId="0" fontId="12" fillId="2" borderId="298" xfId="3" applyFont="1" applyFill="1" applyBorder="1" applyAlignment="1">
      <alignment horizontal="center" vertical="center"/>
    </xf>
    <xf numFmtId="0" fontId="19" fillId="0" borderId="299" xfId="3" applyFont="1" applyBorder="1" applyAlignment="1">
      <alignment horizontal="left" vertical="center" shrinkToFit="1"/>
    </xf>
    <xf numFmtId="0" fontId="19" fillId="0" borderId="300" xfId="3" applyFont="1" applyBorder="1" applyAlignment="1">
      <alignment horizontal="left" vertical="center" shrinkToFit="1"/>
    </xf>
    <xf numFmtId="0" fontId="19" fillId="0" borderId="301" xfId="3" applyFont="1" applyBorder="1" applyAlignment="1">
      <alignment horizontal="left" vertical="center" shrinkToFit="1"/>
    </xf>
    <xf numFmtId="0" fontId="12" fillId="2" borderId="292" xfId="3" applyFont="1" applyFill="1" applyBorder="1" applyAlignment="1">
      <alignment horizontal="center" vertical="center"/>
    </xf>
    <xf numFmtId="0" fontId="12" fillId="2" borderId="293" xfId="3" applyFont="1" applyFill="1" applyBorder="1" applyAlignment="1">
      <alignment horizontal="center" vertical="center"/>
    </xf>
    <xf numFmtId="0" fontId="12" fillId="2" borderId="294" xfId="3" applyFont="1" applyFill="1" applyBorder="1" applyAlignment="1">
      <alignment horizontal="center" vertical="center"/>
    </xf>
    <xf numFmtId="0" fontId="13" fillId="0" borderId="295" xfId="3" applyFont="1" applyBorder="1" applyAlignment="1">
      <alignment horizontal="left" vertical="top" wrapText="1"/>
    </xf>
    <xf numFmtId="0" fontId="13" fillId="0" borderId="293" xfId="3" applyFont="1" applyBorder="1" applyAlignment="1">
      <alignment horizontal="left" vertical="top" wrapText="1"/>
    </xf>
    <xf numFmtId="0" fontId="13" fillId="0" borderId="296" xfId="3" applyFont="1" applyBorder="1" applyAlignment="1">
      <alignment horizontal="left" vertical="top" wrapText="1"/>
    </xf>
    <xf numFmtId="0" fontId="12" fillId="2" borderId="287" xfId="3" applyFont="1" applyFill="1" applyBorder="1" applyAlignment="1">
      <alignment horizontal="center" vertical="center"/>
    </xf>
    <xf numFmtId="0" fontId="12" fillId="2" borderId="288" xfId="3" applyFont="1" applyFill="1" applyBorder="1" applyAlignment="1">
      <alignment horizontal="center" vertical="center"/>
    </xf>
    <xf numFmtId="0" fontId="19" fillId="0" borderId="289" xfId="3" applyFont="1" applyBorder="1" applyAlignment="1">
      <alignment horizontal="left" vertical="center" shrinkToFit="1"/>
    </xf>
    <xf numFmtId="0" fontId="19" fillId="0" borderId="290" xfId="3" applyFont="1" applyBorder="1" applyAlignment="1">
      <alignment horizontal="left" vertical="center" shrinkToFit="1"/>
    </xf>
    <xf numFmtId="0" fontId="19" fillId="0" borderId="291" xfId="3" applyFont="1" applyBorder="1" applyAlignment="1">
      <alignment horizontal="left" vertical="center" shrinkToFit="1"/>
    </xf>
    <xf numFmtId="0" fontId="12" fillId="2" borderId="281" xfId="3" applyFont="1" applyFill="1" applyBorder="1" applyAlignment="1">
      <alignment horizontal="center" vertical="center"/>
    </xf>
    <xf numFmtId="0" fontId="12" fillId="2" borderId="282" xfId="3" applyFont="1" applyFill="1" applyBorder="1" applyAlignment="1">
      <alignment horizontal="center" vertical="center"/>
    </xf>
    <xf numFmtId="0" fontId="18" fillId="0" borderId="283" xfId="3" applyFont="1" applyBorder="1" applyAlignment="1">
      <alignment horizontal="left" vertical="center" shrinkToFit="1"/>
    </xf>
    <xf numFmtId="0" fontId="18" fillId="0" borderId="284" xfId="3" applyFont="1" applyBorder="1" applyAlignment="1">
      <alignment horizontal="left" vertical="center" shrinkToFit="1"/>
    </xf>
    <xf numFmtId="0" fontId="18" fillId="0" borderId="285" xfId="3" applyFont="1" applyBorder="1" applyAlignment="1">
      <alignment horizontal="left" vertical="center" shrinkToFit="1"/>
    </xf>
    <xf numFmtId="0" fontId="18" fillId="0" borderId="289" xfId="3" applyFont="1" applyBorder="1" applyAlignment="1">
      <alignment horizontal="left" vertical="center" shrinkToFit="1"/>
    </xf>
    <xf numFmtId="0" fontId="18" fillId="0" borderId="290" xfId="3" applyFont="1" applyBorder="1" applyAlignment="1">
      <alignment horizontal="left" vertical="center" shrinkToFit="1"/>
    </xf>
    <xf numFmtId="0" fontId="18" fillId="0" borderId="291" xfId="3" applyFont="1" applyBorder="1" applyAlignment="1">
      <alignment horizontal="left" vertical="center" shrinkToFit="1"/>
    </xf>
    <xf numFmtId="0" fontId="12" fillId="2" borderId="286" xfId="3" applyFont="1" applyFill="1" applyBorder="1" applyAlignment="1">
      <alignment horizontal="center" vertical="center" wrapText="1"/>
    </xf>
    <xf numFmtId="0" fontId="16" fillId="0" borderId="279" xfId="3" applyFont="1" applyBorder="1" applyAlignment="1">
      <alignment horizontal="left" vertical="center" wrapText="1"/>
    </xf>
    <xf numFmtId="0" fontId="16" fillId="0" borderId="280" xfId="3" applyFont="1" applyBorder="1" applyAlignment="1">
      <alignment horizontal="left" vertical="center" wrapText="1"/>
    </xf>
    <xf numFmtId="0" fontId="12" fillId="2" borderId="349" xfId="3" applyFont="1" applyFill="1" applyBorder="1" applyAlignment="1">
      <alignment horizontal="center" vertical="center" wrapText="1"/>
    </xf>
    <xf numFmtId="0" fontId="12" fillId="2" borderId="350" xfId="3" applyFont="1" applyFill="1" applyBorder="1" applyAlignment="1">
      <alignment horizontal="center" vertical="center" wrapText="1"/>
    </xf>
    <xf numFmtId="0" fontId="12" fillId="2" borderId="351" xfId="3" applyFont="1" applyFill="1" applyBorder="1" applyAlignment="1">
      <alignment horizontal="center" vertical="center" wrapText="1"/>
    </xf>
    <xf numFmtId="0" fontId="12" fillId="5" borderId="349" xfId="3" applyFont="1" applyFill="1" applyBorder="1" applyAlignment="1">
      <alignment horizontal="left" vertical="top" wrapText="1"/>
    </xf>
    <xf numFmtId="0" fontId="12" fillId="5" borderId="350" xfId="3" applyFont="1" applyFill="1" applyBorder="1" applyAlignment="1">
      <alignment horizontal="left" vertical="top" wrapText="1"/>
    </xf>
    <xf numFmtId="0" fontId="12" fillId="5" borderId="351" xfId="3" applyFont="1" applyFill="1" applyBorder="1" applyAlignment="1">
      <alignment horizontal="left" vertical="top" wrapText="1"/>
    </xf>
    <xf numFmtId="0" fontId="15" fillId="5" borderId="349" xfId="3" applyFont="1" applyFill="1" applyBorder="1" applyAlignment="1">
      <alignment horizontal="center" vertical="center" wrapText="1"/>
    </xf>
    <xf numFmtId="0" fontId="15" fillId="5" borderId="351" xfId="3" applyFont="1" applyFill="1" applyBorder="1" applyAlignment="1">
      <alignment horizontal="center" vertical="center" wrapText="1"/>
    </xf>
    <xf numFmtId="0" fontId="21" fillId="0" borderId="349" xfId="3" applyFont="1" applyBorder="1" applyAlignment="1">
      <alignment horizontal="left" vertical="center" wrapText="1"/>
    </xf>
    <xf numFmtId="0" fontId="21" fillId="0" borderId="350" xfId="3" applyFont="1" applyBorder="1" applyAlignment="1">
      <alignment horizontal="left" vertical="center" wrapText="1"/>
    </xf>
    <xf numFmtId="0" fontId="21" fillId="0" borderId="351" xfId="3" applyFont="1" applyBorder="1" applyAlignment="1">
      <alignment horizontal="left" vertical="center" wrapText="1"/>
    </xf>
    <xf numFmtId="0" fontId="12" fillId="2" borderId="349" xfId="3" applyFont="1" applyFill="1" applyBorder="1" applyAlignment="1">
      <alignment horizontal="center" vertical="center"/>
    </xf>
    <xf numFmtId="0" fontId="12" fillId="2" borderId="350" xfId="3" applyFont="1" applyFill="1" applyBorder="1" applyAlignment="1">
      <alignment horizontal="center" vertical="center"/>
    </xf>
    <xf numFmtId="0" fontId="12" fillId="2" borderId="344" xfId="3" applyFont="1" applyFill="1" applyBorder="1" applyAlignment="1">
      <alignment horizontal="center" vertical="center"/>
    </xf>
    <xf numFmtId="0" fontId="12" fillId="2" borderId="345" xfId="3" applyFont="1" applyFill="1" applyBorder="1" applyAlignment="1">
      <alignment horizontal="center" vertical="center"/>
    </xf>
    <xf numFmtId="0" fontId="19" fillId="0" borderId="346" xfId="3" applyFont="1" applyBorder="1" applyAlignment="1">
      <alignment horizontal="left" vertical="center" shrinkToFit="1"/>
    </xf>
    <xf numFmtId="0" fontId="19" fillId="0" borderId="347" xfId="3" applyFont="1" applyBorder="1" applyAlignment="1">
      <alignment horizontal="left" vertical="center" shrinkToFit="1"/>
    </xf>
    <xf numFmtId="0" fontId="19" fillId="0" borderId="348" xfId="3" applyFont="1" applyBorder="1" applyAlignment="1">
      <alignment horizontal="left" vertical="center" shrinkToFit="1"/>
    </xf>
    <xf numFmtId="0" fontId="12" fillId="2" borderId="339" xfId="3" applyFont="1" applyFill="1" applyBorder="1" applyAlignment="1">
      <alignment horizontal="center" vertical="center"/>
    </xf>
    <xf numFmtId="0" fontId="12" fillId="2" borderId="340" xfId="3" applyFont="1" applyFill="1" applyBorder="1" applyAlignment="1">
      <alignment horizontal="center" vertical="center"/>
    </xf>
    <xf numFmtId="0" fontId="12" fillId="2" borderId="341" xfId="3" applyFont="1" applyFill="1" applyBorder="1" applyAlignment="1">
      <alignment horizontal="center" vertical="center"/>
    </xf>
    <xf numFmtId="0" fontId="13" fillId="0" borderId="342" xfId="3" applyFont="1" applyBorder="1" applyAlignment="1">
      <alignment horizontal="left" vertical="top" wrapText="1"/>
    </xf>
    <xf numFmtId="0" fontId="13" fillId="0" borderId="340" xfId="3" applyFont="1" applyBorder="1" applyAlignment="1">
      <alignment horizontal="left" vertical="top" wrapText="1"/>
    </xf>
    <xf numFmtId="0" fontId="13" fillId="0" borderId="343" xfId="3" applyFont="1" applyBorder="1" applyAlignment="1">
      <alignment horizontal="left" vertical="top" wrapText="1"/>
    </xf>
    <xf numFmtId="0" fontId="12" fillId="2" borderId="334" xfId="3" applyFont="1" applyFill="1" applyBorder="1" applyAlignment="1">
      <alignment horizontal="center" vertical="center"/>
    </xf>
    <xf numFmtId="0" fontId="12" fillId="2" borderId="335" xfId="3" applyFont="1" applyFill="1" applyBorder="1" applyAlignment="1">
      <alignment horizontal="center" vertical="center"/>
    </xf>
    <xf numFmtId="0" fontId="19" fillId="0" borderId="336" xfId="3" applyFont="1" applyBorder="1" applyAlignment="1">
      <alignment horizontal="left" vertical="center" shrinkToFit="1"/>
    </xf>
    <xf numFmtId="0" fontId="19" fillId="0" borderId="337" xfId="3" applyFont="1" applyBorder="1" applyAlignment="1">
      <alignment horizontal="left" vertical="center" shrinkToFit="1"/>
    </xf>
    <xf numFmtId="0" fontId="19" fillId="0" borderId="338" xfId="3" applyFont="1" applyBorder="1" applyAlignment="1">
      <alignment horizontal="left" vertical="center" shrinkToFit="1"/>
    </xf>
    <xf numFmtId="0" fontId="12" fillId="2" borderId="329" xfId="3" applyFont="1" applyFill="1" applyBorder="1" applyAlignment="1">
      <alignment horizontal="center" vertical="center"/>
    </xf>
    <xf numFmtId="0" fontId="12" fillId="2" borderId="330" xfId="3" applyFont="1" applyFill="1" applyBorder="1" applyAlignment="1">
      <alignment horizontal="center" vertical="center"/>
    </xf>
    <xf numFmtId="0" fontId="18" fillId="0" borderId="331" xfId="3" applyFont="1" applyBorder="1" applyAlignment="1">
      <alignment horizontal="left" vertical="center" shrinkToFit="1"/>
    </xf>
    <xf numFmtId="0" fontId="18" fillId="0" borderId="332" xfId="3" applyFont="1" applyBorder="1" applyAlignment="1">
      <alignment horizontal="left" vertical="center" shrinkToFit="1"/>
    </xf>
    <xf numFmtId="0" fontId="18" fillId="0" borderId="333" xfId="3" applyFont="1" applyBorder="1" applyAlignment="1">
      <alignment horizontal="left" vertical="center" shrinkToFit="1"/>
    </xf>
    <xf numFmtId="0" fontId="18" fillId="0" borderId="336" xfId="3" applyFont="1" applyBorder="1" applyAlignment="1">
      <alignment horizontal="left" vertical="center" shrinkToFit="1"/>
    </xf>
    <xf numFmtId="0" fontId="18" fillId="0" borderId="337" xfId="3" applyFont="1" applyBorder="1" applyAlignment="1">
      <alignment horizontal="left" vertical="center" shrinkToFit="1"/>
    </xf>
    <xf numFmtId="0" fontId="18" fillId="0" borderId="338" xfId="3" applyFont="1" applyBorder="1" applyAlignment="1">
      <alignment horizontal="left" vertical="center" shrinkToFit="1"/>
    </xf>
    <xf numFmtId="0" fontId="12" fillId="5" borderId="316" xfId="3" applyFont="1" applyFill="1" applyBorder="1" applyAlignment="1">
      <alignment horizontal="left" vertical="top" wrapText="1"/>
    </xf>
    <xf numFmtId="0" fontId="12" fillId="5" borderId="317" xfId="3" applyFont="1" applyFill="1" applyBorder="1" applyAlignment="1">
      <alignment horizontal="left" vertical="top" wrapText="1"/>
    </xf>
    <xf numFmtId="0" fontId="12" fillId="2" borderId="315" xfId="3" applyFont="1" applyFill="1" applyBorder="1" applyAlignment="1">
      <alignment horizontal="center" vertical="center" wrapText="1"/>
    </xf>
    <xf numFmtId="0" fontId="12" fillId="2" borderId="316" xfId="3" applyFont="1" applyFill="1" applyBorder="1" applyAlignment="1">
      <alignment horizontal="center" vertical="center" wrapText="1"/>
    </xf>
    <xf numFmtId="0" fontId="12" fillId="2" borderId="328" xfId="3" applyFont="1" applyFill="1" applyBorder="1" applyAlignment="1">
      <alignment horizontal="center" vertical="center" wrapText="1"/>
    </xf>
    <xf numFmtId="0" fontId="12" fillId="2" borderId="310" xfId="3" applyFont="1" applyFill="1" applyBorder="1" applyAlignment="1">
      <alignment horizontal="center" vertical="center"/>
    </xf>
    <xf numFmtId="0" fontId="12" fillId="2" borderId="311" xfId="3" applyFont="1" applyFill="1" applyBorder="1" applyAlignment="1">
      <alignment horizontal="center" vertical="center"/>
    </xf>
    <xf numFmtId="0" fontId="19" fillId="0" borderId="312" xfId="3" applyFont="1" applyBorder="1" applyAlignment="1">
      <alignment horizontal="left" vertical="center" shrinkToFit="1"/>
    </xf>
    <xf numFmtId="0" fontId="19" fillId="0" borderId="313" xfId="3" applyFont="1" applyBorder="1" applyAlignment="1">
      <alignment horizontal="left" vertical="center" shrinkToFit="1"/>
    </xf>
    <xf numFmtId="0" fontId="19" fillId="0" borderId="314" xfId="3" applyFont="1" applyBorder="1" applyAlignment="1">
      <alignment horizontal="left" vertical="center" shrinkToFit="1"/>
    </xf>
    <xf numFmtId="0" fontId="12" fillId="2" borderId="323" xfId="3" applyFont="1" applyFill="1" applyBorder="1" applyAlignment="1">
      <alignment horizontal="center" vertical="center"/>
    </xf>
    <xf numFmtId="0" fontId="12" fillId="2" borderId="324" xfId="3" applyFont="1" applyFill="1" applyBorder="1" applyAlignment="1">
      <alignment horizontal="center" vertical="center"/>
    </xf>
    <xf numFmtId="0" fontId="19" fillId="0" borderId="325" xfId="3" applyFont="1" applyBorder="1" applyAlignment="1">
      <alignment horizontal="left" vertical="center" shrinkToFit="1"/>
    </xf>
    <xf numFmtId="0" fontId="19" fillId="0" borderId="326" xfId="3" applyFont="1" applyBorder="1" applyAlignment="1">
      <alignment horizontal="left" vertical="center" shrinkToFit="1"/>
    </xf>
    <xf numFmtId="0" fontId="19" fillId="0" borderId="327" xfId="3" applyFont="1" applyBorder="1" applyAlignment="1">
      <alignment horizontal="left" vertical="center" shrinkToFit="1"/>
    </xf>
    <xf numFmtId="0" fontId="18" fillId="0" borderId="312" xfId="3" applyFont="1" applyBorder="1" applyAlignment="1">
      <alignment horizontal="left" vertical="center" shrinkToFit="1"/>
    </xf>
    <xf numFmtId="0" fontId="18" fillId="0" borderId="313" xfId="3" applyFont="1" applyBorder="1" applyAlignment="1">
      <alignment horizontal="left" vertical="center" shrinkToFit="1"/>
    </xf>
    <xf numFmtId="0" fontId="18" fillId="0" borderId="314" xfId="3" applyFont="1" applyBorder="1" applyAlignment="1">
      <alignment horizontal="left" vertical="center" shrinkToFit="1"/>
    </xf>
    <xf numFmtId="0" fontId="16" fillId="0" borderId="316" xfId="3" applyFont="1" applyBorder="1" applyAlignment="1">
      <alignment horizontal="left" vertical="center" wrapText="1"/>
    </xf>
    <xf numFmtId="0" fontId="16" fillId="0" borderId="317" xfId="3" applyFont="1" applyBorder="1" applyAlignment="1">
      <alignment horizontal="left" vertical="center" wrapText="1"/>
    </xf>
    <xf numFmtId="0" fontId="12" fillId="2" borderId="318" xfId="3" applyFont="1" applyFill="1" applyBorder="1" applyAlignment="1">
      <alignment horizontal="center" vertical="center"/>
    </xf>
    <xf numFmtId="0" fontId="12" fillId="2" borderId="319" xfId="3" applyFont="1" applyFill="1" applyBorder="1" applyAlignment="1">
      <alignment horizontal="center" vertical="center"/>
    </xf>
    <xf numFmtId="0" fontId="12" fillId="2" borderId="320" xfId="3" applyFont="1" applyFill="1" applyBorder="1" applyAlignment="1">
      <alignment horizontal="center" vertical="center"/>
    </xf>
    <xf numFmtId="0" fontId="13" fillId="0" borderId="321" xfId="3" applyFont="1" applyBorder="1" applyAlignment="1">
      <alignment horizontal="left" vertical="top" wrapText="1"/>
    </xf>
    <xf numFmtId="0" fontId="13" fillId="0" borderId="319" xfId="3" applyFont="1" applyBorder="1" applyAlignment="1">
      <alignment horizontal="left" vertical="top" wrapText="1"/>
    </xf>
    <xf numFmtId="0" fontId="13" fillId="0" borderId="322" xfId="3" applyFont="1" applyBorder="1" applyAlignment="1">
      <alignment horizontal="left" vertical="top" wrapText="1"/>
    </xf>
    <xf numFmtId="0" fontId="12" fillId="2" borderId="315" xfId="3" applyFont="1" applyFill="1" applyBorder="1" applyAlignment="1">
      <alignment horizontal="center" vertical="center"/>
    </xf>
    <xf numFmtId="0" fontId="12" fillId="2" borderId="316" xfId="3" applyFont="1" applyFill="1" applyBorder="1" applyAlignment="1">
      <alignment horizontal="center" vertical="center"/>
    </xf>
    <xf numFmtId="0" fontId="16" fillId="0" borderId="303" xfId="3" applyFont="1" applyBorder="1" applyAlignment="1">
      <alignment horizontal="left" vertical="center" wrapText="1"/>
    </xf>
    <xf numFmtId="0" fontId="16" fillId="0" borderId="304" xfId="3" applyFont="1" applyBorder="1" applyAlignment="1">
      <alignment horizontal="left" vertical="center" wrapText="1"/>
    </xf>
    <xf numFmtId="0" fontId="12" fillId="2" borderId="305" xfId="3" applyFont="1" applyFill="1" applyBorder="1" applyAlignment="1">
      <alignment horizontal="center" vertical="center"/>
    </xf>
    <xf numFmtId="0" fontId="12" fillId="2" borderId="306" xfId="3" applyFont="1" applyFill="1" applyBorder="1" applyAlignment="1">
      <alignment horizontal="center" vertical="center"/>
    </xf>
    <xf numFmtId="0" fontId="18" fillId="0" borderId="307" xfId="3" applyFont="1" applyBorder="1" applyAlignment="1">
      <alignment horizontal="left" vertical="center" shrinkToFit="1"/>
    </xf>
    <xf numFmtId="0" fontId="18" fillId="0" borderId="308" xfId="3" applyFont="1" applyBorder="1" applyAlignment="1">
      <alignment horizontal="left" vertical="center" shrinkToFit="1"/>
    </xf>
    <xf numFmtId="0" fontId="18" fillId="0" borderId="309" xfId="3" applyFont="1" applyBorder="1" applyAlignment="1">
      <alignment horizontal="left" vertical="center" shrinkToFit="1"/>
    </xf>
    <xf numFmtId="0" fontId="12" fillId="2" borderId="396" xfId="3" applyFont="1" applyFill="1" applyBorder="1" applyAlignment="1">
      <alignment horizontal="center" vertical="center" wrapText="1"/>
    </xf>
    <xf numFmtId="0" fontId="12" fillId="2" borderId="397" xfId="3" applyFont="1" applyFill="1" applyBorder="1" applyAlignment="1">
      <alignment horizontal="center" vertical="center" wrapText="1"/>
    </xf>
    <xf numFmtId="0" fontId="12" fillId="2" borderId="398" xfId="3" applyFont="1" applyFill="1" applyBorder="1" applyAlignment="1">
      <alignment horizontal="center" vertical="center" wrapText="1"/>
    </xf>
    <xf numFmtId="0" fontId="12" fillId="5" borderId="396" xfId="3" applyFont="1" applyFill="1" applyBorder="1" applyAlignment="1">
      <alignment horizontal="left" vertical="top" wrapText="1"/>
    </xf>
    <xf numFmtId="0" fontId="12" fillId="5" borderId="397" xfId="3" applyFont="1" applyFill="1" applyBorder="1" applyAlignment="1">
      <alignment horizontal="left" vertical="top" wrapText="1"/>
    </xf>
    <xf numFmtId="0" fontId="12" fillId="5" borderId="398" xfId="3" applyFont="1" applyFill="1" applyBorder="1" applyAlignment="1">
      <alignment horizontal="left" vertical="top" wrapText="1"/>
    </xf>
    <xf numFmtId="0" fontId="15" fillId="5" borderId="396" xfId="3" applyFont="1" applyFill="1" applyBorder="1" applyAlignment="1">
      <alignment horizontal="center" vertical="center" wrapText="1"/>
    </xf>
    <xf numFmtId="0" fontId="15" fillId="5" borderId="398" xfId="3" applyFont="1" applyFill="1" applyBorder="1" applyAlignment="1">
      <alignment horizontal="center" vertical="center" wrapText="1"/>
    </xf>
    <xf numFmtId="0" fontId="21" fillId="0" borderId="396" xfId="3" applyFont="1" applyBorder="1" applyAlignment="1">
      <alignment horizontal="left" vertical="center" wrapText="1"/>
    </xf>
    <xf numFmtId="0" fontId="21" fillId="0" borderId="397" xfId="3" applyFont="1" applyBorder="1" applyAlignment="1">
      <alignment horizontal="left" vertical="center" wrapText="1"/>
    </xf>
    <xf numFmtId="0" fontId="21" fillId="0" borderId="398" xfId="3" applyFont="1" applyBorder="1" applyAlignment="1">
      <alignment horizontal="left" vertical="center" wrapText="1"/>
    </xf>
    <xf numFmtId="0" fontId="12" fillId="2" borderId="396" xfId="3" applyFont="1" applyFill="1" applyBorder="1" applyAlignment="1">
      <alignment horizontal="center" vertical="center"/>
    </xf>
    <xf numFmtId="0" fontId="12" fillId="2" borderId="397" xfId="3" applyFont="1" applyFill="1" applyBorder="1" applyAlignment="1">
      <alignment horizontal="center" vertical="center"/>
    </xf>
    <xf numFmtId="0" fontId="12" fillId="2" borderId="391" xfId="3" applyFont="1" applyFill="1" applyBorder="1" applyAlignment="1">
      <alignment horizontal="center" vertical="center"/>
    </xf>
    <xf numFmtId="0" fontId="12" fillId="2" borderId="392" xfId="3" applyFont="1" applyFill="1" applyBorder="1" applyAlignment="1">
      <alignment horizontal="center" vertical="center"/>
    </xf>
    <xf numFmtId="0" fontId="19" fillId="0" borderId="393" xfId="3" applyFont="1" applyBorder="1" applyAlignment="1">
      <alignment horizontal="left" vertical="center" shrinkToFit="1"/>
    </xf>
    <xf numFmtId="0" fontId="19" fillId="0" borderId="394" xfId="3" applyFont="1" applyBorder="1" applyAlignment="1">
      <alignment horizontal="left" vertical="center" shrinkToFit="1"/>
    </xf>
    <xf numFmtId="0" fontId="19" fillId="0" borderId="395" xfId="3" applyFont="1" applyBorder="1" applyAlignment="1">
      <alignment horizontal="left" vertical="center" shrinkToFit="1"/>
    </xf>
    <xf numFmtId="0" fontId="12" fillId="2" borderId="386" xfId="3" applyFont="1" applyFill="1" applyBorder="1" applyAlignment="1">
      <alignment horizontal="center" vertical="center"/>
    </xf>
    <xf numFmtId="0" fontId="12" fillId="2" borderId="387" xfId="3" applyFont="1" applyFill="1" applyBorder="1" applyAlignment="1">
      <alignment horizontal="center" vertical="center"/>
    </xf>
    <xf numFmtId="0" fontId="12" fillId="2" borderId="388" xfId="3" applyFont="1" applyFill="1" applyBorder="1" applyAlignment="1">
      <alignment horizontal="center" vertical="center"/>
    </xf>
    <xf numFmtId="0" fontId="13" fillId="0" borderId="389" xfId="3" applyFont="1" applyBorder="1" applyAlignment="1">
      <alignment horizontal="left" vertical="top" wrapText="1"/>
    </xf>
    <xf numFmtId="0" fontId="13" fillId="0" borderId="387" xfId="3" applyFont="1" applyBorder="1" applyAlignment="1">
      <alignment horizontal="left" vertical="top" wrapText="1"/>
    </xf>
    <xf numFmtId="0" fontId="13" fillId="0" borderId="390" xfId="3" applyFont="1" applyBorder="1" applyAlignment="1">
      <alignment horizontal="left" vertical="top" wrapText="1"/>
    </xf>
    <xf numFmtId="0" fontId="12" fillId="2" borderId="381" xfId="3" applyFont="1" applyFill="1" applyBorder="1" applyAlignment="1">
      <alignment horizontal="center" vertical="center"/>
    </xf>
    <xf numFmtId="0" fontId="12" fillId="2" borderId="382" xfId="3" applyFont="1" applyFill="1" applyBorder="1" applyAlignment="1">
      <alignment horizontal="center" vertical="center"/>
    </xf>
    <xf numFmtId="0" fontId="19" fillId="0" borderId="383" xfId="3" applyFont="1" applyBorder="1" applyAlignment="1">
      <alignment horizontal="left" vertical="center" shrinkToFit="1"/>
    </xf>
    <xf numFmtId="0" fontId="19" fillId="0" borderId="384" xfId="3" applyFont="1" applyBorder="1" applyAlignment="1">
      <alignment horizontal="left" vertical="center" shrinkToFit="1"/>
    </xf>
    <xf numFmtId="0" fontId="19" fillId="0" borderId="385" xfId="3" applyFont="1" applyBorder="1" applyAlignment="1">
      <alignment horizontal="left" vertical="center" shrinkToFit="1"/>
    </xf>
    <xf numFmtId="0" fontId="12" fillId="2" borderId="376" xfId="3" applyFont="1" applyFill="1" applyBorder="1" applyAlignment="1">
      <alignment horizontal="center" vertical="center"/>
    </xf>
    <xf numFmtId="0" fontId="12" fillId="2" borderId="377" xfId="3" applyFont="1" applyFill="1" applyBorder="1" applyAlignment="1">
      <alignment horizontal="center" vertical="center"/>
    </xf>
    <xf numFmtId="0" fontId="18" fillId="0" borderId="378" xfId="3" applyFont="1" applyBorder="1" applyAlignment="1">
      <alignment horizontal="left" vertical="center" shrinkToFit="1"/>
    </xf>
    <xf numFmtId="0" fontId="18" fillId="0" borderId="379" xfId="3" applyFont="1" applyBorder="1" applyAlignment="1">
      <alignment horizontal="left" vertical="center" shrinkToFit="1"/>
    </xf>
    <xf numFmtId="0" fontId="18" fillId="0" borderId="380" xfId="3" applyFont="1" applyBorder="1" applyAlignment="1">
      <alignment horizontal="left" vertical="center" shrinkToFit="1"/>
    </xf>
    <xf numFmtId="0" fontId="18" fillId="0" borderId="383" xfId="3" applyFont="1" applyBorder="1" applyAlignment="1">
      <alignment horizontal="left" vertical="center" shrinkToFit="1"/>
    </xf>
    <xf numFmtId="0" fontId="18" fillId="0" borderId="384" xfId="3" applyFont="1" applyBorder="1" applyAlignment="1">
      <alignment horizontal="left" vertical="center" shrinkToFit="1"/>
    </xf>
    <xf numFmtId="0" fontId="18" fillId="0" borderId="385" xfId="3" applyFont="1" applyBorder="1" applyAlignment="1">
      <alignment horizontal="left" vertical="center" shrinkToFit="1"/>
    </xf>
    <xf numFmtId="0" fontId="12" fillId="5" borderId="363" xfId="3" applyFont="1" applyFill="1" applyBorder="1" applyAlignment="1">
      <alignment horizontal="left" vertical="top" wrapText="1"/>
    </xf>
    <xf numFmtId="0" fontId="12" fillId="5" borderId="364" xfId="3" applyFont="1" applyFill="1" applyBorder="1" applyAlignment="1">
      <alignment horizontal="left" vertical="top" wrapText="1"/>
    </xf>
    <xf numFmtId="0" fontId="12" fillId="2" borderId="362" xfId="3" applyFont="1" applyFill="1" applyBorder="1" applyAlignment="1">
      <alignment horizontal="center" vertical="center" wrapText="1"/>
    </xf>
    <xf numFmtId="0" fontId="12" fillId="2" borderId="363" xfId="3" applyFont="1" applyFill="1" applyBorder="1" applyAlignment="1">
      <alignment horizontal="center" vertical="center" wrapText="1"/>
    </xf>
    <xf numFmtId="0" fontId="12" fillId="2" borderId="375" xfId="3" applyFont="1" applyFill="1" applyBorder="1" applyAlignment="1">
      <alignment horizontal="center" vertical="center" wrapText="1"/>
    </xf>
    <xf numFmtId="0" fontId="12" fillId="2" borderId="357" xfId="3" applyFont="1" applyFill="1" applyBorder="1" applyAlignment="1">
      <alignment horizontal="center" vertical="center"/>
    </xf>
    <xf numFmtId="0" fontId="12" fillId="2" borderId="358" xfId="3" applyFont="1" applyFill="1" applyBorder="1" applyAlignment="1">
      <alignment horizontal="center" vertical="center"/>
    </xf>
    <xf numFmtId="0" fontId="19" fillId="0" borderId="359" xfId="3" applyFont="1" applyBorder="1" applyAlignment="1">
      <alignment horizontal="left" vertical="center" shrinkToFit="1"/>
    </xf>
    <xf numFmtId="0" fontId="19" fillId="0" borderId="360" xfId="3" applyFont="1" applyBorder="1" applyAlignment="1">
      <alignment horizontal="left" vertical="center" shrinkToFit="1"/>
    </xf>
    <xf numFmtId="0" fontId="19" fillId="0" borderId="361" xfId="3" applyFont="1" applyBorder="1" applyAlignment="1">
      <alignment horizontal="left" vertical="center" shrinkToFit="1"/>
    </xf>
    <xf numFmtId="0" fontId="12" fillId="2" borderId="370" xfId="3" applyFont="1" applyFill="1" applyBorder="1" applyAlignment="1">
      <alignment horizontal="center" vertical="center"/>
    </xf>
    <xf numFmtId="0" fontId="12" fillId="2" borderId="371" xfId="3" applyFont="1" applyFill="1" applyBorder="1" applyAlignment="1">
      <alignment horizontal="center" vertical="center"/>
    </xf>
    <xf numFmtId="0" fontId="19" fillId="0" borderId="372" xfId="3" applyFont="1" applyBorder="1" applyAlignment="1">
      <alignment horizontal="left" vertical="center" shrinkToFit="1"/>
    </xf>
    <xf numFmtId="0" fontId="19" fillId="0" borderId="373" xfId="3" applyFont="1" applyBorder="1" applyAlignment="1">
      <alignment horizontal="left" vertical="center" shrinkToFit="1"/>
    </xf>
    <xf numFmtId="0" fontId="19" fillId="0" borderId="374" xfId="3" applyFont="1" applyBorder="1" applyAlignment="1">
      <alignment horizontal="left" vertical="center" shrinkToFit="1"/>
    </xf>
    <xf numFmtId="0" fontId="18" fillId="0" borderId="359" xfId="3" applyFont="1" applyBorder="1" applyAlignment="1">
      <alignment horizontal="left" vertical="center" shrinkToFit="1"/>
    </xf>
    <xf numFmtId="0" fontId="18" fillId="0" borderId="360" xfId="3" applyFont="1" applyBorder="1" applyAlignment="1">
      <alignment horizontal="left" vertical="center" shrinkToFit="1"/>
    </xf>
    <xf numFmtId="0" fontId="18" fillId="0" borderId="361" xfId="3" applyFont="1" applyBorder="1" applyAlignment="1">
      <alignment horizontal="left" vertical="center" shrinkToFit="1"/>
    </xf>
    <xf numFmtId="0" fontId="16" fillId="0" borderId="363" xfId="3" applyFont="1" applyBorder="1" applyAlignment="1">
      <alignment horizontal="left" vertical="center" wrapText="1"/>
    </xf>
    <xf numFmtId="0" fontId="16" fillId="0" borderId="364" xfId="3" applyFont="1" applyBorder="1" applyAlignment="1">
      <alignment horizontal="left" vertical="center" wrapText="1"/>
    </xf>
    <xf numFmtId="0" fontId="12" fillId="2" borderId="365" xfId="3" applyFont="1" applyFill="1" applyBorder="1" applyAlignment="1">
      <alignment horizontal="center" vertical="center"/>
    </xf>
    <xf numFmtId="0" fontId="12" fillId="2" borderId="366" xfId="3" applyFont="1" applyFill="1" applyBorder="1" applyAlignment="1">
      <alignment horizontal="center" vertical="center"/>
    </xf>
    <xf numFmtId="0" fontId="12" fillId="2" borderId="367" xfId="3" applyFont="1" applyFill="1" applyBorder="1" applyAlignment="1">
      <alignment horizontal="center" vertical="center"/>
    </xf>
    <xf numFmtId="0" fontId="13" fillId="0" borderId="368" xfId="3" applyFont="1" applyBorder="1" applyAlignment="1">
      <alignment horizontal="left" vertical="top" wrapText="1"/>
    </xf>
    <xf numFmtId="0" fontId="13" fillId="0" borderId="366" xfId="3" applyFont="1" applyBorder="1" applyAlignment="1">
      <alignment horizontal="left" vertical="top" wrapText="1"/>
    </xf>
    <xf numFmtId="0" fontId="13" fillId="0" borderId="369" xfId="3" applyFont="1" applyBorder="1" applyAlignment="1">
      <alignment horizontal="left" vertical="top" wrapText="1"/>
    </xf>
    <xf numFmtId="0" fontId="12" fillId="2" borderId="362" xfId="3" applyFont="1" applyFill="1" applyBorder="1" applyAlignment="1">
      <alignment horizontal="center" vertical="center"/>
    </xf>
    <xf numFmtId="0" fontId="12" fillId="2" borderId="363" xfId="3" applyFont="1" applyFill="1" applyBorder="1" applyAlignment="1">
      <alignment horizontal="center" vertical="center"/>
    </xf>
    <xf numFmtId="0" fontId="16" fillId="0" borderId="350" xfId="3" applyFont="1" applyBorder="1" applyAlignment="1">
      <alignment horizontal="left" vertical="center" wrapText="1"/>
    </xf>
    <xf numFmtId="0" fontId="16" fillId="0" borderId="351" xfId="3" applyFont="1" applyBorder="1" applyAlignment="1">
      <alignment horizontal="left" vertical="center" wrapText="1"/>
    </xf>
    <xf numFmtId="0" fontId="12" fillId="2" borderId="352" xfId="3" applyFont="1" applyFill="1" applyBorder="1" applyAlignment="1">
      <alignment horizontal="center" vertical="center"/>
    </xf>
    <xf numFmtId="0" fontId="12" fillId="2" borderId="353" xfId="3" applyFont="1" applyFill="1" applyBorder="1" applyAlignment="1">
      <alignment horizontal="center" vertical="center"/>
    </xf>
    <xf numFmtId="0" fontId="18" fillId="0" borderId="354" xfId="3" applyFont="1" applyBorder="1" applyAlignment="1">
      <alignment horizontal="left" vertical="center" shrinkToFit="1"/>
    </xf>
    <xf numFmtId="0" fontId="18" fillId="0" borderId="355" xfId="3" applyFont="1" applyBorder="1" applyAlignment="1">
      <alignment horizontal="left" vertical="center" shrinkToFit="1"/>
    </xf>
    <xf numFmtId="0" fontId="18" fillId="0" borderId="356" xfId="3" applyFont="1" applyBorder="1" applyAlignment="1">
      <alignment horizontal="left" vertical="center" shrinkToFit="1"/>
    </xf>
    <xf numFmtId="0" fontId="12" fillId="2" borderId="443" xfId="3" applyFont="1" applyFill="1" applyBorder="1" applyAlignment="1">
      <alignment horizontal="center" vertical="center" wrapText="1"/>
    </xf>
    <xf numFmtId="0" fontId="12" fillId="2" borderId="444" xfId="3" applyFont="1" applyFill="1" applyBorder="1" applyAlignment="1">
      <alignment horizontal="center" vertical="center" wrapText="1"/>
    </xf>
    <xf numFmtId="0" fontId="12" fillId="2" borderId="445" xfId="3" applyFont="1" applyFill="1" applyBorder="1" applyAlignment="1">
      <alignment horizontal="center" vertical="center" wrapText="1"/>
    </xf>
    <xf numFmtId="0" fontId="12" fillId="5" borderId="443" xfId="3" applyFont="1" applyFill="1" applyBorder="1" applyAlignment="1">
      <alignment horizontal="left" vertical="top" wrapText="1"/>
    </xf>
    <xf numFmtId="0" fontId="12" fillId="5" borderId="444" xfId="3" applyFont="1" applyFill="1" applyBorder="1" applyAlignment="1">
      <alignment horizontal="left" vertical="top" wrapText="1"/>
    </xf>
    <xf numFmtId="0" fontId="12" fillId="5" borderId="445" xfId="3" applyFont="1" applyFill="1" applyBorder="1" applyAlignment="1">
      <alignment horizontal="left" vertical="top" wrapText="1"/>
    </xf>
    <xf numFmtId="0" fontId="15" fillId="5" borderId="443" xfId="3" applyFont="1" applyFill="1" applyBorder="1" applyAlignment="1">
      <alignment horizontal="center" vertical="center" wrapText="1"/>
    </xf>
    <xf numFmtId="0" fontId="15" fillId="5" borderId="445" xfId="3" applyFont="1" applyFill="1" applyBorder="1" applyAlignment="1">
      <alignment horizontal="center" vertical="center" wrapText="1"/>
    </xf>
    <xf numFmtId="0" fontId="21" fillId="0" borderId="443" xfId="3" applyFont="1" applyBorder="1" applyAlignment="1">
      <alignment horizontal="left" vertical="center" wrapText="1"/>
    </xf>
    <xf numFmtId="0" fontId="21" fillId="0" borderId="444" xfId="3" applyFont="1" applyBorder="1" applyAlignment="1">
      <alignment horizontal="left" vertical="center" wrapText="1"/>
    </xf>
    <xf numFmtId="0" fontId="21" fillId="0" borderId="445" xfId="3" applyFont="1" applyBorder="1" applyAlignment="1">
      <alignment horizontal="left" vertical="center" wrapText="1"/>
    </xf>
    <xf numFmtId="0" fontId="12" fillId="2" borderId="443" xfId="3" applyFont="1" applyFill="1" applyBorder="1" applyAlignment="1">
      <alignment horizontal="center" vertical="center"/>
    </xf>
    <xf numFmtId="0" fontId="12" fillId="2" borderId="444" xfId="3" applyFont="1" applyFill="1" applyBorder="1" applyAlignment="1">
      <alignment horizontal="center" vertical="center"/>
    </xf>
    <xf numFmtId="0" fontId="12" fillId="2" borderId="438" xfId="3" applyFont="1" applyFill="1" applyBorder="1" applyAlignment="1">
      <alignment horizontal="center" vertical="center"/>
    </xf>
    <xf numFmtId="0" fontId="12" fillId="2" borderId="439" xfId="3" applyFont="1" applyFill="1" applyBorder="1" applyAlignment="1">
      <alignment horizontal="center" vertical="center"/>
    </xf>
    <xf numFmtId="0" fontId="19" fillId="0" borderId="440" xfId="3" applyFont="1" applyBorder="1" applyAlignment="1">
      <alignment horizontal="left" vertical="center" shrinkToFit="1"/>
    </xf>
    <xf numFmtId="0" fontId="19" fillId="0" borderId="441" xfId="3" applyFont="1" applyBorder="1" applyAlignment="1">
      <alignment horizontal="left" vertical="center" shrinkToFit="1"/>
    </xf>
    <xf numFmtId="0" fontId="19" fillId="0" borderId="442" xfId="3" applyFont="1" applyBorder="1" applyAlignment="1">
      <alignment horizontal="left" vertical="center" shrinkToFit="1"/>
    </xf>
    <xf numFmtId="0" fontId="12" fillId="2" borderId="433" xfId="3" applyFont="1" applyFill="1" applyBorder="1" applyAlignment="1">
      <alignment horizontal="center" vertical="center"/>
    </xf>
    <xf numFmtId="0" fontId="12" fillId="2" borderId="434" xfId="3" applyFont="1" applyFill="1" applyBorder="1" applyAlignment="1">
      <alignment horizontal="center" vertical="center"/>
    </xf>
    <xf numFmtId="0" fontId="12" fillId="2" borderId="435" xfId="3" applyFont="1" applyFill="1" applyBorder="1" applyAlignment="1">
      <alignment horizontal="center" vertical="center"/>
    </xf>
    <xf numFmtId="0" fontId="13" fillId="0" borderId="436" xfId="3" applyFont="1" applyBorder="1" applyAlignment="1">
      <alignment horizontal="left" vertical="top" wrapText="1"/>
    </xf>
    <xf numFmtId="0" fontId="13" fillId="0" borderId="434" xfId="3" applyFont="1" applyBorder="1" applyAlignment="1">
      <alignment horizontal="left" vertical="top" wrapText="1"/>
    </xf>
    <xf numFmtId="0" fontId="13" fillId="0" borderId="437" xfId="3" applyFont="1" applyBorder="1" applyAlignment="1">
      <alignment horizontal="left" vertical="top" wrapText="1"/>
    </xf>
    <xf numFmtId="0" fontId="12" fillId="2" borderId="428" xfId="3" applyFont="1" applyFill="1" applyBorder="1" applyAlignment="1">
      <alignment horizontal="center" vertical="center"/>
    </xf>
    <xf numFmtId="0" fontId="12" fillId="2" borderId="429" xfId="3" applyFont="1" applyFill="1" applyBorder="1" applyAlignment="1">
      <alignment horizontal="center" vertical="center"/>
    </xf>
    <xf numFmtId="0" fontId="19" fillId="0" borderId="430" xfId="3" applyFont="1" applyBorder="1" applyAlignment="1">
      <alignment horizontal="left" vertical="center" shrinkToFit="1"/>
    </xf>
    <xf numFmtId="0" fontId="19" fillId="0" borderId="431" xfId="3" applyFont="1" applyBorder="1" applyAlignment="1">
      <alignment horizontal="left" vertical="center" shrinkToFit="1"/>
    </xf>
    <xf numFmtId="0" fontId="19" fillId="0" borderId="432" xfId="3" applyFont="1" applyBorder="1" applyAlignment="1">
      <alignment horizontal="left" vertical="center" shrinkToFit="1"/>
    </xf>
    <xf numFmtId="0" fontId="12" fillId="2" borderId="423" xfId="3" applyFont="1" applyFill="1" applyBorder="1" applyAlignment="1">
      <alignment horizontal="center" vertical="center"/>
    </xf>
    <xf numFmtId="0" fontId="12" fillId="2" borderId="424" xfId="3" applyFont="1" applyFill="1" applyBorder="1" applyAlignment="1">
      <alignment horizontal="center" vertical="center"/>
    </xf>
    <xf numFmtId="0" fontId="18" fillId="0" borderId="425" xfId="3" applyFont="1" applyBorder="1" applyAlignment="1">
      <alignment horizontal="left" vertical="center" shrinkToFit="1"/>
    </xf>
    <xf numFmtId="0" fontId="18" fillId="0" borderId="426" xfId="3" applyFont="1" applyBorder="1" applyAlignment="1">
      <alignment horizontal="left" vertical="center" shrinkToFit="1"/>
    </xf>
    <xf numFmtId="0" fontId="18" fillId="0" borderId="427" xfId="3" applyFont="1" applyBorder="1" applyAlignment="1">
      <alignment horizontal="left" vertical="center" shrinkToFit="1"/>
    </xf>
    <xf numFmtId="0" fontId="18" fillId="0" borderId="430" xfId="3" applyFont="1" applyBorder="1" applyAlignment="1">
      <alignment horizontal="left" vertical="center" shrinkToFit="1"/>
    </xf>
    <xf numFmtId="0" fontId="18" fillId="0" borderId="431" xfId="3" applyFont="1" applyBorder="1" applyAlignment="1">
      <alignment horizontal="left" vertical="center" shrinkToFit="1"/>
    </xf>
    <xf numFmtId="0" fontId="18" fillId="0" borderId="432" xfId="3" applyFont="1" applyBorder="1" applyAlignment="1">
      <alignment horizontal="left" vertical="center" shrinkToFit="1"/>
    </xf>
    <xf numFmtId="0" fontId="12" fillId="5" borderId="410" xfId="3" applyFont="1" applyFill="1" applyBorder="1" applyAlignment="1">
      <alignment horizontal="left" vertical="top" wrapText="1"/>
    </xf>
    <xf numFmtId="0" fontId="12" fillId="5" borderId="411" xfId="3" applyFont="1" applyFill="1" applyBorder="1" applyAlignment="1">
      <alignment horizontal="left" vertical="top" wrapText="1"/>
    </xf>
    <xf numFmtId="0" fontId="12" fillId="2" borderId="409" xfId="3" applyFont="1" applyFill="1" applyBorder="1" applyAlignment="1">
      <alignment horizontal="center" vertical="center" wrapText="1"/>
    </xf>
    <xf numFmtId="0" fontId="12" fillId="2" borderId="410" xfId="3" applyFont="1" applyFill="1" applyBorder="1" applyAlignment="1">
      <alignment horizontal="center" vertical="center" wrapText="1"/>
    </xf>
    <xf numFmtId="0" fontId="12" fillId="2" borderId="422" xfId="3" applyFont="1" applyFill="1" applyBorder="1" applyAlignment="1">
      <alignment horizontal="center" vertical="center" wrapText="1"/>
    </xf>
    <xf numFmtId="0" fontId="12" fillId="2" borderId="404" xfId="3" applyFont="1" applyFill="1" applyBorder="1" applyAlignment="1">
      <alignment horizontal="center" vertical="center"/>
    </xf>
    <xf numFmtId="0" fontId="12" fillId="2" borderId="405" xfId="3" applyFont="1" applyFill="1" applyBorder="1" applyAlignment="1">
      <alignment horizontal="center" vertical="center"/>
    </xf>
    <xf numFmtId="0" fontId="19" fillId="0" borderId="406" xfId="3" applyFont="1" applyBorder="1" applyAlignment="1">
      <alignment horizontal="left" vertical="center" shrinkToFit="1"/>
    </xf>
    <xf numFmtId="0" fontId="19" fillId="0" borderId="407" xfId="3" applyFont="1" applyBorder="1" applyAlignment="1">
      <alignment horizontal="left" vertical="center" shrinkToFit="1"/>
    </xf>
    <xf numFmtId="0" fontId="19" fillId="0" borderId="408" xfId="3" applyFont="1" applyBorder="1" applyAlignment="1">
      <alignment horizontal="left" vertical="center" shrinkToFit="1"/>
    </xf>
    <xf numFmtId="0" fontId="12" fillId="2" borderId="417" xfId="3" applyFont="1" applyFill="1" applyBorder="1" applyAlignment="1">
      <alignment horizontal="center" vertical="center"/>
    </xf>
    <xf numFmtId="0" fontId="12" fillId="2" borderId="418" xfId="3" applyFont="1" applyFill="1" applyBorder="1" applyAlignment="1">
      <alignment horizontal="center" vertical="center"/>
    </xf>
    <xf numFmtId="0" fontId="19" fillId="0" borderId="419" xfId="3" applyFont="1" applyBorder="1" applyAlignment="1">
      <alignment horizontal="left" vertical="center" shrinkToFit="1"/>
    </xf>
    <xf numFmtId="0" fontId="19" fillId="0" borderId="420" xfId="3" applyFont="1" applyBorder="1" applyAlignment="1">
      <alignment horizontal="left" vertical="center" shrinkToFit="1"/>
    </xf>
    <xf numFmtId="0" fontId="19" fillId="0" borderId="421" xfId="3" applyFont="1" applyBorder="1" applyAlignment="1">
      <alignment horizontal="left" vertical="center" shrinkToFit="1"/>
    </xf>
    <xf numFmtId="0" fontId="18" fillId="0" borderId="406" xfId="3" applyFont="1" applyBorder="1" applyAlignment="1">
      <alignment horizontal="left" vertical="center" shrinkToFit="1"/>
    </xf>
    <xf numFmtId="0" fontId="18" fillId="0" borderId="407" xfId="3" applyFont="1" applyBorder="1" applyAlignment="1">
      <alignment horizontal="left" vertical="center" shrinkToFit="1"/>
    </xf>
    <xf numFmtId="0" fontId="18" fillId="0" borderId="408" xfId="3" applyFont="1" applyBorder="1" applyAlignment="1">
      <alignment horizontal="left" vertical="center" shrinkToFit="1"/>
    </xf>
    <xf numFmtId="0" fontId="16" fillId="0" borderId="410" xfId="3" applyFont="1" applyBorder="1" applyAlignment="1">
      <alignment horizontal="left" vertical="center" wrapText="1"/>
    </xf>
    <xf numFmtId="0" fontId="16" fillId="0" borderId="411" xfId="3" applyFont="1" applyBorder="1" applyAlignment="1">
      <alignment horizontal="left" vertical="center" wrapText="1"/>
    </xf>
    <xf numFmtId="0" fontId="12" fillId="2" borderId="412" xfId="3" applyFont="1" applyFill="1" applyBorder="1" applyAlignment="1">
      <alignment horizontal="center" vertical="center"/>
    </xf>
    <xf numFmtId="0" fontId="12" fillId="2" borderId="413" xfId="3" applyFont="1" applyFill="1" applyBorder="1" applyAlignment="1">
      <alignment horizontal="center" vertical="center"/>
    </xf>
    <xf numFmtId="0" fontId="12" fillId="2" borderId="414" xfId="3" applyFont="1" applyFill="1" applyBorder="1" applyAlignment="1">
      <alignment horizontal="center" vertical="center"/>
    </xf>
    <xf numFmtId="0" fontId="13" fillId="0" borderId="415" xfId="3" applyFont="1" applyBorder="1" applyAlignment="1">
      <alignment horizontal="left" vertical="top" wrapText="1"/>
    </xf>
    <xf numFmtId="0" fontId="13" fillId="0" borderId="413" xfId="3" applyFont="1" applyBorder="1" applyAlignment="1">
      <alignment horizontal="left" vertical="top" wrapText="1"/>
    </xf>
    <xf numFmtId="0" fontId="13" fillId="0" borderId="416" xfId="3" applyFont="1" applyBorder="1" applyAlignment="1">
      <alignment horizontal="left" vertical="top" wrapText="1"/>
    </xf>
    <xf numFmtId="0" fontId="12" fillId="2" borderId="409" xfId="3" applyFont="1" applyFill="1" applyBorder="1" applyAlignment="1">
      <alignment horizontal="center" vertical="center"/>
    </xf>
    <xf numFmtId="0" fontId="12" fillId="2" borderId="410" xfId="3" applyFont="1" applyFill="1" applyBorder="1" applyAlignment="1">
      <alignment horizontal="center" vertical="center"/>
    </xf>
    <xf numFmtId="0" fontId="16" fillId="0" borderId="397" xfId="3" applyFont="1" applyBorder="1" applyAlignment="1">
      <alignment horizontal="left" vertical="center" wrapText="1"/>
    </xf>
    <xf numFmtId="0" fontId="16" fillId="0" borderId="398" xfId="3" applyFont="1" applyBorder="1" applyAlignment="1">
      <alignment horizontal="left" vertical="center" wrapText="1"/>
    </xf>
    <xf numFmtId="0" fontId="12" fillId="2" borderId="399" xfId="3" applyFont="1" applyFill="1" applyBorder="1" applyAlignment="1">
      <alignment horizontal="center" vertical="center"/>
    </xf>
    <xf numFmtId="0" fontId="12" fillId="2" borderId="400" xfId="3" applyFont="1" applyFill="1" applyBorder="1" applyAlignment="1">
      <alignment horizontal="center" vertical="center"/>
    </xf>
    <xf numFmtId="0" fontId="18" fillId="0" borderId="401" xfId="3" applyFont="1" applyBorder="1" applyAlignment="1">
      <alignment horizontal="left" vertical="center" shrinkToFit="1"/>
    </xf>
    <xf numFmtId="0" fontId="18" fillId="0" borderId="402" xfId="3" applyFont="1" applyBorder="1" applyAlignment="1">
      <alignment horizontal="left" vertical="center" shrinkToFit="1"/>
    </xf>
    <xf numFmtId="0" fontId="18" fillId="0" borderId="403" xfId="3" applyFont="1" applyBorder="1" applyAlignment="1">
      <alignment horizontal="left" vertical="center" shrinkToFit="1"/>
    </xf>
    <xf numFmtId="0" fontId="12" fillId="2" borderId="490" xfId="3" applyFont="1" applyFill="1" applyBorder="1" applyAlignment="1">
      <alignment horizontal="center" vertical="center" wrapText="1"/>
    </xf>
    <xf numFmtId="0" fontId="12" fillId="2" borderId="491" xfId="3" applyFont="1" applyFill="1" applyBorder="1" applyAlignment="1">
      <alignment horizontal="center" vertical="center" wrapText="1"/>
    </xf>
    <xf numFmtId="0" fontId="12" fillId="2" borderId="492" xfId="3" applyFont="1" applyFill="1" applyBorder="1" applyAlignment="1">
      <alignment horizontal="center" vertical="center" wrapText="1"/>
    </xf>
    <xf numFmtId="0" fontId="12" fillId="5" borderId="490" xfId="3" applyFont="1" applyFill="1" applyBorder="1" applyAlignment="1">
      <alignment horizontal="left" vertical="top" wrapText="1"/>
    </xf>
    <xf numFmtId="0" fontId="12" fillId="5" borderId="491" xfId="3" applyFont="1" applyFill="1" applyBorder="1" applyAlignment="1">
      <alignment horizontal="left" vertical="top" wrapText="1"/>
    </xf>
    <xf numFmtId="0" fontId="12" fillId="5" borderId="492" xfId="3" applyFont="1" applyFill="1" applyBorder="1" applyAlignment="1">
      <alignment horizontal="left" vertical="top" wrapText="1"/>
    </xf>
    <xf numFmtId="0" fontId="15" fillId="5" borderId="490" xfId="3" applyFont="1" applyFill="1" applyBorder="1" applyAlignment="1">
      <alignment horizontal="center" vertical="center" wrapText="1"/>
    </xf>
    <xf numFmtId="0" fontId="15" fillId="5" borderId="492" xfId="3" applyFont="1" applyFill="1" applyBorder="1" applyAlignment="1">
      <alignment horizontal="center" vertical="center" wrapText="1"/>
    </xf>
    <xf numFmtId="0" fontId="21" fillId="0" borderId="490" xfId="3" applyFont="1" applyBorder="1" applyAlignment="1">
      <alignment horizontal="left" vertical="center" wrapText="1"/>
    </xf>
    <xf numFmtId="0" fontId="21" fillId="0" borderId="491" xfId="3" applyFont="1" applyBorder="1" applyAlignment="1">
      <alignment horizontal="left" vertical="center" wrapText="1"/>
    </xf>
    <xf numFmtId="0" fontId="21" fillId="0" borderId="492" xfId="3" applyFont="1" applyBorder="1" applyAlignment="1">
      <alignment horizontal="left" vertical="center" wrapText="1"/>
    </xf>
    <xf numFmtId="0" fontId="12" fillId="2" borderId="490" xfId="3" applyFont="1" applyFill="1" applyBorder="1" applyAlignment="1">
      <alignment horizontal="center" vertical="center"/>
    </xf>
    <xf numFmtId="0" fontId="12" fillId="2" borderId="491" xfId="3" applyFont="1" applyFill="1" applyBorder="1" applyAlignment="1">
      <alignment horizontal="center" vertical="center"/>
    </xf>
    <xf numFmtId="0" fontId="12" fillId="2" borderId="485" xfId="3" applyFont="1" applyFill="1" applyBorder="1" applyAlignment="1">
      <alignment horizontal="center" vertical="center"/>
    </xf>
    <xf numFmtId="0" fontId="12" fillId="2" borderId="486" xfId="3" applyFont="1" applyFill="1" applyBorder="1" applyAlignment="1">
      <alignment horizontal="center" vertical="center"/>
    </xf>
    <xf numFmtId="0" fontId="19" fillId="0" borderId="487" xfId="3" applyFont="1" applyBorder="1" applyAlignment="1">
      <alignment horizontal="left" vertical="center" shrinkToFit="1"/>
    </xf>
    <xf numFmtId="0" fontId="19" fillId="0" borderId="488" xfId="3" applyFont="1" applyBorder="1" applyAlignment="1">
      <alignment horizontal="left" vertical="center" shrinkToFit="1"/>
    </xf>
    <xf numFmtId="0" fontId="19" fillId="0" borderId="489" xfId="3" applyFont="1" applyBorder="1" applyAlignment="1">
      <alignment horizontal="left" vertical="center" shrinkToFit="1"/>
    </xf>
    <xf numFmtId="0" fontId="12" fillId="2" borderId="480" xfId="3" applyFont="1" applyFill="1" applyBorder="1" applyAlignment="1">
      <alignment horizontal="center" vertical="center"/>
    </xf>
    <xf numFmtId="0" fontId="12" fillId="2" borderId="481" xfId="3" applyFont="1" applyFill="1" applyBorder="1" applyAlignment="1">
      <alignment horizontal="center" vertical="center"/>
    </xf>
    <xf numFmtId="0" fontId="12" fillId="2" borderId="482" xfId="3" applyFont="1" applyFill="1" applyBorder="1" applyAlignment="1">
      <alignment horizontal="center" vertical="center"/>
    </xf>
    <xf numFmtId="0" fontId="13" fillId="0" borderId="483" xfId="3" applyFont="1" applyBorder="1" applyAlignment="1">
      <alignment horizontal="left" vertical="top" wrapText="1"/>
    </xf>
    <xf numFmtId="0" fontId="13" fillId="0" borderId="481" xfId="3" applyFont="1" applyBorder="1" applyAlignment="1">
      <alignment horizontal="left" vertical="top" wrapText="1"/>
    </xf>
    <xf numFmtId="0" fontId="13" fillId="0" borderId="484" xfId="3" applyFont="1" applyBorder="1" applyAlignment="1">
      <alignment horizontal="left" vertical="top" wrapText="1"/>
    </xf>
    <xf numFmtId="0" fontId="12" fillId="2" borderId="475" xfId="3" applyFont="1" applyFill="1" applyBorder="1" applyAlignment="1">
      <alignment horizontal="center" vertical="center"/>
    </xf>
    <xf numFmtId="0" fontId="12" fillId="2" borderId="476" xfId="3" applyFont="1" applyFill="1" applyBorder="1" applyAlignment="1">
      <alignment horizontal="center" vertical="center"/>
    </xf>
    <xf numFmtId="0" fontId="19" fillId="0" borderId="477" xfId="3" applyFont="1" applyBorder="1" applyAlignment="1">
      <alignment horizontal="left" vertical="center" shrinkToFit="1"/>
    </xf>
    <xf numFmtId="0" fontId="19" fillId="0" borderId="478" xfId="3" applyFont="1" applyBorder="1" applyAlignment="1">
      <alignment horizontal="left" vertical="center" shrinkToFit="1"/>
    </xf>
    <xf numFmtId="0" fontId="19" fillId="0" borderId="479" xfId="3" applyFont="1" applyBorder="1" applyAlignment="1">
      <alignment horizontal="left" vertical="center" shrinkToFit="1"/>
    </xf>
    <xf numFmtId="0" fontId="12" fillId="2" borderId="470" xfId="3" applyFont="1" applyFill="1" applyBorder="1" applyAlignment="1">
      <alignment horizontal="center" vertical="center"/>
    </xf>
    <xf numFmtId="0" fontId="12" fillId="2" borderId="471" xfId="3" applyFont="1" applyFill="1" applyBorder="1" applyAlignment="1">
      <alignment horizontal="center" vertical="center"/>
    </xf>
    <xf numFmtId="0" fontId="18" fillId="0" borderId="472" xfId="3" applyFont="1" applyBorder="1" applyAlignment="1">
      <alignment horizontal="left" vertical="center" shrinkToFit="1"/>
    </xf>
    <xf numFmtId="0" fontId="18" fillId="0" borderId="473" xfId="3" applyFont="1" applyBorder="1" applyAlignment="1">
      <alignment horizontal="left" vertical="center" shrinkToFit="1"/>
    </xf>
    <xf numFmtId="0" fontId="18" fillId="0" borderId="474" xfId="3" applyFont="1" applyBorder="1" applyAlignment="1">
      <alignment horizontal="left" vertical="center" shrinkToFit="1"/>
    </xf>
    <xf numFmtId="0" fontId="18" fillId="0" borderId="477" xfId="3" applyFont="1" applyBorder="1" applyAlignment="1">
      <alignment horizontal="left" vertical="center" shrinkToFit="1"/>
    </xf>
    <xf numFmtId="0" fontId="18" fillId="0" borderId="478" xfId="3" applyFont="1" applyBorder="1" applyAlignment="1">
      <alignment horizontal="left" vertical="center" shrinkToFit="1"/>
    </xf>
    <xf numFmtId="0" fontId="18" fillId="0" borderId="479" xfId="3" applyFont="1" applyBorder="1" applyAlignment="1">
      <alignment horizontal="left" vertical="center" shrinkToFit="1"/>
    </xf>
    <xf numFmtId="0" fontId="12" fillId="5" borderId="457" xfId="3" applyFont="1" applyFill="1" applyBorder="1" applyAlignment="1">
      <alignment horizontal="left" vertical="top" wrapText="1"/>
    </xf>
    <xf numFmtId="0" fontId="12" fillId="5" borderId="458" xfId="3" applyFont="1" applyFill="1" applyBorder="1" applyAlignment="1">
      <alignment horizontal="left" vertical="top" wrapText="1"/>
    </xf>
    <xf numFmtId="0" fontId="12" fillId="2" borderId="456" xfId="3" applyFont="1" applyFill="1" applyBorder="1" applyAlignment="1">
      <alignment horizontal="center" vertical="center" wrapText="1"/>
    </xf>
    <xf numFmtId="0" fontId="12" fillId="2" borderId="457" xfId="3" applyFont="1" applyFill="1" applyBorder="1" applyAlignment="1">
      <alignment horizontal="center" vertical="center" wrapText="1"/>
    </xf>
    <xf numFmtId="0" fontId="12" fillId="2" borderId="469" xfId="3" applyFont="1" applyFill="1" applyBorder="1" applyAlignment="1">
      <alignment horizontal="center" vertical="center" wrapText="1"/>
    </xf>
    <xf numFmtId="0" fontId="12" fillId="2" borderId="451" xfId="3" applyFont="1" applyFill="1" applyBorder="1" applyAlignment="1">
      <alignment horizontal="center" vertical="center"/>
    </xf>
    <xf numFmtId="0" fontId="12" fillId="2" borderId="452" xfId="3" applyFont="1" applyFill="1" applyBorder="1" applyAlignment="1">
      <alignment horizontal="center" vertical="center"/>
    </xf>
    <xf numFmtId="0" fontId="19" fillId="0" borderId="453" xfId="3" applyFont="1" applyBorder="1" applyAlignment="1">
      <alignment horizontal="left" vertical="center" shrinkToFit="1"/>
    </xf>
    <xf numFmtId="0" fontId="19" fillId="0" borderId="454" xfId="3" applyFont="1" applyBorder="1" applyAlignment="1">
      <alignment horizontal="left" vertical="center" shrinkToFit="1"/>
    </xf>
    <xf numFmtId="0" fontId="19" fillId="0" borderId="455" xfId="3" applyFont="1" applyBorder="1" applyAlignment="1">
      <alignment horizontal="left" vertical="center" shrinkToFit="1"/>
    </xf>
    <xf numFmtId="0" fontId="12" fillId="2" borderId="464" xfId="3" applyFont="1" applyFill="1" applyBorder="1" applyAlignment="1">
      <alignment horizontal="center" vertical="center"/>
    </xf>
    <xf numFmtId="0" fontId="12" fillId="2" borderId="465" xfId="3" applyFont="1" applyFill="1" applyBorder="1" applyAlignment="1">
      <alignment horizontal="center" vertical="center"/>
    </xf>
    <xf numFmtId="0" fontId="19" fillId="0" borderId="466" xfId="3" applyFont="1" applyBorder="1" applyAlignment="1">
      <alignment horizontal="left" vertical="center" shrinkToFit="1"/>
    </xf>
    <xf numFmtId="0" fontId="19" fillId="0" borderId="467" xfId="3" applyFont="1" applyBorder="1" applyAlignment="1">
      <alignment horizontal="left" vertical="center" shrinkToFit="1"/>
    </xf>
    <xf numFmtId="0" fontId="19" fillId="0" borderId="468" xfId="3" applyFont="1" applyBorder="1" applyAlignment="1">
      <alignment horizontal="left" vertical="center" shrinkToFit="1"/>
    </xf>
    <xf numFmtId="0" fontId="18" fillId="0" borderId="453" xfId="3" applyFont="1" applyBorder="1" applyAlignment="1">
      <alignment horizontal="left" vertical="center" shrinkToFit="1"/>
    </xf>
    <xf numFmtId="0" fontId="18" fillId="0" borderId="454" xfId="3" applyFont="1" applyBorder="1" applyAlignment="1">
      <alignment horizontal="left" vertical="center" shrinkToFit="1"/>
    </xf>
    <xf numFmtId="0" fontId="18" fillId="0" borderId="455" xfId="3" applyFont="1" applyBorder="1" applyAlignment="1">
      <alignment horizontal="left" vertical="center" shrinkToFit="1"/>
    </xf>
    <xf numFmtId="0" fontId="16" fillId="0" borderId="457" xfId="3" applyFont="1" applyBorder="1" applyAlignment="1">
      <alignment horizontal="left" vertical="center" wrapText="1"/>
    </xf>
    <xf numFmtId="0" fontId="16" fillId="0" borderId="458" xfId="3" applyFont="1" applyBorder="1" applyAlignment="1">
      <alignment horizontal="left" vertical="center" wrapText="1"/>
    </xf>
    <xf numFmtId="0" fontId="12" fillId="2" borderId="459" xfId="3" applyFont="1" applyFill="1" applyBorder="1" applyAlignment="1">
      <alignment horizontal="center" vertical="center"/>
    </xf>
    <xf numFmtId="0" fontId="12" fillId="2" borderId="460" xfId="3" applyFont="1" applyFill="1" applyBorder="1" applyAlignment="1">
      <alignment horizontal="center" vertical="center"/>
    </xf>
    <xf numFmtId="0" fontId="12" fillId="2" borderId="461" xfId="3" applyFont="1" applyFill="1" applyBorder="1" applyAlignment="1">
      <alignment horizontal="center" vertical="center"/>
    </xf>
    <xf numFmtId="0" fontId="13" fillId="0" borderId="462" xfId="3" applyFont="1" applyBorder="1" applyAlignment="1">
      <alignment horizontal="left" vertical="top" wrapText="1"/>
    </xf>
    <xf numFmtId="0" fontId="13" fillId="0" borderId="460" xfId="3" applyFont="1" applyBorder="1" applyAlignment="1">
      <alignment horizontal="left" vertical="top" wrapText="1"/>
    </xf>
    <xf numFmtId="0" fontId="13" fillId="0" borderId="463" xfId="3" applyFont="1" applyBorder="1" applyAlignment="1">
      <alignment horizontal="left" vertical="top" wrapText="1"/>
    </xf>
    <xf numFmtId="0" fontId="12" fillId="2" borderId="456" xfId="3" applyFont="1" applyFill="1" applyBorder="1" applyAlignment="1">
      <alignment horizontal="center" vertical="center"/>
    </xf>
    <xf numFmtId="0" fontId="12" fillId="2" borderId="457" xfId="3" applyFont="1" applyFill="1" applyBorder="1" applyAlignment="1">
      <alignment horizontal="center" vertical="center"/>
    </xf>
    <xf numFmtId="0" fontId="16" fillId="0" borderId="444" xfId="3" applyFont="1" applyBorder="1" applyAlignment="1">
      <alignment horizontal="left" vertical="center" wrapText="1"/>
    </xf>
    <xf numFmtId="0" fontId="16" fillId="0" borderId="445" xfId="3" applyFont="1" applyBorder="1" applyAlignment="1">
      <alignment horizontal="left" vertical="center" wrapText="1"/>
    </xf>
    <xf numFmtId="0" fontId="12" fillId="2" borderId="446" xfId="3" applyFont="1" applyFill="1" applyBorder="1" applyAlignment="1">
      <alignment horizontal="center" vertical="center"/>
    </xf>
    <xf numFmtId="0" fontId="12" fillId="2" borderId="447" xfId="3" applyFont="1" applyFill="1" applyBorder="1" applyAlignment="1">
      <alignment horizontal="center" vertical="center"/>
    </xf>
    <xf numFmtId="0" fontId="18" fillId="0" borderId="448" xfId="3" applyFont="1" applyBorder="1" applyAlignment="1">
      <alignment horizontal="left" vertical="center" shrinkToFit="1"/>
    </xf>
    <xf numFmtId="0" fontId="18" fillId="0" borderId="449" xfId="3" applyFont="1" applyBorder="1" applyAlignment="1">
      <alignment horizontal="left" vertical="center" shrinkToFit="1"/>
    </xf>
    <xf numFmtId="0" fontId="18" fillId="0" borderId="450" xfId="3" applyFont="1" applyBorder="1" applyAlignment="1">
      <alignment horizontal="left" vertical="center" shrinkToFit="1"/>
    </xf>
    <xf numFmtId="0" fontId="12" fillId="2" borderId="537" xfId="3" applyFont="1" applyFill="1" applyBorder="1" applyAlignment="1">
      <alignment horizontal="center" vertical="center" wrapText="1"/>
    </xf>
    <xf numFmtId="0" fontId="12" fillId="2" borderId="538" xfId="3" applyFont="1" applyFill="1" applyBorder="1" applyAlignment="1">
      <alignment horizontal="center" vertical="center" wrapText="1"/>
    </xf>
    <xf numFmtId="0" fontId="12" fillId="2" borderId="539" xfId="3" applyFont="1" applyFill="1" applyBorder="1" applyAlignment="1">
      <alignment horizontal="center" vertical="center" wrapText="1"/>
    </xf>
    <xf numFmtId="0" fontId="12" fillId="5" borderId="537" xfId="3" applyFont="1" applyFill="1" applyBorder="1" applyAlignment="1">
      <alignment horizontal="left" vertical="top" wrapText="1"/>
    </xf>
    <xf numFmtId="0" fontId="12" fillId="5" borderId="538" xfId="3" applyFont="1" applyFill="1" applyBorder="1" applyAlignment="1">
      <alignment horizontal="left" vertical="top" wrapText="1"/>
    </xf>
    <xf numFmtId="0" fontId="12" fillId="5" borderId="539" xfId="3" applyFont="1" applyFill="1" applyBorder="1" applyAlignment="1">
      <alignment horizontal="left" vertical="top" wrapText="1"/>
    </xf>
    <xf numFmtId="0" fontId="15" fillId="5" borderId="537" xfId="3" applyFont="1" applyFill="1" applyBorder="1" applyAlignment="1">
      <alignment horizontal="center" vertical="center" wrapText="1"/>
    </xf>
    <xf numFmtId="0" fontId="15" fillId="5" borderId="539" xfId="3" applyFont="1" applyFill="1" applyBorder="1" applyAlignment="1">
      <alignment horizontal="center" vertical="center" wrapText="1"/>
    </xf>
    <xf numFmtId="0" fontId="21" fillId="0" borderId="537" xfId="3" applyFont="1" applyBorder="1" applyAlignment="1">
      <alignment horizontal="left" vertical="center" wrapText="1"/>
    </xf>
    <xf numFmtId="0" fontId="21" fillId="0" borderId="538" xfId="3" applyFont="1" applyBorder="1" applyAlignment="1">
      <alignment horizontal="left" vertical="center" wrapText="1"/>
    </xf>
    <xf numFmtId="0" fontId="21" fillId="0" borderId="539" xfId="3" applyFont="1" applyBorder="1" applyAlignment="1">
      <alignment horizontal="left" vertical="center" wrapText="1"/>
    </xf>
    <xf numFmtId="0" fontId="12" fillId="2" borderId="537" xfId="3" applyFont="1" applyFill="1" applyBorder="1" applyAlignment="1">
      <alignment horizontal="center" vertical="center"/>
    </xf>
    <xf numFmtId="0" fontId="12" fillId="2" borderId="538" xfId="3" applyFont="1" applyFill="1" applyBorder="1" applyAlignment="1">
      <alignment horizontal="center" vertical="center"/>
    </xf>
    <xf numFmtId="0" fontId="12" fillId="2" borderId="532" xfId="3" applyFont="1" applyFill="1" applyBorder="1" applyAlignment="1">
      <alignment horizontal="center" vertical="center"/>
    </xf>
    <xf numFmtId="0" fontId="12" fillId="2" borderId="533" xfId="3" applyFont="1" applyFill="1" applyBorder="1" applyAlignment="1">
      <alignment horizontal="center" vertical="center"/>
    </xf>
    <xf numFmtId="0" fontId="19" fillId="0" borderId="534" xfId="3" applyFont="1" applyBorder="1" applyAlignment="1">
      <alignment horizontal="left" vertical="center" shrinkToFit="1"/>
    </xf>
    <xf numFmtId="0" fontId="19" fillId="0" borderId="535" xfId="3" applyFont="1" applyBorder="1" applyAlignment="1">
      <alignment horizontal="left" vertical="center" shrinkToFit="1"/>
    </xf>
    <xf numFmtId="0" fontId="19" fillId="0" borderId="536" xfId="3" applyFont="1" applyBorder="1" applyAlignment="1">
      <alignment horizontal="left" vertical="center" shrinkToFit="1"/>
    </xf>
    <xf numFmtId="0" fontId="12" fillId="2" borderId="527" xfId="3" applyFont="1" applyFill="1" applyBorder="1" applyAlignment="1">
      <alignment horizontal="center" vertical="center"/>
    </xf>
    <xf numFmtId="0" fontId="12" fillId="2" borderId="528" xfId="3" applyFont="1" applyFill="1" applyBorder="1" applyAlignment="1">
      <alignment horizontal="center" vertical="center"/>
    </xf>
    <xf numFmtId="0" fontId="12" fillId="2" borderId="529" xfId="3" applyFont="1" applyFill="1" applyBorder="1" applyAlignment="1">
      <alignment horizontal="center" vertical="center"/>
    </xf>
    <xf numFmtId="0" fontId="13" fillId="0" borderId="530" xfId="3" applyFont="1" applyBorder="1" applyAlignment="1">
      <alignment horizontal="left" vertical="top" wrapText="1"/>
    </xf>
    <xf numFmtId="0" fontId="13" fillId="0" borderId="528" xfId="3" applyFont="1" applyBorder="1" applyAlignment="1">
      <alignment horizontal="left" vertical="top" wrapText="1"/>
    </xf>
    <xf numFmtId="0" fontId="13" fillId="0" borderId="531" xfId="3" applyFont="1" applyBorder="1" applyAlignment="1">
      <alignment horizontal="left" vertical="top" wrapText="1"/>
    </xf>
    <xf numFmtId="0" fontId="12" fillId="2" borderId="522" xfId="3" applyFont="1" applyFill="1" applyBorder="1" applyAlignment="1">
      <alignment horizontal="center" vertical="center"/>
    </xf>
    <xf numFmtId="0" fontId="12" fillId="2" borderId="523" xfId="3" applyFont="1" applyFill="1" applyBorder="1" applyAlignment="1">
      <alignment horizontal="center" vertical="center"/>
    </xf>
    <xf numFmtId="0" fontId="19" fillId="0" borderId="524" xfId="3" applyFont="1" applyBorder="1" applyAlignment="1">
      <alignment horizontal="left" vertical="center" shrinkToFit="1"/>
    </xf>
    <xf numFmtId="0" fontId="19" fillId="0" borderId="525" xfId="3" applyFont="1" applyBorder="1" applyAlignment="1">
      <alignment horizontal="left" vertical="center" shrinkToFit="1"/>
    </xf>
    <xf numFmtId="0" fontId="19" fillId="0" borderId="526" xfId="3" applyFont="1" applyBorder="1" applyAlignment="1">
      <alignment horizontal="left" vertical="center" shrinkToFit="1"/>
    </xf>
    <xf numFmtId="0" fontId="12" fillId="2" borderId="517" xfId="3" applyFont="1" applyFill="1" applyBorder="1" applyAlignment="1">
      <alignment horizontal="center" vertical="center"/>
    </xf>
    <xf numFmtId="0" fontId="12" fillId="2" borderId="518" xfId="3" applyFont="1" applyFill="1" applyBorder="1" applyAlignment="1">
      <alignment horizontal="center" vertical="center"/>
    </xf>
    <xf numFmtId="0" fontId="18" fillId="0" borderId="519" xfId="3" applyFont="1" applyBorder="1" applyAlignment="1">
      <alignment horizontal="left" vertical="center" shrinkToFit="1"/>
    </xf>
    <xf numFmtId="0" fontId="18" fillId="0" borderId="520" xfId="3" applyFont="1" applyBorder="1" applyAlignment="1">
      <alignment horizontal="left" vertical="center" shrinkToFit="1"/>
    </xf>
    <xf numFmtId="0" fontId="18" fillId="0" borderId="521" xfId="3" applyFont="1" applyBorder="1" applyAlignment="1">
      <alignment horizontal="left" vertical="center" shrinkToFit="1"/>
    </xf>
    <xf numFmtId="0" fontId="18" fillId="0" borderId="524" xfId="3" applyFont="1" applyBorder="1" applyAlignment="1">
      <alignment horizontal="left" vertical="center" shrinkToFit="1"/>
    </xf>
    <xf numFmtId="0" fontId="18" fillId="0" borderId="525" xfId="3" applyFont="1" applyBorder="1" applyAlignment="1">
      <alignment horizontal="left" vertical="center" shrinkToFit="1"/>
    </xf>
    <xf numFmtId="0" fontId="18" fillId="0" borderId="526" xfId="3" applyFont="1" applyBorder="1" applyAlignment="1">
      <alignment horizontal="left" vertical="center" shrinkToFit="1"/>
    </xf>
    <xf numFmtId="0" fontId="12" fillId="5" borderId="504" xfId="3" applyFont="1" applyFill="1" applyBorder="1" applyAlignment="1">
      <alignment horizontal="left" vertical="top" wrapText="1"/>
    </xf>
    <xf numFmtId="0" fontId="12" fillId="5" borderId="505" xfId="3" applyFont="1" applyFill="1" applyBorder="1" applyAlignment="1">
      <alignment horizontal="left" vertical="top" wrapText="1"/>
    </xf>
    <xf numFmtId="0" fontId="12" fillId="2" borderId="503" xfId="3" applyFont="1" applyFill="1" applyBorder="1" applyAlignment="1">
      <alignment horizontal="center" vertical="center" wrapText="1"/>
    </xf>
    <xf numFmtId="0" fontId="12" fillId="2" borderId="504" xfId="3" applyFont="1" applyFill="1" applyBorder="1" applyAlignment="1">
      <alignment horizontal="center" vertical="center" wrapText="1"/>
    </xf>
    <xf numFmtId="0" fontId="12" fillId="2" borderId="516" xfId="3" applyFont="1" applyFill="1" applyBorder="1" applyAlignment="1">
      <alignment horizontal="center" vertical="center" wrapText="1"/>
    </xf>
    <xf numFmtId="0" fontId="12" fillId="2" borderId="498" xfId="3" applyFont="1" applyFill="1" applyBorder="1" applyAlignment="1">
      <alignment horizontal="center" vertical="center"/>
    </xf>
    <xf numFmtId="0" fontId="12" fillId="2" borderId="499" xfId="3" applyFont="1" applyFill="1" applyBorder="1" applyAlignment="1">
      <alignment horizontal="center" vertical="center"/>
    </xf>
    <xf numFmtId="0" fontId="19" fillId="0" borderId="500" xfId="3" applyFont="1" applyBorder="1" applyAlignment="1">
      <alignment horizontal="left" vertical="center" shrinkToFit="1"/>
    </xf>
    <xf numFmtId="0" fontId="19" fillId="0" borderId="501" xfId="3" applyFont="1" applyBorder="1" applyAlignment="1">
      <alignment horizontal="left" vertical="center" shrinkToFit="1"/>
    </xf>
    <xf numFmtId="0" fontId="19" fillId="0" borderId="502" xfId="3" applyFont="1" applyBorder="1" applyAlignment="1">
      <alignment horizontal="left" vertical="center" shrinkToFit="1"/>
    </xf>
    <xf numFmtId="0" fontId="12" fillId="2" borderId="511" xfId="3" applyFont="1" applyFill="1" applyBorder="1" applyAlignment="1">
      <alignment horizontal="center" vertical="center"/>
    </xf>
    <xf numFmtId="0" fontId="12" fillId="2" borderId="512" xfId="3" applyFont="1" applyFill="1" applyBorder="1" applyAlignment="1">
      <alignment horizontal="center" vertical="center"/>
    </xf>
    <xf numFmtId="0" fontId="19" fillId="0" borderId="513" xfId="3" applyFont="1" applyBorder="1" applyAlignment="1">
      <alignment horizontal="left" vertical="center" shrinkToFit="1"/>
    </xf>
    <xf numFmtId="0" fontId="19" fillId="0" borderId="514" xfId="3" applyFont="1" applyBorder="1" applyAlignment="1">
      <alignment horizontal="left" vertical="center" shrinkToFit="1"/>
    </xf>
    <xf numFmtId="0" fontId="19" fillId="0" borderId="515" xfId="3" applyFont="1" applyBorder="1" applyAlignment="1">
      <alignment horizontal="left" vertical="center" shrinkToFit="1"/>
    </xf>
    <xf numFmtId="0" fontId="18" fillId="0" borderId="500" xfId="3" applyFont="1" applyBorder="1" applyAlignment="1">
      <alignment horizontal="left" vertical="center" shrinkToFit="1"/>
    </xf>
    <xf numFmtId="0" fontId="18" fillId="0" borderId="501" xfId="3" applyFont="1" applyBorder="1" applyAlignment="1">
      <alignment horizontal="left" vertical="center" shrinkToFit="1"/>
    </xf>
    <xf numFmtId="0" fontId="18" fillId="0" borderId="502" xfId="3" applyFont="1" applyBorder="1" applyAlignment="1">
      <alignment horizontal="left" vertical="center" shrinkToFit="1"/>
    </xf>
    <xf numFmtId="0" fontId="16" fillId="0" borderId="504" xfId="3" applyFont="1" applyBorder="1" applyAlignment="1">
      <alignment horizontal="left" vertical="center" wrapText="1"/>
    </xf>
    <xf numFmtId="0" fontId="16" fillId="0" borderId="505" xfId="3" applyFont="1" applyBorder="1" applyAlignment="1">
      <alignment horizontal="left" vertical="center" wrapText="1"/>
    </xf>
    <xf numFmtId="0" fontId="12" fillId="2" borderId="506" xfId="3" applyFont="1" applyFill="1" applyBorder="1" applyAlignment="1">
      <alignment horizontal="center" vertical="center"/>
    </xf>
    <xf numFmtId="0" fontId="12" fillId="2" borderId="507" xfId="3" applyFont="1" applyFill="1" applyBorder="1" applyAlignment="1">
      <alignment horizontal="center" vertical="center"/>
    </xf>
    <xf numFmtId="0" fontId="12" fillId="2" borderId="508" xfId="3" applyFont="1" applyFill="1" applyBorder="1" applyAlignment="1">
      <alignment horizontal="center" vertical="center"/>
    </xf>
    <xf numFmtId="0" fontId="13" fillId="0" borderId="509" xfId="3" applyFont="1" applyBorder="1" applyAlignment="1">
      <alignment horizontal="left" vertical="top" wrapText="1"/>
    </xf>
    <xf numFmtId="0" fontId="13" fillId="0" borderId="507" xfId="3" applyFont="1" applyBorder="1" applyAlignment="1">
      <alignment horizontal="left" vertical="top" wrapText="1"/>
    </xf>
    <xf numFmtId="0" fontId="13" fillId="0" borderId="510" xfId="3" applyFont="1" applyBorder="1" applyAlignment="1">
      <alignment horizontal="left" vertical="top" wrapText="1"/>
    </xf>
    <xf numFmtId="0" fontId="12" fillId="2" borderId="503" xfId="3" applyFont="1" applyFill="1" applyBorder="1" applyAlignment="1">
      <alignment horizontal="center" vertical="center"/>
    </xf>
    <xf numFmtId="0" fontId="12" fillId="2" borderId="504" xfId="3" applyFont="1" applyFill="1" applyBorder="1" applyAlignment="1">
      <alignment horizontal="center" vertical="center"/>
    </xf>
    <xf numFmtId="0" fontId="16" fillId="0" borderId="491" xfId="3" applyFont="1" applyBorder="1" applyAlignment="1">
      <alignment horizontal="left" vertical="center" wrapText="1"/>
    </xf>
    <xf numFmtId="0" fontId="16" fillId="0" borderId="492" xfId="3" applyFont="1" applyBorder="1" applyAlignment="1">
      <alignment horizontal="left" vertical="center" wrapText="1"/>
    </xf>
    <xf numFmtId="0" fontId="12" fillId="2" borderId="493" xfId="3" applyFont="1" applyFill="1" applyBorder="1" applyAlignment="1">
      <alignment horizontal="center" vertical="center"/>
    </xf>
    <xf numFmtId="0" fontId="12" fillId="2" borderId="494" xfId="3" applyFont="1" applyFill="1" applyBorder="1" applyAlignment="1">
      <alignment horizontal="center" vertical="center"/>
    </xf>
    <xf numFmtId="0" fontId="18" fillId="0" borderId="495" xfId="3" applyFont="1" applyBorder="1" applyAlignment="1">
      <alignment horizontal="left" vertical="center" shrinkToFit="1"/>
    </xf>
    <xf numFmtId="0" fontId="18" fillId="0" borderId="496" xfId="3" applyFont="1" applyBorder="1" applyAlignment="1">
      <alignment horizontal="left" vertical="center" shrinkToFit="1"/>
    </xf>
    <xf numFmtId="0" fontId="18" fillId="0" borderId="497" xfId="3" applyFont="1" applyBorder="1" applyAlignment="1">
      <alignment horizontal="left" vertical="center" shrinkToFit="1"/>
    </xf>
    <xf numFmtId="0" fontId="12" fillId="2" borderId="584" xfId="3" applyFont="1" applyFill="1" applyBorder="1" applyAlignment="1">
      <alignment horizontal="center" vertical="center" wrapText="1"/>
    </xf>
    <xf numFmtId="0" fontId="12" fillId="2" borderId="585" xfId="3" applyFont="1" applyFill="1" applyBorder="1" applyAlignment="1">
      <alignment horizontal="center" vertical="center" wrapText="1"/>
    </xf>
    <xf numFmtId="0" fontId="12" fillId="2" borderId="586" xfId="3" applyFont="1" applyFill="1" applyBorder="1" applyAlignment="1">
      <alignment horizontal="center" vertical="center" wrapText="1"/>
    </xf>
    <xf numFmtId="0" fontId="12" fillId="5" borderId="584" xfId="3" applyFont="1" applyFill="1" applyBorder="1" applyAlignment="1">
      <alignment horizontal="left" vertical="top" wrapText="1"/>
    </xf>
    <xf numFmtId="0" fontId="12" fillId="5" borderId="585" xfId="3" applyFont="1" applyFill="1" applyBorder="1" applyAlignment="1">
      <alignment horizontal="left" vertical="top" wrapText="1"/>
    </xf>
    <xf numFmtId="0" fontId="12" fillId="5" borderId="586" xfId="3" applyFont="1" applyFill="1" applyBorder="1" applyAlignment="1">
      <alignment horizontal="left" vertical="top" wrapText="1"/>
    </xf>
    <xf numFmtId="0" fontId="15" fillId="5" borderId="584" xfId="3" applyFont="1" applyFill="1" applyBorder="1" applyAlignment="1">
      <alignment horizontal="center" vertical="center" wrapText="1"/>
    </xf>
    <xf numFmtId="0" fontId="15" fillId="5" borderId="586" xfId="3" applyFont="1" applyFill="1" applyBorder="1" applyAlignment="1">
      <alignment horizontal="center" vertical="center" wrapText="1"/>
    </xf>
    <xf numFmtId="0" fontId="21" fillId="0" borderId="584" xfId="3" applyFont="1" applyBorder="1" applyAlignment="1">
      <alignment horizontal="left" vertical="center" wrapText="1"/>
    </xf>
    <xf numFmtId="0" fontId="21" fillId="0" borderId="585" xfId="3" applyFont="1" applyBorder="1" applyAlignment="1">
      <alignment horizontal="left" vertical="center" wrapText="1"/>
    </xf>
    <xf numFmtId="0" fontId="21" fillId="0" borderId="586" xfId="3" applyFont="1" applyBorder="1" applyAlignment="1">
      <alignment horizontal="left" vertical="center" wrapText="1"/>
    </xf>
    <xf numFmtId="0" fontId="12" fillId="2" borderId="584" xfId="3" applyFont="1" applyFill="1" applyBorder="1" applyAlignment="1">
      <alignment horizontal="center" vertical="center"/>
    </xf>
    <xf numFmtId="0" fontId="12" fillId="2" borderId="585" xfId="3" applyFont="1" applyFill="1" applyBorder="1" applyAlignment="1">
      <alignment horizontal="center" vertical="center"/>
    </xf>
    <xf numFmtId="0" fontId="12" fillId="2" borderId="579" xfId="3" applyFont="1" applyFill="1" applyBorder="1" applyAlignment="1">
      <alignment horizontal="center" vertical="center"/>
    </xf>
    <xf numFmtId="0" fontId="12" fillId="2" borderId="580" xfId="3" applyFont="1" applyFill="1" applyBorder="1" applyAlignment="1">
      <alignment horizontal="center" vertical="center"/>
    </xf>
    <xf numFmtId="0" fontId="19" fillId="0" borderId="581" xfId="3" applyFont="1" applyBorder="1" applyAlignment="1">
      <alignment horizontal="left" vertical="center" shrinkToFit="1"/>
    </xf>
    <xf numFmtId="0" fontId="19" fillId="0" borderId="582" xfId="3" applyFont="1" applyBorder="1" applyAlignment="1">
      <alignment horizontal="left" vertical="center" shrinkToFit="1"/>
    </xf>
    <xf numFmtId="0" fontId="19" fillId="0" borderId="583" xfId="3" applyFont="1" applyBorder="1" applyAlignment="1">
      <alignment horizontal="left" vertical="center" shrinkToFit="1"/>
    </xf>
    <xf numFmtId="0" fontId="12" fillId="2" borderId="574" xfId="3" applyFont="1" applyFill="1" applyBorder="1" applyAlignment="1">
      <alignment horizontal="center" vertical="center"/>
    </xf>
    <xf numFmtId="0" fontId="12" fillId="2" borderId="575" xfId="3" applyFont="1" applyFill="1" applyBorder="1" applyAlignment="1">
      <alignment horizontal="center" vertical="center"/>
    </xf>
    <xf numFmtId="0" fontId="12" fillId="2" borderId="576" xfId="3" applyFont="1" applyFill="1" applyBorder="1" applyAlignment="1">
      <alignment horizontal="center" vertical="center"/>
    </xf>
    <xf numFmtId="0" fontId="13" fillId="0" borderId="577" xfId="3" applyFont="1" applyBorder="1" applyAlignment="1">
      <alignment horizontal="left" vertical="top" wrapText="1"/>
    </xf>
    <xf numFmtId="0" fontId="13" fillId="0" borderId="575" xfId="3" applyFont="1" applyBorder="1" applyAlignment="1">
      <alignment horizontal="left" vertical="top" wrapText="1"/>
    </xf>
    <xf numFmtId="0" fontId="13" fillId="0" borderId="578" xfId="3" applyFont="1" applyBorder="1" applyAlignment="1">
      <alignment horizontal="left" vertical="top" wrapText="1"/>
    </xf>
    <xf numFmtId="0" fontId="12" fillId="2" borderId="569" xfId="3" applyFont="1" applyFill="1" applyBorder="1" applyAlignment="1">
      <alignment horizontal="center" vertical="center"/>
    </xf>
    <xf numFmtId="0" fontId="12" fillId="2" borderId="570" xfId="3" applyFont="1" applyFill="1" applyBorder="1" applyAlignment="1">
      <alignment horizontal="center" vertical="center"/>
    </xf>
    <xf numFmtId="0" fontId="19" fillId="0" borderId="571" xfId="3" applyFont="1" applyBorder="1" applyAlignment="1">
      <alignment horizontal="left" vertical="center" shrinkToFit="1"/>
    </xf>
    <xf numFmtId="0" fontId="19" fillId="0" borderId="572" xfId="3" applyFont="1" applyBorder="1" applyAlignment="1">
      <alignment horizontal="left" vertical="center" shrinkToFit="1"/>
    </xf>
    <xf numFmtId="0" fontId="19" fillId="0" borderId="573" xfId="3" applyFont="1" applyBorder="1" applyAlignment="1">
      <alignment horizontal="left" vertical="center" shrinkToFit="1"/>
    </xf>
    <xf numFmtId="0" fontId="12" fillId="2" borderId="564" xfId="3" applyFont="1" applyFill="1" applyBorder="1" applyAlignment="1">
      <alignment horizontal="center" vertical="center"/>
    </xf>
    <xf numFmtId="0" fontId="12" fillId="2" borderId="565" xfId="3" applyFont="1" applyFill="1" applyBorder="1" applyAlignment="1">
      <alignment horizontal="center" vertical="center"/>
    </xf>
    <xf numFmtId="0" fontId="18" fillId="0" borderId="566" xfId="3" applyFont="1" applyBorder="1" applyAlignment="1">
      <alignment horizontal="left" vertical="center" shrinkToFit="1"/>
    </xf>
    <xf numFmtId="0" fontId="18" fillId="0" borderId="567" xfId="3" applyFont="1" applyBorder="1" applyAlignment="1">
      <alignment horizontal="left" vertical="center" shrinkToFit="1"/>
    </xf>
    <xf numFmtId="0" fontId="18" fillId="0" borderId="568" xfId="3" applyFont="1" applyBorder="1" applyAlignment="1">
      <alignment horizontal="left" vertical="center" shrinkToFit="1"/>
    </xf>
    <xf numFmtId="0" fontId="18" fillId="0" borderId="571" xfId="3" applyFont="1" applyBorder="1" applyAlignment="1">
      <alignment horizontal="left" vertical="center" shrinkToFit="1"/>
    </xf>
    <xf numFmtId="0" fontId="18" fillId="0" borderId="572" xfId="3" applyFont="1" applyBorder="1" applyAlignment="1">
      <alignment horizontal="left" vertical="center" shrinkToFit="1"/>
    </xf>
    <xf numFmtId="0" fontId="18" fillId="0" borderId="573" xfId="3" applyFont="1" applyBorder="1" applyAlignment="1">
      <alignment horizontal="left" vertical="center" shrinkToFit="1"/>
    </xf>
    <xf numFmtId="0" fontId="12" fillId="5" borderId="551" xfId="3" applyFont="1" applyFill="1" applyBorder="1" applyAlignment="1">
      <alignment horizontal="left" vertical="top" wrapText="1"/>
    </xf>
    <xf numFmtId="0" fontId="12" fillId="5" borderId="552" xfId="3" applyFont="1" applyFill="1" applyBorder="1" applyAlignment="1">
      <alignment horizontal="left" vertical="top" wrapText="1"/>
    </xf>
    <xf numFmtId="0" fontId="12" fillId="2" borderId="550" xfId="3" applyFont="1" applyFill="1" applyBorder="1" applyAlignment="1">
      <alignment horizontal="center" vertical="center" wrapText="1"/>
    </xf>
    <xf numFmtId="0" fontId="12" fillId="2" borderId="551" xfId="3" applyFont="1" applyFill="1" applyBorder="1" applyAlignment="1">
      <alignment horizontal="center" vertical="center" wrapText="1"/>
    </xf>
    <xf numFmtId="0" fontId="12" fillId="2" borderId="563" xfId="3" applyFont="1" applyFill="1" applyBorder="1" applyAlignment="1">
      <alignment horizontal="center" vertical="center" wrapText="1"/>
    </xf>
    <xf numFmtId="0" fontId="12" fillId="2" borderId="545" xfId="3" applyFont="1" applyFill="1" applyBorder="1" applyAlignment="1">
      <alignment horizontal="center" vertical="center"/>
    </xf>
    <xf numFmtId="0" fontId="12" fillId="2" borderId="546" xfId="3" applyFont="1" applyFill="1" applyBorder="1" applyAlignment="1">
      <alignment horizontal="center" vertical="center"/>
    </xf>
    <xf numFmtId="0" fontId="19" fillId="0" borderId="547" xfId="3" applyFont="1" applyBorder="1" applyAlignment="1">
      <alignment horizontal="left" vertical="center" shrinkToFit="1"/>
    </xf>
    <xf numFmtId="0" fontId="19" fillId="0" borderId="548" xfId="3" applyFont="1" applyBorder="1" applyAlignment="1">
      <alignment horizontal="left" vertical="center" shrinkToFit="1"/>
    </xf>
    <xf numFmtId="0" fontId="19" fillId="0" borderId="549" xfId="3" applyFont="1" applyBorder="1" applyAlignment="1">
      <alignment horizontal="left" vertical="center" shrinkToFit="1"/>
    </xf>
    <xf numFmtId="0" fontId="12" fillId="2" borderId="558" xfId="3" applyFont="1" applyFill="1" applyBorder="1" applyAlignment="1">
      <alignment horizontal="center" vertical="center"/>
    </xf>
    <xf numFmtId="0" fontId="12" fillId="2" borderId="559" xfId="3" applyFont="1" applyFill="1" applyBorder="1" applyAlignment="1">
      <alignment horizontal="center" vertical="center"/>
    </xf>
    <xf numFmtId="0" fontId="19" fillId="0" borderId="560" xfId="3" applyFont="1" applyBorder="1" applyAlignment="1">
      <alignment horizontal="left" vertical="center" shrinkToFit="1"/>
    </xf>
    <xf numFmtId="0" fontId="19" fillId="0" borderId="561" xfId="3" applyFont="1" applyBorder="1" applyAlignment="1">
      <alignment horizontal="left" vertical="center" shrinkToFit="1"/>
    </xf>
    <xf numFmtId="0" fontId="19" fillId="0" borderId="562" xfId="3" applyFont="1" applyBorder="1" applyAlignment="1">
      <alignment horizontal="left" vertical="center" shrinkToFit="1"/>
    </xf>
    <xf numFmtId="0" fontId="18" fillId="0" borderId="547" xfId="3" applyFont="1" applyBorder="1" applyAlignment="1">
      <alignment horizontal="left" vertical="center" shrinkToFit="1"/>
    </xf>
    <xf numFmtId="0" fontId="18" fillId="0" borderId="548" xfId="3" applyFont="1" applyBorder="1" applyAlignment="1">
      <alignment horizontal="left" vertical="center" shrinkToFit="1"/>
    </xf>
    <xf numFmtId="0" fontId="18" fillId="0" borderId="549" xfId="3" applyFont="1" applyBorder="1" applyAlignment="1">
      <alignment horizontal="left" vertical="center" shrinkToFit="1"/>
    </xf>
    <xf numFmtId="0" fontId="16" fillId="0" borderId="551" xfId="3" applyFont="1" applyBorder="1" applyAlignment="1">
      <alignment horizontal="left" vertical="center" wrapText="1"/>
    </xf>
    <xf numFmtId="0" fontId="16" fillId="0" borderId="552" xfId="3" applyFont="1" applyBorder="1" applyAlignment="1">
      <alignment horizontal="left" vertical="center" wrapText="1"/>
    </xf>
    <xf numFmtId="0" fontId="12" fillId="2" borderId="553" xfId="3" applyFont="1" applyFill="1" applyBorder="1" applyAlignment="1">
      <alignment horizontal="center" vertical="center"/>
    </xf>
    <xf numFmtId="0" fontId="12" fillId="2" borderId="554" xfId="3" applyFont="1" applyFill="1" applyBorder="1" applyAlignment="1">
      <alignment horizontal="center" vertical="center"/>
    </xf>
    <xf numFmtId="0" fontId="12" fillId="2" borderId="555" xfId="3" applyFont="1" applyFill="1" applyBorder="1" applyAlignment="1">
      <alignment horizontal="center" vertical="center"/>
    </xf>
    <xf numFmtId="0" fontId="13" fillId="0" borderId="556" xfId="3" applyFont="1" applyBorder="1" applyAlignment="1">
      <alignment horizontal="left" vertical="top" wrapText="1"/>
    </xf>
    <xf numFmtId="0" fontId="13" fillId="0" borderId="554" xfId="3" applyFont="1" applyBorder="1" applyAlignment="1">
      <alignment horizontal="left" vertical="top" wrapText="1"/>
    </xf>
    <xf numFmtId="0" fontId="13" fillId="0" borderId="557" xfId="3" applyFont="1" applyBorder="1" applyAlignment="1">
      <alignment horizontal="left" vertical="top" wrapText="1"/>
    </xf>
    <xf numFmtId="0" fontId="12" fillId="2" borderId="550" xfId="3" applyFont="1" applyFill="1" applyBorder="1" applyAlignment="1">
      <alignment horizontal="center" vertical="center"/>
    </xf>
    <xf numFmtId="0" fontId="12" fillId="2" borderId="551" xfId="3" applyFont="1" applyFill="1" applyBorder="1" applyAlignment="1">
      <alignment horizontal="center" vertical="center"/>
    </xf>
    <xf numFmtId="0" fontId="16" fillId="0" borderId="538" xfId="3" applyFont="1" applyBorder="1" applyAlignment="1">
      <alignment horizontal="left" vertical="center" wrapText="1"/>
    </xf>
    <xf numFmtId="0" fontId="16" fillId="0" borderId="539" xfId="3" applyFont="1" applyBorder="1" applyAlignment="1">
      <alignment horizontal="left" vertical="center" wrapText="1"/>
    </xf>
    <xf numFmtId="0" fontId="12" fillId="2" borderId="540" xfId="3" applyFont="1" applyFill="1" applyBorder="1" applyAlignment="1">
      <alignment horizontal="center" vertical="center"/>
    </xf>
    <xf numFmtId="0" fontId="12" fillId="2" borderId="541" xfId="3" applyFont="1" applyFill="1" applyBorder="1" applyAlignment="1">
      <alignment horizontal="center" vertical="center"/>
    </xf>
    <xf numFmtId="0" fontId="18" fillId="0" borderId="542" xfId="3" applyFont="1" applyBorder="1" applyAlignment="1">
      <alignment horizontal="left" vertical="center" shrinkToFit="1"/>
    </xf>
    <xf numFmtId="0" fontId="18" fillId="0" borderId="543" xfId="3" applyFont="1" applyBorder="1" applyAlignment="1">
      <alignment horizontal="left" vertical="center" shrinkToFit="1"/>
    </xf>
    <xf numFmtId="0" fontId="18" fillId="0" borderId="544" xfId="3" applyFont="1" applyBorder="1" applyAlignment="1">
      <alignment horizontal="left" vertical="center" shrinkToFit="1"/>
    </xf>
    <xf numFmtId="0" fontId="12" fillId="2" borderId="631" xfId="3" applyFont="1" applyFill="1" applyBorder="1" applyAlignment="1">
      <alignment horizontal="center" vertical="center" wrapText="1"/>
    </xf>
    <xf numFmtId="0" fontId="12" fillId="2" borderId="632" xfId="3" applyFont="1" applyFill="1" applyBorder="1" applyAlignment="1">
      <alignment horizontal="center" vertical="center" wrapText="1"/>
    </xf>
    <xf numFmtId="0" fontId="12" fillId="2" borderId="633" xfId="3" applyFont="1" applyFill="1" applyBorder="1" applyAlignment="1">
      <alignment horizontal="center" vertical="center" wrapText="1"/>
    </xf>
    <xf numFmtId="0" fontId="12" fillId="5" borderId="631" xfId="3" applyFont="1" applyFill="1" applyBorder="1" applyAlignment="1">
      <alignment horizontal="left" vertical="top" wrapText="1"/>
    </xf>
    <xf numFmtId="0" fontId="12" fillId="5" borderId="632" xfId="3" applyFont="1" applyFill="1" applyBorder="1" applyAlignment="1">
      <alignment horizontal="left" vertical="top" wrapText="1"/>
    </xf>
    <xf numFmtId="0" fontId="12" fillId="5" borderId="633" xfId="3" applyFont="1" applyFill="1" applyBorder="1" applyAlignment="1">
      <alignment horizontal="left" vertical="top" wrapText="1"/>
    </xf>
    <xf numFmtId="0" fontId="15" fillId="5" borderId="631" xfId="3" applyFont="1" applyFill="1" applyBorder="1" applyAlignment="1">
      <alignment horizontal="center" vertical="center" wrapText="1"/>
    </xf>
    <xf numFmtId="0" fontId="15" fillId="5" borderId="633" xfId="3" applyFont="1" applyFill="1" applyBorder="1" applyAlignment="1">
      <alignment horizontal="center" vertical="center" wrapText="1"/>
    </xf>
    <xf numFmtId="0" fontId="21" fillId="0" borderId="631" xfId="3" applyFont="1" applyBorder="1" applyAlignment="1">
      <alignment horizontal="left" vertical="center" wrapText="1"/>
    </xf>
    <xf numFmtId="0" fontId="21" fillId="0" borderId="632" xfId="3" applyFont="1" applyBorder="1" applyAlignment="1">
      <alignment horizontal="left" vertical="center" wrapText="1"/>
    </xf>
    <xf numFmtId="0" fontId="21" fillId="0" borderId="633" xfId="3" applyFont="1" applyBorder="1" applyAlignment="1">
      <alignment horizontal="left" vertical="center" wrapText="1"/>
    </xf>
    <xf numFmtId="0" fontId="12" fillId="2" borderId="631" xfId="3" applyFont="1" applyFill="1" applyBorder="1" applyAlignment="1">
      <alignment horizontal="center" vertical="center"/>
    </xf>
    <xf numFmtId="0" fontId="12" fillId="2" borderId="632" xfId="3" applyFont="1" applyFill="1" applyBorder="1" applyAlignment="1">
      <alignment horizontal="center" vertical="center"/>
    </xf>
    <xf numFmtId="0" fontId="12" fillId="2" borderId="626" xfId="3" applyFont="1" applyFill="1" applyBorder="1" applyAlignment="1">
      <alignment horizontal="center" vertical="center"/>
    </xf>
    <xf numFmtId="0" fontId="12" fillId="2" borderId="627" xfId="3" applyFont="1" applyFill="1" applyBorder="1" applyAlignment="1">
      <alignment horizontal="center" vertical="center"/>
    </xf>
    <xf numFmtId="0" fontId="19" fillId="0" borderId="628" xfId="3" applyFont="1" applyBorder="1" applyAlignment="1">
      <alignment horizontal="left" vertical="center" shrinkToFit="1"/>
    </xf>
    <xf numFmtId="0" fontId="19" fillId="0" borderId="629" xfId="3" applyFont="1" applyBorder="1" applyAlignment="1">
      <alignment horizontal="left" vertical="center" shrinkToFit="1"/>
    </xf>
    <xf numFmtId="0" fontId="19" fillId="0" borderId="630" xfId="3" applyFont="1" applyBorder="1" applyAlignment="1">
      <alignment horizontal="left" vertical="center" shrinkToFit="1"/>
    </xf>
    <xf numFmtId="0" fontId="12" fillId="2" borderId="621" xfId="3" applyFont="1" applyFill="1" applyBorder="1" applyAlignment="1">
      <alignment horizontal="center" vertical="center"/>
    </xf>
    <xf numFmtId="0" fontId="12" fillId="2" borderId="622" xfId="3" applyFont="1" applyFill="1" applyBorder="1" applyAlignment="1">
      <alignment horizontal="center" vertical="center"/>
    </xf>
    <xf numFmtId="0" fontId="12" fillId="2" borderId="623" xfId="3" applyFont="1" applyFill="1" applyBorder="1" applyAlignment="1">
      <alignment horizontal="center" vertical="center"/>
    </xf>
    <xf numFmtId="0" fontId="13" fillId="0" borderId="624" xfId="3" applyFont="1" applyBorder="1" applyAlignment="1">
      <alignment horizontal="left" vertical="top" wrapText="1"/>
    </xf>
    <xf numFmtId="0" fontId="13" fillId="0" borderId="622" xfId="3" applyFont="1" applyBorder="1" applyAlignment="1">
      <alignment horizontal="left" vertical="top" wrapText="1"/>
    </xf>
    <xf numFmtId="0" fontId="13" fillId="0" borderId="625" xfId="3" applyFont="1" applyBorder="1" applyAlignment="1">
      <alignment horizontal="left" vertical="top" wrapText="1"/>
    </xf>
    <xf numFmtId="0" fontId="12" fillId="2" borderId="616" xfId="3" applyFont="1" applyFill="1" applyBorder="1" applyAlignment="1">
      <alignment horizontal="center" vertical="center"/>
    </xf>
    <xf numFmtId="0" fontId="12" fillId="2" borderId="617" xfId="3" applyFont="1" applyFill="1" applyBorder="1" applyAlignment="1">
      <alignment horizontal="center" vertical="center"/>
    </xf>
    <xf numFmtId="0" fontId="19" fillId="0" borderId="618" xfId="3" applyFont="1" applyBorder="1" applyAlignment="1">
      <alignment horizontal="left" vertical="center" shrinkToFit="1"/>
    </xf>
    <xf numFmtId="0" fontId="19" fillId="0" borderId="619" xfId="3" applyFont="1" applyBorder="1" applyAlignment="1">
      <alignment horizontal="left" vertical="center" shrinkToFit="1"/>
    </xf>
    <xf numFmtId="0" fontId="19" fillId="0" borderId="620" xfId="3" applyFont="1" applyBorder="1" applyAlignment="1">
      <alignment horizontal="left" vertical="center" shrinkToFit="1"/>
    </xf>
    <xf numFmtId="0" fontId="12" fillId="2" borderId="611" xfId="3" applyFont="1" applyFill="1" applyBorder="1" applyAlignment="1">
      <alignment horizontal="center" vertical="center"/>
    </xf>
    <xf numFmtId="0" fontId="12" fillId="2" borderId="612" xfId="3" applyFont="1" applyFill="1" applyBorder="1" applyAlignment="1">
      <alignment horizontal="center" vertical="center"/>
    </xf>
    <xf numFmtId="0" fontId="18" fillId="0" borderId="613" xfId="3" applyFont="1" applyBorder="1" applyAlignment="1">
      <alignment horizontal="left" vertical="center" shrinkToFit="1"/>
    </xf>
    <xf numFmtId="0" fontId="18" fillId="0" borderId="614" xfId="3" applyFont="1" applyBorder="1" applyAlignment="1">
      <alignment horizontal="left" vertical="center" shrinkToFit="1"/>
    </xf>
    <xf numFmtId="0" fontId="18" fillId="0" borderId="615" xfId="3" applyFont="1" applyBorder="1" applyAlignment="1">
      <alignment horizontal="left" vertical="center" shrinkToFit="1"/>
    </xf>
    <xf numFmtId="0" fontId="18" fillId="0" borderId="618" xfId="3" applyFont="1" applyBorder="1" applyAlignment="1">
      <alignment horizontal="left" vertical="center" shrinkToFit="1"/>
    </xf>
    <xf numFmtId="0" fontId="18" fillId="0" borderId="619" xfId="3" applyFont="1" applyBorder="1" applyAlignment="1">
      <alignment horizontal="left" vertical="center" shrinkToFit="1"/>
    </xf>
    <xf numFmtId="0" fontId="18" fillId="0" borderId="620" xfId="3" applyFont="1" applyBorder="1" applyAlignment="1">
      <alignment horizontal="left" vertical="center" shrinkToFit="1"/>
    </xf>
    <xf numFmtId="0" fontId="12" fillId="5" borderId="598" xfId="3" applyFont="1" applyFill="1" applyBorder="1" applyAlignment="1">
      <alignment horizontal="left" vertical="top" wrapText="1"/>
    </xf>
    <xf numFmtId="0" fontId="12" fillId="5" borderId="599" xfId="3" applyFont="1" applyFill="1" applyBorder="1" applyAlignment="1">
      <alignment horizontal="left" vertical="top" wrapText="1"/>
    </xf>
    <xf numFmtId="0" fontId="12" fillId="2" borderId="597" xfId="3" applyFont="1" applyFill="1" applyBorder="1" applyAlignment="1">
      <alignment horizontal="center" vertical="center" wrapText="1"/>
    </xf>
    <xf numFmtId="0" fontId="12" fillId="2" borderId="598" xfId="3" applyFont="1" applyFill="1" applyBorder="1" applyAlignment="1">
      <alignment horizontal="center" vertical="center" wrapText="1"/>
    </xf>
    <xf numFmtId="0" fontId="12" fillId="2" borderId="610" xfId="3" applyFont="1" applyFill="1" applyBorder="1" applyAlignment="1">
      <alignment horizontal="center" vertical="center" wrapText="1"/>
    </xf>
    <xf numFmtId="0" fontId="12" fillId="2" borderId="592" xfId="3" applyFont="1" applyFill="1" applyBorder="1" applyAlignment="1">
      <alignment horizontal="center" vertical="center"/>
    </xf>
    <xf numFmtId="0" fontId="12" fillId="2" borderId="593" xfId="3" applyFont="1" applyFill="1" applyBorder="1" applyAlignment="1">
      <alignment horizontal="center" vertical="center"/>
    </xf>
    <xf numFmtId="0" fontId="19" fillId="0" borderId="594" xfId="3" applyFont="1" applyBorder="1" applyAlignment="1">
      <alignment horizontal="left" vertical="center" shrinkToFit="1"/>
    </xf>
    <xf numFmtId="0" fontId="19" fillId="0" borderId="595" xfId="3" applyFont="1" applyBorder="1" applyAlignment="1">
      <alignment horizontal="left" vertical="center" shrinkToFit="1"/>
    </xf>
    <xf numFmtId="0" fontId="19" fillId="0" borderId="596" xfId="3" applyFont="1" applyBorder="1" applyAlignment="1">
      <alignment horizontal="left" vertical="center" shrinkToFit="1"/>
    </xf>
    <xf numFmtId="0" fontId="12" fillId="2" borderId="605" xfId="3" applyFont="1" applyFill="1" applyBorder="1" applyAlignment="1">
      <alignment horizontal="center" vertical="center"/>
    </xf>
    <xf numFmtId="0" fontId="12" fillId="2" borderId="606" xfId="3" applyFont="1" applyFill="1" applyBorder="1" applyAlignment="1">
      <alignment horizontal="center" vertical="center"/>
    </xf>
    <xf numFmtId="0" fontId="19" fillId="0" borderId="607" xfId="3" applyFont="1" applyBorder="1" applyAlignment="1">
      <alignment horizontal="left" vertical="center" shrinkToFit="1"/>
    </xf>
    <xf numFmtId="0" fontId="19" fillId="0" borderId="608" xfId="3" applyFont="1" applyBorder="1" applyAlignment="1">
      <alignment horizontal="left" vertical="center" shrinkToFit="1"/>
    </xf>
    <xf numFmtId="0" fontId="19" fillId="0" borderId="609" xfId="3" applyFont="1" applyBorder="1" applyAlignment="1">
      <alignment horizontal="left" vertical="center" shrinkToFit="1"/>
    </xf>
    <xf numFmtId="0" fontId="18" fillId="0" borderId="594" xfId="3" applyFont="1" applyBorder="1" applyAlignment="1">
      <alignment horizontal="left" vertical="center" shrinkToFit="1"/>
    </xf>
    <xf numFmtId="0" fontId="18" fillId="0" borderId="595" xfId="3" applyFont="1" applyBorder="1" applyAlignment="1">
      <alignment horizontal="left" vertical="center" shrinkToFit="1"/>
    </xf>
    <xf numFmtId="0" fontId="18" fillId="0" borderId="596" xfId="3" applyFont="1" applyBorder="1" applyAlignment="1">
      <alignment horizontal="left" vertical="center" shrinkToFit="1"/>
    </xf>
    <xf numFmtId="0" fontId="16" fillId="0" borderId="598" xfId="3" applyFont="1" applyBorder="1" applyAlignment="1">
      <alignment horizontal="left" vertical="center" wrapText="1"/>
    </xf>
    <xf numFmtId="0" fontId="16" fillId="0" borderId="599" xfId="3" applyFont="1" applyBorder="1" applyAlignment="1">
      <alignment horizontal="left" vertical="center" wrapText="1"/>
    </xf>
    <xf numFmtId="0" fontId="12" fillId="2" borderId="600" xfId="3" applyFont="1" applyFill="1" applyBorder="1" applyAlignment="1">
      <alignment horizontal="center" vertical="center"/>
    </xf>
    <xf numFmtId="0" fontId="12" fillId="2" borderId="601" xfId="3" applyFont="1" applyFill="1" applyBorder="1" applyAlignment="1">
      <alignment horizontal="center" vertical="center"/>
    </xf>
    <xf numFmtId="0" fontId="12" fillId="2" borderId="602" xfId="3" applyFont="1" applyFill="1" applyBorder="1" applyAlignment="1">
      <alignment horizontal="center" vertical="center"/>
    </xf>
    <xf numFmtId="0" fontId="13" fillId="0" borderId="603" xfId="3" applyFont="1" applyBorder="1" applyAlignment="1">
      <alignment horizontal="left" vertical="top" wrapText="1"/>
    </xf>
    <xf numFmtId="0" fontId="13" fillId="0" borderId="601" xfId="3" applyFont="1" applyBorder="1" applyAlignment="1">
      <alignment horizontal="left" vertical="top" wrapText="1"/>
    </xf>
    <xf numFmtId="0" fontId="13" fillId="0" borderId="604" xfId="3" applyFont="1" applyBorder="1" applyAlignment="1">
      <alignment horizontal="left" vertical="top" wrapText="1"/>
    </xf>
    <xf numFmtId="0" fontId="12" fillId="2" borderId="597" xfId="3" applyFont="1" applyFill="1" applyBorder="1" applyAlignment="1">
      <alignment horizontal="center" vertical="center"/>
    </xf>
    <xf numFmtId="0" fontId="12" fillId="2" borderId="598" xfId="3" applyFont="1" applyFill="1" applyBorder="1" applyAlignment="1">
      <alignment horizontal="center" vertical="center"/>
    </xf>
    <xf numFmtId="0" fontId="16" fillId="0" borderId="585" xfId="3" applyFont="1" applyBorder="1" applyAlignment="1">
      <alignment horizontal="left" vertical="center" wrapText="1"/>
    </xf>
    <xf numFmtId="0" fontId="16" fillId="0" borderId="586" xfId="3" applyFont="1" applyBorder="1" applyAlignment="1">
      <alignment horizontal="left" vertical="center" wrapText="1"/>
    </xf>
    <xf numFmtId="0" fontId="12" fillId="2" borderId="587" xfId="3" applyFont="1" applyFill="1" applyBorder="1" applyAlignment="1">
      <alignment horizontal="center" vertical="center"/>
    </xf>
    <xf numFmtId="0" fontId="12" fillId="2" borderId="588" xfId="3" applyFont="1" applyFill="1" applyBorder="1" applyAlignment="1">
      <alignment horizontal="center" vertical="center"/>
    </xf>
    <xf numFmtId="0" fontId="18" fillId="0" borderId="589" xfId="3" applyFont="1" applyBorder="1" applyAlignment="1">
      <alignment horizontal="left" vertical="center" shrinkToFit="1"/>
    </xf>
    <xf numFmtId="0" fontId="18" fillId="0" borderId="590" xfId="3" applyFont="1" applyBorder="1" applyAlignment="1">
      <alignment horizontal="left" vertical="center" shrinkToFit="1"/>
    </xf>
    <xf numFmtId="0" fontId="18" fillId="0" borderId="591" xfId="3" applyFont="1" applyBorder="1" applyAlignment="1">
      <alignment horizontal="left" vertical="center" shrinkToFit="1"/>
    </xf>
    <xf numFmtId="0" fontId="12" fillId="2" borderId="678" xfId="3" applyFont="1" applyFill="1" applyBorder="1" applyAlignment="1">
      <alignment horizontal="center" vertical="center" wrapText="1"/>
    </xf>
    <xf numFmtId="0" fontId="12" fillId="2" borderId="679" xfId="3" applyFont="1" applyFill="1" applyBorder="1" applyAlignment="1">
      <alignment horizontal="center" vertical="center" wrapText="1"/>
    </xf>
    <xf numFmtId="0" fontId="12" fillId="2" borderId="680" xfId="3" applyFont="1" applyFill="1" applyBorder="1" applyAlignment="1">
      <alignment horizontal="center" vertical="center" wrapText="1"/>
    </xf>
    <xf numFmtId="0" fontId="12" fillId="5" borderId="678" xfId="3" applyFont="1" applyFill="1" applyBorder="1" applyAlignment="1">
      <alignment horizontal="left" vertical="top" wrapText="1"/>
    </xf>
    <xf numFmtId="0" fontId="12" fillId="5" borderId="679" xfId="3" applyFont="1" applyFill="1" applyBorder="1" applyAlignment="1">
      <alignment horizontal="left" vertical="top" wrapText="1"/>
    </xf>
    <xf numFmtId="0" fontId="12" fillId="5" borderId="680" xfId="3" applyFont="1" applyFill="1" applyBorder="1" applyAlignment="1">
      <alignment horizontal="left" vertical="top" wrapText="1"/>
    </xf>
    <xf numFmtId="0" fontId="15" fillId="5" borderId="678" xfId="3" applyFont="1" applyFill="1" applyBorder="1" applyAlignment="1">
      <alignment horizontal="center" vertical="center" wrapText="1"/>
    </xf>
    <xf numFmtId="0" fontId="15" fillId="5" borderId="680" xfId="3" applyFont="1" applyFill="1" applyBorder="1" applyAlignment="1">
      <alignment horizontal="center" vertical="center" wrapText="1"/>
    </xf>
    <xf numFmtId="0" fontId="21" fillId="0" borderId="678" xfId="3" applyFont="1" applyBorder="1" applyAlignment="1">
      <alignment horizontal="left" vertical="center" wrapText="1"/>
    </xf>
    <xf numFmtId="0" fontId="21" fillId="0" borderId="679" xfId="3" applyFont="1" applyBorder="1" applyAlignment="1">
      <alignment horizontal="left" vertical="center" wrapText="1"/>
    </xf>
    <xf numFmtId="0" fontId="21" fillId="0" borderId="680" xfId="3" applyFont="1" applyBorder="1" applyAlignment="1">
      <alignment horizontal="left" vertical="center" wrapText="1"/>
    </xf>
    <xf numFmtId="0" fontId="12" fillId="2" borderId="678" xfId="3" applyFont="1" applyFill="1" applyBorder="1" applyAlignment="1">
      <alignment horizontal="center" vertical="center"/>
    </xf>
    <xf numFmtId="0" fontId="12" fillId="2" borderId="679" xfId="3" applyFont="1" applyFill="1" applyBorder="1" applyAlignment="1">
      <alignment horizontal="center" vertical="center"/>
    </xf>
    <xf numFmtId="0" fontId="12" fillId="2" borderId="673" xfId="3" applyFont="1" applyFill="1" applyBorder="1" applyAlignment="1">
      <alignment horizontal="center" vertical="center"/>
    </xf>
    <xf numFmtId="0" fontId="12" fillId="2" borderId="674" xfId="3" applyFont="1" applyFill="1" applyBorder="1" applyAlignment="1">
      <alignment horizontal="center" vertical="center"/>
    </xf>
    <xf numFmtId="0" fontId="19" fillId="0" borderId="675" xfId="3" applyFont="1" applyBorder="1" applyAlignment="1">
      <alignment horizontal="left" vertical="center" shrinkToFit="1"/>
    </xf>
    <xf numFmtId="0" fontId="19" fillId="0" borderId="676" xfId="3" applyFont="1" applyBorder="1" applyAlignment="1">
      <alignment horizontal="left" vertical="center" shrinkToFit="1"/>
    </xf>
    <xf numFmtId="0" fontId="19" fillId="0" borderId="677" xfId="3" applyFont="1" applyBorder="1" applyAlignment="1">
      <alignment horizontal="left" vertical="center" shrinkToFit="1"/>
    </xf>
    <xf numFmtId="0" fontId="12" fillId="2" borderId="668" xfId="3" applyFont="1" applyFill="1" applyBorder="1" applyAlignment="1">
      <alignment horizontal="center" vertical="center"/>
    </xf>
    <xf numFmtId="0" fontId="12" fillId="2" borderId="669" xfId="3" applyFont="1" applyFill="1" applyBorder="1" applyAlignment="1">
      <alignment horizontal="center" vertical="center"/>
    </xf>
    <xf numFmtId="0" fontId="12" fillId="2" borderId="670" xfId="3" applyFont="1" applyFill="1" applyBorder="1" applyAlignment="1">
      <alignment horizontal="center" vertical="center"/>
    </xf>
    <xf numFmtId="0" fontId="13" fillId="0" borderId="671" xfId="3" applyFont="1" applyBorder="1" applyAlignment="1">
      <alignment horizontal="left" vertical="top" wrapText="1"/>
    </xf>
    <xf numFmtId="0" fontId="13" fillId="0" borderId="669" xfId="3" applyFont="1" applyBorder="1" applyAlignment="1">
      <alignment horizontal="left" vertical="top" wrapText="1"/>
    </xf>
    <xf numFmtId="0" fontId="13" fillId="0" borderId="672" xfId="3" applyFont="1" applyBorder="1" applyAlignment="1">
      <alignment horizontal="left" vertical="top" wrapText="1"/>
    </xf>
    <xf numFmtId="0" fontId="12" fillId="2" borderId="663" xfId="3" applyFont="1" applyFill="1" applyBorder="1" applyAlignment="1">
      <alignment horizontal="center" vertical="center"/>
    </xf>
    <xf numFmtId="0" fontId="12" fillId="2" borderId="664" xfId="3" applyFont="1" applyFill="1" applyBorder="1" applyAlignment="1">
      <alignment horizontal="center" vertical="center"/>
    </xf>
    <xf numFmtId="0" fontId="19" fillId="0" borderId="665" xfId="3" applyFont="1" applyBorder="1" applyAlignment="1">
      <alignment horizontal="left" vertical="center" shrinkToFit="1"/>
    </xf>
    <xf numFmtId="0" fontId="19" fillId="0" borderId="666" xfId="3" applyFont="1" applyBorder="1" applyAlignment="1">
      <alignment horizontal="left" vertical="center" shrinkToFit="1"/>
    </xf>
    <xf numFmtId="0" fontId="19" fillId="0" borderId="667" xfId="3" applyFont="1" applyBorder="1" applyAlignment="1">
      <alignment horizontal="left" vertical="center" shrinkToFit="1"/>
    </xf>
    <xf numFmtId="0" fontId="12" fillId="2" borderId="658" xfId="3" applyFont="1" applyFill="1" applyBorder="1" applyAlignment="1">
      <alignment horizontal="center" vertical="center"/>
    </xf>
    <xf numFmtId="0" fontId="12" fillId="2" borderId="659" xfId="3" applyFont="1" applyFill="1" applyBorder="1" applyAlignment="1">
      <alignment horizontal="center" vertical="center"/>
    </xf>
    <xf numFmtId="0" fontId="18" fillId="0" borderId="660" xfId="3" applyFont="1" applyBorder="1" applyAlignment="1">
      <alignment horizontal="left" vertical="center" shrinkToFit="1"/>
    </xf>
    <xf numFmtId="0" fontId="18" fillId="0" borderId="661" xfId="3" applyFont="1" applyBorder="1" applyAlignment="1">
      <alignment horizontal="left" vertical="center" shrinkToFit="1"/>
    </xf>
    <xf numFmtId="0" fontId="18" fillId="0" borderId="662" xfId="3" applyFont="1" applyBorder="1" applyAlignment="1">
      <alignment horizontal="left" vertical="center" shrinkToFit="1"/>
    </xf>
    <xf numFmtId="0" fontId="18" fillId="0" borderId="665" xfId="3" applyFont="1" applyBorder="1" applyAlignment="1">
      <alignment horizontal="left" vertical="center" shrinkToFit="1"/>
    </xf>
    <xf numFmtId="0" fontId="18" fillId="0" borderId="666" xfId="3" applyFont="1" applyBorder="1" applyAlignment="1">
      <alignment horizontal="left" vertical="center" shrinkToFit="1"/>
    </xf>
    <xf numFmtId="0" fontId="18" fillId="0" borderId="667" xfId="3" applyFont="1" applyBorder="1" applyAlignment="1">
      <alignment horizontal="left" vertical="center" shrinkToFit="1"/>
    </xf>
    <xf numFmtId="0" fontId="12" fillId="5" borderId="645" xfId="3" applyFont="1" applyFill="1" applyBorder="1" applyAlignment="1">
      <alignment horizontal="left" vertical="top" wrapText="1"/>
    </xf>
    <xf numFmtId="0" fontId="12" fillId="5" borderId="646" xfId="3" applyFont="1" applyFill="1" applyBorder="1" applyAlignment="1">
      <alignment horizontal="left" vertical="top" wrapText="1"/>
    </xf>
    <xf numFmtId="0" fontId="12" fillId="2" borderId="644" xfId="3" applyFont="1" applyFill="1" applyBorder="1" applyAlignment="1">
      <alignment horizontal="center" vertical="center" wrapText="1"/>
    </xf>
    <xf numFmtId="0" fontId="12" fillId="2" borderId="645" xfId="3" applyFont="1" applyFill="1" applyBorder="1" applyAlignment="1">
      <alignment horizontal="center" vertical="center" wrapText="1"/>
    </xf>
    <xf numFmtId="0" fontId="12" fillId="2" borderId="657" xfId="3" applyFont="1" applyFill="1" applyBorder="1" applyAlignment="1">
      <alignment horizontal="center" vertical="center" wrapText="1"/>
    </xf>
    <xf numFmtId="0" fontId="12" fillId="2" borderId="639" xfId="3" applyFont="1" applyFill="1" applyBorder="1" applyAlignment="1">
      <alignment horizontal="center" vertical="center"/>
    </xf>
    <xf numFmtId="0" fontId="12" fillId="2" borderId="640" xfId="3" applyFont="1" applyFill="1" applyBorder="1" applyAlignment="1">
      <alignment horizontal="center" vertical="center"/>
    </xf>
    <xf numFmtId="0" fontId="19" fillId="0" borderId="641" xfId="3" applyFont="1" applyBorder="1" applyAlignment="1">
      <alignment horizontal="left" vertical="center" shrinkToFit="1"/>
    </xf>
    <xf numFmtId="0" fontId="19" fillId="0" borderId="642" xfId="3" applyFont="1" applyBorder="1" applyAlignment="1">
      <alignment horizontal="left" vertical="center" shrinkToFit="1"/>
    </xf>
    <xf numFmtId="0" fontId="19" fillId="0" borderId="643" xfId="3" applyFont="1" applyBorder="1" applyAlignment="1">
      <alignment horizontal="left" vertical="center" shrinkToFit="1"/>
    </xf>
    <xf numFmtId="0" fontId="12" fillId="2" borderId="652" xfId="3" applyFont="1" applyFill="1" applyBorder="1" applyAlignment="1">
      <alignment horizontal="center" vertical="center"/>
    </xf>
    <xf numFmtId="0" fontId="12" fillId="2" borderId="653" xfId="3" applyFont="1" applyFill="1" applyBorder="1" applyAlignment="1">
      <alignment horizontal="center" vertical="center"/>
    </xf>
    <xf numFmtId="0" fontId="19" fillId="0" borderId="654" xfId="3" applyFont="1" applyBorder="1" applyAlignment="1">
      <alignment horizontal="left" vertical="center" shrinkToFit="1"/>
    </xf>
    <xf numFmtId="0" fontId="19" fillId="0" borderId="655" xfId="3" applyFont="1" applyBorder="1" applyAlignment="1">
      <alignment horizontal="left" vertical="center" shrinkToFit="1"/>
    </xf>
    <xf numFmtId="0" fontId="19" fillId="0" borderId="656" xfId="3" applyFont="1" applyBorder="1" applyAlignment="1">
      <alignment horizontal="left" vertical="center" shrinkToFit="1"/>
    </xf>
    <xf numFmtId="0" fontId="18" fillId="0" borderId="641" xfId="3" applyFont="1" applyBorder="1" applyAlignment="1">
      <alignment horizontal="left" vertical="center" shrinkToFit="1"/>
    </xf>
    <xf numFmtId="0" fontId="18" fillId="0" borderId="642" xfId="3" applyFont="1" applyBorder="1" applyAlignment="1">
      <alignment horizontal="left" vertical="center" shrinkToFit="1"/>
    </xf>
    <xf numFmtId="0" fontId="18" fillId="0" borderId="643" xfId="3" applyFont="1" applyBorder="1" applyAlignment="1">
      <alignment horizontal="left" vertical="center" shrinkToFit="1"/>
    </xf>
    <xf numFmtId="0" fontId="16" fillId="0" borderId="645" xfId="3" applyFont="1" applyBorder="1" applyAlignment="1">
      <alignment horizontal="left" vertical="center" wrapText="1"/>
    </xf>
    <xf numFmtId="0" fontId="16" fillId="0" borderId="646" xfId="3" applyFont="1" applyBorder="1" applyAlignment="1">
      <alignment horizontal="left" vertical="center" wrapText="1"/>
    </xf>
    <xf numFmtId="0" fontId="12" fillId="2" borderId="647" xfId="3" applyFont="1" applyFill="1" applyBorder="1" applyAlignment="1">
      <alignment horizontal="center" vertical="center"/>
    </xf>
    <xf numFmtId="0" fontId="12" fillId="2" borderId="648" xfId="3" applyFont="1" applyFill="1" applyBorder="1" applyAlignment="1">
      <alignment horizontal="center" vertical="center"/>
    </xf>
    <xf numFmtId="0" fontId="12" fillId="2" borderId="649" xfId="3" applyFont="1" applyFill="1" applyBorder="1" applyAlignment="1">
      <alignment horizontal="center" vertical="center"/>
    </xf>
    <xf numFmtId="0" fontId="13" fillId="0" borderId="650" xfId="3" applyFont="1" applyBorder="1" applyAlignment="1">
      <alignment horizontal="left" vertical="top" wrapText="1"/>
    </xf>
    <xf numFmtId="0" fontId="13" fillId="0" borderId="648" xfId="3" applyFont="1" applyBorder="1" applyAlignment="1">
      <alignment horizontal="left" vertical="top" wrapText="1"/>
    </xf>
    <xf numFmtId="0" fontId="13" fillId="0" borderId="651" xfId="3" applyFont="1" applyBorder="1" applyAlignment="1">
      <alignment horizontal="left" vertical="top" wrapText="1"/>
    </xf>
    <xf numFmtId="0" fontId="12" fillId="2" borderId="644" xfId="3" applyFont="1" applyFill="1" applyBorder="1" applyAlignment="1">
      <alignment horizontal="center" vertical="center"/>
    </xf>
    <xf numFmtId="0" fontId="12" fillId="2" borderId="645" xfId="3" applyFont="1" applyFill="1" applyBorder="1" applyAlignment="1">
      <alignment horizontal="center" vertical="center"/>
    </xf>
    <xf numFmtId="0" fontId="16" fillId="0" borderId="632" xfId="3" applyFont="1" applyBorder="1" applyAlignment="1">
      <alignment horizontal="left" vertical="center" wrapText="1"/>
    </xf>
    <xf numFmtId="0" fontId="16" fillId="0" borderId="633" xfId="3" applyFont="1" applyBorder="1" applyAlignment="1">
      <alignment horizontal="left" vertical="center" wrapText="1"/>
    </xf>
    <xf numFmtId="0" fontId="12" fillId="2" borderId="634" xfId="3" applyFont="1" applyFill="1" applyBorder="1" applyAlignment="1">
      <alignment horizontal="center" vertical="center"/>
    </xf>
    <xf numFmtId="0" fontId="12" fillId="2" borderId="635" xfId="3" applyFont="1" applyFill="1" applyBorder="1" applyAlignment="1">
      <alignment horizontal="center" vertical="center"/>
    </xf>
    <xf numFmtId="0" fontId="18" fillId="0" borderId="636" xfId="3" applyFont="1" applyBorder="1" applyAlignment="1">
      <alignment horizontal="left" vertical="center" shrinkToFit="1"/>
    </xf>
    <xf numFmtId="0" fontId="18" fillId="0" borderId="637" xfId="3" applyFont="1" applyBorder="1" applyAlignment="1">
      <alignment horizontal="left" vertical="center" shrinkToFit="1"/>
    </xf>
    <xf numFmtId="0" fontId="18" fillId="0" borderId="638" xfId="3" applyFont="1" applyBorder="1" applyAlignment="1">
      <alignment horizontal="left" vertical="center" shrinkToFit="1"/>
    </xf>
    <xf numFmtId="0" fontId="12" fillId="2" borderId="725" xfId="3" applyFont="1" applyFill="1" applyBorder="1" applyAlignment="1">
      <alignment horizontal="center" vertical="center" wrapText="1"/>
    </xf>
    <xf numFmtId="0" fontId="12" fillId="2" borderId="726" xfId="3" applyFont="1" applyFill="1" applyBorder="1" applyAlignment="1">
      <alignment horizontal="center" vertical="center" wrapText="1"/>
    </xf>
    <xf numFmtId="0" fontId="12" fillId="2" borderId="727" xfId="3" applyFont="1" applyFill="1" applyBorder="1" applyAlignment="1">
      <alignment horizontal="center" vertical="center" wrapText="1"/>
    </xf>
    <xf numFmtId="0" fontId="12" fillId="5" borderId="725" xfId="3" applyFont="1" applyFill="1" applyBorder="1" applyAlignment="1">
      <alignment horizontal="left" vertical="top" wrapText="1"/>
    </xf>
    <xf numFmtId="0" fontId="12" fillId="5" borderId="726" xfId="3" applyFont="1" applyFill="1" applyBorder="1" applyAlignment="1">
      <alignment horizontal="left" vertical="top" wrapText="1"/>
    </xf>
    <xf numFmtId="0" fontId="12" fillId="5" borderId="727" xfId="3" applyFont="1" applyFill="1" applyBorder="1" applyAlignment="1">
      <alignment horizontal="left" vertical="top" wrapText="1"/>
    </xf>
    <xf numFmtId="0" fontId="15" fillId="5" borderId="725" xfId="3" applyFont="1" applyFill="1" applyBorder="1" applyAlignment="1">
      <alignment horizontal="center" vertical="center" wrapText="1"/>
    </xf>
    <xf numFmtId="0" fontId="15" fillId="5" borderId="727" xfId="3" applyFont="1" applyFill="1" applyBorder="1" applyAlignment="1">
      <alignment horizontal="center" vertical="center" wrapText="1"/>
    </xf>
    <xf numFmtId="0" fontId="21" fillId="0" borderId="725" xfId="3" applyFont="1" applyBorder="1" applyAlignment="1">
      <alignment horizontal="left" vertical="center" wrapText="1"/>
    </xf>
    <xf numFmtId="0" fontId="21" fillId="0" borderId="726" xfId="3" applyFont="1" applyBorder="1" applyAlignment="1">
      <alignment horizontal="left" vertical="center" wrapText="1"/>
    </xf>
    <xf numFmtId="0" fontId="21" fillId="0" borderId="727" xfId="3" applyFont="1" applyBorder="1" applyAlignment="1">
      <alignment horizontal="left" vertical="center" wrapText="1"/>
    </xf>
    <xf numFmtId="0" fontId="12" fillId="2" borderId="725" xfId="3" applyFont="1" applyFill="1" applyBorder="1" applyAlignment="1">
      <alignment horizontal="center" vertical="center"/>
    </xf>
    <xf numFmtId="0" fontId="12" fillId="2" borderId="726" xfId="3" applyFont="1" applyFill="1" applyBorder="1" applyAlignment="1">
      <alignment horizontal="center" vertical="center"/>
    </xf>
    <xf numFmtId="0" fontId="12" fillId="2" borderId="720" xfId="3" applyFont="1" applyFill="1" applyBorder="1" applyAlignment="1">
      <alignment horizontal="center" vertical="center"/>
    </xf>
    <xf numFmtId="0" fontId="12" fillId="2" borderId="721" xfId="3" applyFont="1" applyFill="1" applyBorder="1" applyAlignment="1">
      <alignment horizontal="center" vertical="center"/>
    </xf>
    <xf numFmtId="0" fontId="19" fillId="0" borderId="722" xfId="3" applyFont="1" applyBorder="1" applyAlignment="1">
      <alignment horizontal="left" vertical="center" shrinkToFit="1"/>
    </xf>
    <xf numFmtId="0" fontId="19" fillId="0" borderId="723" xfId="3" applyFont="1" applyBorder="1" applyAlignment="1">
      <alignment horizontal="left" vertical="center" shrinkToFit="1"/>
    </xf>
    <xf numFmtId="0" fontId="19" fillId="0" borderId="724" xfId="3" applyFont="1" applyBorder="1" applyAlignment="1">
      <alignment horizontal="left" vertical="center" shrinkToFit="1"/>
    </xf>
    <xf numFmtId="0" fontId="12" fillId="2" borderId="715" xfId="3" applyFont="1" applyFill="1" applyBorder="1" applyAlignment="1">
      <alignment horizontal="center" vertical="center"/>
    </xf>
    <xf numFmtId="0" fontId="12" fillId="2" borderId="716" xfId="3" applyFont="1" applyFill="1" applyBorder="1" applyAlignment="1">
      <alignment horizontal="center" vertical="center"/>
    </xf>
    <xf numFmtId="0" fontId="12" fillId="2" borderId="717" xfId="3" applyFont="1" applyFill="1" applyBorder="1" applyAlignment="1">
      <alignment horizontal="center" vertical="center"/>
    </xf>
    <xf numFmtId="0" fontId="13" fillId="0" borderId="718" xfId="3" applyFont="1" applyBorder="1" applyAlignment="1">
      <alignment horizontal="left" vertical="top" wrapText="1"/>
    </xf>
    <xf numFmtId="0" fontId="13" fillId="0" borderId="716" xfId="3" applyFont="1" applyBorder="1" applyAlignment="1">
      <alignment horizontal="left" vertical="top" wrapText="1"/>
    </xf>
    <xf numFmtId="0" fontId="13" fillId="0" borderId="719" xfId="3" applyFont="1" applyBorder="1" applyAlignment="1">
      <alignment horizontal="left" vertical="top" wrapText="1"/>
    </xf>
    <xf numFmtId="0" fontId="12" fillId="2" borderId="710" xfId="3" applyFont="1" applyFill="1" applyBorder="1" applyAlignment="1">
      <alignment horizontal="center" vertical="center"/>
    </xf>
    <xf numFmtId="0" fontId="12" fillId="2" borderId="711" xfId="3" applyFont="1" applyFill="1" applyBorder="1" applyAlignment="1">
      <alignment horizontal="center" vertical="center"/>
    </xf>
    <xf numFmtId="0" fontId="19" fillId="0" borderId="712" xfId="3" applyFont="1" applyBorder="1" applyAlignment="1">
      <alignment horizontal="left" vertical="center" shrinkToFit="1"/>
    </xf>
    <xf numFmtId="0" fontId="19" fillId="0" borderId="713" xfId="3" applyFont="1" applyBorder="1" applyAlignment="1">
      <alignment horizontal="left" vertical="center" shrinkToFit="1"/>
    </xf>
    <xf numFmtId="0" fontId="19" fillId="0" borderId="714" xfId="3" applyFont="1" applyBorder="1" applyAlignment="1">
      <alignment horizontal="left" vertical="center" shrinkToFit="1"/>
    </xf>
    <xf numFmtId="0" fontId="12" fillId="2" borderId="705" xfId="3" applyFont="1" applyFill="1" applyBorder="1" applyAlignment="1">
      <alignment horizontal="center" vertical="center"/>
    </xf>
    <xf numFmtId="0" fontId="12" fillId="2" borderId="706" xfId="3" applyFont="1" applyFill="1" applyBorder="1" applyAlignment="1">
      <alignment horizontal="center" vertical="center"/>
    </xf>
    <xf numFmtId="0" fontId="18" fillId="0" borderId="707" xfId="3" applyFont="1" applyBorder="1" applyAlignment="1">
      <alignment horizontal="left" vertical="center" shrinkToFit="1"/>
    </xf>
    <xf numFmtId="0" fontId="18" fillId="0" borderId="708" xfId="3" applyFont="1" applyBorder="1" applyAlignment="1">
      <alignment horizontal="left" vertical="center" shrinkToFit="1"/>
    </xf>
    <xf numFmtId="0" fontId="18" fillId="0" borderId="709" xfId="3" applyFont="1" applyBorder="1" applyAlignment="1">
      <alignment horizontal="left" vertical="center" shrinkToFit="1"/>
    </xf>
    <xf numFmtId="0" fontId="18" fillId="0" borderId="712" xfId="3" applyFont="1" applyBorder="1" applyAlignment="1">
      <alignment horizontal="left" vertical="center" shrinkToFit="1"/>
    </xf>
    <xf numFmtId="0" fontId="18" fillId="0" borderId="713" xfId="3" applyFont="1" applyBorder="1" applyAlignment="1">
      <alignment horizontal="left" vertical="center" shrinkToFit="1"/>
    </xf>
    <xf numFmtId="0" fontId="18" fillId="0" borderId="714" xfId="3" applyFont="1" applyBorder="1" applyAlignment="1">
      <alignment horizontal="left" vertical="center" shrinkToFit="1"/>
    </xf>
    <xf numFmtId="0" fontId="12" fillId="5" borderId="692" xfId="3" applyFont="1" applyFill="1" applyBorder="1" applyAlignment="1">
      <alignment horizontal="left" vertical="top" wrapText="1"/>
    </xf>
    <xf numFmtId="0" fontId="12" fillId="5" borderId="693" xfId="3" applyFont="1" applyFill="1" applyBorder="1" applyAlignment="1">
      <alignment horizontal="left" vertical="top" wrapText="1"/>
    </xf>
    <xf numFmtId="0" fontId="12" fillId="2" borderId="691" xfId="3" applyFont="1" applyFill="1" applyBorder="1" applyAlignment="1">
      <alignment horizontal="center" vertical="center" wrapText="1"/>
    </xf>
    <xf numFmtId="0" fontId="12" fillId="2" borderId="692" xfId="3" applyFont="1" applyFill="1" applyBorder="1" applyAlignment="1">
      <alignment horizontal="center" vertical="center" wrapText="1"/>
    </xf>
    <xf numFmtId="0" fontId="12" fillId="2" borderId="704" xfId="3" applyFont="1" applyFill="1" applyBorder="1" applyAlignment="1">
      <alignment horizontal="center" vertical="center" wrapText="1"/>
    </xf>
    <xf numFmtId="0" fontId="12" fillId="2" borderId="686" xfId="3" applyFont="1" applyFill="1" applyBorder="1" applyAlignment="1">
      <alignment horizontal="center" vertical="center"/>
    </xf>
    <xf numFmtId="0" fontId="12" fillId="2" borderId="687" xfId="3" applyFont="1" applyFill="1" applyBorder="1" applyAlignment="1">
      <alignment horizontal="center" vertical="center"/>
    </xf>
    <xf numFmtId="0" fontId="19" fillId="0" borderId="688" xfId="3" applyFont="1" applyBorder="1" applyAlignment="1">
      <alignment horizontal="left" vertical="center" shrinkToFit="1"/>
    </xf>
    <xf numFmtId="0" fontId="19" fillId="0" borderId="689" xfId="3" applyFont="1" applyBorder="1" applyAlignment="1">
      <alignment horizontal="left" vertical="center" shrinkToFit="1"/>
    </xf>
    <xf numFmtId="0" fontId="19" fillId="0" borderId="690" xfId="3" applyFont="1" applyBorder="1" applyAlignment="1">
      <alignment horizontal="left" vertical="center" shrinkToFit="1"/>
    </xf>
    <xf numFmtId="0" fontId="12" fillId="2" borderId="699" xfId="3" applyFont="1" applyFill="1" applyBorder="1" applyAlignment="1">
      <alignment horizontal="center" vertical="center"/>
    </xf>
    <xf numFmtId="0" fontId="12" fillId="2" borderId="700" xfId="3" applyFont="1" applyFill="1" applyBorder="1" applyAlignment="1">
      <alignment horizontal="center" vertical="center"/>
    </xf>
    <xf numFmtId="0" fontId="19" fillId="0" borderId="701" xfId="3" applyFont="1" applyBorder="1" applyAlignment="1">
      <alignment horizontal="left" vertical="center" shrinkToFit="1"/>
    </xf>
    <xf numFmtId="0" fontId="19" fillId="0" borderId="702" xfId="3" applyFont="1" applyBorder="1" applyAlignment="1">
      <alignment horizontal="left" vertical="center" shrinkToFit="1"/>
    </xf>
    <xf numFmtId="0" fontId="19" fillId="0" borderId="703" xfId="3" applyFont="1" applyBorder="1" applyAlignment="1">
      <alignment horizontal="left" vertical="center" shrinkToFit="1"/>
    </xf>
    <xf numFmtId="0" fontId="18" fillId="0" borderId="688" xfId="3" applyFont="1" applyBorder="1" applyAlignment="1">
      <alignment horizontal="left" vertical="center" shrinkToFit="1"/>
    </xf>
    <xf numFmtId="0" fontId="18" fillId="0" borderId="689" xfId="3" applyFont="1" applyBorder="1" applyAlignment="1">
      <alignment horizontal="left" vertical="center" shrinkToFit="1"/>
    </xf>
    <xf numFmtId="0" fontId="18" fillId="0" borderId="690" xfId="3" applyFont="1" applyBorder="1" applyAlignment="1">
      <alignment horizontal="left" vertical="center" shrinkToFit="1"/>
    </xf>
    <xf numFmtId="0" fontId="16" fillId="0" borderId="692" xfId="3" applyFont="1" applyBorder="1" applyAlignment="1">
      <alignment horizontal="left" vertical="center" wrapText="1"/>
    </xf>
    <xf numFmtId="0" fontId="16" fillId="0" borderId="693" xfId="3" applyFont="1" applyBorder="1" applyAlignment="1">
      <alignment horizontal="left" vertical="center" wrapText="1"/>
    </xf>
    <xf numFmtId="0" fontId="12" fillId="2" borderId="694" xfId="3" applyFont="1" applyFill="1" applyBorder="1" applyAlignment="1">
      <alignment horizontal="center" vertical="center"/>
    </xf>
    <xf numFmtId="0" fontId="12" fillId="2" borderId="695" xfId="3" applyFont="1" applyFill="1" applyBorder="1" applyAlignment="1">
      <alignment horizontal="center" vertical="center"/>
    </xf>
    <xf numFmtId="0" fontId="12" fillId="2" borderId="696" xfId="3" applyFont="1" applyFill="1" applyBorder="1" applyAlignment="1">
      <alignment horizontal="center" vertical="center"/>
    </xf>
    <xf numFmtId="0" fontId="13" fillId="0" borderId="697" xfId="3" applyFont="1" applyBorder="1" applyAlignment="1">
      <alignment horizontal="left" vertical="top" wrapText="1"/>
    </xf>
    <xf numFmtId="0" fontId="13" fillId="0" borderId="695" xfId="3" applyFont="1" applyBorder="1" applyAlignment="1">
      <alignment horizontal="left" vertical="top" wrapText="1"/>
    </xf>
    <xf numFmtId="0" fontId="13" fillId="0" borderId="698" xfId="3" applyFont="1" applyBorder="1" applyAlignment="1">
      <alignment horizontal="left" vertical="top" wrapText="1"/>
    </xf>
    <xf numFmtId="0" fontId="12" fillId="2" borderId="691" xfId="3" applyFont="1" applyFill="1" applyBorder="1" applyAlignment="1">
      <alignment horizontal="center" vertical="center"/>
    </xf>
    <xf numFmtId="0" fontId="12" fillId="2" borderId="692" xfId="3" applyFont="1" applyFill="1" applyBorder="1" applyAlignment="1">
      <alignment horizontal="center" vertical="center"/>
    </xf>
    <xf numFmtId="0" fontId="16" fillId="0" borderId="679" xfId="3" applyFont="1" applyBorder="1" applyAlignment="1">
      <alignment horizontal="left" vertical="center" wrapText="1"/>
    </xf>
    <xf numFmtId="0" fontId="16" fillId="0" borderId="680" xfId="3" applyFont="1" applyBorder="1" applyAlignment="1">
      <alignment horizontal="left" vertical="center" wrapText="1"/>
    </xf>
    <xf numFmtId="0" fontId="12" fillId="2" borderId="681" xfId="3" applyFont="1" applyFill="1" applyBorder="1" applyAlignment="1">
      <alignment horizontal="center" vertical="center"/>
    </xf>
    <xf numFmtId="0" fontId="12" fillId="2" borderId="682" xfId="3" applyFont="1" applyFill="1" applyBorder="1" applyAlignment="1">
      <alignment horizontal="center" vertical="center"/>
    </xf>
    <xf numFmtId="0" fontId="18" fillId="0" borderId="683" xfId="3" applyFont="1" applyBorder="1" applyAlignment="1">
      <alignment horizontal="left" vertical="center" shrinkToFit="1"/>
    </xf>
    <xf numFmtId="0" fontId="18" fillId="0" borderId="684" xfId="3" applyFont="1" applyBorder="1" applyAlignment="1">
      <alignment horizontal="left" vertical="center" shrinkToFit="1"/>
    </xf>
    <xf numFmtId="0" fontId="18" fillId="0" borderId="685" xfId="3" applyFont="1" applyBorder="1" applyAlignment="1">
      <alignment horizontal="left" vertical="center" shrinkToFit="1"/>
    </xf>
    <xf numFmtId="0" fontId="12" fillId="2" borderId="772" xfId="3" applyFont="1" applyFill="1" applyBorder="1" applyAlignment="1">
      <alignment horizontal="center" vertical="center" wrapText="1"/>
    </xf>
    <xf numFmtId="0" fontId="12" fillId="2" borderId="773" xfId="3" applyFont="1" applyFill="1" applyBorder="1" applyAlignment="1">
      <alignment horizontal="center" vertical="center" wrapText="1"/>
    </xf>
    <xf numFmtId="0" fontId="12" fillId="2" borderId="774" xfId="3" applyFont="1" applyFill="1" applyBorder="1" applyAlignment="1">
      <alignment horizontal="center" vertical="center" wrapText="1"/>
    </xf>
    <xf numFmtId="0" fontId="12" fillId="5" borderId="772" xfId="3" applyFont="1" applyFill="1" applyBorder="1" applyAlignment="1">
      <alignment horizontal="left" vertical="top" wrapText="1"/>
    </xf>
    <xf numFmtId="0" fontId="12" fillId="5" borderId="773" xfId="3" applyFont="1" applyFill="1" applyBorder="1" applyAlignment="1">
      <alignment horizontal="left" vertical="top" wrapText="1"/>
    </xf>
    <xf numFmtId="0" fontId="12" fillId="5" borderId="774" xfId="3" applyFont="1" applyFill="1" applyBorder="1" applyAlignment="1">
      <alignment horizontal="left" vertical="top" wrapText="1"/>
    </xf>
    <xf numFmtId="0" fontId="15" fillId="5" borderId="772" xfId="3" applyFont="1" applyFill="1" applyBorder="1" applyAlignment="1">
      <alignment horizontal="center" vertical="center" wrapText="1"/>
    </xf>
    <xf numFmtId="0" fontId="15" fillId="5" borderId="774" xfId="3" applyFont="1" applyFill="1" applyBorder="1" applyAlignment="1">
      <alignment horizontal="center" vertical="center" wrapText="1"/>
    </xf>
    <xf numFmtId="0" fontId="21" fillId="0" borderId="772" xfId="3" applyFont="1" applyBorder="1" applyAlignment="1">
      <alignment horizontal="left" vertical="center" wrapText="1"/>
    </xf>
    <xf numFmtId="0" fontId="21" fillId="0" borderId="773" xfId="3" applyFont="1" applyBorder="1" applyAlignment="1">
      <alignment horizontal="left" vertical="center" wrapText="1"/>
    </xf>
    <xf numFmtId="0" fontId="21" fillId="0" borderId="774" xfId="3" applyFont="1" applyBorder="1" applyAlignment="1">
      <alignment horizontal="left" vertical="center" wrapText="1"/>
    </xf>
    <xf numFmtId="0" fontId="12" fillId="2" borderId="772" xfId="3" applyFont="1" applyFill="1" applyBorder="1" applyAlignment="1">
      <alignment horizontal="center" vertical="center"/>
    </xf>
    <xf numFmtId="0" fontId="12" fillId="2" borderId="773" xfId="3" applyFont="1" applyFill="1" applyBorder="1" applyAlignment="1">
      <alignment horizontal="center" vertical="center"/>
    </xf>
    <xf numFmtId="0" fontId="12" fillId="2" borderId="767" xfId="3" applyFont="1" applyFill="1" applyBorder="1" applyAlignment="1">
      <alignment horizontal="center" vertical="center"/>
    </xf>
    <xf numFmtId="0" fontId="12" fillId="2" borderId="768" xfId="3" applyFont="1" applyFill="1" applyBorder="1" applyAlignment="1">
      <alignment horizontal="center" vertical="center"/>
    </xf>
    <xf numFmtId="0" fontId="19" fillId="0" borderId="769" xfId="3" applyFont="1" applyBorder="1" applyAlignment="1">
      <alignment horizontal="left" vertical="center" shrinkToFit="1"/>
    </xf>
    <xf numFmtId="0" fontId="19" fillId="0" borderId="770" xfId="3" applyFont="1" applyBorder="1" applyAlignment="1">
      <alignment horizontal="left" vertical="center" shrinkToFit="1"/>
    </xf>
    <xf numFmtId="0" fontId="19" fillId="0" borderId="771" xfId="3" applyFont="1" applyBorder="1" applyAlignment="1">
      <alignment horizontal="left" vertical="center" shrinkToFit="1"/>
    </xf>
    <xf numFmtId="0" fontId="12" fillId="2" borderId="762" xfId="3" applyFont="1" applyFill="1" applyBorder="1" applyAlignment="1">
      <alignment horizontal="center" vertical="center"/>
    </xf>
    <xf numFmtId="0" fontId="12" fillId="2" borderId="763" xfId="3" applyFont="1" applyFill="1" applyBorder="1" applyAlignment="1">
      <alignment horizontal="center" vertical="center"/>
    </xf>
    <xf numFmtId="0" fontId="12" fillId="2" borderId="764" xfId="3" applyFont="1" applyFill="1" applyBorder="1" applyAlignment="1">
      <alignment horizontal="center" vertical="center"/>
    </xf>
    <xf numFmtId="0" fontId="13" fillId="0" borderId="765" xfId="3" applyFont="1" applyBorder="1" applyAlignment="1">
      <alignment horizontal="left" vertical="top" wrapText="1"/>
    </xf>
    <xf numFmtId="0" fontId="13" fillId="0" borderId="763" xfId="3" applyFont="1" applyBorder="1" applyAlignment="1">
      <alignment horizontal="left" vertical="top" wrapText="1"/>
    </xf>
    <xf numFmtId="0" fontId="13" fillId="0" borderId="766" xfId="3" applyFont="1" applyBorder="1" applyAlignment="1">
      <alignment horizontal="left" vertical="top" wrapText="1"/>
    </xf>
    <xf numFmtId="0" fontId="12" fillId="2" borderId="757" xfId="3" applyFont="1" applyFill="1" applyBorder="1" applyAlignment="1">
      <alignment horizontal="center" vertical="center"/>
    </xf>
    <xf numFmtId="0" fontId="12" fillId="2" borderId="758" xfId="3" applyFont="1" applyFill="1" applyBorder="1" applyAlignment="1">
      <alignment horizontal="center" vertical="center"/>
    </xf>
    <xf numFmtId="0" fontId="19" fillId="0" borderId="759" xfId="3" applyFont="1" applyBorder="1" applyAlignment="1">
      <alignment horizontal="left" vertical="center" shrinkToFit="1"/>
    </xf>
    <xf numFmtId="0" fontId="19" fillId="0" borderId="760" xfId="3" applyFont="1" applyBorder="1" applyAlignment="1">
      <alignment horizontal="left" vertical="center" shrinkToFit="1"/>
    </xf>
    <xf numFmtId="0" fontId="19" fillId="0" borderId="761" xfId="3" applyFont="1" applyBorder="1" applyAlignment="1">
      <alignment horizontal="left" vertical="center" shrinkToFit="1"/>
    </xf>
    <xf numFmtId="0" fontId="12" fillId="2" borderId="752" xfId="3" applyFont="1" applyFill="1" applyBorder="1" applyAlignment="1">
      <alignment horizontal="center" vertical="center"/>
    </xf>
    <xf numFmtId="0" fontId="12" fillId="2" borderId="753" xfId="3" applyFont="1" applyFill="1" applyBorder="1" applyAlignment="1">
      <alignment horizontal="center" vertical="center"/>
    </xf>
    <xf numFmtId="0" fontId="18" fillId="0" borderId="754" xfId="3" applyFont="1" applyBorder="1" applyAlignment="1">
      <alignment horizontal="left" vertical="center" shrinkToFit="1"/>
    </xf>
    <xf numFmtId="0" fontId="18" fillId="0" borderId="755" xfId="3" applyFont="1" applyBorder="1" applyAlignment="1">
      <alignment horizontal="left" vertical="center" shrinkToFit="1"/>
    </xf>
    <xf numFmtId="0" fontId="18" fillId="0" borderId="756" xfId="3" applyFont="1" applyBorder="1" applyAlignment="1">
      <alignment horizontal="left" vertical="center" shrinkToFit="1"/>
    </xf>
    <xf numFmtId="0" fontId="18" fillId="0" borderId="759" xfId="3" applyFont="1" applyBorder="1" applyAlignment="1">
      <alignment horizontal="left" vertical="center" shrinkToFit="1"/>
    </xf>
    <xf numFmtId="0" fontId="18" fillId="0" borderId="760" xfId="3" applyFont="1" applyBorder="1" applyAlignment="1">
      <alignment horizontal="left" vertical="center" shrinkToFit="1"/>
    </xf>
    <xf numFmtId="0" fontId="18" fillId="0" borderId="761" xfId="3" applyFont="1" applyBorder="1" applyAlignment="1">
      <alignment horizontal="left" vertical="center" shrinkToFit="1"/>
    </xf>
    <xf numFmtId="0" fontId="12" fillId="5" borderId="739" xfId="3" applyFont="1" applyFill="1" applyBorder="1" applyAlignment="1">
      <alignment horizontal="left" vertical="top" wrapText="1"/>
    </xf>
    <xf numFmtId="0" fontId="12" fillId="5" borderId="740" xfId="3" applyFont="1" applyFill="1" applyBorder="1" applyAlignment="1">
      <alignment horizontal="left" vertical="top" wrapText="1"/>
    </xf>
    <xf numFmtId="0" fontId="12" fillId="2" borderId="738" xfId="3" applyFont="1" applyFill="1" applyBorder="1" applyAlignment="1">
      <alignment horizontal="center" vertical="center" wrapText="1"/>
    </xf>
    <xf numFmtId="0" fontId="12" fillId="2" borderId="739" xfId="3" applyFont="1" applyFill="1" applyBorder="1" applyAlignment="1">
      <alignment horizontal="center" vertical="center" wrapText="1"/>
    </xf>
    <xf numFmtId="0" fontId="12" fillId="2" borderId="751" xfId="3" applyFont="1" applyFill="1" applyBorder="1" applyAlignment="1">
      <alignment horizontal="center" vertical="center" wrapText="1"/>
    </xf>
    <xf numFmtId="0" fontId="12" fillId="2" borderId="733" xfId="3" applyFont="1" applyFill="1" applyBorder="1" applyAlignment="1">
      <alignment horizontal="center" vertical="center"/>
    </xf>
    <xf numFmtId="0" fontId="12" fillId="2" borderId="734" xfId="3" applyFont="1" applyFill="1" applyBorder="1" applyAlignment="1">
      <alignment horizontal="center" vertical="center"/>
    </xf>
    <xf numFmtId="0" fontId="19" fillId="0" borderId="735" xfId="3" applyFont="1" applyBorder="1" applyAlignment="1">
      <alignment horizontal="left" vertical="center" shrinkToFit="1"/>
    </xf>
    <xf numFmtId="0" fontId="19" fillId="0" borderId="736" xfId="3" applyFont="1" applyBorder="1" applyAlignment="1">
      <alignment horizontal="left" vertical="center" shrinkToFit="1"/>
    </xf>
    <xf numFmtId="0" fontId="19" fillId="0" borderId="737" xfId="3" applyFont="1" applyBorder="1" applyAlignment="1">
      <alignment horizontal="left" vertical="center" shrinkToFit="1"/>
    </xf>
    <xf numFmtId="0" fontId="12" fillId="2" borderId="746" xfId="3" applyFont="1" applyFill="1" applyBorder="1" applyAlignment="1">
      <alignment horizontal="center" vertical="center"/>
    </xf>
    <xf numFmtId="0" fontId="12" fillId="2" borderId="747" xfId="3" applyFont="1" applyFill="1" applyBorder="1" applyAlignment="1">
      <alignment horizontal="center" vertical="center"/>
    </xf>
    <xf numFmtId="0" fontId="19" fillId="0" borderId="748" xfId="3" applyFont="1" applyBorder="1" applyAlignment="1">
      <alignment horizontal="left" vertical="center" shrinkToFit="1"/>
    </xf>
    <xf numFmtId="0" fontId="19" fillId="0" borderId="749" xfId="3" applyFont="1" applyBorder="1" applyAlignment="1">
      <alignment horizontal="left" vertical="center" shrinkToFit="1"/>
    </xf>
    <xf numFmtId="0" fontId="19" fillId="0" borderId="750" xfId="3" applyFont="1" applyBorder="1" applyAlignment="1">
      <alignment horizontal="left" vertical="center" shrinkToFit="1"/>
    </xf>
    <xf numFmtId="0" fontId="18" fillId="0" borderId="735" xfId="3" applyFont="1" applyBorder="1" applyAlignment="1">
      <alignment horizontal="left" vertical="center" shrinkToFit="1"/>
    </xf>
    <xf numFmtId="0" fontId="18" fillId="0" borderId="736" xfId="3" applyFont="1" applyBorder="1" applyAlignment="1">
      <alignment horizontal="left" vertical="center" shrinkToFit="1"/>
    </xf>
    <xf numFmtId="0" fontId="18" fillId="0" borderId="737" xfId="3" applyFont="1" applyBorder="1" applyAlignment="1">
      <alignment horizontal="left" vertical="center" shrinkToFit="1"/>
    </xf>
    <xf numFmtId="0" fontId="16" fillId="0" borderId="739" xfId="3" applyFont="1" applyBorder="1" applyAlignment="1">
      <alignment horizontal="left" vertical="center" wrapText="1"/>
    </xf>
    <xf numFmtId="0" fontId="16" fillId="0" borderId="740" xfId="3" applyFont="1" applyBorder="1" applyAlignment="1">
      <alignment horizontal="left" vertical="center" wrapText="1"/>
    </xf>
    <xf numFmtId="0" fontId="12" fillId="2" borderId="741" xfId="3" applyFont="1" applyFill="1" applyBorder="1" applyAlignment="1">
      <alignment horizontal="center" vertical="center"/>
    </xf>
    <xf numFmtId="0" fontId="12" fillId="2" borderId="742" xfId="3" applyFont="1" applyFill="1" applyBorder="1" applyAlignment="1">
      <alignment horizontal="center" vertical="center"/>
    </xf>
    <xf numFmtId="0" fontId="12" fillId="2" borderId="743" xfId="3" applyFont="1" applyFill="1" applyBorder="1" applyAlignment="1">
      <alignment horizontal="center" vertical="center"/>
    </xf>
    <xf numFmtId="0" fontId="13" fillId="0" borderId="744" xfId="3" applyFont="1" applyBorder="1" applyAlignment="1">
      <alignment horizontal="left" vertical="top" wrapText="1"/>
    </xf>
    <xf numFmtId="0" fontId="13" fillId="0" borderId="742" xfId="3" applyFont="1" applyBorder="1" applyAlignment="1">
      <alignment horizontal="left" vertical="top" wrapText="1"/>
    </xf>
    <xf numFmtId="0" fontId="13" fillId="0" borderId="745" xfId="3" applyFont="1" applyBorder="1" applyAlignment="1">
      <alignment horizontal="left" vertical="top" wrapText="1"/>
    </xf>
    <xf numFmtId="0" fontId="12" fillId="2" borderId="738" xfId="3" applyFont="1" applyFill="1" applyBorder="1" applyAlignment="1">
      <alignment horizontal="center" vertical="center"/>
    </xf>
    <xf numFmtId="0" fontId="12" fillId="2" borderId="739" xfId="3" applyFont="1" applyFill="1" applyBorder="1" applyAlignment="1">
      <alignment horizontal="center" vertical="center"/>
    </xf>
    <xf numFmtId="0" fontId="16" fillId="0" borderId="726" xfId="3" applyFont="1" applyBorder="1" applyAlignment="1">
      <alignment horizontal="left" vertical="center" wrapText="1"/>
    </xf>
    <xf numFmtId="0" fontId="16" fillId="0" borderId="727" xfId="3" applyFont="1" applyBorder="1" applyAlignment="1">
      <alignment horizontal="left" vertical="center" wrapText="1"/>
    </xf>
    <xf numFmtId="0" fontId="12" fillId="2" borderId="728" xfId="3" applyFont="1" applyFill="1" applyBorder="1" applyAlignment="1">
      <alignment horizontal="center" vertical="center"/>
    </xf>
    <xf numFmtId="0" fontId="12" fillId="2" borderId="729" xfId="3" applyFont="1" applyFill="1" applyBorder="1" applyAlignment="1">
      <alignment horizontal="center" vertical="center"/>
    </xf>
    <xf numFmtId="0" fontId="18" fillId="0" borderId="730" xfId="3" applyFont="1" applyBorder="1" applyAlignment="1">
      <alignment horizontal="left" vertical="center" shrinkToFit="1"/>
    </xf>
    <xf numFmtId="0" fontId="18" fillId="0" borderId="731" xfId="3" applyFont="1" applyBorder="1" applyAlignment="1">
      <alignment horizontal="left" vertical="center" shrinkToFit="1"/>
    </xf>
    <xf numFmtId="0" fontId="18" fillId="0" borderId="732" xfId="3" applyFont="1" applyBorder="1" applyAlignment="1">
      <alignment horizontal="left" vertical="center" shrinkToFit="1"/>
    </xf>
    <xf numFmtId="0" fontId="12" fillId="2" borderId="819" xfId="3" applyFont="1" applyFill="1" applyBorder="1" applyAlignment="1">
      <alignment horizontal="center" vertical="center" wrapText="1"/>
    </xf>
    <xf numFmtId="0" fontId="12" fillId="2" borderId="820" xfId="3" applyFont="1" applyFill="1" applyBorder="1" applyAlignment="1">
      <alignment horizontal="center" vertical="center" wrapText="1"/>
    </xf>
    <xf numFmtId="0" fontId="12" fillId="2" borderId="821" xfId="3" applyFont="1" applyFill="1" applyBorder="1" applyAlignment="1">
      <alignment horizontal="center" vertical="center" wrapText="1"/>
    </xf>
    <xf numFmtId="0" fontId="12" fillId="5" borderId="819" xfId="3" applyFont="1" applyFill="1" applyBorder="1" applyAlignment="1">
      <alignment horizontal="left" vertical="top" wrapText="1"/>
    </xf>
    <xf numFmtId="0" fontId="12" fillId="5" borderId="820" xfId="3" applyFont="1" applyFill="1" applyBorder="1" applyAlignment="1">
      <alignment horizontal="left" vertical="top" wrapText="1"/>
    </xf>
    <xf numFmtId="0" fontId="12" fillId="5" borderId="821" xfId="3" applyFont="1" applyFill="1" applyBorder="1" applyAlignment="1">
      <alignment horizontal="left" vertical="top" wrapText="1"/>
    </xf>
    <xf numFmtId="0" fontId="15" fillId="5" borderId="819" xfId="3" applyFont="1" applyFill="1" applyBorder="1" applyAlignment="1">
      <alignment horizontal="center" vertical="center" wrapText="1"/>
    </xf>
    <xf numFmtId="0" fontId="15" fillId="5" borderId="821" xfId="3" applyFont="1" applyFill="1" applyBorder="1" applyAlignment="1">
      <alignment horizontal="center" vertical="center" wrapText="1"/>
    </xf>
    <xf numFmtId="0" fontId="21" fillId="0" borderId="819" xfId="3" applyFont="1" applyBorder="1" applyAlignment="1">
      <alignment horizontal="left" vertical="center" wrapText="1"/>
    </xf>
    <xf numFmtId="0" fontId="21" fillId="0" borderId="820" xfId="3" applyFont="1" applyBorder="1" applyAlignment="1">
      <alignment horizontal="left" vertical="center" wrapText="1"/>
    </xf>
    <xf numFmtId="0" fontId="21" fillId="0" borderId="821" xfId="3" applyFont="1" applyBorder="1" applyAlignment="1">
      <alignment horizontal="left" vertical="center" wrapText="1"/>
    </xf>
    <xf numFmtId="0" fontId="12" fillId="2" borderId="819" xfId="3" applyFont="1" applyFill="1" applyBorder="1" applyAlignment="1">
      <alignment horizontal="center" vertical="center"/>
    </xf>
    <xf numFmtId="0" fontId="12" fillId="2" borderId="820" xfId="3" applyFont="1" applyFill="1" applyBorder="1" applyAlignment="1">
      <alignment horizontal="center" vertical="center"/>
    </xf>
    <xf numFmtId="0" fontId="12" fillId="2" borderId="814" xfId="3" applyFont="1" applyFill="1" applyBorder="1" applyAlignment="1">
      <alignment horizontal="center" vertical="center"/>
    </xf>
    <xf numFmtId="0" fontId="12" fillId="2" borderId="815" xfId="3" applyFont="1" applyFill="1" applyBorder="1" applyAlignment="1">
      <alignment horizontal="center" vertical="center"/>
    </xf>
    <xf numFmtId="0" fontId="19" fillId="0" borderId="816" xfId="3" applyFont="1" applyBorder="1" applyAlignment="1">
      <alignment horizontal="left" vertical="center" shrinkToFit="1"/>
    </xf>
    <xf numFmtId="0" fontId="19" fillId="0" borderId="817" xfId="3" applyFont="1" applyBorder="1" applyAlignment="1">
      <alignment horizontal="left" vertical="center" shrinkToFit="1"/>
    </xf>
    <xf numFmtId="0" fontId="19" fillId="0" borderId="818" xfId="3" applyFont="1" applyBorder="1" applyAlignment="1">
      <alignment horizontal="left" vertical="center" shrinkToFit="1"/>
    </xf>
    <xf numFmtId="0" fontId="12" fillId="2" borderId="809" xfId="3" applyFont="1" applyFill="1" applyBorder="1" applyAlignment="1">
      <alignment horizontal="center" vertical="center"/>
    </xf>
    <xf numFmtId="0" fontId="12" fillId="2" borderId="810" xfId="3" applyFont="1" applyFill="1" applyBorder="1" applyAlignment="1">
      <alignment horizontal="center" vertical="center"/>
    </xf>
    <xf numFmtId="0" fontId="12" fillId="2" borderId="811" xfId="3" applyFont="1" applyFill="1" applyBorder="1" applyAlignment="1">
      <alignment horizontal="center" vertical="center"/>
    </xf>
    <xf numFmtId="0" fontId="13" fillId="0" borderId="812" xfId="3" applyFont="1" applyBorder="1" applyAlignment="1">
      <alignment horizontal="left" vertical="top" wrapText="1"/>
    </xf>
    <xf numFmtId="0" fontId="13" fillId="0" borderId="810" xfId="3" applyFont="1" applyBorder="1" applyAlignment="1">
      <alignment horizontal="left" vertical="top" wrapText="1"/>
    </xf>
    <xf numFmtId="0" fontId="13" fillId="0" borderId="813" xfId="3" applyFont="1" applyBorder="1" applyAlignment="1">
      <alignment horizontal="left" vertical="top" wrapText="1"/>
    </xf>
    <xf numFmtId="0" fontId="12" fillId="2" borderId="804" xfId="3" applyFont="1" applyFill="1" applyBorder="1" applyAlignment="1">
      <alignment horizontal="center" vertical="center"/>
    </xf>
    <xf numFmtId="0" fontId="12" fillId="2" borderId="805" xfId="3" applyFont="1" applyFill="1" applyBorder="1" applyAlignment="1">
      <alignment horizontal="center" vertical="center"/>
    </xf>
    <xf numFmtId="0" fontId="19" fillId="0" borderId="806" xfId="3" applyFont="1" applyBorder="1" applyAlignment="1">
      <alignment horizontal="left" vertical="center" shrinkToFit="1"/>
    </xf>
    <xf numFmtId="0" fontId="19" fillId="0" borderId="807" xfId="3" applyFont="1" applyBorder="1" applyAlignment="1">
      <alignment horizontal="left" vertical="center" shrinkToFit="1"/>
    </xf>
    <xf numFmtId="0" fontId="19" fillId="0" borderId="808" xfId="3" applyFont="1" applyBorder="1" applyAlignment="1">
      <alignment horizontal="left" vertical="center" shrinkToFit="1"/>
    </xf>
    <xf numFmtId="0" fontId="12" fillId="2" borderId="799" xfId="3" applyFont="1" applyFill="1" applyBorder="1" applyAlignment="1">
      <alignment horizontal="center" vertical="center"/>
    </xf>
    <xf numFmtId="0" fontId="12" fillId="2" borderId="800" xfId="3" applyFont="1" applyFill="1" applyBorder="1" applyAlignment="1">
      <alignment horizontal="center" vertical="center"/>
    </xf>
    <xf numFmtId="0" fontId="18" fillId="0" borderId="801" xfId="3" applyFont="1" applyBorder="1" applyAlignment="1">
      <alignment horizontal="left" vertical="center" shrinkToFit="1"/>
    </xf>
    <xf numFmtId="0" fontId="18" fillId="0" borderId="802" xfId="3" applyFont="1" applyBorder="1" applyAlignment="1">
      <alignment horizontal="left" vertical="center" shrinkToFit="1"/>
    </xf>
    <xf numFmtId="0" fontId="18" fillId="0" borderId="803" xfId="3" applyFont="1" applyBorder="1" applyAlignment="1">
      <alignment horizontal="left" vertical="center" shrinkToFit="1"/>
    </xf>
    <xf numFmtId="0" fontId="18" fillId="0" borderId="806" xfId="3" applyFont="1" applyBorder="1" applyAlignment="1">
      <alignment horizontal="left" vertical="center" shrinkToFit="1"/>
    </xf>
    <xf numFmtId="0" fontId="18" fillId="0" borderId="807" xfId="3" applyFont="1" applyBorder="1" applyAlignment="1">
      <alignment horizontal="left" vertical="center" shrinkToFit="1"/>
    </xf>
    <xf numFmtId="0" fontId="18" fillId="0" borderId="808" xfId="3" applyFont="1" applyBorder="1" applyAlignment="1">
      <alignment horizontal="left" vertical="center" shrinkToFit="1"/>
    </xf>
    <xf numFmtId="0" fontId="12" fillId="5" borderId="786" xfId="3" applyFont="1" applyFill="1" applyBorder="1" applyAlignment="1">
      <alignment horizontal="left" vertical="top" wrapText="1"/>
    </xf>
    <xf numFmtId="0" fontId="12" fillId="5" borderId="787" xfId="3" applyFont="1" applyFill="1" applyBorder="1" applyAlignment="1">
      <alignment horizontal="left" vertical="top" wrapText="1"/>
    </xf>
    <xf numFmtId="0" fontId="12" fillId="2" borderId="785" xfId="3" applyFont="1" applyFill="1" applyBorder="1" applyAlignment="1">
      <alignment horizontal="center" vertical="center" wrapText="1"/>
    </xf>
    <xf numFmtId="0" fontId="12" fillId="2" borderId="786" xfId="3" applyFont="1" applyFill="1" applyBorder="1" applyAlignment="1">
      <alignment horizontal="center" vertical="center" wrapText="1"/>
    </xf>
    <xf numFmtId="0" fontId="12" fillId="2" borderId="798" xfId="3" applyFont="1" applyFill="1" applyBorder="1" applyAlignment="1">
      <alignment horizontal="center" vertical="center" wrapText="1"/>
    </xf>
    <xf numFmtId="0" fontId="12" fillId="2" borderId="780" xfId="3" applyFont="1" applyFill="1" applyBorder="1" applyAlignment="1">
      <alignment horizontal="center" vertical="center"/>
    </xf>
    <xf numFmtId="0" fontId="12" fillId="2" borderId="781" xfId="3" applyFont="1" applyFill="1" applyBorder="1" applyAlignment="1">
      <alignment horizontal="center" vertical="center"/>
    </xf>
    <xf numFmtId="0" fontId="19" fillId="0" borderId="782" xfId="3" applyFont="1" applyBorder="1" applyAlignment="1">
      <alignment horizontal="left" vertical="center" shrinkToFit="1"/>
    </xf>
    <xf numFmtId="0" fontId="19" fillId="0" borderId="783" xfId="3" applyFont="1" applyBorder="1" applyAlignment="1">
      <alignment horizontal="left" vertical="center" shrinkToFit="1"/>
    </xf>
    <xf numFmtId="0" fontId="19" fillId="0" borderId="784" xfId="3" applyFont="1" applyBorder="1" applyAlignment="1">
      <alignment horizontal="left" vertical="center" shrinkToFit="1"/>
    </xf>
    <xf numFmtId="0" fontId="12" fillId="2" borderId="793" xfId="3" applyFont="1" applyFill="1" applyBorder="1" applyAlignment="1">
      <alignment horizontal="center" vertical="center"/>
    </xf>
    <xf numFmtId="0" fontId="12" fillId="2" borderId="794" xfId="3" applyFont="1" applyFill="1" applyBorder="1" applyAlignment="1">
      <alignment horizontal="center" vertical="center"/>
    </xf>
    <xf numFmtId="0" fontId="19" fillId="0" borderId="795" xfId="3" applyFont="1" applyBorder="1" applyAlignment="1">
      <alignment horizontal="left" vertical="center" shrinkToFit="1"/>
    </xf>
    <xf numFmtId="0" fontId="19" fillId="0" borderId="796" xfId="3" applyFont="1" applyBorder="1" applyAlignment="1">
      <alignment horizontal="left" vertical="center" shrinkToFit="1"/>
    </xf>
    <xf numFmtId="0" fontId="19" fillId="0" borderId="797" xfId="3" applyFont="1" applyBorder="1" applyAlignment="1">
      <alignment horizontal="left" vertical="center" shrinkToFit="1"/>
    </xf>
    <xf numFmtId="0" fontId="18" fillId="0" borderId="782" xfId="3" applyFont="1" applyBorder="1" applyAlignment="1">
      <alignment horizontal="left" vertical="center" shrinkToFit="1"/>
    </xf>
    <xf numFmtId="0" fontId="18" fillId="0" borderId="783" xfId="3" applyFont="1" applyBorder="1" applyAlignment="1">
      <alignment horizontal="left" vertical="center" shrinkToFit="1"/>
    </xf>
    <xf numFmtId="0" fontId="18" fillId="0" borderId="784" xfId="3" applyFont="1" applyBorder="1" applyAlignment="1">
      <alignment horizontal="left" vertical="center" shrinkToFit="1"/>
    </xf>
    <xf numFmtId="0" fontId="16" fillId="0" borderId="786" xfId="3" applyFont="1" applyBorder="1" applyAlignment="1">
      <alignment horizontal="left" vertical="center" wrapText="1"/>
    </xf>
    <xf numFmtId="0" fontId="16" fillId="0" borderId="787" xfId="3" applyFont="1" applyBorder="1" applyAlignment="1">
      <alignment horizontal="left" vertical="center" wrapText="1"/>
    </xf>
    <xf numFmtId="0" fontId="12" fillId="2" borderId="788" xfId="3" applyFont="1" applyFill="1" applyBorder="1" applyAlignment="1">
      <alignment horizontal="center" vertical="center"/>
    </xf>
    <xf numFmtId="0" fontId="12" fillId="2" borderId="789" xfId="3" applyFont="1" applyFill="1" applyBorder="1" applyAlignment="1">
      <alignment horizontal="center" vertical="center"/>
    </xf>
    <xf numFmtId="0" fontId="12" fillId="2" borderId="790" xfId="3" applyFont="1" applyFill="1" applyBorder="1" applyAlignment="1">
      <alignment horizontal="center" vertical="center"/>
    </xf>
    <xf numFmtId="0" fontId="13" fillId="0" borderId="791" xfId="3" applyFont="1" applyBorder="1" applyAlignment="1">
      <alignment horizontal="left" vertical="top" wrapText="1"/>
    </xf>
    <xf numFmtId="0" fontId="13" fillId="0" borderId="789" xfId="3" applyFont="1" applyBorder="1" applyAlignment="1">
      <alignment horizontal="left" vertical="top" wrapText="1"/>
    </xf>
    <xf numFmtId="0" fontId="13" fillId="0" borderId="792" xfId="3" applyFont="1" applyBorder="1" applyAlignment="1">
      <alignment horizontal="left" vertical="top" wrapText="1"/>
    </xf>
    <xf numFmtId="0" fontId="12" fillId="2" borderId="785" xfId="3" applyFont="1" applyFill="1" applyBorder="1" applyAlignment="1">
      <alignment horizontal="center" vertical="center"/>
    </xf>
    <xf numFmtId="0" fontId="12" fillId="2" borderId="786" xfId="3" applyFont="1" applyFill="1" applyBorder="1" applyAlignment="1">
      <alignment horizontal="center" vertical="center"/>
    </xf>
    <xf numFmtId="0" fontId="16" fillId="0" borderId="773" xfId="3" applyFont="1" applyBorder="1" applyAlignment="1">
      <alignment horizontal="left" vertical="center" wrapText="1"/>
    </xf>
    <xf numFmtId="0" fontId="16" fillId="0" borderId="774" xfId="3" applyFont="1" applyBorder="1" applyAlignment="1">
      <alignment horizontal="left" vertical="center" wrapText="1"/>
    </xf>
    <xf numFmtId="0" fontId="12" fillId="2" borderId="775" xfId="3" applyFont="1" applyFill="1" applyBorder="1" applyAlignment="1">
      <alignment horizontal="center" vertical="center"/>
    </xf>
    <xf numFmtId="0" fontId="12" fillId="2" borderId="776" xfId="3" applyFont="1" applyFill="1" applyBorder="1" applyAlignment="1">
      <alignment horizontal="center" vertical="center"/>
    </xf>
    <xf numFmtId="0" fontId="18" fillId="0" borderId="777" xfId="3" applyFont="1" applyBorder="1" applyAlignment="1">
      <alignment horizontal="left" vertical="center" shrinkToFit="1"/>
    </xf>
    <xf numFmtId="0" fontId="18" fillId="0" borderId="778" xfId="3" applyFont="1" applyBorder="1" applyAlignment="1">
      <alignment horizontal="left" vertical="center" shrinkToFit="1"/>
    </xf>
    <xf numFmtId="0" fontId="18" fillId="0" borderId="779" xfId="3" applyFont="1" applyBorder="1" applyAlignment="1">
      <alignment horizontal="left" vertical="center" shrinkToFit="1"/>
    </xf>
    <xf numFmtId="0" fontId="12" fillId="2" borderId="866" xfId="3" applyFont="1" applyFill="1" applyBorder="1" applyAlignment="1">
      <alignment horizontal="center" vertical="center" wrapText="1"/>
    </xf>
    <xf numFmtId="0" fontId="12" fillId="2" borderId="867" xfId="3" applyFont="1" applyFill="1" applyBorder="1" applyAlignment="1">
      <alignment horizontal="center" vertical="center" wrapText="1"/>
    </xf>
    <xf numFmtId="0" fontId="12" fillId="2" borderId="868" xfId="3" applyFont="1" applyFill="1" applyBorder="1" applyAlignment="1">
      <alignment horizontal="center" vertical="center" wrapText="1"/>
    </xf>
    <xf numFmtId="0" fontId="12" fillId="5" borderId="866" xfId="3" applyFont="1" applyFill="1" applyBorder="1" applyAlignment="1">
      <alignment horizontal="left" vertical="top" wrapText="1"/>
    </xf>
    <xf numFmtId="0" fontId="12" fillId="5" borderId="867" xfId="3" applyFont="1" applyFill="1" applyBorder="1" applyAlignment="1">
      <alignment horizontal="left" vertical="top" wrapText="1"/>
    </xf>
    <xf numFmtId="0" fontId="12" fillId="5" borderId="868" xfId="3" applyFont="1" applyFill="1" applyBorder="1" applyAlignment="1">
      <alignment horizontal="left" vertical="top" wrapText="1"/>
    </xf>
    <xf numFmtId="0" fontId="15" fillId="5" borderId="866" xfId="3" applyFont="1" applyFill="1" applyBorder="1" applyAlignment="1">
      <alignment horizontal="center" vertical="center" wrapText="1"/>
    </xf>
    <xf numFmtId="0" fontId="15" fillId="5" borderId="868" xfId="3" applyFont="1" applyFill="1" applyBorder="1" applyAlignment="1">
      <alignment horizontal="center" vertical="center" wrapText="1"/>
    </xf>
    <xf numFmtId="0" fontId="21" fillId="0" borderId="866" xfId="3" applyFont="1" applyBorder="1" applyAlignment="1">
      <alignment horizontal="left" vertical="center" wrapText="1"/>
    </xf>
    <xf numFmtId="0" fontId="21" fillId="0" borderId="867" xfId="3" applyFont="1" applyBorder="1" applyAlignment="1">
      <alignment horizontal="left" vertical="center" wrapText="1"/>
    </xf>
    <xf numFmtId="0" fontId="21" fillId="0" borderId="868" xfId="3" applyFont="1" applyBorder="1" applyAlignment="1">
      <alignment horizontal="left" vertical="center" wrapText="1"/>
    </xf>
    <xf numFmtId="0" fontId="12" fillId="2" borderId="866" xfId="3" applyFont="1" applyFill="1" applyBorder="1" applyAlignment="1">
      <alignment horizontal="center" vertical="center"/>
    </xf>
    <xf numFmtId="0" fontId="12" fillId="2" borderId="867" xfId="3" applyFont="1" applyFill="1" applyBorder="1" applyAlignment="1">
      <alignment horizontal="center" vertical="center"/>
    </xf>
    <xf numFmtId="0" fontId="12" fillId="2" borderId="861" xfId="3" applyFont="1" applyFill="1" applyBorder="1" applyAlignment="1">
      <alignment horizontal="center" vertical="center"/>
    </xf>
    <xf numFmtId="0" fontId="12" fillId="2" borderId="862" xfId="3" applyFont="1" applyFill="1" applyBorder="1" applyAlignment="1">
      <alignment horizontal="center" vertical="center"/>
    </xf>
    <xf numFmtId="0" fontId="19" fillId="0" borderId="863" xfId="3" applyFont="1" applyBorder="1" applyAlignment="1">
      <alignment horizontal="left" vertical="center" shrinkToFit="1"/>
    </xf>
    <xf numFmtId="0" fontId="19" fillId="0" borderId="864" xfId="3" applyFont="1" applyBorder="1" applyAlignment="1">
      <alignment horizontal="left" vertical="center" shrinkToFit="1"/>
    </xf>
    <xf numFmtId="0" fontId="19" fillId="0" borderId="865" xfId="3" applyFont="1" applyBorder="1" applyAlignment="1">
      <alignment horizontal="left" vertical="center" shrinkToFit="1"/>
    </xf>
    <xf numFmtId="0" fontId="12" fillId="2" borderId="856" xfId="3" applyFont="1" applyFill="1" applyBorder="1" applyAlignment="1">
      <alignment horizontal="center" vertical="center"/>
    </xf>
    <xf numFmtId="0" fontId="12" fillId="2" borderId="857" xfId="3" applyFont="1" applyFill="1" applyBorder="1" applyAlignment="1">
      <alignment horizontal="center" vertical="center"/>
    </xf>
    <xf numFmtId="0" fontId="12" fillId="2" borderId="858" xfId="3" applyFont="1" applyFill="1" applyBorder="1" applyAlignment="1">
      <alignment horizontal="center" vertical="center"/>
    </xf>
    <xf numFmtId="0" fontId="13" fillId="0" borderId="859" xfId="3" applyFont="1" applyBorder="1" applyAlignment="1">
      <alignment horizontal="left" vertical="top" wrapText="1"/>
    </xf>
    <xf numFmtId="0" fontId="13" fillId="0" borderId="857" xfId="3" applyFont="1" applyBorder="1" applyAlignment="1">
      <alignment horizontal="left" vertical="top" wrapText="1"/>
    </xf>
    <xf numFmtId="0" fontId="13" fillId="0" borderId="860" xfId="3" applyFont="1" applyBorder="1" applyAlignment="1">
      <alignment horizontal="left" vertical="top" wrapText="1"/>
    </xf>
    <xf numFmtId="0" fontId="12" fillId="2" borderId="851" xfId="3" applyFont="1" applyFill="1" applyBorder="1" applyAlignment="1">
      <alignment horizontal="center" vertical="center"/>
    </xf>
    <xf numFmtId="0" fontId="12" fillId="2" borderId="852" xfId="3" applyFont="1" applyFill="1" applyBorder="1" applyAlignment="1">
      <alignment horizontal="center" vertical="center"/>
    </xf>
    <xf numFmtId="0" fontId="19" fillId="0" borderId="853" xfId="3" applyFont="1" applyBorder="1" applyAlignment="1">
      <alignment horizontal="left" vertical="center" shrinkToFit="1"/>
    </xf>
    <xf numFmtId="0" fontId="19" fillId="0" borderId="854" xfId="3" applyFont="1" applyBorder="1" applyAlignment="1">
      <alignment horizontal="left" vertical="center" shrinkToFit="1"/>
    </xf>
    <xf numFmtId="0" fontId="19" fillId="0" borderId="855" xfId="3" applyFont="1" applyBorder="1" applyAlignment="1">
      <alignment horizontal="left" vertical="center" shrinkToFit="1"/>
    </xf>
    <xf numFmtId="0" fontId="12" fillId="2" borderId="846" xfId="3" applyFont="1" applyFill="1" applyBorder="1" applyAlignment="1">
      <alignment horizontal="center" vertical="center"/>
    </xf>
    <xf numFmtId="0" fontId="12" fillId="2" borderId="847" xfId="3" applyFont="1" applyFill="1" applyBorder="1" applyAlignment="1">
      <alignment horizontal="center" vertical="center"/>
    </xf>
    <xf numFmtId="0" fontId="18" fillId="0" borderId="848" xfId="3" applyFont="1" applyBorder="1" applyAlignment="1">
      <alignment horizontal="left" vertical="center" shrinkToFit="1"/>
    </xf>
    <xf numFmtId="0" fontId="18" fillId="0" borderId="849" xfId="3" applyFont="1" applyBorder="1" applyAlignment="1">
      <alignment horizontal="left" vertical="center" shrinkToFit="1"/>
    </xf>
    <xf numFmtId="0" fontId="18" fillId="0" borderId="850" xfId="3" applyFont="1" applyBorder="1" applyAlignment="1">
      <alignment horizontal="left" vertical="center" shrinkToFit="1"/>
    </xf>
    <xf numFmtId="0" fontId="18" fillId="0" borderId="853" xfId="3" applyFont="1" applyBorder="1" applyAlignment="1">
      <alignment horizontal="left" vertical="center" shrinkToFit="1"/>
    </xf>
    <xf numFmtId="0" fontId="18" fillId="0" borderId="854" xfId="3" applyFont="1" applyBorder="1" applyAlignment="1">
      <alignment horizontal="left" vertical="center" shrinkToFit="1"/>
    </xf>
    <xf numFmtId="0" fontId="18" fillId="0" borderId="855" xfId="3" applyFont="1" applyBorder="1" applyAlignment="1">
      <alignment horizontal="left" vertical="center" shrinkToFit="1"/>
    </xf>
    <xf numFmtId="0" fontId="12" fillId="5" borderId="833" xfId="3" applyFont="1" applyFill="1" applyBorder="1" applyAlignment="1">
      <alignment horizontal="left" vertical="top" wrapText="1"/>
    </xf>
    <xf numFmtId="0" fontId="12" fillId="5" borderId="834" xfId="3" applyFont="1" applyFill="1" applyBorder="1" applyAlignment="1">
      <alignment horizontal="left" vertical="top" wrapText="1"/>
    </xf>
    <xf numFmtId="0" fontId="12" fillId="2" borderId="832" xfId="3" applyFont="1" applyFill="1" applyBorder="1" applyAlignment="1">
      <alignment horizontal="center" vertical="center" wrapText="1"/>
    </xf>
    <xf numFmtId="0" fontId="12" fillId="2" borderId="833" xfId="3" applyFont="1" applyFill="1" applyBorder="1" applyAlignment="1">
      <alignment horizontal="center" vertical="center" wrapText="1"/>
    </xf>
    <xf numFmtId="0" fontId="12" fillId="2" borderId="845" xfId="3" applyFont="1" applyFill="1" applyBorder="1" applyAlignment="1">
      <alignment horizontal="center" vertical="center" wrapText="1"/>
    </xf>
    <xf numFmtId="0" fontId="12" fillId="2" borderId="827" xfId="3" applyFont="1" applyFill="1" applyBorder="1" applyAlignment="1">
      <alignment horizontal="center" vertical="center"/>
    </xf>
    <xf numFmtId="0" fontId="12" fillId="2" borderId="828" xfId="3" applyFont="1" applyFill="1" applyBorder="1" applyAlignment="1">
      <alignment horizontal="center" vertical="center"/>
    </xf>
    <xf numFmtId="0" fontId="19" fillId="0" borderId="829" xfId="3" applyFont="1" applyBorder="1" applyAlignment="1">
      <alignment horizontal="left" vertical="center" shrinkToFit="1"/>
    </xf>
    <xf numFmtId="0" fontId="19" fillId="0" borderId="830" xfId="3" applyFont="1" applyBorder="1" applyAlignment="1">
      <alignment horizontal="left" vertical="center" shrinkToFit="1"/>
    </xf>
    <xf numFmtId="0" fontId="19" fillId="0" borderId="831" xfId="3" applyFont="1" applyBorder="1" applyAlignment="1">
      <alignment horizontal="left" vertical="center" shrinkToFit="1"/>
    </xf>
    <xf numFmtId="0" fontId="12" fillId="2" borderId="840" xfId="3" applyFont="1" applyFill="1" applyBorder="1" applyAlignment="1">
      <alignment horizontal="center" vertical="center"/>
    </xf>
    <xf numFmtId="0" fontId="12" fillId="2" borderId="841" xfId="3" applyFont="1" applyFill="1" applyBorder="1" applyAlignment="1">
      <alignment horizontal="center" vertical="center"/>
    </xf>
    <xf numFmtId="0" fontId="19" fillId="0" borderId="842" xfId="3" applyFont="1" applyBorder="1" applyAlignment="1">
      <alignment horizontal="left" vertical="center" shrinkToFit="1"/>
    </xf>
    <xf numFmtId="0" fontId="19" fillId="0" borderId="843" xfId="3" applyFont="1" applyBorder="1" applyAlignment="1">
      <alignment horizontal="left" vertical="center" shrinkToFit="1"/>
    </xf>
    <xf numFmtId="0" fontId="19" fillId="0" borderId="844" xfId="3" applyFont="1" applyBorder="1" applyAlignment="1">
      <alignment horizontal="left" vertical="center" shrinkToFit="1"/>
    </xf>
    <xf numFmtId="0" fontId="18" fillId="0" borderId="829" xfId="3" applyFont="1" applyBorder="1" applyAlignment="1">
      <alignment horizontal="left" vertical="center" shrinkToFit="1"/>
    </xf>
    <xf numFmtId="0" fontId="18" fillId="0" borderId="830" xfId="3" applyFont="1" applyBorder="1" applyAlignment="1">
      <alignment horizontal="left" vertical="center" shrinkToFit="1"/>
    </xf>
    <xf numFmtId="0" fontId="18" fillId="0" borderId="831" xfId="3" applyFont="1" applyBorder="1" applyAlignment="1">
      <alignment horizontal="left" vertical="center" shrinkToFit="1"/>
    </xf>
    <xf numFmtId="0" fontId="16" fillId="0" borderId="833" xfId="3" applyFont="1" applyBorder="1" applyAlignment="1">
      <alignment horizontal="left" vertical="center" wrapText="1"/>
    </xf>
    <xf numFmtId="0" fontId="16" fillId="0" borderId="834" xfId="3" applyFont="1" applyBorder="1" applyAlignment="1">
      <alignment horizontal="left" vertical="center" wrapText="1"/>
    </xf>
    <xf numFmtId="0" fontId="12" fillId="2" borderId="835" xfId="3" applyFont="1" applyFill="1" applyBorder="1" applyAlignment="1">
      <alignment horizontal="center" vertical="center"/>
    </xf>
    <xf numFmtId="0" fontId="12" fillId="2" borderId="836" xfId="3" applyFont="1" applyFill="1" applyBorder="1" applyAlignment="1">
      <alignment horizontal="center" vertical="center"/>
    </xf>
    <xf numFmtId="0" fontId="12" fillId="2" borderId="837" xfId="3" applyFont="1" applyFill="1" applyBorder="1" applyAlignment="1">
      <alignment horizontal="center" vertical="center"/>
    </xf>
    <xf numFmtId="0" fontId="13" fillId="0" borderId="838" xfId="3" applyFont="1" applyBorder="1" applyAlignment="1">
      <alignment horizontal="left" vertical="top" wrapText="1"/>
    </xf>
    <xf numFmtId="0" fontId="13" fillId="0" borderId="836" xfId="3" applyFont="1" applyBorder="1" applyAlignment="1">
      <alignment horizontal="left" vertical="top" wrapText="1"/>
    </xf>
    <xf numFmtId="0" fontId="13" fillId="0" borderId="839" xfId="3" applyFont="1" applyBorder="1" applyAlignment="1">
      <alignment horizontal="left" vertical="top" wrapText="1"/>
    </xf>
    <xf numFmtId="0" fontId="12" fillId="2" borderId="832" xfId="3" applyFont="1" applyFill="1" applyBorder="1" applyAlignment="1">
      <alignment horizontal="center" vertical="center"/>
    </xf>
    <xf numFmtId="0" fontId="12" fillId="2" borderId="833" xfId="3" applyFont="1" applyFill="1" applyBorder="1" applyAlignment="1">
      <alignment horizontal="center" vertical="center"/>
    </xf>
    <xf numFmtId="0" fontId="16" fillId="0" borderId="820" xfId="3" applyFont="1" applyBorder="1" applyAlignment="1">
      <alignment horizontal="left" vertical="center" wrapText="1"/>
    </xf>
    <xf numFmtId="0" fontId="16" fillId="0" borderId="821" xfId="3" applyFont="1" applyBorder="1" applyAlignment="1">
      <alignment horizontal="left" vertical="center" wrapText="1"/>
    </xf>
    <xf numFmtId="0" fontId="12" fillId="2" borderId="822" xfId="3" applyFont="1" applyFill="1" applyBorder="1" applyAlignment="1">
      <alignment horizontal="center" vertical="center"/>
    </xf>
    <xf numFmtId="0" fontId="12" fillId="2" borderId="823" xfId="3" applyFont="1" applyFill="1" applyBorder="1" applyAlignment="1">
      <alignment horizontal="center" vertical="center"/>
    </xf>
    <xf numFmtId="0" fontId="18" fillId="0" borderId="824" xfId="3" applyFont="1" applyBorder="1" applyAlignment="1">
      <alignment horizontal="left" vertical="center" shrinkToFit="1"/>
    </xf>
    <xf numFmtId="0" fontId="18" fillId="0" borderId="825" xfId="3" applyFont="1" applyBorder="1" applyAlignment="1">
      <alignment horizontal="left" vertical="center" shrinkToFit="1"/>
    </xf>
    <xf numFmtId="0" fontId="18" fillId="0" borderId="826" xfId="3" applyFont="1" applyBorder="1" applyAlignment="1">
      <alignment horizontal="left" vertical="center" shrinkToFit="1"/>
    </xf>
    <xf numFmtId="0" fontId="12" fillId="2" borderId="913" xfId="3" applyFont="1" applyFill="1" applyBorder="1" applyAlignment="1">
      <alignment horizontal="center" vertical="center" wrapText="1"/>
    </xf>
    <xf numFmtId="0" fontId="12" fillId="2" borderId="914" xfId="3" applyFont="1" applyFill="1" applyBorder="1" applyAlignment="1">
      <alignment horizontal="center" vertical="center" wrapText="1"/>
    </xf>
    <xf numFmtId="0" fontId="12" fillId="2" borderId="915" xfId="3" applyFont="1" applyFill="1" applyBorder="1" applyAlignment="1">
      <alignment horizontal="center" vertical="center" wrapText="1"/>
    </xf>
    <xf numFmtId="0" fontId="12" fillId="5" borderId="913" xfId="3" applyFont="1" applyFill="1" applyBorder="1" applyAlignment="1">
      <alignment horizontal="left" vertical="top" wrapText="1"/>
    </xf>
    <xf numFmtId="0" fontId="12" fillId="5" borderId="914" xfId="3" applyFont="1" applyFill="1" applyBorder="1" applyAlignment="1">
      <alignment horizontal="left" vertical="top" wrapText="1"/>
    </xf>
    <xf numFmtId="0" fontId="12" fillId="5" borderId="915" xfId="3" applyFont="1" applyFill="1" applyBorder="1" applyAlignment="1">
      <alignment horizontal="left" vertical="top" wrapText="1"/>
    </xf>
    <xf numFmtId="0" fontId="15" fillId="5" borderId="913" xfId="3" applyFont="1" applyFill="1" applyBorder="1" applyAlignment="1">
      <alignment horizontal="center" vertical="center" wrapText="1"/>
    </xf>
    <xf numFmtId="0" fontId="15" fillId="5" borderId="915" xfId="3" applyFont="1" applyFill="1" applyBorder="1" applyAlignment="1">
      <alignment horizontal="center" vertical="center" wrapText="1"/>
    </xf>
    <xf numFmtId="0" fontId="21" fillId="0" borderId="913" xfId="3" applyFont="1" applyBorder="1" applyAlignment="1">
      <alignment horizontal="left" vertical="center" wrapText="1"/>
    </xf>
    <xf numFmtId="0" fontId="21" fillId="0" borderId="914" xfId="3" applyFont="1" applyBorder="1" applyAlignment="1">
      <alignment horizontal="left" vertical="center" wrapText="1"/>
    </xf>
    <xf numFmtId="0" fontId="21" fillId="0" borderId="915" xfId="3" applyFont="1" applyBorder="1" applyAlignment="1">
      <alignment horizontal="left" vertical="center" wrapText="1"/>
    </xf>
    <xf numFmtId="0" fontId="12" fillId="2" borderId="913" xfId="3" applyFont="1" applyFill="1" applyBorder="1" applyAlignment="1">
      <alignment horizontal="center" vertical="center"/>
    </xf>
    <xf numFmtId="0" fontId="12" fillId="2" borderId="914" xfId="3" applyFont="1" applyFill="1" applyBorder="1" applyAlignment="1">
      <alignment horizontal="center" vertical="center"/>
    </xf>
    <xf numFmtId="0" fontId="12" fillId="2" borderId="908" xfId="3" applyFont="1" applyFill="1" applyBorder="1" applyAlignment="1">
      <alignment horizontal="center" vertical="center"/>
    </xf>
    <xf numFmtId="0" fontId="12" fillId="2" borderId="909" xfId="3" applyFont="1" applyFill="1" applyBorder="1" applyAlignment="1">
      <alignment horizontal="center" vertical="center"/>
    </xf>
    <xf numFmtId="0" fontId="19" fillId="0" borderId="910" xfId="3" applyFont="1" applyBorder="1" applyAlignment="1">
      <alignment horizontal="left" vertical="center" shrinkToFit="1"/>
    </xf>
    <xf numFmtId="0" fontId="19" fillId="0" borderId="911" xfId="3" applyFont="1" applyBorder="1" applyAlignment="1">
      <alignment horizontal="left" vertical="center" shrinkToFit="1"/>
    </xf>
    <xf numFmtId="0" fontId="19" fillId="0" borderId="912" xfId="3" applyFont="1" applyBorder="1" applyAlignment="1">
      <alignment horizontal="left" vertical="center" shrinkToFit="1"/>
    </xf>
    <xf numFmtId="0" fontId="12" fillId="2" borderId="903" xfId="3" applyFont="1" applyFill="1" applyBorder="1" applyAlignment="1">
      <alignment horizontal="center" vertical="center"/>
    </xf>
    <xf numFmtId="0" fontId="12" fillId="2" borderId="904" xfId="3" applyFont="1" applyFill="1" applyBorder="1" applyAlignment="1">
      <alignment horizontal="center" vertical="center"/>
    </xf>
    <xf numFmtId="0" fontId="12" fillId="2" borderId="905" xfId="3" applyFont="1" applyFill="1" applyBorder="1" applyAlignment="1">
      <alignment horizontal="center" vertical="center"/>
    </xf>
    <xf numFmtId="0" fontId="13" fillId="0" borderId="906" xfId="3" applyFont="1" applyBorder="1" applyAlignment="1">
      <alignment horizontal="left" vertical="top" wrapText="1"/>
    </xf>
    <xf numFmtId="0" fontId="13" fillId="0" borderId="904" xfId="3" applyFont="1" applyBorder="1" applyAlignment="1">
      <alignment horizontal="left" vertical="top" wrapText="1"/>
    </xf>
    <xf numFmtId="0" fontId="13" fillId="0" borderId="907" xfId="3" applyFont="1" applyBorder="1" applyAlignment="1">
      <alignment horizontal="left" vertical="top" wrapText="1"/>
    </xf>
    <xf numFmtId="0" fontId="12" fillId="2" borderId="898" xfId="3" applyFont="1" applyFill="1" applyBorder="1" applyAlignment="1">
      <alignment horizontal="center" vertical="center"/>
    </xf>
    <xf numFmtId="0" fontId="12" fillId="2" borderId="899" xfId="3" applyFont="1" applyFill="1" applyBorder="1" applyAlignment="1">
      <alignment horizontal="center" vertical="center"/>
    </xf>
    <xf numFmtId="0" fontId="19" fillId="0" borderId="900" xfId="3" applyFont="1" applyBorder="1" applyAlignment="1">
      <alignment horizontal="left" vertical="center" shrinkToFit="1"/>
    </xf>
    <xf numFmtId="0" fontId="19" fillId="0" borderId="901" xfId="3" applyFont="1" applyBorder="1" applyAlignment="1">
      <alignment horizontal="left" vertical="center" shrinkToFit="1"/>
    </xf>
    <xf numFmtId="0" fontId="19" fillId="0" borderId="902" xfId="3" applyFont="1" applyBorder="1" applyAlignment="1">
      <alignment horizontal="left" vertical="center" shrinkToFit="1"/>
    </xf>
    <xf numFmtId="0" fontId="12" fillId="2" borderId="893" xfId="3" applyFont="1" applyFill="1" applyBorder="1" applyAlignment="1">
      <alignment horizontal="center" vertical="center"/>
    </xf>
    <xf numFmtId="0" fontId="12" fillId="2" borderId="894" xfId="3" applyFont="1" applyFill="1" applyBorder="1" applyAlignment="1">
      <alignment horizontal="center" vertical="center"/>
    </xf>
    <xf numFmtId="0" fontId="18" fillId="0" borderId="895" xfId="3" applyFont="1" applyBorder="1" applyAlignment="1">
      <alignment horizontal="left" vertical="center" shrinkToFit="1"/>
    </xf>
    <xf numFmtId="0" fontId="18" fillId="0" borderId="896" xfId="3" applyFont="1" applyBorder="1" applyAlignment="1">
      <alignment horizontal="left" vertical="center" shrinkToFit="1"/>
    </xf>
    <xf numFmtId="0" fontId="18" fillId="0" borderId="897" xfId="3" applyFont="1" applyBorder="1" applyAlignment="1">
      <alignment horizontal="left" vertical="center" shrinkToFit="1"/>
    </xf>
    <xf numFmtId="0" fontId="18" fillId="0" borderId="900" xfId="3" applyFont="1" applyBorder="1" applyAlignment="1">
      <alignment horizontal="left" vertical="center" shrinkToFit="1"/>
    </xf>
    <xf numFmtId="0" fontId="18" fillId="0" borderId="901" xfId="3" applyFont="1" applyBorder="1" applyAlignment="1">
      <alignment horizontal="left" vertical="center" shrinkToFit="1"/>
    </xf>
    <xf numFmtId="0" fontId="18" fillId="0" borderId="902" xfId="3" applyFont="1" applyBorder="1" applyAlignment="1">
      <alignment horizontal="left" vertical="center" shrinkToFit="1"/>
    </xf>
    <xf numFmtId="0" fontId="12" fillId="5" borderId="880" xfId="3" applyFont="1" applyFill="1" applyBorder="1" applyAlignment="1">
      <alignment horizontal="left" vertical="top" wrapText="1"/>
    </xf>
    <xf numFmtId="0" fontId="12" fillId="5" borderId="881" xfId="3" applyFont="1" applyFill="1" applyBorder="1" applyAlignment="1">
      <alignment horizontal="left" vertical="top" wrapText="1"/>
    </xf>
    <xf numFmtId="0" fontId="12" fillId="2" borderId="879" xfId="3" applyFont="1" applyFill="1" applyBorder="1" applyAlignment="1">
      <alignment horizontal="center" vertical="center" wrapText="1"/>
    </xf>
    <xf numFmtId="0" fontId="12" fillId="2" borderId="880" xfId="3" applyFont="1" applyFill="1" applyBorder="1" applyAlignment="1">
      <alignment horizontal="center" vertical="center" wrapText="1"/>
    </xf>
    <xf numFmtId="0" fontId="12" fillId="2" borderId="892" xfId="3" applyFont="1" applyFill="1" applyBorder="1" applyAlignment="1">
      <alignment horizontal="center" vertical="center" wrapText="1"/>
    </xf>
    <xf numFmtId="0" fontId="12" fillId="2" borderId="874" xfId="3" applyFont="1" applyFill="1" applyBorder="1" applyAlignment="1">
      <alignment horizontal="center" vertical="center"/>
    </xf>
    <xf numFmtId="0" fontId="12" fillId="2" borderId="875" xfId="3" applyFont="1" applyFill="1" applyBorder="1" applyAlignment="1">
      <alignment horizontal="center" vertical="center"/>
    </xf>
    <xf numFmtId="0" fontId="19" fillId="0" borderId="876" xfId="3" applyFont="1" applyBorder="1" applyAlignment="1">
      <alignment horizontal="left" vertical="center" shrinkToFit="1"/>
    </xf>
    <xf numFmtId="0" fontId="19" fillId="0" borderId="877" xfId="3" applyFont="1" applyBorder="1" applyAlignment="1">
      <alignment horizontal="left" vertical="center" shrinkToFit="1"/>
    </xf>
    <xf numFmtId="0" fontId="19" fillId="0" borderId="878" xfId="3" applyFont="1" applyBorder="1" applyAlignment="1">
      <alignment horizontal="left" vertical="center" shrinkToFit="1"/>
    </xf>
    <xf numFmtId="0" fontId="12" fillId="2" borderId="887" xfId="3" applyFont="1" applyFill="1" applyBorder="1" applyAlignment="1">
      <alignment horizontal="center" vertical="center"/>
    </xf>
    <xf numFmtId="0" fontId="12" fillId="2" borderId="888" xfId="3" applyFont="1" applyFill="1" applyBorder="1" applyAlignment="1">
      <alignment horizontal="center" vertical="center"/>
    </xf>
    <xf numFmtId="0" fontId="19" fillId="0" borderId="889" xfId="3" applyFont="1" applyBorder="1" applyAlignment="1">
      <alignment horizontal="left" vertical="center" shrinkToFit="1"/>
    </xf>
    <xf numFmtId="0" fontId="19" fillId="0" borderId="890" xfId="3" applyFont="1" applyBorder="1" applyAlignment="1">
      <alignment horizontal="left" vertical="center" shrinkToFit="1"/>
    </xf>
    <xf numFmtId="0" fontId="19" fillId="0" borderId="891" xfId="3" applyFont="1" applyBorder="1" applyAlignment="1">
      <alignment horizontal="left" vertical="center" shrinkToFit="1"/>
    </xf>
    <xf numFmtId="0" fontId="18" fillId="0" borderId="876" xfId="3" applyFont="1" applyBorder="1" applyAlignment="1">
      <alignment horizontal="left" vertical="center" shrinkToFit="1"/>
    </xf>
    <xf numFmtId="0" fontId="18" fillId="0" borderId="877" xfId="3" applyFont="1" applyBorder="1" applyAlignment="1">
      <alignment horizontal="left" vertical="center" shrinkToFit="1"/>
    </xf>
    <xf numFmtId="0" fontId="18" fillId="0" borderId="878" xfId="3" applyFont="1" applyBorder="1" applyAlignment="1">
      <alignment horizontal="left" vertical="center" shrinkToFit="1"/>
    </xf>
    <xf numFmtId="0" fontId="16" fillId="0" borderId="880" xfId="3" applyFont="1" applyBorder="1" applyAlignment="1">
      <alignment horizontal="left" vertical="center" wrapText="1"/>
    </xf>
    <xf numFmtId="0" fontId="16" fillId="0" borderId="881" xfId="3" applyFont="1" applyBorder="1" applyAlignment="1">
      <alignment horizontal="left" vertical="center" wrapText="1"/>
    </xf>
    <xf numFmtId="0" fontId="12" fillId="2" borderId="882" xfId="3" applyFont="1" applyFill="1" applyBorder="1" applyAlignment="1">
      <alignment horizontal="center" vertical="center"/>
    </xf>
    <xf numFmtId="0" fontId="12" fillId="2" borderId="883" xfId="3" applyFont="1" applyFill="1" applyBorder="1" applyAlignment="1">
      <alignment horizontal="center" vertical="center"/>
    </xf>
    <xf numFmtId="0" fontId="12" fillId="2" borderId="884" xfId="3" applyFont="1" applyFill="1" applyBorder="1" applyAlignment="1">
      <alignment horizontal="center" vertical="center"/>
    </xf>
    <xf numFmtId="0" fontId="13" fillId="0" borderId="885" xfId="3" applyFont="1" applyBorder="1" applyAlignment="1">
      <alignment horizontal="left" vertical="top" wrapText="1"/>
    </xf>
    <xf numFmtId="0" fontId="13" fillId="0" borderId="883" xfId="3" applyFont="1" applyBorder="1" applyAlignment="1">
      <alignment horizontal="left" vertical="top" wrapText="1"/>
    </xf>
    <xf numFmtId="0" fontId="13" fillId="0" borderId="886" xfId="3" applyFont="1" applyBorder="1" applyAlignment="1">
      <alignment horizontal="left" vertical="top" wrapText="1"/>
    </xf>
    <xf numFmtId="0" fontId="12" fillId="2" borderId="879" xfId="3" applyFont="1" applyFill="1" applyBorder="1" applyAlignment="1">
      <alignment horizontal="center" vertical="center"/>
    </xf>
    <xf numFmtId="0" fontId="12" fillId="2" borderId="880" xfId="3" applyFont="1" applyFill="1" applyBorder="1" applyAlignment="1">
      <alignment horizontal="center" vertical="center"/>
    </xf>
    <xf numFmtId="0" fontId="16" fillId="0" borderId="867" xfId="3" applyFont="1" applyBorder="1" applyAlignment="1">
      <alignment horizontal="left" vertical="center" wrapText="1"/>
    </xf>
    <xf numFmtId="0" fontId="16" fillId="0" borderId="868" xfId="3" applyFont="1" applyBorder="1" applyAlignment="1">
      <alignment horizontal="left" vertical="center" wrapText="1"/>
    </xf>
    <xf numFmtId="0" fontId="12" fillId="2" borderId="869" xfId="3" applyFont="1" applyFill="1" applyBorder="1" applyAlignment="1">
      <alignment horizontal="center" vertical="center"/>
    </xf>
    <xf numFmtId="0" fontId="12" fillId="2" borderId="870" xfId="3" applyFont="1" applyFill="1" applyBorder="1" applyAlignment="1">
      <alignment horizontal="center" vertical="center"/>
    </xf>
    <xf numFmtId="0" fontId="18" fillId="0" borderId="871" xfId="3" applyFont="1" applyBorder="1" applyAlignment="1">
      <alignment horizontal="left" vertical="center" shrinkToFit="1"/>
    </xf>
    <xf numFmtId="0" fontId="18" fillId="0" borderId="872" xfId="3" applyFont="1" applyBorder="1" applyAlignment="1">
      <alignment horizontal="left" vertical="center" shrinkToFit="1"/>
    </xf>
    <xf numFmtId="0" fontId="18" fillId="0" borderId="873" xfId="3" applyFont="1" applyBorder="1" applyAlignment="1">
      <alignment horizontal="left" vertical="center" shrinkToFit="1"/>
    </xf>
    <xf numFmtId="0" fontId="12" fillId="2" borderId="960" xfId="3" applyFont="1" applyFill="1" applyBorder="1" applyAlignment="1">
      <alignment horizontal="center" vertical="center" wrapText="1"/>
    </xf>
    <xf numFmtId="0" fontId="12" fillId="2" borderId="961" xfId="3" applyFont="1" applyFill="1" applyBorder="1" applyAlignment="1">
      <alignment horizontal="center" vertical="center" wrapText="1"/>
    </xf>
    <xf numFmtId="0" fontId="12" fillId="2" borderId="962" xfId="3" applyFont="1" applyFill="1" applyBorder="1" applyAlignment="1">
      <alignment horizontal="center" vertical="center" wrapText="1"/>
    </xf>
    <xf numFmtId="0" fontId="12" fillId="5" borderId="960" xfId="3" applyFont="1" applyFill="1" applyBorder="1" applyAlignment="1">
      <alignment horizontal="left" vertical="top" wrapText="1"/>
    </xf>
    <xf numFmtId="0" fontId="12" fillId="5" borderId="961" xfId="3" applyFont="1" applyFill="1" applyBorder="1" applyAlignment="1">
      <alignment horizontal="left" vertical="top" wrapText="1"/>
    </xf>
    <xf numFmtId="0" fontId="12" fillId="5" borderId="962" xfId="3" applyFont="1" applyFill="1" applyBorder="1" applyAlignment="1">
      <alignment horizontal="left" vertical="top" wrapText="1"/>
    </xf>
    <xf numFmtId="0" fontId="15" fillId="5" borderId="960" xfId="3" applyFont="1" applyFill="1" applyBorder="1" applyAlignment="1">
      <alignment horizontal="center" vertical="center" wrapText="1"/>
    </xf>
    <xf numFmtId="0" fontId="15" fillId="5" borderId="962" xfId="3" applyFont="1" applyFill="1" applyBorder="1" applyAlignment="1">
      <alignment horizontal="center" vertical="center" wrapText="1"/>
    </xf>
    <xf numFmtId="0" fontId="21" fillId="0" borderId="960" xfId="3" applyFont="1" applyBorder="1" applyAlignment="1">
      <alignment horizontal="left" vertical="center" wrapText="1"/>
    </xf>
    <xf numFmtId="0" fontId="21" fillId="0" borderId="961" xfId="3" applyFont="1" applyBorder="1" applyAlignment="1">
      <alignment horizontal="left" vertical="center" wrapText="1"/>
    </xf>
    <xf numFmtId="0" fontId="21" fillId="0" borderId="962" xfId="3" applyFont="1" applyBorder="1" applyAlignment="1">
      <alignment horizontal="left" vertical="center" wrapText="1"/>
    </xf>
    <xf numFmtId="0" fontId="12" fillId="2" borderId="960" xfId="3" applyFont="1" applyFill="1" applyBorder="1" applyAlignment="1">
      <alignment horizontal="center" vertical="center"/>
    </xf>
    <xf numFmtId="0" fontId="12" fillId="2" borderId="961" xfId="3" applyFont="1" applyFill="1" applyBorder="1" applyAlignment="1">
      <alignment horizontal="center" vertical="center"/>
    </xf>
    <xf numFmtId="0" fontId="12" fillId="2" borderId="955" xfId="3" applyFont="1" applyFill="1" applyBorder="1" applyAlignment="1">
      <alignment horizontal="center" vertical="center"/>
    </xf>
    <xf numFmtId="0" fontId="12" fillId="2" borderId="956" xfId="3" applyFont="1" applyFill="1" applyBorder="1" applyAlignment="1">
      <alignment horizontal="center" vertical="center"/>
    </xf>
    <xf numFmtId="0" fontId="19" fillId="0" borderId="957" xfId="3" applyFont="1" applyBorder="1" applyAlignment="1">
      <alignment horizontal="left" vertical="center" shrinkToFit="1"/>
    </xf>
    <xf numFmtId="0" fontId="19" fillId="0" borderId="958" xfId="3" applyFont="1" applyBorder="1" applyAlignment="1">
      <alignment horizontal="left" vertical="center" shrinkToFit="1"/>
    </xf>
    <xf numFmtId="0" fontId="19" fillId="0" borderId="959" xfId="3" applyFont="1" applyBorder="1" applyAlignment="1">
      <alignment horizontal="left" vertical="center" shrinkToFit="1"/>
    </xf>
    <xf numFmtId="0" fontId="12" fillId="2" borderId="950" xfId="3" applyFont="1" applyFill="1" applyBorder="1" applyAlignment="1">
      <alignment horizontal="center" vertical="center"/>
    </xf>
    <xf numFmtId="0" fontId="12" fillId="2" borderId="951" xfId="3" applyFont="1" applyFill="1" applyBorder="1" applyAlignment="1">
      <alignment horizontal="center" vertical="center"/>
    </xf>
    <xf numFmtId="0" fontId="12" fillId="2" borderId="952" xfId="3" applyFont="1" applyFill="1" applyBorder="1" applyAlignment="1">
      <alignment horizontal="center" vertical="center"/>
    </xf>
    <xf numFmtId="0" fontId="13" fillId="0" borderId="953" xfId="3" applyFont="1" applyBorder="1" applyAlignment="1">
      <alignment horizontal="left" vertical="top" wrapText="1"/>
    </xf>
    <xf numFmtId="0" fontId="13" fillId="0" borderId="951" xfId="3" applyFont="1" applyBorder="1" applyAlignment="1">
      <alignment horizontal="left" vertical="top" wrapText="1"/>
    </xf>
    <xf numFmtId="0" fontId="13" fillId="0" borderId="954" xfId="3" applyFont="1" applyBorder="1" applyAlignment="1">
      <alignment horizontal="left" vertical="top" wrapText="1"/>
    </xf>
    <xf numFmtId="0" fontId="12" fillId="2" borderId="945" xfId="3" applyFont="1" applyFill="1" applyBorder="1" applyAlignment="1">
      <alignment horizontal="center" vertical="center"/>
    </xf>
    <xf numFmtId="0" fontId="12" fillId="2" borderId="946" xfId="3" applyFont="1" applyFill="1" applyBorder="1" applyAlignment="1">
      <alignment horizontal="center" vertical="center"/>
    </xf>
    <xf numFmtId="0" fontId="19" fillId="0" borderId="947" xfId="3" applyFont="1" applyBorder="1" applyAlignment="1">
      <alignment horizontal="left" vertical="center" shrinkToFit="1"/>
    </xf>
    <xf numFmtId="0" fontId="19" fillId="0" borderId="948" xfId="3" applyFont="1" applyBorder="1" applyAlignment="1">
      <alignment horizontal="left" vertical="center" shrinkToFit="1"/>
    </xf>
    <xf numFmtId="0" fontId="19" fillId="0" borderId="949" xfId="3" applyFont="1" applyBorder="1" applyAlignment="1">
      <alignment horizontal="left" vertical="center" shrinkToFit="1"/>
    </xf>
    <xf numFmtId="0" fontId="12" fillId="2" borderId="940" xfId="3" applyFont="1" applyFill="1" applyBorder="1" applyAlignment="1">
      <alignment horizontal="center" vertical="center"/>
    </xf>
    <xf numFmtId="0" fontId="12" fillId="2" borderId="941" xfId="3" applyFont="1" applyFill="1" applyBorder="1" applyAlignment="1">
      <alignment horizontal="center" vertical="center"/>
    </xf>
    <xf numFmtId="0" fontId="18" fillId="0" borderId="942" xfId="3" applyFont="1" applyBorder="1" applyAlignment="1">
      <alignment horizontal="left" vertical="center" shrinkToFit="1"/>
    </xf>
    <xf numFmtId="0" fontId="18" fillId="0" borderId="943" xfId="3" applyFont="1" applyBorder="1" applyAlignment="1">
      <alignment horizontal="left" vertical="center" shrinkToFit="1"/>
    </xf>
    <xf numFmtId="0" fontId="18" fillId="0" borderId="944" xfId="3" applyFont="1" applyBorder="1" applyAlignment="1">
      <alignment horizontal="left" vertical="center" shrinkToFit="1"/>
    </xf>
    <xf numFmtId="0" fontId="18" fillId="0" borderId="947" xfId="3" applyFont="1" applyBorder="1" applyAlignment="1">
      <alignment horizontal="left" vertical="center" shrinkToFit="1"/>
    </xf>
    <xf numFmtId="0" fontId="18" fillId="0" borderId="948" xfId="3" applyFont="1" applyBorder="1" applyAlignment="1">
      <alignment horizontal="left" vertical="center" shrinkToFit="1"/>
    </xf>
    <xf numFmtId="0" fontId="18" fillId="0" borderId="949" xfId="3" applyFont="1" applyBorder="1" applyAlignment="1">
      <alignment horizontal="left" vertical="center" shrinkToFit="1"/>
    </xf>
    <xf numFmtId="0" fontId="12" fillId="5" borderId="927" xfId="3" applyFont="1" applyFill="1" applyBorder="1" applyAlignment="1">
      <alignment horizontal="left" vertical="top" wrapText="1"/>
    </xf>
    <xf numFmtId="0" fontId="12" fillId="5" borderId="928" xfId="3" applyFont="1" applyFill="1" applyBorder="1" applyAlignment="1">
      <alignment horizontal="left" vertical="top" wrapText="1"/>
    </xf>
    <xf numFmtId="0" fontId="12" fillId="2" borderId="926" xfId="3" applyFont="1" applyFill="1" applyBorder="1" applyAlignment="1">
      <alignment horizontal="center" vertical="center" wrapText="1"/>
    </xf>
    <xf numFmtId="0" fontId="12" fillId="2" borderId="927" xfId="3" applyFont="1" applyFill="1" applyBorder="1" applyAlignment="1">
      <alignment horizontal="center" vertical="center" wrapText="1"/>
    </xf>
    <xf numFmtId="0" fontId="12" fillId="2" borderId="939" xfId="3" applyFont="1" applyFill="1" applyBorder="1" applyAlignment="1">
      <alignment horizontal="center" vertical="center" wrapText="1"/>
    </xf>
    <xf numFmtId="0" fontId="12" fillId="2" borderId="921" xfId="3" applyFont="1" applyFill="1" applyBorder="1" applyAlignment="1">
      <alignment horizontal="center" vertical="center"/>
    </xf>
    <xf numFmtId="0" fontId="12" fillId="2" borderId="922" xfId="3" applyFont="1" applyFill="1" applyBorder="1" applyAlignment="1">
      <alignment horizontal="center" vertical="center"/>
    </xf>
    <xf numFmtId="0" fontId="19" fillId="0" borderId="923" xfId="3" applyFont="1" applyBorder="1" applyAlignment="1">
      <alignment horizontal="left" vertical="center" shrinkToFit="1"/>
    </xf>
    <xf numFmtId="0" fontId="19" fillId="0" borderId="924" xfId="3" applyFont="1" applyBorder="1" applyAlignment="1">
      <alignment horizontal="left" vertical="center" shrinkToFit="1"/>
    </xf>
    <xf numFmtId="0" fontId="19" fillId="0" borderId="925" xfId="3" applyFont="1" applyBorder="1" applyAlignment="1">
      <alignment horizontal="left" vertical="center" shrinkToFit="1"/>
    </xf>
    <xf numFmtId="0" fontId="12" fillId="2" borderId="934" xfId="3" applyFont="1" applyFill="1" applyBorder="1" applyAlignment="1">
      <alignment horizontal="center" vertical="center"/>
    </xf>
    <xf numFmtId="0" fontId="12" fillId="2" borderId="935" xfId="3" applyFont="1" applyFill="1" applyBorder="1" applyAlignment="1">
      <alignment horizontal="center" vertical="center"/>
    </xf>
    <xf numFmtId="0" fontId="19" fillId="0" borderId="936" xfId="3" applyFont="1" applyBorder="1" applyAlignment="1">
      <alignment horizontal="left" vertical="center" shrinkToFit="1"/>
    </xf>
    <xf numFmtId="0" fontId="19" fillId="0" borderId="937" xfId="3" applyFont="1" applyBorder="1" applyAlignment="1">
      <alignment horizontal="left" vertical="center" shrinkToFit="1"/>
    </xf>
    <xf numFmtId="0" fontId="19" fillId="0" borderId="938" xfId="3" applyFont="1" applyBorder="1" applyAlignment="1">
      <alignment horizontal="left" vertical="center" shrinkToFit="1"/>
    </xf>
    <xf numFmtId="0" fontId="18" fillId="0" borderId="923" xfId="3" applyFont="1" applyBorder="1" applyAlignment="1">
      <alignment horizontal="left" vertical="center" shrinkToFit="1"/>
    </xf>
    <xf numFmtId="0" fontId="18" fillId="0" borderId="924" xfId="3" applyFont="1" applyBorder="1" applyAlignment="1">
      <alignment horizontal="left" vertical="center" shrinkToFit="1"/>
    </xf>
    <xf numFmtId="0" fontId="18" fillId="0" borderId="925" xfId="3" applyFont="1" applyBorder="1" applyAlignment="1">
      <alignment horizontal="left" vertical="center" shrinkToFit="1"/>
    </xf>
    <xf numFmtId="0" fontId="16" fillId="0" borderId="927" xfId="3" applyFont="1" applyBorder="1" applyAlignment="1">
      <alignment horizontal="left" vertical="center" wrapText="1"/>
    </xf>
    <xf numFmtId="0" fontId="16" fillId="0" borderId="928" xfId="3" applyFont="1" applyBorder="1" applyAlignment="1">
      <alignment horizontal="left" vertical="center" wrapText="1"/>
    </xf>
    <xf numFmtId="0" fontId="12" fillId="2" borderId="929" xfId="3" applyFont="1" applyFill="1" applyBorder="1" applyAlignment="1">
      <alignment horizontal="center" vertical="center"/>
    </xf>
    <xf numFmtId="0" fontId="12" fillId="2" borderId="930" xfId="3" applyFont="1" applyFill="1" applyBorder="1" applyAlignment="1">
      <alignment horizontal="center" vertical="center"/>
    </xf>
    <xf numFmtId="0" fontId="12" fillId="2" borderId="931" xfId="3" applyFont="1" applyFill="1" applyBorder="1" applyAlignment="1">
      <alignment horizontal="center" vertical="center"/>
    </xf>
    <xf numFmtId="0" fontId="13" fillId="0" borderId="932" xfId="3" applyFont="1" applyBorder="1" applyAlignment="1">
      <alignment horizontal="left" vertical="top" wrapText="1"/>
    </xf>
    <xf numFmtId="0" fontId="13" fillId="0" borderId="930" xfId="3" applyFont="1" applyBorder="1" applyAlignment="1">
      <alignment horizontal="left" vertical="top" wrapText="1"/>
    </xf>
    <xf numFmtId="0" fontId="13" fillId="0" borderId="933" xfId="3" applyFont="1" applyBorder="1" applyAlignment="1">
      <alignment horizontal="left" vertical="top" wrapText="1"/>
    </xf>
    <xf numFmtId="0" fontId="12" fillId="2" borderId="926" xfId="3" applyFont="1" applyFill="1" applyBorder="1" applyAlignment="1">
      <alignment horizontal="center" vertical="center"/>
    </xf>
    <xf numFmtId="0" fontId="12" fillId="2" borderId="927" xfId="3" applyFont="1" applyFill="1" applyBorder="1" applyAlignment="1">
      <alignment horizontal="center" vertical="center"/>
    </xf>
    <xf numFmtId="0" fontId="16" fillId="0" borderId="914" xfId="3" applyFont="1" applyBorder="1" applyAlignment="1">
      <alignment horizontal="left" vertical="center" wrapText="1"/>
    </xf>
    <xf numFmtId="0" fontId="16" fillId="0" borderId="915" xfId="3" applyFont="1" applyBorder="1" applyAlignment="1">
      <alignment horizontal="left" vertical="center" wrapText="1"/>
    </xf>
    <xf numFmtId="0" fontId="12" fillId="2" borderId="916" xfId="3" applyFont="1" applyFill="1" applyBorder="1" applyAlignment="1">
      <alignment horizontal="center" vertical="center"/>
    </xf>
    <xf numFmtId="0" fontId="12" fillId="2" borderId="917" xfId="3" applyFont="1" applyFill="1" applyBorder="1" applyAlignment="1">
      <alignment horizontal="center" vertical="center"/>
    </xf>
    <xf numFmtId="0" fontId="18" fillId="0" borderId="918" xfId="3" applyFont="1" applyBorder="1" applyAlignment="1">
      <alignment horizontal="left" vertical="center" shrinkToFit="1"/>
    </xf>
    <xf numFmtId="0" fontId="18" fillId="0" borderId="919" xfId="3" applyFont="1" applyBorder="1" applyAlignment="1">
      <alignment horizontal="left" vertical="center" shrinkToFit="1"/>
    </xf>
    <xf numFmtId="0" fontId="18" fillId="0" borderId="920" xfId="3" applyFont="1" applyBorder="1" applyAlignment="1">
      <alignment horizontal="left" vertical="center" shrinkToFit="1"/>
    </xf>
    <xf numFmtId="0" fontId="12" fillId="2" borderId="1007" xfId="3" applyFont="1" applyFill="1" applyBorder="1" applyAlignment="1">
      <alignment horizontal="center" vertical="center" wrapText="1"/>
    </xf>
    <xf numFmtId="0" fontId="12" fillId="2" borderId="1008" xfId="3" applyFont="1" applyFill="1" applyBorder="1" applyAlignment="1">
      <alignment horizontal="center" vertical="center" wrapText="1"/>
    </xf>
    <xf numFmtId="0" fontId="12" fillId="2" borderId="1009" xfId="3" applyFont="1" applyFill="1" applyBorder="1" applyAlignment="1">
      <alignment horizontal="center" vertical="center" wrapText="1"/>
    </xf>
    <xf numFmtId="0" fontId="12" fillId="5" borderId="1007" xfId="3" applyFont="1" applyFill="1" applyBorder="1" applyAlignment="1">
      <alignment horizontal="left" vertical="top" wrapText="1"/>
    </xf>
    <xf numFmtId="0" fontId="12" fillId="5" borderId="1008" xfId="3" applyFont="1" applyFill="1" applyBorder="1" applyAlignment="1">
      <alignment horizontal="left" vertical="top" wrapText="1"/>
    </xf>
    <xf numFmtId="0" fontId="12" fillId="5" borderId="1009" xfId="3" applyFont="1" applyFill="1" applyBorder="1" applyAlignment="1">
      <alignment horizontal="left" vertical="top" wrapText="1"/>
    </xf>
    <xf numFmtId="0" fontId="15" fillId="5" borderId="1007" xfId="3" applyFont="1" applyFill="1" applyBorder="1" applyAlignment="1">
      <alignment horizontal="center" vertical="center" wrapText="1"/>
    </xf>
    <xf numFmtId="0" fontId="15" fillId="5" borderId="1009" xfId="3" applyFont="1" applyFill="1" applyBorder="1" applyAlignment="1">
      <alignment horizontal="center" vertical="center" wrapText="1"/>
    </xf>
    <xf numFmtId="0" fontId="21" fillId="0" borderId="1007" xfId="3" applyFont="1" applyBorder="1" applyAlignment="1">
      <alignment horizontal="left" vertical="center" wrapText="1"/>
    </xf>
    <xf numFmtId="0" fontId="21" fillId="0" borderId="1008" xfId="3" applyFont="1" applyBorder="1" applyAlignment="1">
      <alignment horizontal="left" vertical="center" wrapText="1"/>
    </xf>
    <xf numFmtId="0" fontId="21" fillId="0" borderId="1009" xfId="3" applyFont="1" applyBorder="1" applyAlignment="1">
      <alignment horizontal="left" vertical="center" wrapText="1"/>
    </xf>
    <xf numFmtId="0" fontId="12" fillId="2" borderId="1007" xfId="3" applyFont="1" applyFill="1" applyBorder="1" applyAlignment="1">
      <alignment horizontal="center" vertical="center"/>
    </xf>
    <xf numFmtId="0" fontId="12" fillId="2" borderId="1008" xfId="3" applyFont="1" applyFill="1" applyBorder="1" applyAlignment="1">
      <alignment horizontal="center" vertical="center"/>
    </xf>
    <xf numFmtId="0" fontId="12" fillId="2" borderId="1002" xfId="3" applyFont="1" applyFill="1" applyBorder="1" applyAlignment="1">
      <alignment horizontal="center" vertical="center"/>
    </xf>
    <xf numFmtId="0" fontId="12" fillId="2" borderId="1003" xfId="3" applyFont="1" applyFill="1" applyBorder="1" applyAlignment="1">
      <alignment horizontal="center" vertical="center"/>
    </xf>
    <xf numFmtId="0" fontId="19" fillId="0" borderId="1004" xfId="3" applyFont="1" applyBorder="1" applyAlignment="1">
      <alignment horizontal="left" vertical="center" shrinkToFit="1"/>
    </xf>
    <xf numFmtId="0" fontId="19" fillId="0" borderId="1005" xfId="3" applyFont="1" applyBorder="1" applyAlignment="1">
      <alignment horizontal="left" vertical="center" shrinkToFit="1"/>
    </xf>
    <xf numFmtId="0" fontId="19" fillId="0" borderId="1006" xfId="3" applyFont="1" applyBorder="1" applyAlignment="1">
      <alignment horizontal="left" vertical="center" shrinkToFit="1"/>
    </xf>
    <xf numFmtId="0" fontId="12" fillId="2" borderId="997" xfId="3" applyFont="1" applyFill="1" applyBorder="1" applyAlignment="1">
      <alignment horizontal="center" vertical="center"/>
    </xf>
    <xf numFmtId="0" fontId="12" fillId="2" borderId="998" xfId="3" applyFont="1" applyFill="1" applyBorder="1" applyAlignment="1">
      <alignment horizontal="center" vertical="center"/>
    </xf>
    <xf numFmtId="0" fontId="12" fillId="2" borderId="999" xfId="3" applyFont="1" applyFill="1" applyBorder="1" applyAlignment="1">
      <alignment horizontal="center" vertical="center"/>
    </xf>
    <xf numFmtId="0" fontId="13" fillId="0" borderId="1000" xfId="3" applyFont="1" applyBorder="1" applyAlignment="1">
      <alignment horizontal="left" vertical="top" wrapText="1"/>
    </xf>
    <xf numFmtId="0" fontId="13" fillId="0" borderId="998" xfId="3" applyFont="1" applyBorder="1" applyAlignment="1">
      <alignment horizontal="left" vertical="top" wrapText="1"/>
    </xf>
    <xf numFmtId="0" fontId="13" fillId="0" borderId="1001" xfId="3" applyFont="1" applyBorder="1" applyAlignment="1">
      <alignment horizontal="left" vertical="top" wrapText="1"/>
    </xf>
    <xf numFmtId="0" fontId="12" fillId="2" borderId="992" xfId="3" applyFont="1" applyFill="1" applyBorder="1" applyAlignment="1">
      <alignment horizontal="center" vertical="center"/>
    </xf>
    <xf numFmtId="0" fontId="12" fillId="2" borderId="993" xfId="3" applyFont="1" applyFill="1" applyBorder="1" applyAlignment="1">
      <alignment horizontal="center" vertical="center"/>
    </xf>
    <xf numFmtId="0" fontId="19" fillId="0" borderId="994" xfId="3" applyFont="1" applyBorder="1" applyAlignment="1">
      <alignment horizontal="left" vertical="center" shrinkToFit="1"/>
    </xf>
    <xf numFmtId="0" fontId="19" fillId="0" borderId="995" xfId="3" applyFont="1" applyBorder="1" applyAlignment="1">
      <alignment horizontal="left" vertical="center" shrinkToFit="1"/>
    </xf>
    <xf numFmtId="0" fontId="19" fillId="0" borderId="996" xfId="3" applyFont="1" applyBorder="1" applyAlignment="1">
      <alignment horizontal="left" vertical="center" shrinkToFit="1"/>
    </xf>
    <xf numFmtId="0" fontId="12" fillId="2" borderId="987" xfId="3" applyFont="1" applyFill="1" applyBorder="1" applyAlignment="1">
      <alignment horizontal="center" vertical="center"/>
    </xf>
    <xf numFmtId="0" fontId="12" fillId="2" borderId="988" xfId="3" applyFont="1" applyFill="1" applyBorder="1" applyAlignment="1">
      <alignment horizontal="center" vertical="center"/>
    </xf>
    <xf numFmtId="0" fontId="18" fillId="0" borderId="989" xfId="3" applyFont="1" applyBorder="1" applyAlignment="1">
      <alignment horizontal="left" vertical="center" shrinkToFit="1"/>
    </xf>
    <xf numFmtId="0" fontId="18" fillId="0" borderId="990" xfId="3" applyFont="1" applyBorder="1" applyAlignment="1">
      <alignment horizontal="left" vertical="center" shrinkToFit="1"/>
    </xf>
    <xf numFmtId="0" fontId="18" fillId="0" borderId="991" xfId="3" applyFont="1" applyBorder="1" applyAlignment="1">
      <alignment horizontal="left" vertical="center" shrinkToFit="1"/>
    </xf>
    <xf numFmtId="0" fontId="18" fillId="0" borderId="994" xfId="3" applyFont="1" applyBorder="1" applyAlignment="1">
      <alignment horizontal="left" vertical="center" shrinkToFit="1"/>
    </xf>
    <xf numFmtId="0" fontId="18" fillId="0" borderId="995" xfId="3" applyFont="1" applyBorder="1" applyAlignment="1">
      <alignment horizontal="left" vertical="center" shrinkToFit="1"/>
    </xf>
    <xf numFmtId="0" fontId="18" fillId="0" borderId="996" xfId="3" applyFont="1" applyBorder="1" applyAlignment="1">
      <alignment horizontal="left" vertical="center" shrinkToFit="1"/>
    </xf>
    <xf numFmtId="0" fontId="12" fillId="5" borderId="974" xfId="3" applyFont="1" applyFill="1" applyBorder="1" applyAlignment="1">
      <alignment horizontal="left" vertical="top" wrapText="1"/>
    </xf>
    <xf numFmtId="0" fontId="12" fillId="5" borderId="975" xfId="3" applyFont="1" applyFill="1" applyBorder="1" applyAlignment="1">
      <alignment horizontal="left" vertical="top" wrapText="1"/>
    </xf>
    <xf numFmtId="0" fontId="12" fillId="2" borderId="973" xfId="3" applyFont="1" applyFill="1" applyBorder="1" applyAlignment="1">
      <alignment horizontal="center" vertical="center" wrapText="1"/>
    </xf>
    <xf numFmtId="0" fontId="12" fillId="2" borderId="974" xfId="3" applyFont="1" applyFill="1" applyBorder="1" applyAlignment="1">
      <alignment horizontal="center" vertical="center" wrapText="1"/>
    </xf>
    <xf numFmtId="0" fontId="12" fillId="2" borderId="986" xfId="3" applyFont="1" applyFill="1" applyBorder="1" applyAlignment="1">
      <alignment horizontal="center" vertical="center" wrapText="1"/>
    </xf>
    <xf numFmtId="0" fontId="12" fillId="2" borderId="968" xfId="3" applyFont="1" applyFill="1" applyBorder="1" applyAlignment="1">
      <alignment horizontal="center" vertical="center"/>
    </xf>
    <xf numFmtId="0" fontId="12" fillId="2" borderId="969" xfId="3" applyFont="1" applyFill="1" applyBorder="1" applyAlignment="1">
      <alignment horizontal="center" vertical="center"/>
    </xf>
    <xf numFmtId="0" fontId="19" fillId="0" borderId="970" xfId="3" applyFont="1" applyBorder="1" applyAlignment="1">
      <alignment horizontal="left" vertical="center" shrinkToFit="1"/>
    </xf>
    <xf numFmtId="0" fontId="19" fillId="0" borderId="971" xfId="3" applyFont="1" applyBorder="1" applyAlignment="1">
      <alignment horizontal="left" vertical="center" shrinkToFit="1"/>
    </xf>
    <xf numFmtId="0" fontId="19" fillId="0" borderId="972" xfId="3" applyFont="1" applyBorder="1" applyAlignment="1">
      <alignment horizontal="left" vertical="center" shrinkToFit="1"/>
    </xf>
    <xf numFmtId="0" fontId="12" fillId="2" borderId="981" xfId="3" applyFont="1" applyFill="1" applyBorder="1" applyAlignment="1">
      <alignment horizontal="center" vertical="center"/>
    </xf>
    <xf numFmtId="0" fontId="12" fillId="2" borderId="982" xfId="3" applyFont="1" applyFill="1" applyBorder="1" applyAlignment="1">
      <alignment horizontal="center" vertical="center"/>
    </xf>
    <xf numFmtId="0" fontId="19" fillId="0" borderId="983" xfId="3" applyFont="1" applyBorder="1" applyAlignment="1">
      <alignment horizontal="left" vertical="center" shrinkToFit="1"/>
    </xf>
    <xf numFmtId="0" fontId="19" fillId="0" borderId="984" xfId="3" applyFont="1" applyBorder="1" applyAlignment="1">
      <alignment horizontal="left" vertical="center" shrinkToFit="1"/>
    </xf>
    <xf numFmtId="0" fontId="19" fillId="0" borderId="985" xfId="3" applyFont="1" applyBorder="1" applyAlignment="1">
      <alignment horizontal="left" vertical="center" shrinkToFit="1"/>
    </xf>
    <xf numFmtId="0" fontId="18" fillId="0" borderId="970" xfId="3" applyFont="1" applyBorder="1" applyAlignment="1">
      <alignment horizontal="left" vertical="center" shrinkToFit="1"/>
    </xf>
    <xf numFmtId="0" fontId="18" fillId="0" borderId="971" xfId="3" applyFont="1" applyBorder="1" applyAlignment="1">
      <alignment horizontal="left" vertical="center" shrinkToFit="1"/>
    </xf>
    <xf numFmtId="0" fontId="18" fillId="0" borderId="972" xfId="3" applyFont="1" applyBorder="1" applyAlignment="1">
      <alignment horizontal="left" vertical="center" shrinkToFit="1"/>
    </xf>
    <xf numFmtId="0" fontId="16" fillId="0" borderId="974" xfId="3" applyFont="1" applyBorder="1" applyAlignment="1">
      <alignment horizontal="left" vertical="center" wrapText="1"/>
    </xf>
    <xf numFmtId="0" fontId="16" fillId="0" borderId="975" xfId="3" applyFont="1" applyBorder="1" applyAlignment="1">
      <alignment horizontal="left" vertical="center" wrapText="1"/>
    </xf>
    <xf numFmtId="0" fontId="12" fillId="2" borderId="976" xfId="3" applyFont="1" applyFill="1" applyBorder="1" applyAlignment="1">
      <alignment horizontal="center" vertical="center"/>
    </xf>
    <xf numFmtId="0" fontId="12" fillId="2" borderId="977" xfId="3" applyFont="1" applyFill="1" applyBorder="1" applyAlignment="1">
      <alignment horizontal="center" vertical="center"/>
    </xf>
    <xf numFmtId="0" fontId="12" fillId="2" borderId="978" xfId="3" applyFont="1" applyFill="1" applyBorder="1" applyAlignment="1">
      <alignment horizontal="center" vertical="center"/>
    </xf>
    <xf numFmtId="0" fontId="13" fillId="0" borderId="979" xfId="3" applyFont="1" applyBorder="1" applyAlignment="1">
      <alignment horizontal="left" vertical="top" wrapText="1"/>
    </xf>
    <xf numFmtId="0" fontId="13" fillId="0" borderId="977" xfId="3" applyFont="1" applyBorder="1" applyAlignment="1">
      <alignment horizontal="left" vertical="top" wrapText="1"/>
    </xf>
    <xf numFmtId="0" fontId="13" fillId="0" borderId="980" xfId="3" applyFont="1" applyBorder="1" applyAlignment="1">
      <alignment horizontal="left" vertical="top" wrapText="1"/>
    </xf>
    <xf numFmtId="0" fontId="12" fillId="2" borderId="973" xfId="3" applyFont="1" applyFill="1" applyBorder="1" applyAlignment="1">
      <alignment horizontal="center" vertical="center"/>
    </xf>
    <xf numFmtId="0" fontId="12" fillId="2" borderId="974" xfId="3" applyFont="1" applyFill="1" applyBorder="1" applyAlignment="1">
      <alignment horizontal="center" vertical="center"/>
    </xf>
    <xf numFmtId="0" fontId="16" fillId="0" borderId="961" xfId="3" applyFont="1" applyBorder="1" applyAlignment="1">
      <alignment horizontal="left" vertical="center" wrapText="1"/>
    </xf>
    <xf numFmtId="0" fontId="16" fillId="0" borderId="962" xfId="3" applyFont="1" applyBorder="1" applyAlignment="1">
      <alignment horizontal="left" vertical="center" wrapText="1"/>
    </xf>
    <xf numFmtId="0" fontId="12" fillId="2" borderId="963" xfId="3" applyFont="1" applyFill="1" applyBorder="1" applyAlignment="1">
      <alignment horizontal="center" vertical="center"/>
    </xf>
    <xf numFmtId="0" fontId="12" fillId="2" borderId="964" xfId="3" applyFont="1" applyFill="1" applyBorder="1" applyAlignment="1">
      <alignment horizontal="center" vertical="center"/>
    </xf>
    <xf numFmtId="0" fontId="18" fillId="0" borderId="965" xfId="3" applyFont="1" applyBorder="1" applyAlignment="1">
      <alignment horizontal="left" vertical="center" shrinkToFit="1"/>
    </xf>
    <xf numFmtId="0" fontId="18" fillId="0" borderId="966" xfId="3" applyFont="1" applyBorder="1" applyAlignment="1">
      <alignment horizontal="left" vertical="center" shrinkToFit="1"/>
    </xf>
    <xf numFmtId="0" fontId="18" fillId="0" borderId="967" xfId="3" applyFont="1" applyBorder="1" applyAlignment="1">
      <alignment horizontal="left" vertical="center" shrinkToFit="1"/>
    </xf>
    <xf numFmtId="0" fontId="12" fillId="2" borderId="1054" xfId="3" applyFont="1" applyFill="1" applyBorder="1" applyAlignment="1">
      <alignment horizontal="center" vertical="center" wrapText="1"/>
    </xf>
    <xf numFmtId="0" fontId="12" fillId="2" borderId="1055" xfId="3" applyFont="1" applyFill="1" applyBorder="1" applyAlignment="1">
      <alignment horizontal="center" vertical="center" wrapText="1"/>
    </xf>
    <xf numFmtId="0" fontId="12" fillId="2" borderId="1056" xfId="3" applyFont="1" applyFill="1" applyBorder="1" applyAlignment="1">
      <alignment horizontal="center" vertical="center" wrapText="1"/>
    </xf>
    <xf numFmtId="0" fontId="12" fillId="5" borderId="1054" xfId="3" applyFont="1" applyFill="1" applyBorder="1" applyAlignment="1">
      <alignment horizontal="left" vertical="top" wrapText="1"/>
    </xf>
    <xf numFmtId="0" fontId="12" fillId="5" borderId="1055" xfId="3" applyFont="1" applyFill="1" applyBorder="1" applyAlignment="1">
      <alignment horizontal="left" vertical="top" wrapText="1"/>
    </xf>
    <xf numFmtId="0" fontId="12" fillId="5" borderId="1056" xfId="3" applyFont="1" applyFill="1" applyBorder="1" applyAlignment="1">
      <alignment horizontal="left" vertical="top" wrapText="1"/>
    </xf>
    <xf numFmtId="0" fontId="15" fillId="5" borderId="1054" xfId="3" applyFont="1" applyFill="1" applyBorder="1" applyAlignment="1">
      <alignment horizontal="center" vertical="center" wrapText="1"/>
    </xf>
    <xf numFmtId="0" fontId="15" fillId="5" borderId="1056" xfId="3" applyFont="1" applyFill="1" applyBorder="1" applyAlignment="1">
      <alignment horizontal="center" vertical="center" wrapText="1"/>
    </xf>
    <xf numFmtId="0" fontId="21" fillId="0" borderId="1054" xfId="3" applyFont="1" applyBorder="1" applyAlignment="1">
      <alignment horizontal="left" vertical="center" wrapText="1"/>
    </xf>
    <xf numFmtId="0" fontId="21" fillId="0" borderId="1055" xfId="3" applyFont="1" applyBorder="1" applyAlignment="1">
      <alignment horizontal="left" vertical="center" wrapText="1"/>
    </xf>
    <xf numFmtId="0" fontId="21" fillId="0" borderId="1056" xfId="3" applyFont="1" applyBorder="1" applyAlignment="1">
      <alignment horizontal="left" vertical="center" wrapText="1"/>
    </xf>
    <xf numFmtId="0" fontId="12" fillId="2" borderId="1054" xfId="3" applyFont="1" applyFill="1" applyBorder="1" applyAlignment="1">
      <alignment horizontal="center" vertical="center"/>
    </xf>
    <xf numFmtId="0" fontId="12" fillId="2" borderId="1055" xfId="3" applyFont="1" applyFill="1" applyBorder="1" applyAlignment="1">
      <alignment horizontal="center" vertical="center"/>
    </xf>
    <xf numFmtId="0" fontId="12" fillId="2" borderId="1049" xfId="3" applyFont="1" applyFill="1" applyBorder="1" applyAlignment="1">
      <alignment horizontal="center" vertical="center"/>
    </xf>
    <xf numFmtId="0" fontId="12" fillId="2" borderId="1050" xfId="3" applyFont="1" applyFill="1" applyBorder="1" applyAlignment="1">
      <alignment horizontal="center" vertical="center"/>
    </xf>
    <xf numFmtId="0" fontId="19" fillId="0" borderId="1051" xfId="3" applyFont="1" applyBorder="1" applyAlignment="1">
      <alignment horizontal="left" vertical="center" shrinkToFit="1"/>
    </xf>
    <xf numFmtId="0" fontId="19" fillId="0" borderId="1052" xfId="3" applyFont="1" applyBorder="1" applyAlignment="1">
      <alignment horizontal="left" vertical="center" shrinkToFit="1"/>
    </xf>
    <xf numFmtId="0" fontId="19" fillId="0" borderId="1053" xfId="3" applyFont="1" applyBorder="1" applyAlignment="1">
      <alignment horizontal="left" vertical="center" shrinkToFit="1"/>
    </xf>
    <xf numFmtId="0" fontId="12" fillId="2" borderId="1044" xfId="3" applyFont="1" applyFill="1" applyBorder="1" applyAlignment="1">
      <alignment horizontal="center" vertical="center"/>
    </xf>
    <xf numFmtId="0" fontId="12" fillId="2" borderId="1045" xfId="3" applyFont="1" applyFill="1" applyBorder="1" applyAlignment="1">
      <alignment horizontal="center" vertical="center"/>
    </xf>
    <xf numFmtId="0" fontId="12" fillId="2" borderId="1046" xfId="3" applyFont="1" applyFill="1" applyBorder="1" applyAlignment="1">
      <alignment horizontal="center" vertical="center"/>
    </xf>
    <xf numFmtId="0" fontId="13" fillId="0" borderId="1047" xfId="3" applyFont="1" applyBorder="1" applyAlignment="1">
      <alignment horizontal="left" vertical="top" wrapText="1"/>
    </xf>
    <xf numFmtId="0" fontId="13" fillId="0" borderId="1045" xfId="3" applyFont="1" applyBorder="1" applyAlignment="1">
      <alignment horizontal="left" vertical="top" wrapText="1"/>
    </xf>
    <xf numFmtId="0" fontId="13" fillId="0" borderId="1048" xfId="3" applyFont="1" applyBorder="1" applyAlignment="1">
      <alignment horizontal="left" vertical="top" wrapText="1"/>
    </xf>
    <xf numFmtId="0" fontId="12" fillId="2" borderId="1039" xfId="3" applyFont="1" applyFill="1" applyBorder="1" applyAlignment="1">
      <alignment horizontal="center" vertical="center"/>
    </xf>
    <xf numFmtId="0" fontId="12" fillId="2" borderId="1040" xfId="3" applyFont="1" applyFill="1" applyBorder="1" applyAlignment="1">
      <alignment horizontal="center" vertical="center"/>
    </xf>
    <xf numFmtId="0" fontId="19" fillId="0" borderId="1041" xfId="3" applyFont="1" applyBorder="1" applyAlignment="1">
      <alignment horizontal="left" vertical="center" shrinkToFit="1"/>
    </xf>
    <xf numFmtId="0" fontId="19" fillId="0" borderId="1042" xfId="3" applyFont="1" applyBorder="1" applyAlignment="1">
      <alignment horizontal="left" vertical="center" shrinkToFit="1"/>
    </xf>
    <xf numFmtId="0" fontId="19" fillId="0" borderId="1043" xfId="3" applyFont="1" applyBorder="1" applyAlignment="1">
      <alignment horizontal="left" vertical="center" shrinkToFit="1"/>
    </xf>
    <xf numFmtId="0" fontId="12" fillId="2" borderId="1034" xfId="3" applyFont="1" applyFill="1" applyBorder="1" applyAlignment="1">
      <alignment horizontal="center" vertical="center"/>
    </xf>
    <xf numFmtId="0" fontId="12" fillId="2" borderId="1035" xfId="3" applyFont="1" applyFill="1" applyBorder="1" applyAlignment="1">
      <alignment horizontal="center" vertical="center"/>
    </xf>
    <xf numFmtId="0" fontId="18" fillId="0" borderId="1036" xfId="3" applyFont="1" applyBorder="1" applyAlignment="1">
      <alignment horizontal="left" vertical="center" shrinkToFit="1"/>
    </xf>
    <xf numFmtId="0" fontId="18" fillId="0" borderId="1037" xfId="3" applyFont="1" applyBorder="1" applyAlignment="1">
      <alignment horizontal="left" vertical="center" shrinkToFit="1"/>
    </xf>
    <xf numFmtId="0" fontId="18" fillId="0" borderId="1038" xfId="3" applyFont="1" applyBorder="1" applyAlignment="1">
      <alignment horizontal="left" vertical="center" shrinkToFit="1"/>
    </xf>
    <xf numFmtId="0" fontId="18" fillId="0" borderId="1041" xfId="3" applyFont="1" applyBorder="1" applyAlignment="1">
      <alignment horizontal="left" vertical="center" shrinkToFit="1"/>
    </xf>
    <xf numFmtId="0" fontId="18" fillId="0" borderId="1042" xfId="3" applyFont="1" applyBorder="1" applyAlignment="1">
      <alignment horizontal="left" vertical="center" shrinkToFit="1"/>
    </xf>
    <xf numFmtId="0" fontId="18" fillId="0" borderId="1043" xfId="3" applyFont="1" applyBorder="1" applyAlignment="1">
      <alignment horizontal="left" vertical="center" shrinkToFit="1"/>
    </xf>
    <xf numFmtId="0" fontId="12" fillId="5" borderId="1021" xfId="3" applyFont="1" applyFill="1" applyBorder="1" applyAlignment="1">
      <alignment horizontal="left" vertical="top" wrapText="1"/>
    </xf>
    <xf numFmtId="0" fontId="12" fillId="5" borderId="1022" xfId="3" applyFont="1" applyFill="1" applyBorder="1" applyAlignment="1">
      <alignment horizontal="left" vertical="top" wrapText="1"/>
    </xf>
    <xf numFmtId="0" fontId="12" fillId="2" borderId="1020" xfId="3" applyFont="1" applyFill="1" applyBorder="1" applyAlignment="1">
      <alignment horizontal="center" vertical="center" wrapText="1"/>
    </xf>
    <xf numFmtId="0" fontId="12" fillId="2" borderId="1021" xfId="3" applyFont="1" applyFill="1" applyBorder="1" applyAlignment="1">
      <alignment horizontal="center" vertical="center" wrapText="1"/>
    </xf>
    <xf numFmtId="0" fontId="12" fillId="2" borderId="1033" xfId="3" applyFont="1" applyFill="1" applyBorder="1" applyAlignment="1">
      <alignment horizontal="center" vertical="center" wrapText="1"/>
    </xf>
    <xf numFmtId="0" fontId="12" fillId="2" borderId="1015" xfId="3" applyFont="1" applyFill="1" applyBorder="1" applyAlignment="1">
      <alignment horizontal="center" vertical="center"/>
    </xf>
    <xf numFmtId="0" fontId="12" fillId="2" borderId="1016" xfId="3" applyFont="1" applyFill="1" applyBorder="1" applyAlignment="1">
      <alignment horizontal="center" vertical="center"/>
    </xf>
    <xf numFmtId="0" fontId="19" fillId="0" borderId="1017" xfId="3" applyFont="1" applyBorder="1" applyAlignment="1">
      <alignment horizontal="left" vertical="center" shrinkToFit="1"/>
    </xf>
    <xf numFmtId="0" fontId="19" fillId="0" borderId="1018" xfId="3" applyFont="1" applyBorder="1" applyAlignment="1">
      <alignment horizontal="left" vertical="center" shrinkToFit="1"/>
    </xf>
    <xf numFmtId="0" fontId="19" fillId="0" borderId="1019" xfId="3" applyFont="1" applyBorder="1" applyAlignment="1">
      <alignment horizontal="left" vertical="center" shrinkToFit="1"/>
    </xf>
    <xf numFmtId="0" fontId="12" fillId="2" borderId="1028" xfId="3" applyFont="1" applyFill="1" applyBorder="1" applyAlignment="1">
      <alignment horizontal="center" vertical="center"/>
    </xf>
    <xf numFmtId="0" fontId="12" fillId="2" borderId="1029" xfId="3" applyFont="1" applyFill="1" applyBorder="1" applyAlignment="1">
      <alignment horizontal="center" vertical="center"/>
    </xf>
    <xf numFmtId="0" fontId="19" fillId="0" borderId="1030" xfId="3" applyFont="1" applyBorder="1" applyAlignment="1">
      <alignment horizontal="left" vertical="center" shrinkToFit="1"/>
    </xf>
    <xf numFmtId="0" fontId="19" fillId="0" borderId="1031" xfId="3" applyFont="1" applyBorder="1" applyAlignment="1">
      <alignment horizontal="left" vertical="center" shrinkToFit="1"/>
    </xf>
    <xf numFmtId="0" fontId="19" fillId="0" borderId="1032" xfId="3" applyFont="1" applyBorder="1" applyAlignment="1">
      <alignment horizontal="left" vertical="center" shrinkToFit="1"/>
    </xf>
    <xf numFmtId="0" fontId="18" fillId="0" borderId="1017" xfId="3" applyFont="1" applyBorder="1" applyAlignment="1">
      <alignment horizontal="left" vertical="center" shrinkToFit="1"/>
    </xf>
    <xf numFmtId="0" fontId="18" fillId="0" borderId="1018" xfId="3" applyFont="1" applyBorder="1" applyAlignment="1">
      <alignment horizontal="left" vertical="center" shrinkToFit="1"/>
    </xf>
    <xf numFmtId="0" fontId="18" fillId="0" borderId="1019" xfId="3" applyFont="1" applyBorder="1" applyAlignment="1">
      <alignment horizontal="left" vertical="center" shrinkToFit="1"/>
    </xf>
    <xf numFmtId="0" fontId="16" fillId="0" borderId="1021" xfId="3" applyFont="1" applyBorder="1" applyAlignment="1">
      <alignment horizontal="left" vertical="center" wrapText="1"/>
    </xf>
    <xf numFmtId="0" fontId="16" fillId="0" borderId="1022" xfId="3" applyFont="1" applyBorder="1" applyAlignment="1">
      <alignment horizontal="left" vertical="center" wrapText="1"/>
    </xf>
    <xf numFmtId="0" fontId="12" fillId="2" borderId="1023" xfId="3" applyFont="1" applyFill="1" applyBorder="1" applyAlignment="1">
      <alignment horizontal="center" vertical="center"/>
    </xf>
    <xf numFmtId="0" fontId="12" fillId="2" borderId="1024" xfId="3" applyFont="1" applyFill="1" applyBorder="1" applyAlignment="1">
      <alignment horizontal="center" vertical="center"/>
    </xf>
    <xf numFmtId="0" fontId="12" fillId="2" borderId="1025" xfId="3" applyFont="1" applyFill="1" applyBorder="1" applyAlignment="1">
      <alignment horizontal="center" vertical="center"/>
    </xf>
    <xf numFmtId="0" fontId="13" fillId="0" borderId="1026" xfId="3" applyFont="1" applyBorder="1" applyAlignment="1">
      <alignment horizontal="left" vertical="top" wrapText="1"/>
    </xf>
    <xf numFmtId="0" fontId="13" fillId="0" borderId="1024" xfId="3" applyFont="1" applyBorder="1" applyAlignment="1">
      <alignment horizontal="left" vertical="top" wrapText="1"/>
    </xf>
    <xf numFmtId="0" fontId="13" fillId="0" borderId="1027" xfId="3" applyFont="1" applyBorder="1" applyAlignment="1">
      <alignment horizontal="left" vertical="top" wrapText="1"/>
    </xf>
    <xf numFmtId="0" fontId="12" fillId="2" borderId="1020" xfId="3" applyFont="1" applyFill="1" applyBorder="1" applyAlignment="1">
      <alignment horizontal="center" vertical="center"/>
    </xf>
    <xf numFmtId="0" fontId="12" fillId="2" borderId="1021" xfId="3" applyFont="1" applyFill="1" applyBorder="1" applyAlignment="1">
      <alignment horizontal="center" vertical="center"/>
    </xf>
    <xf numFmtId="0" fontId="16" fillId="0" borderId="1008" xfId="3" applyFont="1" applyBorder="1" applyAlignment="1">
      <alignment horizontal="left" vertical="center" wrapText="1"/>
    </xf>
    <xf numFmtId="0" fontId="16" fillId="0" borderId="1009" xfId="3" applyFont="1" applyBorder="1" applyAlignment="1">
      <alignment horizontal="left" vertical="center" wrapText="1"/>
    </xf>
    <xf numFmtId="0" fontId="12" fillId="2" borderId="1010" xfId="3" applyFont="1" applyFill="1" applyBorder="1" applyAlignment="1">
      <alignment horizontal="center" vertical="center"/>
    </xf>
    <xf numFmtId="0" fontId="12" fillId="2" borderId="1011" xfId="3" applyFont="1" applyFill="1" applyBorder="1" applyAlignment="1">
      <alignment horizontal="center" vertical="center"/>
    </xf>
    <xf numFmtId="0" fontId="18" fillId="0" borderId="1012" xfId="3" applyFont="1" applyBorder="1" applyAlignment="1">
      <alignment horizontal="left" vertical="center" shrinkToFit="1"/>
    </xf>
    <xf numFmtId="0" fontId="18" fillId="0" borderId="1013" xfId="3" applyFont="1" applyBorder="1" applyAlignment="1">
      <alignment horizontal="left" vertical="center" shrinkToFit="1"/>
    </xf>
    <xf numFmtId="0" fontId="18" fillId="0" borderId="1014" xfId="3" applyFont="1" applyBorder="1" applyAlignment="1">
      <alignment horizontal="left" vertical="center" shrinkToFit="1"/>
    </xf>
    <xf numFmtId="0" fontId="12" fillId="2" borderId="1101" xfId="3" applyFont="1" applyFill="1" applyBorder="1" applyAlignment="1">
      <alignment horizontal="center" vertical="center" wrapText="1"/>
    </xf>
    <xf numFmtId="0" fontId="12" fillId="2" borderId="1102" xfId="3" applyFont="1" applyFill="1" applyBorder="1" applyAlignment="1">
      <alignment horizontal="center" vertical="center" wrapText="1"/>
    </xf>
    <xf numFmtId="0" fontId="12" fillId="2" borderId="1103" xfId="3" applyFont="1" applyFill="1" applyBorder="1" applyAlignment="1">
      <alignment horizontal="center" vertical="center" wrapText="1"/>
    </xf>
    <xf numFmtId="0" fontId="12" fillId="5" borderId="1101" xfId="3" applyFont="1" applyFill="1" applyBorder="1" applyAlignment="1">
      <alignment horizontal="left" vertical="top" wrapText="1"/>
    </xf>
    <xf numFmtId="0" fontId="12" fillId="5" borderId="1102" xfId="3" applyFont="1" applyFill="1" applyBorder="1" applyAlignment="1">
      <alignment horizontal="left" vertical="top" wrapText="1"/>
    </xf>
    <xf numFmtId="0" fontId="12" fillId="5" borderId="1103" xfId="3" applyFont="1" applyFill="1" applyBorder="1" applyAlignment="1">
      <alignment horizontal="left" vertical="top" wrapText="1"/>
    </xf>
    <xf numFmtId="0" fontId="15" fillId="5" borderId="1101" xfId="3" applyFont="1" applyFill="1" applyBorder="1" applyAlignment="1">
      <alignment horizontal="center" vertical="center" wrapText="1"/>
    </xf>
    <xf numFmtId="0" fontId="15" fillId="5" borderId="1103" xfId="3" applyFont="1" applyFill="1" applyBorder="1" applyAlignment="1">
      <alignment horizontal="center" vertical="center" wrapText="1"/>
    </xf>
    <xf numFmtId="0" fontId="21" fillId="0" borderId="1101" xfId="3" applyFont="1" applyBorder="1" applyAlignment="1">
      <alignment horizontal="left" vertical="center" wrapText="1"/>
    </xf>
    <xf numFmtId="0" fontId="21" fillId="0" borderId="1102" xfId="3" applyFont="1" applyBorder="1" applyAlignment="1">
      <alignment horizontal="left" vertical="center" wrapText="1"/>
    </xf>
    <xf numFmtId="0" fontId="21" fillId="0" borderId="1103" xfId="3" applyFont="1" applyBorder="1" applyAlignment="1">
      <alignment horizontal="left" vertical="center" wrapText="1"/>
    </xf>
    <xf numFmtId="0" fontId="12" fillId="2" borderId="1101" xfId="3" applyFont="1" applyFill="1" applyBorder="1" applyAlignment="1">
      <alignment horizontal="center" vertical="center"/>
    </xf>
    <xf numFmtId="0" fontId="12" fillId="2" borderId="1102" xfId="3" applyFont="1" applyFill="1" applyBorder="1" applyAlignment="1">
      <alignment horizontal="center" vertical="center"/>
    </xf>
    <xf numFmtId="0" fontId="12" fillId="2" borderId="1096" xfId="3" applyFont="1" applyFill="1" applyBorder="1" applyAlignment="1">
      <alignment horizontal="center" vertical="center"/>
    </xf>
    <xf numFmtId="0" fontId="12" fillId="2" borderId="1097" xfId="3" applyFont="1" applyFill="1" applyBorder="1" applyAlignment="1">
      <alignment horizontal="center" vertical="center"/>
    </xf>
    <xf numFmtId="0" fontId="19" fillId="0" borderId="1098" xfId="3" applyFont="1" applyBorder="1" applyAlignment="1">
      <alignment horizontal="left" vertical="center" shrinkToFit="1"/>
    </xf>
    <xf numFmtId="0" fontId="19" fillId="0" borderId="1099" xfId="3" applyFont="1" applyBorder="1" applyAlignment="1">
      <alignment horizontal="left" vertical="center" shrinkToFit="1"/>
    </xf>
    <xf numFmtId="0" fontId="19" fillId="0" borderId="1100" xfId="3" applyFont="1" applyBorder="1" applyAlignment="1">
      <alignment horizontal="left" vertical="center" shrinkToFit="1"/>
    </xf>
    <xf numFmtId="0" fontId="12" fillId="2" borderId="1091" xfId="3" applyFont="1" applyFill="1" applyBorder="1" applyAlignment="1">
      <alignment horizontal="center" vertical="center"/>
    </xf>
    <xf numFmtId="0" fontId="12" fillId="2" borderId="1092" xfId="3" applyFont="1" applyFill="1" applyBorder="1" applyAlignment="1">
      <alignment horizontal="center" vertical="center"/>
    </xf>
    <xf numFmtId="0" fontId="12" fillId="2" borderId="1093" xfId="3" applyFont="1" applyFill="1" applyBorder="1" applyAlignment="1">
      <alignment horizontal="center" vertical="center"/>
    </xf>
    <xf numFmtId="0" fontId="13" fillId="0" borderId="1094" xfId="3" applyFont="1" applyBorder="1" applyAlignment="1">
      <alignment horizontal="left" vertical="top" wrapText="1"/>
    </xf>
    <xf numFmtId="0" fontId="13" fillId="0" borderId="1092" xfId="3" applyFont="1" applyBorder="1" applyAlignment="1">
      <alignment horizontal="left" vertical="top" wrapText="1"/>
    </xf>
    <xf numFmtId="0" fontId="13" fillId="0" borderId="1095" xfId="3" applyFont="1" applyBorder="1" applyAlignment="1">
      <alignment horizontal="left" vertical="top" wrapText="1"/>
    </xf>
    <xf numFmtId="0" fontId="12" fillId="2" borderId="1086" xfId="3" applyFont="1" applyFill="1" applyBorder="1" applyAlignment="1">
      <alignment horizontal="center" vertical="center"/>
    </xf>
    <xf numFmtId="0" fontId="12" fillId="2" borderId="1087" xfId="3" applyFont="1" applyFill="1" applyBorder="1" applyAlignment="1">
      <alignment horizontal="center" vertical="center"/>
    </xf>
    <xf numFmtId="0" fontId="19" fillId="0" borderId="1088" xfId="3" applyFont="1" applyBorder="1" applyAlignment="1">
      <alignment horizontal="left" vertical="center" shrinkToFit="1"/>
    </xf>
    <xf numFmtId="0" fontId="19" fillId="0" borderId="1089" xfId="3" applyFont="1" applyBorder="1" applyAlignment="1">
      <alignment horizontal="left" vertical="center" shrinkToFit="1"/>
    </xf>
    <xf numFmtId="0" fontId="19" fillId="0" borderId="1090" xfId="3" applyFont="1" applyBorder="1" applyAlignment="1">
      <alignment horizontal="left" vertical="center" shrinkToFit="1"/>
    </xf>
    <xf numFmtId="0" fontId="12" fillId="2" borderId="1081" xfId="3" applyFont="1" applyFill="1" applyBorder="1" applyAlignment="1">
      <alignment horizontal="center" vertical="center"/>
    </xf>
    <xf numFmtId="0" fontId="12" fillId="2" borderId="1082" xfId="3" applyFont="1" applyFill="1" applyBorder="1" applyAlignment="1">
      <alignment horizontal="center" vertical="center"/>
    </xf>
    <xf numFmtId="0" fontId="18" fillId="0" borderId="1083" xfId="3" applyFont="1" applyBorder="1" applyAlignment="1">
      <alignment horizontal="left" vertical="center" shrinkToFit="1"/>
    </xf>
    <xf numFmtId="0" fontId="18" fillId="0" borderId="1084" xfId="3" applyFont="1" applyBorder="1" applyAlignment="1">
      <alignment horizontal="left" vertical="center" shrinkToFit="1"/>
    </xf>
    <xf numFmtId="0" fontId="18" fillId="0" borderId="1085" xfId="3" applyFont="1" applyBorder="1" applyAlignment="1">
      <alignment horizontal="left" vertical="center" shrinkToFit="1"/>
    </xf>
    <xf numFmtId="0" fontId="18" fillId="0" borderId="1088" xfId="3" applyFont="1" applyBorder="1" applyAlignment="1">
      <alignment horizontal="left" vertical="center" shrinkToFit="1"/>
    </xf>
    <xf numFmtId="0" fontId="18" fillId="0" borderId="1089" xfId="3" applyFont="1" applyBorder="1" applyAlignment="1">
      <alignment horizontal="left" vertical="center" shrinkToFit="1"/>
    </xf>
    <xf numFmtId="0" fontId="18" fillId="0" borderId="1090" xfId="3" applyFont="1" applyBorder="1" applyAlignment="1">
      <alignment horizontal="left" vertical="center" shrinkToFit="1"/>
    </xf>
    <xf numFmtId="0" fontId="12" fillId="5" borderId="1068" xfId="3" applyFont="1" applyFill="1" applyBorder="1" applyAlignment="1">
      <alignment horizontal="left" vertical="top" wrapText="1"/>
    </xf>
    <xf numFmtId="0" fontId="12" fillId="5" borderId="1069" xfId="3" applyFont="1" applyFill="1" applyBorder="1" applyAlignment="1">
      <alignment horizontal="left" vertical="top" wrapText="1"/>
    </xf>
    <xf numFmtId="0" fontId="12" fillId="2" borderId="1067" xfId="3" applyFont="1" applyFill="1" applyBorder="1" applyAlignment="1">
      <alignment horizontal="center" vertical="center" wrapText="1"/>
    </xf>
    <xf numFmtId="0" fontId="12" fillId="2" borderId="1068" xfId="3" applyFont="1" applyFill="1" applyBorder="1" applyAlignment="1">
      <alignment horizontal="center" vertical="center" wrapText="1"/>
    </xf>
    <xf numFmtId="0" fontId="12" fillId="2" borderId="1080" xfId="3" applyFont="1" applyFill="1" applyBorder="1" applyAlignment="1">
      <alignment horizontal="center" vertical="center" wrapText="1"/>
    </xf>
    <xf numFmtId="0" fontId="12" fillId="2" borderId="1062" xfId="3" applyFont="1" applyFill="1" applyBorder="1" applyAlignment="1">
      <alignment horizontal="center" vertical="center"/>
    </xf>
    <xf numFmtId="0" fontId="12" fillId="2" borderId="1063" xfId="3" applyFont="1" applyFill="1" applyBorder="1" applyAlignment="1">
      <alignment horizontal="center" vertical="center"/>
    </xf>
    <xf numFmtId="0" fontId="19" fillId="0" borderId="1064" xfId="3" applyFont="1" applyBorder="1" applyAlignment="1">
      <alignment horizontal="left" vertical="center" shrinkToFit="1"/>
    </xf>
    <xf numFmtId="0" fontId="19" fillId="0" borderId="1065" xfId="3" applyFont="1" applyBorder="1" applyAlignment="1">
      <alignment horizontal="left" vertical="center" shrinkToFit="1"/>
    </xf>
    <xf numFmtId="0" fontId="19" fillId="0" borderId="1066" xfId="3" applyFont="1" applyBorder="1" applyAlignment="1">
      <alignment horizontal="left" vertical="center" shrinkToFit="1"/>
    </xf>
    <xf numFmtId="0" fontId="12" fillId="2" borderId="1075" xfId="3" applyFont="1" applyFill="1" applyBorder="1" applyAlignment="1">
      <alignment horizontal="center" vertical="center"/>
    </xf>
    <xf numFmtId="0" fontId="12" fillId="2" borderId="1076" xfId="3" applyFont="1" applyFill="1" applyBorder="1" applyAlignment="1">
      <alignment horizontal="center" vertical="center"/>
    </xf>
    <xf numFmtId="0" fontId="19" fillId="0" borderId="1077" xfId="3" applyFont="1" applyBorder="1" applyAlignment="1">
      <alignment horizontal="left" vertical="center" shrinkToFit="1"/>
    </xf>
    <xf numFmtId="0" fontId="19" fillId="0" borderId="1078" xfId="3" applyFont="1" applyBorder="1" applyAlignment="1">
      <alignment horizontal="left" vertical="center" shrinkToFit="1"/>
    </xf>
    <xf numFmtId="0" fontId="19" fillId="0" borderId="1079" xfId="3" applyFont="1" applyBorder="1" applyAlignment="1">
      <alignment horizontal="left" vertical="center" shrinkToFit="1"/>
    </xf>
    <xf numFmtId="0" fontId="18" fillId="0" borderId="1064" xfId="3" applyFont="1" applyBorder="1" applyAlignment="1">
      <alignment horizontal="left" vertical="center" shrinkToFit="1"/>
    </xf>
    <xf numFmtId="0" fontId="18" fillId="0" borderId="1065" xfId="3" applyFont="1" applyBorder="1" applyAlignment="1">
      <alignment horizontal="left" vertical="center" shrinkToFit="1"/>
    </xf>
    <xf numFmtId="0" fontId="18" fillId="0" borderId="1066" xfId="3" applyFont="1" applyBorder="1" applyAlignment="1">
      <alignment horizontal="left" vertical="center" shrinkToFit="1"/>
    </xf>
    <xf numFmtId="0" fontId="16" fillId="0" borderId="1068" xfId="3" applyFont="1" applyBorder="1" applyAlignment="1">
      <alignment horizontal="left" vertical="center" wrapText="1"/>
    </xf>
    <xf numFmtId="0" fontId="16" fillId="0" borderId="1069" xfId="3" applyFont="1" applyBorder="1" applyAlignment="1">
      <alignment horizontal="left" vertical="center" wrapText="1"/>
    </xf>
    <xf numFmtId="0" fontId="12" fillId="2" borderId="1070" xfId="3" applyFont="1" applyFill="1" applyBorder="1" applyAlignment="1">
      <alignment horizontal="center" vertical="center"/>
    </xf>
    <xf numFmtId="0" fontId="12" fillId="2" borderId="1071" xfId="3" applyFont="1" applyFill="1" applyBorder="1" applyAlignment="1">
      <alignment horizontal="center" vertical="center"/>
    </xf>
    <xf numFmtId="0" fontId="12" fillId="2" borderId="1072" xfId="3" applyFont="1" applyFill="1" applyBorder="1" applyAlignment="1">
      <alignment horizontal="center" vertical="center"/>
    </xf>
    <xf numFmtId="0" fontId="13" fillId="0" borderId="1073" xfId="3" applyFont="1" applyBorder="1" applyAlignment="1">
      <alignment horizontal="left" vertical="top" wrapText="1"/>
    </xf>
    <xf numFmtId="0" fontId="13" fillId="0" borderId="1071" xfId="3" applyFont="1" applyBorder="1" applyAlignment="1">
      <alignment horizontal="left" vertical="top" wrapText="1"/>
    </xf>
    <xf numFmtId="0" fontId="13" fillId="0" borderId="1074" xfId="3" applyFont="1" applyBorder="1" applyAlignment="1">
      <alignment horizontal="left" vertical="top" wrapText="1"/>
    </xf>
    <xf numFmtId="0" fontId="12" fillId="2" borderId="1067" xfId="3" applyFont="1" applyFill="1" applyBorder="1" applyAlignment="1">
      <alignment horizontal="center" vertical="center"/>
    </xf>
    <xf numFmtId="0" fontId="12" fillId="2" borderId="1068" xfId="3" applyFont="1" applyFill="1" applyBorder="1" applyAlignment="1">
      <alignment horizontal="center" vertical="center"/>
    </xf>
    <xf numFmtId="0" fontId="16" fillId="0" borderId="1055" xfId="3" applyFont="1" applyBorder="1" applyAlignment="1">
      <alignment horizontal="left" vertical="center" wrapText="1"/>
    </xf>
    <xf numFmtId="0" fontId="16" fillId="0" borderId="1056" xfId="3" applyFont="1" applyBorder="1" applyAlignment="1">
      <alignment horizontal="left" vertical="center" wrapText="1"/>
    </xf>
    <xf numFmtId="0" fontId="12" fillId="2" borderId="1057" xfId="3" applyFont="1" applyFill="1" applyBorder="1" applyAlignment="1">
      <alignment horizontal="center" vertical="center"/>
    </xf>
    <xf numFmtId="0" fontId="12" fillId="2" borderId="1058" xfId="3" applyFont="1" applyFill="1" applyBorder="1" applyAlignment="1">
      <alignment horizontal="center" vertical="center"/>
    </xf>
    <xf numFmtId="0" fontId="18" fillId="0" borderId="1059" xfId="3" applyFont="1" applyBorder="1" applyAlignment="1">
      <alignment horizontal="left" vertical="center" shrinkToFit="1"/>
    </xf>
    <xf numFmtId="0" fontId="18" fillId="0" borderId="1060" xfId="3" applyFont="1" applyBorder="1" applyAlignment="1">
      <alignment horizontal="left" vertical="center" shrinkToFit="1"/>
    </xf>
    <xf numFmtId="0" fontId="18" fillId="0" borderId="1061" xfId="3" applyFont="1" applyBorder="1" applyAlignment="1">
      <alignment horizontal="left" vertical="center" shrinkToFit="1"/>
    </xf>
    <xf numFmtId="0" fontId="12" fillId="2" borderId="1148" xfId="3" applyFont="1" applyFill="1" applyBorder="1" applyAlignment="1">
      <alignment horizontal="center" vertical="center" wrapText="1"/>
    </xf>
    <xf numFmtId="0" fontId="12" fillId="2" borderId="1149" xfId="3" applyFont="1" applyFill="1" applyBorder="1" applyAlignment="1">
      <alignment horizontal="center" vertical="center" wrapText="1"/>
    </xf>
    <xf numFmtId="0" fontId="12" fillId="2" borderId="1150" xfId="3" applyFont="1" applyFill="1" applyBorder="1" applyAlignment="1">
      <alignment horizontal="center" vertical="center" wrapText="1"/>
    </xf>
    <xf numFmtId="0" fontId="12" fillId="5" borderId="1148" xfId="3" applyFont="1" applyFill="1" applyBorder="1" applyAlignment="1">
      <alignment horizontal="left" vertical="top" wrapText="1"/>
    </xf>
    <xf numFmtId="0" fontId="12" fillId="5" borderId="1149" xfId="3" applyFont="1" applyFill="1" applyBorder="1" applyAlignment="1">
      <alignment horizontal="left" vertical="top" wrapText="1"/>
    </xf>
    <xf numFmtId="0" fontId="12" fillId="5" borderId="1150" xfId="3" applyFont="1" applyFill="1" applyBorder="1" applyAlignment="1">
      <alignment horizontal="left" vertical="top" wrapText="1"/>
    </xf>
    <xf numFmtId="0" fontId="15" fillId="5" borderId="1148" xfId="3" applyFont="1" applyFill="1" applyBorder="1" applyAlignment="1">
      <alignment horizontal="center" vertical="center" wrapText="1"/>
    </xf>
    <xf numFmtId="0" fontId="15" fillId="5" borderId="1150" xfId="3" applyFont="1" applyFill="1" applyBorder="1" applyAlignment="1">
      <alignment horizontal="center" vertical="center" wrapText="1"/>
    </xf>
    <xf numFmtId="0" fontId="21" fillId="0" borderId="1148" xfId="3" applyFont="1" applyBorder="1" applyAlignment="1">
      <alignment horizontal="left" vertical="center" wrapText="1"/>
    </xf>
    <xf numFmtId="0" fontId="21" fillId="0" borderId="1149" xfId="3" applyFont="1" applyBorder="1" applyAlignment="1">
      <alignment horizontal="left" vertical="center" wrapText="1"/>
    </xf>
    <xf numFmtId="0" fontId="21" fillId="0" borderId="1150" xfId="3" applyFont="1" applyBorder="1" applyAlignment="1">
      <alignment horizontal="left" vertical="center" wrapText="1"/>
    </xf>
    <xf numFmtId="0" fontId="12" fillId="2" borderId="1148" xfId="3" applyFont="1" applyFill="1" applyBorder="1" applyAlignment="1">
      <alignment horizontal="center" vertical="center"/>
    </xf>
    <xf numFmtId="0" fontId="12" fillId="2" borderId="1149" xfId="3" applyFont="1" applyFill="1" applyBorder="1" applyAlignment="1">
      <alignment horizontal="center" vertical="center"/>
    </xf>
    <xf numFmtId="0" fontId="12" fillId="2" borderId="1143" xfId="3" applyFont="1" applyFill="1" applyBorder="1" applyAlignment="1">
      <alignment horizontal="center" vertical="center"/>
    </xf>
    <xf numFmtId="0" fontId="12" fillId="2" borderId="1144" xfId="3" applyFont="1" applyFill="1" applyBorder="1" applyAlignment="1">
      <alignment horizontal="center" vertical="center"/>
    </xf>
    <xf numFmtId="0" fontId="19" fillId="0" borderId="1145" xfId="3" applyFont="1" applyBorder="1" applyAlignment="1">
      <alignment horizontal="left" vertical="center" shrinkToFit="1"/>
    </xf>
    <xf numFmtId="0" fontId="19" fillId="0" borderId="1146" xfId="3" applyFont="1" applyBorder="1" applyAlignment="1">
      <alignment horizontal="left" vertical="center" shrinkToFit="1"/>
    </xf>
    <xf numFmtId="0" fontId="19" fillId="0" borderId="1147" xfId="3" applyFont="1" applyBorder="1" applyAlignment="1">
      <alignment horizontal="left" vertical="center" shrinkToFit="1"/>
    </xf>
    <xf numFmtId="0" fontId="12" fillId="2" borderId="1138" xfId="3" applyFont="1" applyFill="1" applyBorder="1" applyAlignment="1">
      <alignment horizontal="center" vertical="center"/>
    </xf>
    <xf numFmtId="0" fontId="12" fillId="2" borderId="1139" xfId="3" applyFont="1" applyFill="1" applyBorder="1" applyAlignment="1">
      <alignment horizontal="center" vertical="center"/>
    </xf>
    <xf numFmtId="0" fontId="12" fillId="2" borderId="1140" xfId="3" applyFont="1" applyFill="1" applyBorder="1" applyAlignment="1">
      <alignment horizontal="center" vertical="center"/>
    </xf>
    <xf numFmtId="0" fontId="13" fillId="0" borderId="1141" xfId="3" applyFont="1" applyBorder="1" applyAlignment="1">
      <alignment horizontal="left" vertical="top" wrapText="1"/>
    </xf>
    <xf numFmtId="0" fontId="13" fillId="0" borderId="1139" xfId="3" applyFont="1" applyBorder="1" applyAlignment="1">
      <alignment horizontal="left" vertical="top" wrapText="1"/>
    </xf>
    <xf numFmtId="0" fontId="13" fillId="0" borderId="1142" xfId="3" applyFont="1" applyBorder="1" applyAlignment="1">
      <alignment horizontal="left" vertical="top" wrapText="1"/>
    </xf>
    <xf numFmtId="0" fontId="12" fillId="2" borderId="1133" xfId="3" applyFont="1" applyFill="1" applyBorder="1" applyAlignment="1">
      <alignment horizontal="center" vertical="center"/>
    </xf>
    <xf numFmtId="0" fontId="12" fillId="2" borderId="1134" xfId="3" applyFont="1" applyFill="1" applyBorder="1" applyAlignment="1">
      <alignment horizontal="center" vertical="center"/>
    </xf>
    <xf numFmtId="0" fontId="19" fillId="0" borderId="1135" xfId="3" applyFont="1" applyBorder="1" applyAlignment="1">
      <alignment horizontal="left" vertical="center" shrinkToFit="1"/>
    </xf>
    <xf numFmtId="0" fontId="19" fillId="0" borderId="1136" xfId="3" applyFont="1" applyBorder="1" applyAlignment="1">
      <alignment horizontal="left" vertical="center" shrinkToFit="1"/>
    </xf>
    <xf numFmtId="0" fontId="19" fillId="0" borderId="1137" xfId="3" applyFont="1" applyBorder="1" applyAlignment="1">
      <alignment horizontal="left" vertical="center" shrinkToFit="1"/>
    </xf>
    <xf numFmtId="0" fontId="12" fillId="2" borderId="1128" xfId="3" applyFont="1" applyFill="1" applyBorder="1" applyAlignment="1">
      <alignment horizontal="center" vertical="center"/>
    </xf>
    <xf numFmtId="0" fontId="12" fillId="2" borderId="1129" xfId="3" applyFont="1" applyFill="1" applyBorder="1" applyAlignment="1">
      <alignment horizontal="center" vertical="center"/>
    </xf>
    <xf numFmtId="0" fontId="18" fillId="0" borderId="1130" xfId="3" applyFont="1" applyBorder="1" applyAlignment="1">
      <alignment horizontal="left" vertical="center" shrinkToFit="1"/>
    </xf>
    <xf numFmtId="0" fontId="18" fillId="0" borderId="1131" xfId="3" applyFont="1" applyBorder="1" applyAlignment="1">
      <alignment horizontal="left" vertical="center" shrinkToFit="1"/>
    </xf>
    <xf numFmtId="0" fontId="18" fillId="0" borderId="1132" xfId="3" applyFont="1" applyBorder="1" applyAlignment="1">
      <alignment horizontal="left" vertical="center" shrinkToFit="1"/>
    </xf>
    <xf numFmtId="0" fontId="18" fillId="0" borderId="1135" xfId="3" applyFont="1" applyBorder="1" applyAlignment="1">
      <alignment horizontal="left" vertical="center" shrinkToFit="1"/>
    </xf>
    <xf numFmtId="0" fontId="18" fillId="0" borderId="1136" xfId="3" applyFont="1" applyBorder="1" applyAlignment="1">
      <alignment horizontal="left" vertical="center" shrinkToFit="1"/>
    </xf>
    <xf numFmtId="0" fontId="18" fillId="0" borderId="1137" xfId="3" applyFont="1" applyBorder="1" applyAlignment="1">
      <alignment horizontal="left" vertical="center" shrinkToFit="1"/>
    </xf>
    <xf numFmtId="0" fontId="12" fillId="5" borderId="1115" xfId="3" applyFont="1" applyFill="1" applyBorder="1" applyAlignment="1">
      <alignment horizontal="left" vertical="top" wrapText="1"/>
    </xf>
    <xf numFmtId="0" fontId="12" fillId="5" borderId="1116" xfId="3" applyFont="1" applyFill="1" applyBorder="1" applyAlignment="1">
      <alignment horizontal="left" vertical="top" wrapText="1"/>
    </xf>
    <xf numFmtId="0" fontId="12" fillId="2" borderId="1114" xfId="3" applyFont="1" applyFill="1" applyBorder="1" applyAlignment="1">
      <alignment horizontal="center" vertical="center" wrapText="1"/>
    </xf>
    <xf numFmtId="0" fontId="12" fillId="2" borderId="1115" xfId="3" applyFont="1" applyFill="1" applyBorder="1" applyAlignment="1">
      <alignment horizontal="center" vertical="center" wrapText="1"/>
    </xf>
    <xf numFmtId="0" fontId="12" fillId="2" borderId="1127" xfId="3" applyFont="1" applyFill="1" applyBorder="1" applyAlignment="1">
      <alignment horizontal="center" vertical="center" wrapText="1"/>
    </xf>
    <xf numFmtId="0" fontId="12" fillId="2" borderId="1109" xfId="3" applyFont="1" applyFill="1" applyBorder="1" applyAlignment="1">
      <alignment horizontal="center" vertical="center"/>
    </xf>
    <xf numFmtId="0" fontId="12" fillId="2" borderId="1110" xfId="3" applyFont="1" applyFill="1" applyBorder="1" applyAlignment="1">
      <alignment horizontal="center" vertical="center"/>
    </xf>
    <xf numFmtId="0" fontId="19" fillId="0" borderId="1111" xfId="3" applyFont="1" applyBorder="1" applyAlignment="1">
      <alignment horizontal="left" vertical="center" shrinkToFit="1"/>
    </xf>
    <xf numFmtId="0" fontId="19" fillId="0" borderId="1112" xfId="3" applyFont="1" applyBorder="1" applyAlignment="1">
      <alignment horizontal="left" vertical="center" shrinkToFit="1"/>
    </xf>
    <xf numFmtId="0" fontId="19" fillId="0" borderId="1113" xfId="3" applyFont="1" applyBorder="1" applyAlignment="1">
      <alignment horizontal="left" vertical="center" shrinkToFit="1"/>
    </xf>
    <xf numFmtId="0" fontId="12" fillId="2" borderId="1122" xfId="3" applyFont="1" applyFill="1" applyBorder="1" applyAlignment="1">
      <alignment horizontal="center" vertical="center"/>
    </xf>
    <xf numFmtId="0" fontId="12" fillId="2" borderId="1123" xfId="3" applyFont="1" applyFill="1" applyBorder="1" applyAlignment="1">
      <alignment horizontal="center" vertical="center"/>
    </xf>
    <xf numFmtId="0" fontId="19" fillId="0" borderId="1124" xfId="3" applyFont="1" applyBorder="1" applyAlignment="1">
      <alignment horizontal="left" vertical="center" shrinkToFit="1"/>
    </xf>
    <xf numFmtId="0" fontId="19" fillId="0" borderId="1125" xfId="3" applyFont="1" applyBorder="1" applyAlignment="1">
      <alignment horizontal="left" vertical="center" shrinkToFit="1"/>
    </xf>
    <xf numFmtId="0" fontId="19" fillId="0" borderId="1126" xfId="3" applyFont="1" applyBorder="1" applyAlignment="1">
      <alignment horizontal="left" vertical="center" shrinkToFit="1"/>
    </xf>
    <xf numFmtId="0" fontId="18" fillId="0" borderId="1111" xfId="3" applyFont="1" applyBorder="1" applyAlignment="1">
      <alignment horizontal="left" vertical="center" shrinkToFit="1"/>
    </xf>
    <xf numFmtId="0" fontId="18" fillId="0" borderId="1112" xfId="3" applyFont="1" applyBorder="1" applyAlignment="1">
      <alignment horizontal="left" vertical="center" shrinkToFit="1"/>
    </xf>
    <xf numFmtId="0" fontId="18" fillId="0" borderId="1113" xfId="3" applyFont="1" applyBorder="1" applyAlignment="1">
      <alignment horizontal="left" vertical="center" shrinkToFit="1"/>
    </xf>
    <xf numFmtId="0" fontId="16" fillId="0" borderId="1115" xfId="3" applyFont="1" applyBorder="1" applyAlignment="1">
      <alignment horizontal="left" vertical="center" wrapText="1"/>
    </xf>
    <xf numFmtId="0" fontId="16" fillId="0" borderId="1116" xfId="3" applyFont="1" applyBorder="1" applyAlignment="1">
      <alignment horizontal="left" vertical="center" wrapText="1"/>
    </xf>
    <xf numFmtId="0" fontId="12" fillId="2" borderId="1117" xfId="3" applyFont="1" applyFill="1" applyBorder="1" applyAlignment="1">
      <alignment horizontal="center" vertical="center"/>
    </xf>
    <xf numFmtId="0" fontId="12" fillId="2" borderId="1118" xfId="3" applyFont="1" applyFill="1" applyBorder="1" applyAlignment="1">
      <alignment horizontal="center" vertical="center"/>
    </xf>
    <xf numFmtId="0" fontId="12" fillId="2" borderId="1119" xfId="3" applyFont="1" applyFill="1" applyBorder="1" applyAlignment="1">
      <alignment horizontal="center" vertical="center"/>
    </xf>
    <xf numFmtId="0" fontId="13" fillId="0" borderId="1120" xfId="3" applyFont="1" applyBorder="1" applyAlignment="1">
      <alignment horizontal="left" vertical="top" wrapText="1"/>
    </xf>
    <xf numFmtId="0" fontId="13" fillId="0" borderId="1118" xfId="3" applyFont="1" applyBorder="1" applyAlignment="1">
      <alignment horizontal="left" vertical="top" wrapText="1"/>
    </xf>
    <xf numFmtId="0" fontId="13" fillId="0" borderId="1121" xfId="3" applyFont="1" applyBorder="1" applyAlignment="1">
      <alignment horizontal="left" vertical="top" wrapText="1"/>
    </xf>
    <xf numFmtId="0" fontId="12" fillId="2" borderId="1114" xfId="3" applyFont="1" applyFill="1" applyBorder="1" applyAlignment="1">
      <alignment horizontal="center" vertical="center"/>
    </xf>
    <xf numFmtId="0" fontId="12" fillId="2" borderId="1115" xfId="3" applyFont="1" applyFill="1" applyBorder="1" applyAlignment="1">
      <alignment horizontal="center" vertical="center"/>
    </xf>
    <xf numFmtId="0" fontId="16" fillId="0" borderId="1102" xfId="3" applyFont="1" applyBorder="1" applyAlignment="1">
      <alignment horizontal="left" vertical="center" wrapText="1"/>
    </xf>
    <xf numFmtId="0" fontId="16" fillId="0" borderId="1103" xfId="3" applyFont="1" applyBorder="1" applyAlignment="1">
      <alignment horizontal="left" vertical="center" wrapText="1"/>
    </xf>
    <xf numFmtId="0" fontId="12" fillId="2" borderId="1104" xfId="3" applyFont="1" applyFill="1" applyBorder="1" applyAlignment="1">
      <alignment horizontal="center" vertical="center"/>
    </xf>
    <xf numFmtId="0" fontId="12" fillId="2" borderId="1105" xfId="3" applyFont="1" applyFill="1" applyBorder="1" applyAlignment="1">
      <alignment horizontal="center" vertical="center"/>
    </xf>
    <xf numFmtId="0" fontId="18" fillId="0" borderId="1106" xfId="3" applyFont="1" applyBorder="1" applyAlignment="1">
      <alignment horizontal="left" vertical="center" shrinkToFit="1"/>
    </xf>
    <xf numFmtId="0" fontId="18" fillId="0" borderId="1107" xfId="3" applyFont="1" applyBorder="1" applyAlignment="1">
      <alignment horizontal="left" vertical="center" shrinkToFit="1"/>
    </xf>
    <xf numFmtId="0" fontId="18" fillId="0" borderId="1108" xfId="3" applyFont="1" applyBorder="1" applyAlignment="1">
      <alignment horizontal="left" vertical="center" shrinkToFit="1"/>
    </xf>
    <xf numFmtId="0" fontId="12" fillId="2" borderId="1195" xfId="3" applyFont="1" applyFill="1" applyBorder="1" applyAlignment="1">
      <alignment horizontal="center" vertical="center" wrapText="1"/>
    </xf>
    <xf numFmtId="0" fontId="12" fillId="2" borderId="1196" xfId="3" applyFont="1" applyFill="1" applyBorder="1" applyAlignment="1">
      <alignment horizontal="center" vertical="center" wrapText="1"/>
    </xf>
    <xf numFmtId="0" fontId="12" fillId="2" borderId="1197" xfId="3" applyFont="1" applyFill="1" applyBorder="1" applyAlignment="1">
      <alignment horizontal="center" vertical="center" wrapText="1"/>
    </xf>
    <xf numFmtId="0" fontId="12" fillId="5" borderId="1195" xfId="3" applyFont="1" applyFill="1" applyBorder="1" applyAlignment="1">
      <alignment horizontal="left" vertical="top" wrapText="1"/>
    </xf>
    <xf numFmtId="0" fontId="12" fillId="5" borderId="1196" xfId="3" applyFont="1" applyFill="1" applyBorder="1" applyAlignment="1">
      <alignment horizontal="left" vertical="top" wrapText="1"/>
    </xf>
    <xf numFmtId="0" fontId="12" fillId="5" borderId="1197" xfId="3" applyFont="1" applyFill="1" applyBorder="1" applyAlignment="1">
      <alignment horizontal="left" vertical="top" wrapText="1"/>
    </xf>
    <xf numFmtId="0" fontId="15" fillId="5" borderId="1195" xfId="3" applyFont="1" applyFill="1" applyBorder="1" applyAlignment="1">
      <alignment horizontal="center" vertical="center" wrapText="1"/>
    </xf>
    <xf numFmtId="0" fontId="15" fillId="5" borderId="1197" xfId="3" applyFont="1" applyFill="1" applyBorder="1" applyAlignment="1">
      <alignment horizontal="center" vertical="center" wrapText="1"/>
    </xf>
    <xf numFmtId="0" fontId="21" fillId="0" borderId="1195" xfId="3" applyFont="1" applyBorder="1" applyAlignment="1">
      <alignment horizontal="left" vertical="center" wrapText="1"/>
    </xf>
    <xf numFmtId="0" fontId="21" fillId="0" borderId="1196" xfId="3" applyFont="1" applyBorder="1" applyAlignment="1">
      <alignment horizontal="left" vertical="center" wrapText="1"/>
    </xf>
    <xf numFmtId="0" fontId="21" fillId="0" borderId="1197" xfId="3" applyFont="1" applyBorder="1" applyAlignment="1">
      <alignment horizontal="left" vertical="center" wrapText="1"/>
    </xf>
    <xf numFmtId="0" fontId="12" fillId="2" borderId="1195" xfId="3" applyFont="1" applyFill="1" applyBorder="1" applyAlignment="1">
      <alignment horizontal="center" vertical="center"/>
    </xf>
    <xf numFmtId="0" fontId="12" fillId="2" borderId="1196" xfId="3" applyFont="1" applyFill="1" applyBorder="1" applyAlignment="1">
      <alignment horizontal="center" vertical="center"/>
    </xf>
    <xf numFmtId="0" fontId="12" fillId="2" borderId="1190" xfId="3" applyFont="1" applyFill="1" applyBorder="1" applyAlignment="1">
      <alignment horizontal="center" vertical="center"/>
    </xf>
    <xf numFmtId="0" fontId="12" fillId="2" borderId="1191" xfId="3" applyFont="1" applyFill="1" applyBorder="1" applyAlignment="1">
      <alignment horizontal="center" vertical="center"/>
    </xf>
    <xf numFmtId="0" fontId="19" fillId="0" borderId="1192" xfId="3" applyFont="1" applyBorder="1" applyAlignment="1">
      <alignment horizontal="left" vertical="center" shrinkToFit="1"/>
    </xf>
    <xf numFmtId="0" fontId="19" fillId="0" borderId="1193" xfId="3" applyFont="1" applyBorder="1" applyAlignment="1">
      <alignment horizontal="left" vertical="center" shrinkToFit="1"/>
    </xf>
    <xf numFmtId="0" fontId="19" fillId="0" borderId="1194" xfId="3" applyFont="1" applyBorder="1" applyAlignment="1">
      <alignment horizontal="left" vertical="center" shrinkToFit="1"/>
    </xf>
    <xf numFmtId="0" fontId="12" fillId="2" borderId="1185" xfId="3" applyFont="1" applyFill="1" applyBorder="1" applyAlignment="1">
      <alignment horizontal="center" vertical="center"/>
    </xf>
    <xf numFmtId="0" fontId="12" fillId="2" borderId="1186" xfId="3" applyFont="1" applyFill="1" applyBorder="1" applyAlignment="1">
      <alignment horizontal="center" vertical="center"/>
    </xf>
    <xf numFmtId="0" fontId="12" fillId="2" borderId="1187" xfId="3" applyFont="1" applyFill="1" applyBorder="1" applyAlignment="1">
      <alignment horizontal="center" vertical="center"/>
    </xf>
    <xf numFmtId="0" fontId="13" fillId="0" borderId="1188" xfId="3" applyFont="1" applyBorder="1" applyAlignment="1">
      <alignment horizontal="left" vertical="top" wrapText="1"/>
    </xf>
    <xf numFmtId="0" fontId="13" fillId="0" borderId="1186" xfId="3" applyFont="1" applyBorder="1" applyAlignment="1">
      <alignment horizontal="left" vertical="top" wrapText="1"/>
    </xf>
    <xf numFmtId="0" fontId="13" fillId="0" borderId="1189" xfId="3" applyFont="1" applyBorder="1" applyAlignment="1">
      <alignment horizontal="left" vertical="top" wrapText="1"/>
    </xf>
    <xf numFmtId="0" fontId="12" fillId="2" borderId="1180" xfId="3" applyFont="1" applyFill="1" applyBorder="1" applyAlignment="1">
      <alignment horizontal="center" vertical="center"/>
    </xf>
    <xf numFmtId="0" fontId="12" fillId="2" borderId="1181" xfId="3" applyFont="1" applyFill="1" applyBorder="1" applyAlignment="1">
      <alignment horizontal="center" vertical="center"/>
    </xf>
    <xf numFmtId="0" fontId="19" fillId="0" borderId="1182" xfId="3" applyFont="1" applyBorder="1" applyAlignment="1">
      <alignment horizontal="left" vertical="center" shrinkToFit="1"/>
    </xf>
    <xf numFmtId="0" fontId="19" fillId="0" borderId="1183" xfId="3" applyFont="1" applyBorder="1" applyAlignment="1">
      <alignment horizontal="left" vertical="center" shrinkToFit="1"/>
    </xf>
    <xf numFmtId="0" fontId="19" fillId="0" borderId="1184" xfId="3" applyFont="1" applyBorder="1" applyAlignment="1">
      <alignment horizontal="left" vertical="center" shrinkToFit="1"/>
    </xf>
    <xf numFmtId="0" fontId="12" fillId="2" borderId="1175" xfId="3" applyFont="1" applyFill="1" applyBorder="1" applyAlignment="1">
      <alignment horizontal="center" vertical="center"/>
    </xf>
    <xf numFmtId="0" fontId="12" fillId="2" borderId="1176" xfId="3" applyFont="1" applyFill="1" applyBorder="1" applyAlignment="1">
      <alignment horizontal="center" vertical="center"/>
    </xf>
    <xf numFmtId="0" fontId="18" fillId="0" borderId="1177" xfId="3" applyFont="1" applyBorder="1" applyAlignment="1">
      <alignment horizontal="left" vertical="center" shrinkToFit="1"/>
    </xf>
    <xf numFmtId="0" fontId="18" fillId="0" borderId="1178" xfId="3" applyFont="1" applyBorder="1" applyAlignment="1">
      <alignment horizontal="left" vertical="center" shrinkToFit="1"/>
    </xf>
    <xf numFmtId="0" fontId="18" fillId="0" borderId="1179" xfId="3" applyFont="1" applyBorder="1" applyAlignment="1">
      <alignment horizontal="left" vertical="center" shrinkToFit="1"/>
    </xf>
    <xf numFmtId="0" fontId="18" fillId="0" borderId="1182" xfId="3" applyFont="1" applyBorder="1" applyAlignment="1">
      <alignment horizontal="left" vertical="center" shrinkToFit="1"/>
    </xf>
    <xf numFmtId="0" fontId="18" fillId="0" borderId="1183" xfId="3" applyFont="1" applyBorder="1" applyAlignment="1">
      <alignment horizontal="left" vertical="center" shrinkToFit="1"/>
    </xf>
    <xf numFmtId="0" fontId="18" fillId="0" borderId="1184" xfId="3" applyFont="1" applyBorder="1" applyAlignment="1">
      <alignment horizontal="left" vertical="center" shrinkToFit="1"/>
    </xf>
    <xf numFmtId="0" fontId="12" fillId="5" borderId="1162" xfId="3" applyFont="1" applyFill="1" applyBorder="1" applyAlignment="1">
      <alignment horizontal="left" vertical="top" wrapText="1"/>
    </xf>
    <xf numFmtId="0" fontId="12" fillId="5" borderId="1163" xfId="3" applyFont="1" applyFill="1" applyBorder="1" applyAlignment="1">
      <alignment horizontal="left" vertical="top" wrapText="1"/>
    </xf>
    <xf numFmtId="0" fontId="12" fillId="2" borderId="1161" xfId="3" applyFont="1" applyFill="1" applyBorder="1" applyAlignment="1">
      <alignment horizontal="center" vertical="center" wrapText="1"/>
    </xf>
    <xf numFmtId="0" fontId="12" fillId="2" borderId="1162" xfId="3" applyFont="1" applyFill="1" applyBorder="1" applyAlignment="1">
      <alignment horizontal="center" vertical="center" wrapText="1"/>
    </xf>
    <xf numFmtId="0" fontId="12" fillId="2" borderId="1174" xfId="3" applyFont="1" applyFill="1" applyBorder="1" applyAlignment="1">
      <alignment horizontal="center" vertical="center" wrapText="1"/>
    </xf>
    <xf numFmtId="0" fontId="12" fillId="2" borderId="1156" xfId="3" applyFont="1" applyFill="1" applyBorder="1" applyAlignment="1">
      <alignment horizontal="center" vertical="center"/>
    </xf>
    <xf numFmtId="0" fontId="12" fillId="2" borderId="1157" xfId="3" applyFont="1" applyFill="1" applyBorder="1" applyAlignment="1">
      <alignment horizontal="center" vertical="center"/>
    </xf>
    <xf numFmtId="0" fontId="19" fillId="0" borderId="1158" xfId="3" applyFont="1" applyBorder="1" applyAlignment="1">
      <alignment horizontal="left" vertical="center" shrinkToFit="1"/>
    </xf>
    <xf numFmtId="0" fontId="19" fillId="0" borderId="1159" xfId="3" applyFont="1" applyBorder="1" applyAlignment="1">
      <alignment horizontal="left" vertical="center" shrinkToFit="1"/>
    </xf>
    <xf numFmtId="0" fontId="19" fillId="0" borderId="1160" xfId="3" applyFont="1" applyBorder="1" applyAlignment="1">
      <alignment horizontal="left" vertical="center" shrinkToFit="1"/>
    </xf>
    <xf numFmtId="0" fontId="12" fillId="2" borderId="1169" xfId="3" applyFont="1" applyFill="1" applyBorder="1" applyAlignment="1">
      <alignment horizontal="center" vertical="center"/>
    </xf>
    <xf numFmtId="0" fontId="12" fillId="2" borderId="1170" xfId="3" applyFont="1" applyFill="1" applyBorder="1" applyAlignment="1">
      <alignment horizontal="center" vertical="center"/>
    </xf>
    <xf numFmtId="0" fontId="19" fillId="0" borderId="1171" xfId="3" applyFont="1" applyBorder="1" applyAlignment="1">
      <alignment horizontal="left" vertical="center" shrinkToFit="1"/>
    </xf>
    <xf numFmtId="0" fontId="19" fillId="0" borderId="1172" xfId="3" applyFont="1" applyBorder="1" applyAlignment="1">
      <alignment horizontal="left" vertical="center" shrinkToFit="1"/>
    </xf>
    <xf numFmtId="0" fontId="19" fillId="0" borderId="1173" xfId="3" applyFont="1" applyBorder="1" applyAlignment="1">
      <alignment horizontal="left" vertical="center" shrinkToFit="1"/>
    </xf>
    <xf numFmtId="0" fontId="18" fillId="0" borderId="1158" xfId="3" applyFont="1" applyBorder="1" applyAlignment="1">
      <alignment horizontal="left" vertical="center" shrinkToFit="1"/>
    </xf>
    <xf numFmtId="0" fontId="18" fillId="0" borderId="1159" xfId="3" applyFont="1" applyBorder="1" applyAlignment="1">
      <alignment horizontal="left" vertical="center" shrinkToFit="1"/>
    </xf>
    <xf numFmtId="0" fontId="18" fillId="0" borderId="1160" xfId="3" applyFont="1" applyBorder="1" applyAlignment="1">
      <alignment horizontal="left" vertical="center" shrinkToFit="1"/>
    </xf>
    <xf numFmtId="0" fontId="16" fillId="0" borderId="1162" xfId="3" applyFont="1" applyBorder="1" applyAlignment="1">
      <alignment horizontal="left" vertical="center" wrapText="1"/>
    </xf>
    <xf numFmtId="0" fontId="16" fillId="0" borderId="1163" xfId="3" applyFont="1" applyBorder="1" applyAlignment="1">
      <alignment horizontal="left" vertical="center" wrapText="1"/>
    </xf>
    <xf numFmtId="0" fontId="12" fillId="2" borderId="1164" xfId="3" applyFont="1" applyFill="1" applyBorder="1" applyAlignment="1">
      <alignment horizontal="center" vertical="center"/>
    </xf>
    <xf numFmtId="0" fontId="12" fillId="2" borderId="1165" xfId="3" applyFont="1" applyFill="1" applyBorder="1" applyAlignment="1">
      <alignment horizontal="center" vertical="center"/>
    </xf>
    <xf numFmtId="0" fontId="12" fillId="2" borderId="1166" xfId="3" applyFont="1" applyFill="1" applyBorder="1" applyAlignment="1">
      <alignment horizontal="center" vertical="center"/>
    </xf>
    <xf numFmtId="0" fontId="13" fillId="0" borderId="1167" xfId="3" applyFont="1" applyBorder="1" applyAlignment="1">
      <alignment horizontal="left" vertical="top" wrapText="1"/>
    </xf>
    <xf numFmtId="0" fontId="13" fillId="0" borderId="1165" xfId="3" applyFont="1" applyBorder="1" applyAlignment="1">
      <alignment horizontal="left" vertical="top" wrapText="1"/>
    </xf>
    <xf numFmtId="0" fontId="13" fillId="0" borderId="1168" xfId="3" applyFont="1" applyBorder="1" applyAlignment="1">
      <alignment horizontal="left" vertical="top" wrapText="1"/>
    </xf>
    <xf numFmtId="0" fontId="12" fillId="2" borderId="1161" xfId="3" applyFont="1" applyFill="1" applyBorder="1" applyAlignment="1">
      <alignment horizontal="center" vertical="center"/>
    </xf>
    <xf numFmtId="0" fontId="12" fillId="2" borderId="1162" xfId="3" applyFont="1" applyFill="1" applyBorder="1" applyAlignment="1">
      <alignment horizontal="center" vertical="center"/>
    </xf>
    <xf numFmtId="0" fontId="16" fillId="0" borderId="1149" xfId="3" applyFont="1" applyBorder="1" applyAlignment="1">
      <alignment horizontal="left" vertical="center" wrapText="1"/>
    </xf>
    <xf numFmtId="0" fontId="16" fillId="0" borderId="1150" xfId="3" applyFont="1" applyBorder="1" applyAlignment="1">
      <alignment horizontal="left" vertical="center" wrapText="1"/>
    </xf>
    <xf numFmtId="0" fontId="12" fillId="2" borderId="1151" xfId="3" applyFont="1" applyFill="1" applyBorder="1" applyAlignment="1">
      <alignment horizontal="center" vertical="center"/>
    </xf>
    <xf numFmtId="0" fontId="12" fillId="2" borderId="1152" xfId="3" applyFont="1" applyFill="1" applyBorder="1" applyAlignment="1">
      <alignment horizontal="center" vertical="center"/>
    </xf>
    <xf numFmtId="0" fontId="18" fillId="0" borderId="1153" xfId="3" applyFont="1" applyBorder="1" applyAlignment="1">
      <alignment horizontal="left" vertical="center" shrinkToFit="1"/>
    </xf>
    <xf numFmtId="0" fontId="18" fillId="0" borderId="1154" xfId="3" applyFont="1" applyBorder="1" applyAlignment="1">
      <alignment horizontal="left" vertical="center" shrinkToFit="1"/>
    </xf>
    <xf numFmtId="0" fontId="18" fillId="0" borderId="1155" xfId="3" applyFont="1" applyBorder="1" applyAlignment="1">
      <alignment horizontal="left" vertical="center" shrinkToFit="1"/>
    </xf>
    <xf numFmtId="0" fontId="12" fillId="2" borderId="1242" xfId="3" applyFont="1" applyFill="1" applyBorder="1" applyAlignment="1">
      <alignment horizontal="center" vertical="center" wrapText="1"/>
    </xf>
    <xf numFmtId="0" fontId="12" fillId="2" borderId="1243" xfId="3" applyFont="1" applyFill="1" applyBorder="1" applyAlignment="1">
      <alignment horizontal="center" vertical="center" wrapText="1"/>
    </xf>
    <xf numFmtId="0" fontId="12" fillId="2" borderId="1244" xfId="3" applyFont="1" applyFill="1" applyBorder="1" applyAlignment="1">
      <alignment horizontal="center" vertical="center" wrapText="1"/>
    </xf>
    <xf numFmtId="0" fontId="12" fillId="5" borderId="1242" xfId="3" applyFont="1" applyFill="1" applyBorder="1" applyAlignment="1">
      <alignment horizontal="left" vertical="top" wrapText="1"/>
    </xf>
    <xf numFmtId="0" fontId="12" fillId="5" borderId="1243" xfId="3" applyFont="1" applyFill="1" applyBorder="1" applyAlignment="1">
      <alignment horizontal="left" vertical="top" wrapText="1"/>
    </xf>
    <xf numFmtId="0" fontId="12" fillId="5" borderId="1244" xfId="3" applyFont="1" applyFill="1" applyBorder="1" applyAlignment="1">
      <alignment horizontal="left" vertical="top" wrapText="1"/>
    </xf>
    <xf numFmtId="0" fontId="15" fillId="5" borderId="1242" xfId="3" applyFont="1" applyFill="1" applyBorder="1" applyAlignment="1">
      <alignment horizontal="center" vertical="center" wrapText="1"/>
    </xf>
    <xf numFmtId="0" fontId="15" fillId="5" borderId="1244" xfId="3" applyFont="1" applyFill="1" applyBorder="1" applyAlignment="1">
      <alignment horizontal="center" vertical="center" wrapText="1"/>
    </xf>
    <xf numFmtId="0" fontId="21" fillId="0" borderId="1242" xfId="3" applyFont="1" applyBorder="1" applyAlignment="1">
      <alignment horizontal="left" vertical="center" wrapText="1"/>
    </xf>
    <xf numFmtId="0" fontId="21" fillId="0" borderId="1243" xfId="3" applyFont="1" applyBorder="1" applyAlignment="1">
      <alignment horizontal="left" vertical="center" wrapText="1"/>
    </xf>
    <xf numFmtId="0" fontId="21" fillId="0" borderId="1244" xfId="3" applyFont="1" applyBorder="1" applyAlignment="1">
      <alignment horizontal="left" vertical="center" wrapText="1"/>
    </xf>
    <xf numFmtId="0" fontId="12" fillId="2" borderId="1242" xfId="3" applyFont="1" applyFill="1" applyBorder="1" applyAlignment="1">
      <alignment horizontal="center" vertical="center"/>
    </xf>
    <xf numFmtId="0" fontId="12" fillId="2" borderId="1243" xfId="3" applyFont="1" applyFill="1" applyBorder="1" applyAlignment="1">
      <alignment horizontal="center" vertical="center"/>
    </xf>
    <xf numFmtId="0" fontId="12" fillId="2" borderId="1237" xfId="3" applyFont="1" applyFill="1" applyBorder="1" applyAlignment="1">
      <alignment horizontal="center" vertical="center"/>
    </xf>
    <xf numFmtId="0" fontId="12" fillId="2" borderId="1238" xfId="3" applyFont="1" applyFill="1" applyBorder="1" applyAlignment="1">
      <alignment horizontal="center" vertical="center"/>
    </xf>
    <xf numFmtId="0" fontId="19" fillId="0" borderId="1239" xfId="3" applyFont="1" applyBorder="1" applyAlignment="1">
      <alignment horizontal="left" vertical="center" shrinkToFit="1"/>
    </xf>
    <xf numFmtId="0" fontId="19" fillId="0" borderId="1240" xfId="3" applyFont="1" applyBorder="1" applyAlignment="1">
      <alignment horizontal="left" vertical="center" shrinkToFit="1"/>
    </xf>
    <xf numFmtId="0" fontId="19" fillId="0" borderId="1241" xfId="3" applyFont="1" applyBorder="1" applyAlignment="1">
      <alignment horizontal="left" vertical="center" shrinkToFit="1"/>
    </xf>
    <xf numFmtId="0" fontId="12" fillId="2" borderId="1232" xfId="3" applyFont="1" applyFill="1" applyBorder="1" applyAlignment="1">
      <alignment horizontal="center" vertical="center"/>
    </xf>
    <xf numFmtId="0" fontId="12" fillId="2" borderId="1233" xfId="3" applyFont="1" applyFill="1" applyBorder="1" applyAlignment="1">
      <alignment horizontal="center" vertical="center"/>
    </xf>
    <xf numFmtId="0" fontId="12" fillId="2" borderId="1234" xfId="3" applyFont="1" applyFill="1" applyBorder="1" applyAlignment="1">
      <alignment horizontal="center" vertical="center"/>
    </xf>
    <xf numFmtId="0" fontId="13" fillId="0" borderId="1235" xfId="3" applyFont="1" applyBorder="1" applyAlignment="1">
      <alignment horizontal="left" vertical="top" wrapText="1"/>
    </xf>
    <xf numFmtId="0" fontId="13" fillId="0" borderId="1233" xfId="3" applyFont="1" applyBorder="1" applyAlignment="1">
      <alignment horizontal="left" vertical="top" wrapText="1"/>
    </xf>
    <xf numFmtId="0" fontId="13" fillId="0" borderId="1236" xfId="3" applyFont="1" applyBorder="1" applyAlignment="1">
      <alignment horizontal="left" vertical="top" wrapText="1"/>
    </xf>
    <xf numFmtId="0" fontId="12" fillId="2" borderId="1227" xfId="3" applyFont="1" applyFill="1" applyBorder="1" applyAlignment="1">
      <alignment horizontal="center" vertical="center"/>
    </xf>
    <xf numFmtId="0" fontId="12" fillId="2" borderId="1228" xfId="3" applyFont="1" applyFill="1" applyBorder="1" applyAlignment="1">
      <alignment horizontal="center" vertical="center"/>
    </xf>
    <xf numFmtId="0" fontId="19" fillId="0" borderId="1229" xfId="3" applyFont="1" applyBorder="1" applyAlignment="1">
      <alignment horizontal="left" vertical="center" shrinkToFit="1"/>
    </xf>
    <xf numFmtId="0" fontId="19" fillId="0" borderId="1230" xfId="3" applyFont="1" applyBorder="1" applyAlignment="1">
      <alignment horizontal="left" vertical="center" shrinkToFit="1"/>
    </xf>
    <xf numFmtId="0" fontId="19" fillId="0" borderId="1231" xfId="3" applyFont="1" applyBorder="1" applyAlignment="1">
      <alignment horizontal="left" vertical="center" shrinkToFit="1"/>
    </xf>
    <xf numFmtId="0" fontId="12" fillId="2" borderId="1222" xfId="3" applyFont="1" applyFill="1" applyBorder="1" applyAlignment="1">
      <alignment horizontal="center" vertical="center"/>
    </xf>
    <xf numFmtId="0" fontId="12" fillId="2" borderId="1223" xfId="3" applyFont="1" applyFill="1" applyBorder="1" applyAlignment="1">
      <alignment horizontal="center" vertical="center"/>
    </xf>
    <xf numFmtId="0" fontId="18" fillId="0" borderId="1224" xfId="3" applyFont="1" applyBorder="1" applyAlignment="1">
      <alignment horizontal="left" vertical="center" shrinkToFit="1"/>
    </xf>
    <xf numFmtId="0" fontId="18" fillId="0" borderId="1225" xfId="3" applyFont="1" applyBorder="1" applyAlignment="1">
      <alignment horizontal="left" vertical="center" shrinkToFit="1"/>
    </xf>
    <xf numFmtId="0" fontId="18" fillId="0" borderId="1226" xfId="3" applyFont="1" applyBorder="1" applyAlignment="1">
      <alignment horizontal="left" vertical="center" shrinkToFit="1"/>
    </xf>
    <xf numFmtId="0" fontId="18" fillId="0" borderId="1229" xfId="3" applyFont="1" applyBorder="1" applyAlignment="1">
      <alignment horizontal="left" vertical="center" shrinkToFit="1"/>
    </xf>
    <xf numFmtId="0" fontId="18" fillId="0" borderId="1230" xfId="3" applyFont="1" applyBorder="1" applyAlignment="1">
      <alignment horizontal="left" vertical="center" shrinkToFit="1"/>
    </xf>
    <xf numFmtId="0" fontId="18" fillId="0" borderId="1231" xfId="3" applyFont="1" applyBorder="1" applyAlignment="1">
      <alignment horizontal="left" vertical="center" shrinkToFit="1"/>
    </xf>
    <xf numFmtId="0" fontId="12" fillId="5" borderId="1209" xfId="3" applyFont="1" applyFill="1" applyBorder="1" applyAlignment="1">
      <alignment horizontal="left" vertical="top" wrapText="1"/>
    </xf>
    <xf numFmtId="0" fontId="12" fillId="5" borderId="1210" xfId="3" applyFont="1" applyFill="1" applyBorder="1" applyAlignment="1">
      <alignment horizontal="left" vertical="top" wrapText="1"/>
    </xf>
    <xf numFmtId="0" fontId="12" fillId="2" borderId="1208" xfId="3" applyFont="1" applyFill="1" applyBorder="1" applyAlignment="1">
      <alignment horizontal="center" vertical="center" wrapText="1"/>
    </xf>
    <xf numFmtId="0" fontId="12" fillId="2" borderId="1209" xfId="3" applyFont="1" applyFill="1" applyBorder="1" applyAlignment="1">
      <alignment horizontal="center" vertical="center" wrapText="1"/>
    </xf>
    <xf numFmtId="0" fontId="12" fillId="2" borderId="1221" xfId="3" applyFont="1" applyFill="1" applyBorder="1" applyAlignment="1">
      <alignment horizontal="center" vertical="center" wrapText="1"/>
    </xf>
    <xf numFmtId="0" fontId="12" fillId="2" borderId="1203" xfId="3" applyFont="1" applyFill="1" applyBorder="1" applyAlignment="1">
      <alignment horizontal="center" vertical="center"/>
    </xf>
    <xf numFmtId="0" fontId="12" fillId="2" borderId="1204" xfId="3" applyFont="1" applyFill="1" applyBorder="1" applyAlignment="1">
      <alignment horizontal="center" vertical="center"/>
    </xf>
    <xf numFmtId="0" fontId="19" fillId="0" borderId="1205" xfId="3" applyFont="1" applyBorder="1" applyAlignment="1">
      <alignment horizontal="left" vertical="center" shrinkToFit="1"/>
    </xf>
    <xf numFmtId="0" fontId="19" fillId="0" borderId="1206" xfId="3" applyFont="1" applyBorder="1" applyAlignment="1">
      <alignment horizontal="left" vertical="center" shrinkToFit="1"/>
    </xf>
    <xf numFmtId="0" fontId="19" fillId="0" borderId="1207" xfId="3" applyFont="1" applyBorder="1" applyAlignment="1">
      <alignment horizontal="left" vertical="center" shrinkToFit="1"/>
    </xf>
    <xf numFmtId="0" fontId="12" fillId="2" borderId="1216" xfId="3" applyFont="1" applyFill="1" applyBorder="1" applyAlignment="1">
      <alignment horizontal="center" vertical="center"/>
    </xf>
    <xf numFmtId="0" fontId="12" fillId="2" borderId="1217" xfId="3" applyFont="1" applyFill="1" applyBorder="1" applyAlignment="1">
      <alignment horizontal="center" vertical="center"/>
    </xf>
    <xf numFmtId="0" fontId="19" fillId="0" borderId="1218" xfId="3" applyFont="1" applyBorder="1" applyAlignment="1">
      <alignment horizontal="left" vertical="center" shrinkToFit="1"/>
    </xf>
    <xf numFmtId="0" fontId="19" fillId="0" borderId="1219" xfId="3" applyFont="1" applyBorder="1" applyAlignment="1">
      <alignment horizontal="left" vertical="center" shrinkToFit="1"/>
    </xf>
    <xf numFmtId="0" fontId="19" fillId="0" borderId="1220" xfId="3" applyFont="1" applyBorder="1" applyAlignment="1">
      <alignment horizontal="left" vertical="center" shrinkToFit="1"/>
    </xf>
    <xf numFmtId="0" fontId="18" fillId="0" borderId="1205" xfId="3" applyFont="1" applyBorder="1" applyAlignment="1">
      <alignment horizontal="left" vertical="center" shrinkToFit="1"/>
    </xf>
    <xf numFmtId="0" fontId="18" fillId="0" borderId="1206" xfId="3" applyFont="1" applyBorder="1" applyAlignment="1">
      <alignment horizontal="left" vertical="center" shrinkToFit="1"/>
    </xf>
    <xf numFmtId="0" fontId="18" fillId="0" borderId="1207" xfId="3" applyFont="1" applyBorder="1" applyAlignment="1">
      <alignment horizontal="left" vertical="center" shrinkToFit="1"/>
    </xf>
    <xf numFmtId="0" fontId="16" fillId="0" borderId="1209" xfId="3" applyFont="1" applyBorder="1" applyAlignment="1">
      <alignment horizontal="left" vertical="center" wrapText="1"/>
    </xf>
    <xf numFmtId="0" fontId="16" fillId="0" borderId="1210" xfId="3" applyFont="1" applyBorder="1" applyAlignment="1">
      <alignment horizontal="left" vertical="center" wrapText="1"/>
    </xf>
    <xf numFmtId="0" fontId="12" fillId="2" borderId="1211" xfId="3" applyFont="1" applyFill="1" applyBorder="1" applyAlignment="1">
      <alignment horizontal="center" vertical="center"/>
    </xf>
    <xf numFmtId="0" fontId="12" fillId="2" borderId="1212" xfId="3" applyFont="1" applyFill="1" applyBorder="1" applyAlignment="1">
      <alignment horizontal="center" vertical="center"/>
    </xf>
    <xf numFmtId="0" fontId="12" fillId="2" borderId="1213" xfId="3" applyFont="1" applyFill="1" applyBorder="1" applyAlignment="1">
      <alignment horizontal="center" vertical="center"/>
    </xf>
    <xf numFmtId="0" fontId="13" fillId="0" borderId="1214" xfId="3" applyFont="1" applyBorder="1" applyAlignment="1">
      <alignment horizontal="left" vertical="top" wrapText="1"/>
    </xf>
    <xf numFmtId="0" fontId="13" fillId="0" borderId="1212" xfId="3" applyFont="1" applyBorder="1" applyAlignment="1">
      <alignment horizontal="left" vertical="top" wrapText="1"/>
    </xf>
    <xf numFmtId="0" fontId="13" fillId="0" borderId="1215" xfId="3" applyFont="1" applyBorder="1" applyAlignment="1">
      <alignment horizontal="left" vertical="top" wrapText="1"/>
    </xf>
    <xf numFmtId="0" fontId="12" fillId="2" borderId="1208" xfId="3" applyFont="1" applyFill="1" applyBorder="1" applyAlignment="1">
      <alignment horizontal="center" vertical="center"/>
    </xf>
    <xf numFmtId="0" fontId="12" fillId="2" borderId="1209" xfId="3" applyFont="1" applyFill="1" applyBorder="1" applyAlignment="1">
      <alignment horizontal="center" vertical="center"/>
    </xf>
    <xf numFmtId="0" fontId="16" fillId="0" borderId="1196" xfId="3" applyFont="1" applyBorder="1" applyAlignment="1">
      <alignment horizontal="left" vertical="center" wrapText="1"/>
    </xf>
    <xf numFmtId="0" fontId="16" fillId="0" borderId="1197" xfId="3" applyFont="1" applyBorder="1" applyAlignment="1">
      <alignment horizontal="left" vertical="center" wrapText="1"/>
    </xf>
    <xf numFmtId="0" fontId="12" fillId="2" borderId="1198" xfId="3" applyFont="1" applyFill="1" applyBorder="1" applyAlignment="1">
      <alignment horizontal="center" vertical="center"/>
    </xf>
    <xf numFmtId="0" fontId="12" fillId="2" borderId="1199" xfId="3" applyFont="1" applyFill="1" applyBorder="1" applyAlignment="1">
      <alignment horizontal="center" vertical="center"/>
    </xf>
    <xf numFmtId="0" fontId="18" fillId="0" borderId="1200" xfId="3" applyFont="1" applyBorder="1" applyAlignment="1">
      <alignment horizontal="left" vertical="center" shrinkToFit="1"/>
    </xf>
    <xf numFmtId="0" fontId="18" fillId="0" borderId="1201" xfId="3" applyFont="1" applyBorder="1" applyAlignment="1">
      <alignment horizontal="left" vertical="center" shrinkToFit="1"/>
    </xf>
    <xf numFmtId="0" fontId="18" fillId="0" borderId="1202" xfId="3" applyFont="1" applyBorder="1" applyAlignment="1">
      <alignment horizontal="left" vertical="center" shrinkToFit="1"/>
    </xf>
    <xf numFmtId="0" fontId="26" fillId="8" borderId="1" xfId="0" applyFont="1" applyFill="1" applyBorder="1">
      <alignment vertical="center"/>
    </xf>
    <xf numFmtId="0" fontId="1" fillId="0" borderId="2" xfId="1" applyFill="1" applyBorder="1" applyAlignment="1">
      <alignment shrinkToFit="1"/>
    </xf>
    <xf numFmtId="0" fontId="1" fillId="0" borderId="1" xfId="1" applyFill="1" applyBorder="1"/>
    <xf numFmtId="0" fontId="5" fillId="0" borderId="1" xfId="2" applyFill="1" applyBorder="1" applyAlignment="1">
      <alignment wrapText="1"/>
    </xf>
  </cellXfs>
  <cellStyles count="5">
    <cellStyle name="ハイパーリンク" xfId="2" builtinId="8"/>
    <cellStyle name="桁区切り 2" xfId="4"/>
    <cellStyle name="標準" xfId="0" builtinId="0"/>
    <cellStyle name="標準 2" xfId="3"/>
    <cellStyle name="標準 3" xfId="1"/>
  </cellStyles>
  <dxfs count="14">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BreakPreview" zoomScale="85" zoomScaleNormal="70" zoomScaleSheetLayoutView="85" workbookViewId="0">
      <selection activeCell="D7" sqref="D7"/>
    </sheetView>
  </sheetViews>
  <sheetFormatPr defaultColWidth="9" defaultRowHeight="18.75" x14ac:dyDescent="0.4"/>
  <cols>
    <col min="1" max="1" width="9" style="2"/>
    <col min="2" max="2" width="23.625" style="2" customWidth="1"/>
    <col min="3" max="3" width="22.375" style="7" customWidth="1"/>
    <col min="4" max="4" width="31.875" style="7" customWidth="1"/>
    <col min="5" max="5" width="23.75" style="7" hidden="1" customWidth="1"/>
    <col min="6" max="6" width="29.25" style="2" hidden="1" customWidth="1"/>
    <col min="7" max="7" width="45" style="7" customWidth="1"/>
    <col min="8" max="8" width="9" style="2"/>
    <col min="9" max="9" width="13" style="2" bestFit="1" customWidth="1"/>
    <col min="10" max="13" width="9" style="2"/>
    <col min="14" max="14" width="22.75" style="2" customWidth="1"/>
    <col min="15" max="16384" width="9" style="2"/>
  </cols>
  <sheetData>
    <row r="1" spans="1:14" x14ac:dyDescent="0.4">
      <c r="A1" s="1" t="s">
        <v>328</v>
      </c>
      <c r="B1" s="1" t="s">
        <v>0</v>
      </c>
      <c r="C1" s="1" t="s">
        <v>1</v>
      </c>
      <c r="D1" s="1" t="s">
        <v>2</v>
      </c>
      <c r="E1" s="1" t="s">
        <v>3</v>
      </c>
      <c r="F1" s="1" t="s">
        <v>4</v>
      </c>
      <c r="G1" s="1" t="s">
        <v>313</v>
      </c>
      <c r="H1" s="31" t="s">
        <v>314</v>
      </c>
      <c r="I1" s="32" t="s">
        <v>315</v>
      </c>
      <c r="J1" s="33" t="s">
        <v>316</v>
      </c>
      <c r="K1" s="33" t="s">
        <v>317</v>
      </c>
      <c r="L1" s="33" t="s">
        <v>318</v>
      </c>
      <c r="M1" s="33" t="s">
        <v>319</v>
      </c>
      <c r="N1" s="1" t="s">
        <v>320</v>
      </c>
    </row>
    <row r="2" spans="1:14" x14ac:dyDescent="0.4">
      <c r="A2" s="1985">
        <v>445</v>
      </c>
      <c r="B2" s="6" t="s">
        <v>5</v>
      </c>
      <c r="C2" s="1986" t="s">
        <v>6</v>
      </c>
      <c r="D2" s="1986" t="s">
        <v>7</v>
      </c>
      <c r="E2" s="1987" t="s">
        <v>8</v>
      </c>
      <c r="F2" s="1987" t="str">
        <f t="shared" ref="F2:F7" ca="1" si="0">INDIRECT("'"&amp;E2&amp;"'!E7")</f>
        <v>避難行動要支援者支援</v>
      </c>
      <c r="G2" s="1988" t="str">
        <f t="shared" ref="G2:G6" ca="1" si="1">HYPERLINK("#'"&amp;E2&amp;"'!A1", F2)</f>
        <v>避難行動要支援者支援</v>
      </c>
      <c r="H2" s="34" t="s">
        <v>82</v>
      </c>
      <c r="I2" s="35">
        <v>20633</v>
      </c>
      <c r="J2" s="36" t="s">
        <v>321</v>
      </c>
      <c r="K2" s="36" t="s">
        <v>322</v>
      </c>
      <c r="L2" s="36" t="s">
        <v>323</v>
      </c>
      <c r="M2" s="36" t="s">
        <v>323</v>
      </c>
      <c r="N2" s="37" t="s">
        <v>324</v>
      </c>
    </row>
    <row r="3" spans="1:14" x14ac:dyDescent="0.4">
      <c r="A3" s="1985">
        <v>446</v>
      </c>
      <c r="B3" s="6" t="s">
        <v>5</v>
      </c>
      <c r="C3" s="1986" t="s">
        <v>6</v>
      </c>
      <c r="D3" s="1986" t="s">
        <v>7</v>
      </c>
      <c r="E3" s="1987" t="s">
        <v>9</v>
      </c>
      <c r="F3" s="1987" t="str">
        <f t="shared" ca="1" si="0"/>
        <v>建築審査会</v>
      </c>
      <c r="G3" s="1988" t="str">
        <f t="shared" ca="1" si="1"/>
        <v>建築審査会</v>
      </c>
      <c r="H3" s="34" t="s">
        <v>100</v>
      </c>
      <c r="I3" s="35">
        <v>115</v>
      </c>
      <c r="J3" s="36" t="s">
        <v>323</v>
      </c>
      <c r="K3" s="36" t="s">
        <v>323</v>
      </c>
      <c r="L3" s="36" t="s">
        <v>322</v>
      </c>
      <c r="M3" s="36" t="s">
        <v>322</v>
      </c>
      <c r="N3" s="37" t="s">
        <v>111</v>
      </c>
    </row>
    <row r="4" spans="1:14" x14ac:dyDescent="0.4">
      <c r="A4" s="1985">
        <v>447</v>
      </c>
      <c r="B4" s="6" t="s">
        <v>5</v>
      </c>
      <c r="C4" s="1986" t="s">
        <v>6</v>
      </c>
      <c r="D4" s="1986" t="s">
        <v>7</v>
      </c>
      <c r="E4" s="1987" t="s">
        <v>10</v>
      </c>
      <c r="F4" s="1987" t="str">
        <f t="shared" ca="1" si="0"/>
        <v>耐震診断・耐震改修等助成</v>
      </c>
      <c r="G4" s="1988" t="str">
        <f t="shared" ca="1" si="1"/>
        <v>耐震診断・耐震改修等助成</v>
      </c>
      <c r="H4" s="34" t="s">
        <v>100</v>
      </c>
      <c r="I4" s="35">
        <v>12193</v>
      </c>
      <c r="J4" s="36" t="s">
        <v>323</v>
      </c>
      <c r="K4" s="36" t="s">
        <v>323</v>
      </c>
      <c r="L4" s="36" t="s">
        <v>322</v>
      </c>
      <c r="M4" s="36" t="s">
        <v>322</v>
      </c>
      <c r="N4" s="38" t="s">
        <v>325</v>
      </c>
    </row>
    <row r="5" spans="1:14" x14ac:dyDescent="0.4">
      <c r="A5" s="1985">
        <v>448</v>
      </c>
      <c r="B5" s="6" t="s">
        <v>5</v>
      </c>
      <c r="C5" s="1986" t="s">
        <v>6</v>
      </c>
      <c r="D5" s="1986" t="s">
        <v>7</v>
      </c>
      <c r="E5" s="1987" t="s">
        <v>11</v>
      </c>
      <c r="F5" s="1987" t="str">
        <f t="shared" ca="1" si="0"/>
        <v>分譲マンション管理実態調査</v>
      </c>
      <c r="G5" s="1988" t="str">
        <f t="shared" ca="1" si="1"/>
        <v>分譲マンション管理実態調査</v>
      </c>
      <c r="H5" s="34" t="s">
        <v>100</v>
      </c>
      <c r="I5" s="35">
        <v>7696</v>
      </c>
      <c r="J5" s="36" t="s">
        <v>323</v>
      </c>
      <c r="K5" s="36" t="s">
        <v>323</v>
      </c>
      <c r="L5" s="36" t="s">
        <v>322</v>
      </c>
      <c r="M5" s="36" t="s">
        <v>322</v>
      </c>
      <c r="N5" s="38" t="s">
        <v>127</v>
      </c>
    </row>
    <row r="6" spans="1:14" x14ac:dyDescent="0.4">
      <c r="A6" s="1985">
        <v>449</v>
      </c>
      <c r="B6" s="6" t="s">
        <v>5</v>
      </c>
      <c r="C6" s="1986" t="s">
        <v>6</v>
      </c>
      <c r="D6" s="1986" t="s">
        <v>7</v>
      </c>
      <c r="E6" s="1987" t="s">
        <v>12</v>
      </c>
      <c r="F6" s="1987" t="str">
        <f t="shared" ca="1" si="0"/>
        <v>被災住宅復旧修繕工事費補助</v>
      </c>
      <c r="G6" s="1988" t="str">
        <f t="shared" ca="1" si="1"/>
        <v>被災住宅復旧修繕工事費補助</v>
      </c>
      <c r="H6" s="34" t="s">
        <v>100</v>
      </c>
      <c r="I6" s="35">
        <v>0</v>
      </c>
      <c r="J6" s="36" t="s">
        <v>323</v>
      </c>
      <c r="K6" s="36" t="s">
        <v>323</v>
      </c>
      <c r="L6" s="36" t="s">
        <v>322</v>
      </c>
      <c r="M6" s="36" t="s">
        <v>323</v>
      </c>
      <c r="N6" s="38" t="s">
        <v>111</v>
      </c>
    </row>
    <row r="7" spans="1:14" x14ac:dyDescent="0.4">
      <c r="A7" s="1985">
        <v>450</v>
      </c>
      <c r="B7" s="6" t="s">
        <v>5</v>
      </c>
      <c r="C7" s="1986" t="s">
        <v>6</v>
      </c>
      <c r="D7" s="1986" t="s">
        <v>7</v>
      </c>
      <c r="E7" s="1987" t="s">
        <v>13</v>
      </c>
      <c r="F7" s="1987" t="str">
        <f t="shared" ca="1" si="0"/>
        <v>自主防災組織育成</v>
      </c>
      <c r="G7" s="1988" t="str">
        <f t="shared" ref="G7:G28" ca="1" si="2">HYPERLINK("#'"&amp;E7&amp;"'!A1", F7)</f>
        <v>自主防災組織育成</v>
      </c>
      <c r="H7" s="34" t="s">
        <v>137</v>
      </c>
      <c r="I7" s="35">
        <v>7973</v>
      </c>
      <c r="J7" s="36" t="s">
        <v>323</v>
      </c>
      <c r="K7" s="36" t="s">
        <v>322</v>
      </c>
      <c r="L7" s="36" t="s">
        <v>323</v>
      </c>
      <c r="M7" s="36" t="s">
        <v>323</v>
      </c>
      <c r="N7" s="38" t="s">
        <v>324</v>
      </c>
    </row>
    <row r="8" spans="1:14" x14ac:dyDescent="0.4">
      <c r="A8" s="1985">
        <v>451</v>
      </c>
      <c r="B8" s="6" t="s">
        <v>5</v>
      </c>
      <c r="C8" s="1986" t="s">
        <v>6</v>
      </c>
      <c r="D8" s="1986" t="s">
        <v>7</v>
      </c>
      <c r="E8" s="1987" t="s">
        <v>14</v>
      </c>
      <c r="F8" s="1987" t="str">
        <f t="shared" ref="F8:F28" ca="1" si="3">INDIRECT("'"&amp;E8&amp;"'!E7")</f>
        <v>防災行政無線等維持管理</v>
      </c>
      <c r="G8" s="1988" t="str">
        <f t="shared" ca="1" si="2"/>
        <v>防災行政無線等維持管理</v>
      </c>
      <c r="H8" s="34" t="s">
        <v>137</v>
      </c>
      <c r="I8" s="35">
        <v>6680</v>
      </c>
      <c r="J8" s="36" t="s">
        <v>323</v>
      </c>
      <c r="K8" s="36" t="s">
        <v>322</v>
      </c>
      <c r="L8" s="36" t="s">
        <v>322</v>
      </c>
      <c r="M8" s="36" t="s">
        <v>323</v>
      </c>
      <c r="N8" s="38" t="s">
        <v>97</v>
      </c>
    </row>
    <row r="9" spans="1:14" x14ac:dyDescent="0.4">
      <c r="A9" s="1985">
        <v>452</v>
      </c>
      <c r="B9" s="6" t="s">
        <v>5</v>
      </c>
      <c r="C9" s="1986" t="s">
        <v>6</v>
      </c>
      <c r="D9" s="1986" t="s">
        <v>7</v>
      </c>
      <c r="E9" s="1987" t="s">
        <v>15</v>
      </c>
      <c r="F9" s="1987" t="str">
        <f t="shared" ca="1" si="3"/>
        <v>防災行政無線等施設整備</v>
      </c>
      <c r="G9" s="1988" t="str">
        <f t="shared" ca="1" si="2"/>
        <v>防災行政無線等施設整備</v>
      </c>
      <c r="H9" s="34" t="s">
        <v>137</v>
      </c>
      <c r="I9" s="35">
        <v>1803</v>
      </c>
      <c r="J9" s="36" t="s">
        <v>323</v>
      </c>
      <c r="K9" s="36" t="s">
        <v>322</v>
      </c>
      <c r="L9" s="36" t="s">
        <v>322</v>
      </c>
      <c r="M9" s="36" t="s">
        <v>323</v>
      </c>
      <c r="N9" s="38" t="s">
        <v>111</v>
      </c>
    </row>
    <row r="10" spans="1:14" x14ac:dyDescent="0.4">
      <c r="A10" s="1985">
        <v>453</v>
      </c>
      <c r="B10" s="6" t="s">
        <v>5</v>
      </c>
      <c r="C10" s="1986" t="s">
        <v>6</v>
      </c>
      <c r="D10" s="1986" t="s">
        <v>7</v>
      </c>
      <c r="E10" s="1987" t="s">
        <v>16</v>
      </c>
      <c r="F10" s="1987" t="str">
        <f t="shared" ca="1" si="3"/>
        <v>災害用指定井戸維持管理</v>
      </c>
      <c r="G10" s="1988" t="str">
        <f t="shared" ca="1" si="2"/>
        <v>災害用指定井戸維持管理</v>
      </c>
      <c r="H10" s="34" t="s">
        <v>137</v>
      </c>
      <c r="I10" s="35">
        <v>221</v>
      </c>
      <c r="J10" s="36" t="s">
        <v>323</v>
      </c>
      <c r="K10" s="36" t="s">
        <v>323</v>
      </c>
      <c r="L10" s="36" t="s">
        <v>323</v>
      </c>
      <c r="M10" s="36" t="s">
        <v>322</v>
      </c>
      <c r="N10" s="38" t="s">
        <v>97</v>
      </c>
    </row>
    <row r="11" spans="1:14" x14ac:dyDescent="0.4">
      <c r="A11" s="1985">
        <v>454</v>
      </c>
      <c r="B11" s="6" t="s">
        <v>5</v>
      </c>
      <c r="C11" s="1986" t="s">
        <v>6</v>
      </c>
      <c r="D11" s="1986" t="s">
        <v>7</v>
      </c>
      <c r="E11" s="1987" t="s">
        <v>17</v>
      </c>
      <c r="F11" s="1987" t="str">
        <f t="shared" ca="1" si="3"/>
        <v>災害時復旧対策</v>
      </c>
      <c r="G11" s="1988" t="str">
        <f t="shared" ca="1" si="2"/>
        <v>災害時復旧対策</v>
      </c>
      <c r="H11" s="34" t="s">
        <v>137</v>
      </c>
      <c r="I11" s="35">
        <v>4571</v>
      </c>
      <c r="J11" s="36" t="s">
        <v>323</v>
      </c>
      <c r="K11" s="36" t="s">
        <v>323</v>
      </c>
      <c r="L11" s="36" t="s">
        <v>322</v>
      </c>
      <c r="M11" s="36" t="s">
        <v>322</v>
      </c>
      <c r="N11" s="38" t="s">
        <v>111</v>
      </c>
    </row>
    <row r="12" spans="1:14" x14ac:dyDescent="0.4">
      <c r="A12" s="1985">
        <v>455</v>
      </c>
      <c r="B12" s="6" t="s">
        <v>5</v>
      </c>
      <c r="C12" s="1986" t="s">
        <v>6</v>
      </c>
      <c r="D12" s="1986" t="s">
        <v>7</v>
      </c>
      <c r="E12" s="1987" t="s">
        <v>18</v>
      </c>
      <c r="F12" s="1987" t="str">
        <f t="shared" ca="1" si="3"/>
        <v>避難拠点運営管理</v>
      </c>
      <c r="G12" s="1988" t="str">
        <f t="shared" ca="1" si="2"/>
        <v>避難拠点運営管理</v>
      </c>
      <c r="H12" s="34" t="s">
        <v>137</v>
      </c>
      <c r="I12" s="35">
        <v>13377</v>
      </c>
      <c r="J12" s="36" t="s">
        <v>323</v>
      </c>
      <c r="K12" s="36" t="s">
        <v>322</v>
      </c>
      <c r="L12" s="36" t="s">
        <v>323</v>
      </c>
      <c r="M12" s="36" t="s">
        <v>322</v>
      </c>
      <c r="N12" s="38" t="s">
        <v>97</v>
      </c>
    </row>
    <row r="13" spans="1:14" x14ac:dyDescent="0.4">
      <c r="A13" s="1985">
        <v>456</v>
      </c>
      <c r="B13" s="6" t="s">
        <v>5</v>
      </c>
      <c r="C13" s="1986" t="s">
        <v>6</v>
      </c>
      <c r="D13" s="1986" t="s">
        <v>7</v>
      </c>
      <c r="E13" s="1987" t="s">
        <v>19</v>
      </c>
      <c r="F13" s="1987" t="str">
        <f t="shared" ca="1" si="3"/>
        <v>街角消火器維持管理</v>
      </c>
      <c r="G13" s="1988" t="str">
        <f t="shared" ca="1" si="2"/>
        <v>街角消火器維持管理</v>
      </c>
      <c r="H13" s="34" t="s">
        <v>137</v>
      </c>
      <c r="I13" s="35">
        <v>1977</v>
      </c>
      <c r="J13" s="36" t="s">
        <v>323</v>
      </c>
      <c r="K13" s="36" t="s">
        <v>323</v>
      </c>
      <c r="L13" s="36" t="s">
        <v>323</v>
      </c>
      <c r="M13" s="36" t="s">
        <v>322</v>
      </c>
      <c r="N13" s="38" t="s">
        <v>97</v>
      </c>
    </row>
    <row r="14" spans="1:14" x14ac:dyDescent="0.4">
      <c r="A14" s="1985">
        <v>457</v>
      </c>
      <c r="B14" s="6" t="s">
        <v>5</v>
      </c>
      <c r="C14" s="1986" t="s">
        <v>6</v>
      </c>
      <c r="D14" s="1986" t="s">
        <v>7</v>
      </c>
      <c r="E14" s="1987" t="s">
        <v>20</v>
      </c>
      <c r="F14" s="1987" t="str">
        <f t="shared" ca="1" si="3"/>
        <v>被災者支援システム</v>
      </c>
      <c r="G14" s="1988" t="str">
        <f t="shared" ca="1" si="2"/>
        <v>被災者支援システム</v>
      </c>
      <c r="H14" s="34" t="s">
        <v>137</v>
      </c>
      <c r="I14" s="35">
        <v>2</v>
      </c>
      <c r="J14" s="36" t="s">
        <v>321</v>
      </c>
      <c r="K14" s="36" t="s">
        <v>322</v>
      </c>
      <c r="L14" s="36" t="s">
        <v>323</v>
      </c>
      <c r="M14" s="36" t="s">
        <v>323</v>
      </c>
      <c r="N14" s="38" t="s">
        <v>97</v>
      </c>
    </row>
    <row r="15" spans="1:14" x14ac:dyDescent="0.4">
      <c r="A15" s="1985">
        <v>458</v>
      </c>
      <c r="B15" s="6" t="s">
        <v>5</v>
      </c>
      <c r="C15" s="1986" t="s">
        <v>6</v>
      </c>
      <c r="D15" s="1986" t="s">
        <v>7</v>
      </c>
      <c r="E15" s="1987" t="s">
        <v>21</v>
      </c>
      <c r="F15" s="1987" t="str">
        <f t="shared" ca="1" si="3"/>
        <v>防災マップ作成</v>
      </c>
      <c r="G15" s="1988" t="str">
        <f t="shared" ca="1" si="2"/>
        <v>防災マップ作成</v>
      </c>
      <c r="H15" s="34" t="s">
        <v>137</v>
      </c>
      <c r="I15" s="35">
        <v>2900</v>
      </c>
      <c r="J15" s="36" t="s">
        <v>323</v>
      </c>
      <c r="K15" s="36" t="s">
        <v>322</v>
      </c>
      <c r="L15" s="36" t="s">
        <v>322</v>
      </c>
      <c r="M15" s="36" t="s">
        <v>322</v>
      </c>
      <c r="N15" s="38" t="s">
        <v>111</v>
      </c>
    </row>
    <row r="16" spans="1:14" x14ac:dyDescent="0.4">
      <c r="A16" s="1985">
        <v>459</v>
      </c>
      <c r="B16" s="6" t="s">
        <v>5</v>
      </c>
      <c r="C16" s="1986" t="s">
        <v>6</v>
      </c>
      <c r="D16" s="1986" t="s">
        <v>7</v>
      </c>
      <c r="E16" s="1987" t="s">
        <v>22</v>
      </c>
      <c r="F16" s="1987" t="str">
        <f t="shared" ca="1" si="3"/>
        <v>災害見舞金等支給</v>
      </c>
      <c r="G16" s="1988" t="str">
        <f t="shared" ca="1" si="2"/>
        <v>災害見舞金等支給</v>
      </c>
      <c r="H16" s="34" t="s">
        <v>211</v>
      </c>
      <c r="I16" s="35">
        <v>315</v>
      </c>
      <c r="J16" s="36" t="s">
        <v>323</v>
      </c>
      <c r="K16" s="36" t="s">
        <v>323</v>
      </c>
      <c r="L16" s="36" t="s">
        <v>322</v>
      </c>
      <c r="M16" s="36" t="s">
        <v>323</v>
      </c>
      <c r="N16" s="38" t="s">
        <v>111</v>
      </c>
    </row>
    <row r="17" spans="1:14" x14ac:dyDescent="0.4">
      <c r="A17" s="1985">
        <v>460</v>
      </c>
      <c r="B17" s="6" t="s">
        <v>5</v>
      </c>
      <c r="C17" s="1986" t="s">
        <v>6</v>
      </c>
      <c r="D17" s="1986" t="s">
        <v>7</v>
      </c>
      <c r="E17" s="1987" t="s">
        <v>23</v>
      </c>
      <c r="F17" s="1987" t="str">
        <f t="shared" ca="1" si="3"/>
        <v>朝霞地区一部事務組合負担金</v>
      </c>
      <c r="G17" s="1988" t="str">
        <f t="shared" ca="1" si="2"/>
        <v>朝霞地区一部事務組合負担金</v>
      </c>
      <c r="H17" s="34" t="s">
        <v>137</v>
      </c>
      <c r="I17" s="35">
        <v>1620515</v>
      </c>
      <c r="J17" s="36" t="s">
        <v>326</v>
      </c>
      <c r="K17" s="36" t="s">
        <v>323</v>
      </c>
      <c r="L17" s="36" t="s">
        <v>322</v>
      </c>
      <c r="M17" s="36" t="s">
        <v>322</v>
      </c>
      <c r="N17" s="38" t="s">
        <v>111</v>
      </c>
    </row>
    <row r="18" spans="1:14" x14ac:dyDescent="0.4">
      <c r="A18" s="1985">
        <v>461</v>
      </c>
      <c r="B18" s="6" t="s">
        <v>5</v>
      </c>
      <c r="C18" s="1986" t="s">
        <v>6</v>
      </c>
      <c r="D18" s="1986" t="s">
        <v>7</v>
      </c>
      <c r="E18" s="1987" t="s">
        <v>24</v>
      </c>
      <c r="F18" s="1987" t="str">
        <f t="shared" ca="1" si="3"/>
        <v>消防団活動</v>
      </c>
      <c r="G18" s="1988" t="str">
        <f t="shared" ca="1" si="2"/>
        <v>消防団活動</v>
      </c>
      <c r="H18" s="34" t="s">
        <v>137</v>
      </c>
      <c r="I18" s="35">
        <v>49115</v>
      </c>
      <c r="J18" s="36" t="s">
        <v>323</v>
      </c>
      <c r="K18" s="36" t="s">
        <v>323</v>
      </c>
      <c r="L18" s="36" t="s">
        <v>322</v>
      </c>
      <c r="M18" s="36" t="s">
        <v>323</v>
      </c>
      <c r="N18" s="38" t="s">
        <v>111</v>
      </c>
    </row>
    <row r="19" spans="1:14" x14ac:dyDescent="0.4">
      <c r="A19" s="1985">
        <v>462</v>
      </c>
      <c r="B19" s="6" t="s">
        <v>5</v>
      </c>
      <c r="C19" s="1986" t="s">
        <v>6</v>
      </c>
      <c r="D19" s="1986" t="s">
        <v>7</v>
      </c>
      <c r="E19" s="1987" t="s">
        <v>25</v>
      </c>
      <c r="F19" s="1987" t="str">
        <f t="shared" ca="1" si="3"/>
        <v>消防団機械器具等管理</v>
      </c>
      <c r="G19" s="1988" t="str">
        <f t="shared" ca="1" si="2"/>
        <v>消防団機械器具等管理</v>
      </c>
      <c r="H19" s="34" t="s">
        <v>137</v>
      </c>
      <c r="I19" s="35">
        <v>2850</v>
      </c>
      <c r="J19" s="36" t="s">
        <v>323</v>
      </c>
      <c r="K19" s="36" t="s">
        <v>323</v>
      </c>
      <c r="L19" s="36" t="s">
        <v>322</v>
      </c>
      <c r="M19" s="36" t="s">
        <v>323</v>
      </c>
      <c r="N19" s="38" t="s">
        <v>111</v>
      </c>
    </row>
    <row r="20" spans="1:14" x14ac:dyDescent="0.4">
      <c r="A20" s="1985">
        <v>463</v>
      </c>
      <c r="B20" s="6" t="s">
        <v>5</v>
      </c>
      <c r="C20" s="1986" t="s">
        <v>6</v>
      </c>
      <c r="D20" s="1986" t="s">
        <v>7</v>
      </c>
      <c r="E20" s="1987" t="s">
        <v>26</v>
      </c>
      <c r="F20" s="1987" t="str">
        <f t="shared" ca="1" si="3"/>
        <v>消防団車庫管理</v>
      </c>
      <c r="G20" s="1988" t="str">
        <f t="shared" ca="1" si="2"/>
        <v>消防団車庫管理</v>
      </c>
      <c r="H20" s="34" t="s">
        <v>137</v>
      </c>
      <c r="I20" s="35">
        <v>2076</v>
      </c>
      <c r="J20" s="36" t="s">
        <v>323</v>
      </c>
      <c r="K20" s="36" t="s">
        <v>323</v>
      </c>
      <c r="L20" s="36" t="s">
        <v>322</v>
      </c>
      <c r="M20" s="36" t="s">
        <v>323</v>
      </c>
      <c r="N20" s="38" t="s">
        <v>111</v>
      </c>
    </row>
    <row r="21" spans="1:14" x14ac:dyDescent="0.4">
      <c r="A21" s="1985">
        <v>464</v>
      </c>
      <c r="B21" s="6" t="s">
        <v>5</v>
      </c>
      <c r="C21" s="1986" t="s">
        <v>6</v>
      </c>
      <c r="D21" s="1986" t="s">
        <v>7</v>
      </c>
      <c r="E21" s="1987" t="s">
        <v>27</v>
      </c>
      <c r="F21" s="1987" t="str">
        <f t="shared" ca="1" si="3"/>
        <v>消防団車庫整備</v>
      </c>
      <c r="G21" s="1988" t="str">
        <f t="shared" ca="1" si="2"/>
        <v>消防団車庫整備</v>
      </c>
      <c r="H21" s="34" t="s">
        <v>137</v>
      </c>
      <c r="I21" s="35">
        <v>3995</v>
      </c>
      <c r="J21" s="36" t="s">
        <v>323</v>
      </c>
      <c r="K21" s="36" t="s">
        <v>323</v>
      </c>
      <c r="L21" s="36" t="s">
        <v>322</v>
      </c>
      <c r="M21" s="36" t="s">
        <v>322</v>
      </c>
      <c r="N21" s="38" t="s">
        <v>111</v>
      </c>
    </row>
    <row r="22" spans="1:14" x14ac:dyDescent="0.4">
      <c r="A22" s="1985">
        <v>465</v>
      </c>
      <c r="B22" s="6" t="s">
        <v>5</v>
      </c>
      <c r="C22" s="1986" t="s">
        <v>6</v>
      </c>
      <c r="D22" s="1986" t="s">
        <v>7</v>
      </c>
      <c r="E22" s="1987" t="s">
        <v>28</v>
      </c>
      <c r="F22" s="1987" t="str">
        <f t="shared" ca="1" si="3"/>
        <v>一般事務（水道会計負担金）</v>
      </c>
      <c r="G22" s="1988" t="str">
        <f t="shared" ca="1" si="2"/>
        <v>一般事務（水道会計負担金）</v>
      </c>
      <c r="H22" s="34" t="s">
        <v>137</v>
      </c>
      <c r="I22" s="35">
        <v>48577</v>
      </c>
      <c r="J22" s="36" t="s">
        <v>323</v>
      </c>
      <c r="K22" s="36" t="s">
        <v>323</v>
      </c>
      <c r="L22" s="36" t="s">
        <v>322</v>
      </c>
      <c r="M22" s="36" t="s">
        <v>323</v>
      </c>
      <c r="N22" s="38" t="s">
        <v>111</v>
      </c>
    </row>
    <row r="23" spans="1:14" x14ac:dyDescent="0.4">
      <c r="A23" s="1985">
        <v>466</v>
      </c>
      <c r="B23" s="6" t="s">
        <v>5</v>
      </c>
      <c r="C23" s="1986" t="s">
        <v>6</v>
      </c>
      <c r="D23" s="1986" t="s">
        <v>7</v>
      </c>
      <c r="E23" s="1987" t="s">
        <v>29</v>
      </c>
      <c r="F23" s="1987" t="str">
        <f t="shared" ca="1" si="3"/>
        <v>消防施設管理</v>
      </c>
      <c r="G23" s="1988" t="str">
        <f t="shared" ca="1" si="2"/>
        <v>消防施設管理</v>
      </c>
      <c r="H23" s="34" t="s">
        <v>137</v>
      </c>
      <c r="I23" s="35">
        <v>3921</v>
      </c>
      <c r="J23" s="36" t="s">
        <v>323</v>
      </c>
      <c r="K23" s="36" t="s">
        <v>323</v>
      </c>
      <c r="L23" s="36" t="s">
        <v>322</v>
      </c>
      <c r="M23" s="36" t="s">
        <v>323</v>
      </c>
      <c r="N23" s="38" t="s">
        <v>111</v>
      </c>
    </row>
    <row r="24" spans="1:14" x14ac:dyDescent="0.4">
      <c r="A24" s="1985">
        <v>467</v>
      </c>
      <c r="B24" s="6" t="s">
        <v>5</v>
      </c>
      <c r="C24" s="1986" t="s">
        <v>6</v>
      </c>
      <c r="D24" s="1986" t="s">
        <v>7</v>
      </c>
      <c r="E24" s="1987" t="s">
        <v>30</v>
      </c>
      <c r="F24" s="1987" t="str">
        <f t="shared" ca="1" si="3"/>
        <v>消防施設整備</v>
      </c>
      <c r="G24" s="1988" t="str">
        <f t="shared" ca="1" si="2"/>
        <v>消防施設整備</v>
      </c>
      <c r="H24" s="34" t="s">
        <v>137</v>
      </c>
      <c r="I24" s="35">
        <v>9438</v>
      </c>
      <c r="J24" s="36" t="s">
        <v>323</v>
      </c>
      <c r="K24" s="36" t="s">
        <v>323</v>
      </c>
      <c r="L24" s="36" t="s">
        <v>322</v>
      </c>
      <c r="M24" s="36" t="s">
        <v>323</v>
      </c>
      <c r="N24" s="38" t="s">
        <v>111</v>
      </c>
    </row>
    <row r="25" spans="1:14" x14ac:dyDescent="0.4">
      <c r="A25" s="1985">
        <v>468</v>
      </c>
      <c r="B25" s="6" t="s">
        <v>5</v>
      </c>
      <c r="C25" s="1986" t="s">
        <v>6</v>
      </c>
      <c r="D25" s="1986" t="s">
        <v>7</v>
      </c>
      <c r="E25" s="1987" t="s">
        <v>31</v>
      </c>
      <c r="F25" s="1987" t="str">
        <f t="shared" ca="1" si="3"/>
        <v>災害時給水体制整備</v>
      </c>
      <c r="G25" s="1988" t="str">
        <f t="shared" ca="1" si="2"/>
        <v>災害時給水体制整備</v>
      </c>
      <c r="H25" s="34" t="s">
        <v>327</v>
      </c>
      <c r="I25" s="35">
        <v>0</v>
      </c>
      <c r="J25" s="36" t="s">
        <v>323</v>
      </c>
      <c r="K25" s="36" t="s">
        <v>322</v>
      </c>
      <c r="L25" s="36" t="s">
        <v>323</v>
      </c>
      <c r="M25" s="36" t="s">
        <v>322</v>
      </c>
      <c r="N25" s="38" t="s">
        <v>97</v>
      </c>
    </row>
    <row r="26" spans="1:14" x14ac:dyDescent="0.4">
      <c r="A26" s="4">
        <v>469</v>
      </c>
      <c r="B26" s="6" t="s">
        <v>5</v>
      </c>
      <c r="C26" s="1986" t="s">
        <v>6</v>
      </c>
      <c r="D26" s="1986" t="s">
        <v>32</v>
      </c>
      <c r="E26" s="1987" t="s">
        <v>33</v>
      </c>
      <c r="F26" s="1987" t="str">
        <f t="shared" ca="1" si="3"/>
        <v>防犯対策</v>
      </c>
      <c r="G26" s="1988" t="str">
        <f t="shared" ca="1" si="2"/>
        <v>防犯対策</v>
      </c>
      <c r="H26" s="34" t="s">
        <v>137</v>
      </c>
      <c r="I26" s="35">
        <v>607</v>
      </c>
      <c r="J26" s="36" t="s">
        <v>323</v>
      </c>
      <c r="K26" s="36" t="s">
        <v>323</v>
      </c>
      <c r="L26" s="36" t="s">
        <v>322</v>
      </c>
      <c r="M26" s="36" t="s">
        <v>322</v>
      </c>
      <c r="N26" s="38" t="s">
        <v>111</v>
      </c>
    </row>
    <row r="27" spans="1:14" x14ac:dyDescent="0.4">
      <c r="A27" s="4">
        <v>470</v>
      </c>
      <c r="B27" s="6" t="s">
        <v>5</v>
      </c>
      <c r="C27" s="3" t="s">
        <v>6</v>
      </c>
      <c r="D27" s="3" t="s">
        <v>32</v>
      </c>
      <c r="E27" s="4" t="s">
        <v>34</v>
      </c>
      <c r="F27" s="4" t="str">
        <f t="shared" ca="1" si="3"/>
        <v>防犯等推進補助</v>
      </c>
      <c r="G27" s="5" t="str">
        <f t="shared" ca="1" si="2"/>
        <v>防犯等推進補助</v>
      </c>
      <c r="H27" s="34" t="s">
        <v>137</v>
      </c>
      <c r="I27" s="35">
        <v>2174</v>
      </c>
      <c r="J27" s="36" t="s">
        <v>323</v>
      </c>
      <c r="K27" s="36" t="s">
        <v>323</v>
      </c>
      <c r="L27" s="36" t="s">
        <v>322</v>
      </c>
      <c r="M27" s="36" t="s">
        <v>322</v>
      </c>
      <c r="N27" s="38" t="s">
        <v>111</v>
      </c>
    </row>
    <row r="28" spans="1:14" x14ac:dyDescent="0.4">
      <c r="A28" s="4">
        <v>471</v>
      </c>
      <c r="B28" s="6" t="s">
        <v>5</v>
      </c>
      <c r="C28" s="3" t="s">
        <v>6</v>
      </c>
      <c r="D28" s="3" t="s">
        <v>35</v>
      </c>
      <c r="E28" s="4" t="s">
        <v>36</v>
      </c>
      <c r="F28" s="4" t="str">
        <f t="shared" ca="1" si="3"/>
        <v>国民保護</v>
      </c>
      <c r="G28" s="5" t="str">
        <f t="shared" ca="1" si="2"/>
        <v>国民保護</v>
      </c>
      <c r="H28" s="34" t="s">
        <v>137</v>
      </c>
      <c r="I28" s="35">
        <v>1</v>
      </c>
      <c r="J28" s="36" t="s">
        <v>323</v>
      </c>
      <c r="K28" s="36" t="s">
        <v>323</v>
      </c>
      <c r="L28" s="36" t="s">
        <v>322</v>
      </c>
      <c r="M28" s="36" t="s">
        <v>322</v>
      </c>
      <c r="N28" s="38" t="s">
        <v>111</v>
      </c>
    </row>
  </sheetData>
  <phoneticPr fontId="24"/>
  <conditionalFormatting sqref="N2:N28">
    <cfRule type="cellIs" dxfId="13" priority="1" operator="equal">
      <formula>"Ⅵ：事業終了"</formula>
    </cfRule>
    <cfRule type="cellIs" dxfId="12" priority="2" operator="equal">
      <formula>"Ⅵ：事業終了"</formula>
    </cfRule>
    <cfRule type="cellIs" dxfId="11" priority="3" operator="equal">
      <formula>"Ⅳ：事業規模縮小"</formula>
    </cfRule>
    <cfRule type="cellIs" dxfId="10" priority="4" operator="equal">
      <formula>"Ⅲ：現状のまま継続"</formula>
    </cfRule>
    <cfRule type="cellIs" dxfId="9" priority="5" operator="equal">
      <formula>"Ⅱ：改善しながら継続"</formula>
    </cfRule>
    <cfRule type="cellIs" dxfId="8" priority="6" operator="equal">
      <formula>"Ⅰ：事業規模拡大"</formula>
    </cfRule>
  </conditionalFormatting>
  <conditionalFormatting sqref="J1:M1">
    <cfRule type="containsText" dxfId="7" priority="15" operator="containsText" text="Ｃ">
      <formula>NOT(ISERROR(SEARCH("Ｃ",J1)))</formula>
    </cfRule>
  </conditionalFormatting>
  <conditionalFormatting sqref="N1">
    <cfRule type="cellIs" dxfId="6" priority="9" operator="equal">
      <formula>"Ⅵ：事業終了"</formula>
    </cfRule>
    <cfRule type="cellIs" dxfId="5" priority="10" operator="equal">
      <formula>"Ⅵ：事業終了"</formula>
    </cfRule>
    <cfRule type="cellIs" dxfId="4" priority="11" operator="equal">
      <formula>"Ⅳ：事業規模縮小"</formula>
    </cfRule>
    <cfRule type="cellIs" dxfId="3" priority="12" operator="equal">
      <formula>"Ⅲ：現状のまま継続"</formula>
    </cfRule>
    <cfRule type="cellIs" dxfId="2" priority="13" operator="equal">
      <formula>"Ⅱ：改善しながら継続"</formula>
    </cfRule>
    <cfRule type="cellIs" dxfId="1" priority="14" operator="equal">
      <formula>"Ⅰ：事業規模拡大"</formula>
    </cfRule>
  </conditionalFormatting>
  <conditionalFormatting sqref="J2:M28">
    <cfRule type="containsText" dxfId="0" priority="8" operator="containsText" text="Ｃ">
      <formula>NOT(ISERROR(SEARCH("Ｃ",J2)))</formula>
    </cfRule>
  </conditionalFormatting>
  <pageMargins left="0.7" right="0.7" top="0.75" bottom="0.75" header="0.3" footer="0.3"/>
  <pageSetup paperSize="9" scale="43"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207" t="s">
        <v>40</v>
      </c>
      <c r="Q4" s="208"/>
      <c r="R4" s="208"/>
      <c r="S4" s="208"/>
      <c r="T4" s="196" t="str">
        <f>LEFT(E83,1)</f>
        <v>Ｃ</v>
      </c>
      <c r="U4" s="200" t="s">
        <v>41</v>
      </c>
      <c r="V4" s="200"/>
      <c r="W4" s="200"/>
      <c r="X4" s="20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98" t="s">
        <v>44</v>
      </c>
      <c r="Q6" s="199"/>
      <c r="R6" s="199"/>
      <c r="S6" s="199"/>
      <c r="T6" s="196" t="str">
        <f>LEFT(E85,1)</f>
        <v>Ａ</v>
      </c>
      <c r="U6" s="200" t="s">
        <v>45</v>
      </c>
      <c r="V6" s="200"/>
      <c r="W6" s="200"/>
      <c r="X6" s="20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02" t="s">
        <v>46</v>
      </c>
      <c r="B7" s="203"/>
      <c r="C7" s="203"/>
      <c r="D7" s="203"/>
      <c r="E7" s="204" t="str">
        <f t="shared" si="0"/>
        <v>避難行動要支援者支援</v>
      </c>
      <c r="F7" s="205"/>
      <c r="G7" s="205"/>
      <c r="H7" s="205"/>
      <c r="I7" s="205"/>
      <c r="J7" s="205"/>
      <c r="K7" s="205"/>
      <c r="L7" s="205"/>
      <c r="M7" s="205"/>
      <c r="N7" s="206"/>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70" t="s">
        <v>47</v>
      </c>
      <c r="B8" s="171"/>
      <c r="C8" s="171"/>
      <c r="D8" s="171"/>
      <c r="E8" s="180" t="str">
        <f t="shared" si="0"/>
        <v>長寿はつらつ課</v>
      </c>
      <c r="F8" s="181"/>
      <c r="G8" s="181"/>
      <c r="H8" s="181"/>
      <c r="I8" s="181"/>
      <c r="J8" s="181"/>
      <c r="K8" s="181"/>
      <c r="L8" s="181"/>
      <c r="M8" s="181"/>
      <c r="N8" s="182"/>
      <c r="P8" s="156" t="s">
        <v>48</v>
      </c>
      <c r="Q8" s="157"/>
      <c r="R8" s="157"/>
      <c r="S8" s="157"/>
      <c r="T8" s="183" t="str">
        <f>LEFT(E87,1)</f>
        <v>Ｂ</v>
      </c>
      <c r="U8" s="184" t="s">
        <v>49</v>
      </c>
      <c r="V8" s="184"/>
      <c r="W8" s="184"/>
      <c r="X8" s="18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88" t="s">
        <v>50</v>
      </c>
      <c r="B9" s="189"/>
      <c r="C9" s="189"/>
      <c r="D9" s="190"/>
      <c r="E9" s="191" t="str">
        <f t="shared" si="0"/>
        <v>災害発生時に自力で避難することが困難な避難行動要支援者及び地域支援者の情報を登録・管理する避難行動要支援者支援システムを運用する。</v>
      </c>
      <c r="F9" s="192"/>
      <c r="G9" s="192"/>
      <c r="H9" s="192"/>
      <c r="I9" s="192"/>
      <c r="J9" s="192"/>
      <c r="K9" s="192"/>
      <c r="L9" s="192"/>
      <c r="M9" s="192"/>
      <c r="N9" s="19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94" t="s">
        <v>51</v>
      </c>
      <c r="Q10" s="195"/>
      <c r="R10" s="195"/>
      <c r="S10" s="195"/>
      <c r="T10" s="196" t="str">
        <f>LEFT(E89,1)</f>
        <v>Ｂ</v>
      </c>
      <c r="U10" s="184" t="s">
        <v>52</v>
      </c>
      <c r="V10" s="184"/>
      <c r="W10" s="184"/>
      <c r="X10" s="18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避難行動要支援者の情報を地域の町内会等、自主防災会、民生委員等に提供して共有することにより、避難行動要支援者が災害発生時に迅速かつ安全に避難できる支援体制の構築に努めたが、個別避難計画の作成が進んでいない状況である。</v>
      </c>
      <c r="U12" s="153"/>
      <c r="V12" s="153"/>
      <c r="W12" s="153"/>
      <c r="X12" s="154"/>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70" t="s">
        <v>54</v>
      </c>
      <c r="B14" s="171"/>
      <c r="C14" s="171"/>
      <c r="D14" s="171"/>
      <c r="E14" s="172" t="str">
        <f>E51</f>
        <v>■市が直接実施  □一部委託  □全部委託・指定管理  □その他</v>
      </c>
      <c r="F14" s="173"/>
      <c r="G14" s="173"/>
      <c r="H14" s="173"/>
      <c r="I14" s="173"/>
      <c r="J14" s="173"/>
      <c r="K14" s="173"/>
      <c r="L14" s="173"/>
      <c r="M14" s="173"/>
      <c r="N14" s="174"/>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70" t="s">
        <v>55</v>
      </c>
      <c r="B15" s="171"/>
      <c r="C15" s="171"/>
      <c r="D15" s="171"/>
      <c r="E15" s="172" t="str">
        <f>E52</f>
        <v>□国・県の制度　 ■国・県の制度＋市独自の制度　 □市独自の制度</v>
      </c>
      <c r="F15" s="173"/>
      <c r="G15" s="173"/>
      <c r="H15" s="173"/>
      <c r="I15" s="173"/>
      <c r="J15" s="173"/>
      <c r="K15" s="173"/>
      <c r="L15" s="173"/>
      <c r="M15" s="173"/>
      <c r="N15" s="174"/>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75" t="s">
        <v>56</v>
      </c>
      <c r="B16" s="176"/>
      <c r="C16" s="176"/>
      <c r="D16" s="176"/>
      <c r="E16" s="177" t="str">
        <f>E53</f>
        <v>新座市避難行動要支援者支援制度実施要綱</v>
      </c>
      <c r="F16" s="178"/>
      <c r="G16" s="178"/>
      <c r="H16" s="178"/>
      <c r="I16" s="178"/>
      <c r="J16" s="178"/>
      <c r="K16" s="178"/>
      <c r="L16" s="178"/>
      <c r="M16" s="178"/>
      <c r="N16" s="179"/>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21633000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11318000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10315000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20633407</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999593</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0.95379314011001715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災害発生時に自力で避難することが困難な避難行動要支援者の情報を市に登録し、その情報を地域の町内会等、自主防災会、民生委員等に提供して共有することにより、避難行動要支援者が災害発生時に迅速かつ安全に避難できる支援体制の構築に努めた。
　令和５年度末時点の避難行動要支援者数　　７，４３５人
　うち、町内会等への個人情報提供同意者数　２，５６７人</v>
      </c>
      <c r="F26" s="104"/>
      <c r="G26" s="104"/>
      <c r="H26" s="104"/>
      <c r="I26" s="104"/>
      <c r="J26" s="104"/>
      <c r="K26" s="104"/>
      <c r="L26" s="104"/>
      <c r="M26" s="104"/>
      <c r="N26" s="105"/>
      <c r="O26" s="20"/>
      <c r="P26" s="156" t="s">
        <v>76</v>
      </c>
      <c r="Q26" s="157"/>
      <c r="R26" s="157"/>
      <c r="S26" s="158"/>
      <c r="T26" s="152" t="str">
        <f>E105</f>
        <v>引き続き、避難行動要支援者が災害発生時に迅速かつ安全に避難できる支援体制の構築に努めるとともに、個別避難計画の作成を進めるよう努めていく。</v>
      </c>
      <c r="U26" s="153"/>
      <c r="V26" s="153"/>
      <c r="W26" s="153"/>
      <c r="X26" s="154"/>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年度末時点の避難行動要支援者数</v>
      </c>
      <c r="C33" s="95"/>
      <c r="D33" s="23" t="str">
        <f t="shared" ref="D33:E36" si="1">D70</f>
        <v>人</v>
      </c>
      <c r="E33" s="161">
        <f t="shared" si="1"/>
        <v>7435</v>
      </c>
      <c r="F33" s="161"/>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年度末時点の同意者数</v>
      </c>
      <c r="C34" s="95"/>
      <c r="D34" s="23" t="str">
        <f t="shared" si="1"/>
        <v>人</v>
      </c>
      <c r="E34" s="161">
        <f t="shared" si="1"/>
        <v>2567</v>
      </c>
      <c r="F34" s="161"/>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39" t="s">
        <v>46</v>
      </c>
      <c r="B44" s="140"/>
      <c r="C44" s="140"/>
      <c r="D44" s="140"/>
      <c r="E44" s="141" t="s">
        <v>81</v>
      </c>
      <c r="F44" s="142"/>
      <c r="G44" s="142"/>
      <c r="H44" s="142"/>
      <c r="I44" s="142"/>
      <c r="J44" s="142"/>
      <c r="K44" s="142"/>
      <c r="L44" s="142"/>
      <c r="M44" s="142"/>
      <c r="N44" s="143"/>
    </row>
    <row r="45" spans="1:35" ht="20.100000000000001" customHeight="1" x14ac:dyDescent="0.15">
      <c r="A45" s="132" t="s">
        <v>47</v>
      </c>
      <c r="B45" s="133"/>
      <c r="C45" s="133"/>
      <c r="D45" s="133"/>
      <c r="E45" s="144" t="s">
        <v>82</v>
      </c>
      <c r="F45" s="145"/>
      <c r="G45" s="145"/>
      <c r="H45" s="145"/>
      <c r="I45" s="145"/>
      <c r="J45" s="145"/>
      <c r="K45" s="145"/>
      <c r="L45" s="145"/>
      <c r="M45" s="145"/>
      <c r="N45" s="146"/>
    </row>
    <row r="46" spans="1:35" ht="20.100000000000001" customHeight="1" x14ac:dyDescent="0.15">
      <c r="A46" s="116" t="s">
        <v>50</v>
      </c>
      <c r="B46" s="117"/>
      <c r="C46" s="117"/>
      <c r="D46" s="118"/>
      <c r="E46" s="123" t="s">
        <v>83</v>
      </c>
      <c r="F46" s="124"/>
      <c r="G46" s="124"/>
      <c r="H46" s="124"/>
      <c r="I46" s="124"/>
      <c r="J46" s="124"/>
      <c r="K46" s="124"/>
      <c r="L46" s="124"/>
      <c r="M46" s="124"/>
      <c r="N46" s="12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32" t="s">
        <v>54</v>
      </c>
      <c r="B51" s="133"/>
      <c r="C51" s="133"/>
      <c r="D51" s="133"/>
      <c r="E51" s="134" t="str">
        <f>AA52 &amp; "市が直接実施  " &amp; AB52  &amp; "一部委託  "  &amp; AC52 &amp; "全部委託・指定管理  " &amp; AD52 &amp; "その他"</f>
        <v>■市が直接実施  □一部委託  □全部委託・指定管理  □その他</v>
      </c>
      <c r="F51" s="135"/>
      <c r="G51" s="135"/>
      <c r="H51" s="135"/>
      <c r="I51" s="135"/>
      <c r="J51" s="135"/>
      <c r="K51" s="135"/>
      <c r="L51" s="135"/>
      <c r="M51" s="135"/>
      <c r="N51" s="136"/>
    </row>
    <row r="52" spans="1:40" ht="20.100000000000001" customHeight="1" x14ac:dyDescent="0.15">
      <c r="A52" s="132" t="s">
        <v>55</v>
      </c>
      <c r="B52" s="133"/>
      <c r="C52" s="133"/>
      <c r="D52" s="133"/>
      <c r="E52" s="134" t="str">
        <f>AA53 &amp; "国・県の制度　 " &amp; AB53  &amp; "国・県の制度＋市独自の制度　 "  &amp; AC53  &amp; "市独自の制度"</f>
        <v>□国・県の制度　 ■国・県の制度＋市独自の制度　 □市独自の制度</v>
      </c>
      <c r="F52" s="135"/>
      <c r="G52" s="135"/>
      <c r="H52" s="135"/>
      <c r="I52" s="135"/>
      <c r="J52" s="135"/>
      <c r="K52" s="135"/>
      <c r="L52" s="135"/>
      <c r="M52" s="135"/>
      <c r="N52" s="136"/>
      <c r="AA52" s="10" t="s">
        <v>84</v>
      </c>
      <c r="AB52" s="10" t="s">
        <v>85</v>
      </c>
      <c r="AC52" s="10" t="s">
        <v>85</v>
      </c>
      <c r="AD52" s="10" t="s">
        <v>85</v>
      </c>
    </row>
    <row r="53" spans="1:40" ht="20.100000000000001" customHeight="1" thickBot="1" x14ac:dyDescent="0.2">
      <c r="A53" s="111" t="s">
        <v>56</v>
      </c>
      <c r="B53" s="112"/>
      <c r="C53" s="112"/>
      <c r="D53" s="112"/>
      <c r="E53" s="113" t="s">
        <v>86</v>
      </c>
      <c r="F53" s="114"/>
      <c r="G53" s="114"/>
      <c r="H53" s="114"/>
      <c r="I53" s="114"/>
      <c r="J53" s="114"/>
      <c r="K53" s="114"/>
      <c r="L53" s="114"/>
      <c r="M53" s="114"/>
      <c r="N53" s="115"/>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21633000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1406</v>
      </c>
      <c r="AE57" s="25">
        <v>21633</v>
      </c>
      <c r="AF57" s="25">
        <v>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11318000</v>
      </c>
      <c r="G58" s="17"/>
      <c r="H58" s="18">
        <f>IFERROR(G57-H59,"")</f>
        <v>0</v>
      </c>
      <c r="I58" s="17"/>
      <c r="J58" s="18">
        <f>IFERROR(I57-J59,"")</f>
        <v>0</v>
      </c>
      <c r="K58" s="17"/>
      <c r="L58" s="18">
        <f>IFERROR(K57-L59,"")</f>
        <v>0</v>
      </c>
      <c r="M58" s="17"/>
      <c r="N58" s="19">
        <f>IFERROR(M57-N59,"")</f>
        <v>0</v>
      </c>
      <c r="AA58" s="25">
        <v>0</v>
      </c>
      <c r="AB58" s="25">
        <v>0</v>
      </c>
      <c r="AC58" s="25">
        <v>0</v>
      </c>
      <c r="AD58" s="25">
        <v>772470</v>
      </c>
      <c r="AE58" s="25">
        <v>20633407</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10315000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20633407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999593</v>
      </c>
      <c r="F61" s="107"/>
      <c r="G61" s="107">
        <f>IFERROR(G57-G60,"")</f>
        <v>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10315</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0.95379314011001715</v>
      </c>
      <c r="F62" s="109"/>
      <c r="G62" s="109" t="str">
        <f>IFERROR(G$60/G$57,"")</f>
        <v/>
      </c>
      <c r="H62" s="109"/>
      <c r="I62" s="109" t="str">
        <f>IFERROR(I$60/I$57,"")</f>
        <v/>
      </c>
      <c r="J62" s="109"/>
      <c r="K62" s="109" t="str">
        <f>IFERROR(K$60/K$57,"")</f>
        <v/>
      </c>
      <c r="L62" s="109"/>
      <c r="M62" s="109" t="str">
        <f>IFERROR(M$60/M$57,"")</f>
        <v/>
      </c>
      <c r="N62" s="110"/>
      <c r="AA62" s="27">
        <v>0</v>
      </c>
      <c r="AB62" s="27">
        <v>0</v>
      </c>
      <c r="AC62" s="27">
        <v>0</v>
      </c>
      <c r="AD62" s="27">
        <v>0</v>
      </c>
      <c r="AE62" s="27">
        <v>10315</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88</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89</v>
      </c>
      <c r="C70" s="95"/>
      <c r="D70" s="28" t="s">
        <v>90</v>
      </c>
      <c r="E70" s="90">
        <f>IFERROR(HLOOKUP($AE$38,$AA$76:$AI$80,2,FALSE),"")</f>
        <v>7435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91</v>
      </c>
      <c r="C71" s="95"/>
      <c r="D71" s="28" t="s">
        <v>90</v>
      </c>
      <c r="E71" s="90">
        <f>IFERROR(HLOOKUP($AE$38,$AA$76:$AI$80,3,FALSE),"")</f>
        <v>2567</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7435</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2567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92</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9" t="s">
        <v>44</v>
      </c>
      <c r="B85" s="40"/>
      <c r="C85" s="40"/>
      <c r="D85" s="40"/>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9" t="s">
        <v>48</v>
      </c>
      <c r="B87" s="40"/>
      <c r="C87" s="40"/>
      <c r="D87" s="40"/>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83" t="s">
        <v>51</v>
      </c>
      <c r="B89" s="84"/>
      <c r="C89" s="84"/>
      <c r="D89" s="84"/>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9" t="s">
        <v>53</v>
      </c>
      <c r="B91" s="40"/>
      <c r="C91" s="40"/>
      <c r="D91" s="41"/>
      <c r="E91" s="51" t="s">
        <v>96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39" t="s">
        <v>65</v>
      </c>
      <c r="B98" s="40"/>
      <c r="C98" s="40"/>
      <c r="D98" s="41"/>
      <c r="E98" s="63" t="s">
        <v>97</v>
      </c>
      <c r="F98" s="64"/>
      <c r="G98" s="69" t="s">
        <v>66</v>
      </c>
      <c r="H98" s="70"/>
      <c r="I98" s="70"/>
      <c r="J98" s="70"/>
      <c r="K98" s="70"/>
      <c r="L98" s="70"/>
      <c r="M98" s="70"/>
      <c r="N98" s="7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9" t="s">
        <v>76</v>
      </c>
      <c r="B105" s="40"/>
      <c r="C105" s="40"/>
      <c r="D105" s="41"/>
      <c r="E105" s="48" t="s">
        <v>98</v>
      </c>
      <c r="F105" s="49"/>
      <c r="G105" s="49"/>
      <c r="H105" s="49"/>
      <c r="I105" s="49"/>
      <c r="J105" s="49"/>
      <c r="K105" s="49"/>
      <c r="L105" s="49"/>
      <c r="M105" s="49"/>
      <c r="N105" s="5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83" t="s">
        <v>40</v>
      </c>
      <c r="Q4" s="84"/>
      <c r="R4" s="84"/>
      <c r="S4" s="84"/>
      <c r="T4" s="196" t="str">
        <f>LEFT(E83,1)</f>
        <v>Ｂ</v>
      </c>
      <c r="U4" s="274" t="s">
        <v>41</v>
      </c>
      <c r="V4" s="274"/>
      <c r="W4" s="274"/>
      <c r="X4" s="27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39" t="s">
        <v>44</v>
      </c>
      <c r="Q6" s="40"/>
      <c r="R6" s="40"/>
      <c r="S6" s="40"/>
      <c r="T6" s="196" t="str">
        <f>LEFT(E85,1)</f>
        <v>Ｂ</v>
      </c>
      <c r="U6" s="274" t="s">
        <v>45</v>
      </c>
      <c r="V6" s="274"/>
      <c r="W6" s="274"/>
      <c r="X6" s="27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276" t="s">
        <v>46</v>
      </c>
      <c r="B7" s="277"/>
      <c r="C7" s="277"/>
      <c r="D7" s="277"/>
      <c r="E7" s="278" t="str">
        <f t="shared" si="0"/>
        <v>建築審査会</v>
      </c>
      <c r="F7" s="279"/>
      <c r="G7" s="279"/>
      <c r="H7" s="279"/>
      <c r="I7" s="279"/>
      <c r="J7" s="279"/>
      <c r="K7" s="279"/>
      <c r="L7" s="279"/>
      <c r="M7" s="279"/>
      <c r="N7" s="280"/>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251" t="s">
        <v>47</v>
      </c>
      <c r="B8" s="252"/>
      <c r="C8" s="252"/>
      <c r="D8" s="252"/>
      <c r="E8" s="261" t="str">
        <f t="shared" si="0"/>
        <v>建築審査課</v>
      </c>
      <c r="F8" s="262"/>
      <c r="G8" s="262"/>
      <c r="H8" s="262"/>
      <c r="I8" s="262"/>
      <c r="J8" s="262"/>
      <c r="K8" s="262"/>
      <c r="L8" s="262"/>
      <c r="M8" s="262"/>
      <c r="N8" s="263"/>
      <c r="P8" s="248" t="s">
        <v>48</v>
      </c>
      <c r="Q8" s="249"/>
      <c r="R8" s="249"/>
      <c r="S8" s="249"/>
      <c r="T8" s="183" t="str">
        <f>LEFT(E87,1)</f>
        <v>Ａ</v>
      </c>
      <c r="U8" s="264" t="s">
        <v>49</v>
      </c>
      <c r="V8" s="264"/>
      <c r="W8" s="264"/>
      <c r="X8" s="26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266" t="s">
        <v>50</v>
      </c>
      <c r="B9" s="267"/>
      <c r="C9" s="267"/>
      <c r="D9" s="268"/>
      <c r="E9" s="269" t="str">
        <f t="shared" si="0"/>
        <v>建築基準法第７８条の規定により、新座市建築審査会を開催し、建築基準法の施行に関する重要事項の調査審議を行う。</v>
      </c>
      <c r="F9" s="270"/>
      <c r="G9" s="270"/>
      <c r="H9" s="270"/>
      <c r="I9" s="270"/>
      <c r="J9" s="270"/>
      <c r="K9" s="270"/>
      <c r="L9" s="270"/>
      <c r="M9" s="270"/>
      <c r="N9" s="271"/>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272" t="s">
        <v>51</v>
      </c>
      <c r="Q10" s="273"/>
      <c r="R10" s="273"/>
      <c r="S10" s="273"/>
      <c r="T10" s="196" t="str">
        <f>LEFT(E89,1)</f>
        <v>Ａ</v>
      </c>
      <c r="U10" s="264" t="s">
        <v>52</v>
      </c>
      <c r="V10" s="264"/>
      <c r="W10" s="264"/>
      <c r="X10" s="26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新型コロナの影響もあり、現在では諮問事項の審議、報告案件等がある場合に建築審査会を開催している状況である。
建築物の許可に対する同意のほか、市の諮問事項の審議等に対して、遅滞なく建築審査会を開催し、審議を行うことができた。</v>
      </c>
      <c r="U12" s="246"/>
      <c r="V12" s="246"/>
      <c r="W12" s="246"/>
      <c r="X12" s="247"/>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251" t="s">
        <v>54</v>
      </c>
      <c r="B14" s="252"/>
      <c r="C14" s="252"/>
      <c r="D14" s="252"/>
      <c r="E14" s="253" t="str">
        <f>E51</f>
        <v>■市が直接実施  □一部委託  □全部委託・指定管理  □その他</v>
      </c>
      <c r="F14" s="254"/>
      <c r="G14" s="254"/>
      <c r="H14" s="254"/>
      <c r="I14" s="254"/>
      <c r="J14" s="254"/>
      <c r="K14" s="254"/>
      <c r="L14" s="254"/>
      <c r="M14" s="254"/>
      <c r="N14" s="255"/>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251" t="s">
        <v>55</v>
      </c>
      <c r="B15" s="252"/>
      <c r="C15" s="252"/>
      <c r="D15" s="252"/>
      <c r="E15" s="253" t="str">
        <f>E52</f>
        <v>□国・県の制度　 ■国・県の制度＋市独自の制度　 □市独自の制度</v>
      </c>
      <c r="F15" s="254"/>
      <c r="G15" s="254"/>
      <c r="H15" s="254"/>
      <c r="I15" s="254"/>
      <c r="J15" s="254"/>
      <c r="K15" s="254"/>
      <c r="L15" s="254"/>
      <c r="M15" s="254"/>
      <c r="N15" s="255"/>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256" t="s">
        <v>56</v>
      </c>
      <c r="B16" s="257"/>
      <c r="C16" s="257"/>
      <c r="D16" s="257"/>
      <c r="E16" s="258" t="str">
        <f>E53</f>
        <v>建築基準法第７８条、新座市建築審査会条例</v>
      </c>
      <c r="F16" s="259"/>
      <c r="G16" s="259"/>
      <c r="H16" s="259"/>
      <c r="I16" s="259"/>
      <c r="J16" s="259"/>
      <c r="K16" s="259"/>
      <c r="L16" s="259"/>
      <c r="M16" s="259"/>
      <c r="N16" s="26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403000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403000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114700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288300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0.2846153846153846</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建築物の許可行為に対する同意のほか、市の諮問事項の調査審議を行った。
令和５年度については、建築審査会を１回開催し、１件の諮問事項の審議と２７件の同意報告を遅滞なく行った。</v>
      </c>
      <c r="F26" s="104"/>
      <c r="G26" s="104"/>
      <c r="H26" s="104"/>
      <c r="I26" s="104"/>
      <c r="J26" s="104"/>
      <c r="K26" s="104"/>
      <c r="L26" s="104"/>
      <c r="M26" s="104"/>
      <c r="N26" s="105"/>
      <c r="O26" s="20"/>
      <c r="P26" s="248" t="s">
        <v>76</v>
      </c>
      <c r="Q26" s="249"/>
      <c r="R26" s="249"/>
      <c r="S26" s="250"/>
      <c r="T26" s="152" t="str">
        <f>E105</f>
        <v>今後も引続き、建築物の許可に対する同意のほか、市や建築主事等の処分又はこれに係る不作為に不服がある場合に提起する審査請求に対する裁決、市の諮問事項の調査審議等を行い、建築行政の公正な運営を図っていく。</v>
      </c>
      <c r="U26" s="246"/>
      <c r="V26" s="246"/>
      <c r="W26" s="246"/>
      <c r="X26" s="247"/>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建築審査会開催回数</v>
      </c>
      <c r="C33" s="95"/>
      <c r="D33" s="23" t="str">
        <f t="shared" ref="D33:E36" si="1">D70</f>
        <v>回</v>
      </c>
      <c r="E33" s="147">
        <f t="shared" si="1"/>
        <v>1</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238" t="s">
        <v>46</v>
      </c>
      <c r="B44" s="239"/>
      <c r="C44" s="239"/>
      <c r="D44" s="239"/>
      <c r="E44" s="240" t="s">
        <v>99</v>
      </c>
      <c r="F44" s="241"/>
      <c r="G44" s="241"/>
      <c r="H44" s="241"/>
      <c r="I44" s="241"/>
      <c r="J44" s="241"/>
      <c r="K44" s="241"/>
      <c r="L44" s="241"/>
      <c r="M44" s="241"/>
      <c r="N44" s="242"/>
    </row>
    <row r="45" spans="1:35" ht="20.100000000000001" customHeight="1" x14ac:dyDescent="0.15">
      <c r="A45" s="233" t="s">
        <v>47</v>
      </c>
      <c r="B45" s="234"/>
      <c r="C45" s="234"/>
      <c r="D45" s="234"/>
      <c r="E45" s="243" t="s">
        <v>100</v>
      </c>
      <c r="F45" s="244"/>
      <c r="G45" s="244"/>
      <c r="H45" s="244"/>
      <c r="I45" s="244"/>
      <c r="J45" s="244"/>
      <c r="K45" s="244"/>
      <c r="L45" s="244"/>
      <c r="M45" s="244"/>
      <c r="N45" s="245"/>
    </row>
    <row r="46" spans="1:35" ht="20.100000000000001" customHeight="1" x14ac:dyDescent="0.15">
      <c r="A46" s="227" t="s">
        <v>50</v>
      </c>
      <c r="B46" s="228"/>
      <c r="C46" s="228"/>
      <c r="D46" s="229"/>
      <c r="E46" s="230" t="s">
        <v>101</v>
      </c>
      <c r="F46" s="231"/>
      <c r="G46" s="231"/>
      <c r="H46" s="231"/>
      <c r="I46" s="231"/>
      <c r="J46" s="231"/>
      <c r="K46" s="231"/>
      <c r="L46" s="231"/>
      <c r="M46" s="231"/>
      <c r="N46" s="23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33" t="s">
        <v>54</v>
      </c>
      <c r="B51" s="234"/>
      <c r="C51" s="234"/>
      <c r="D51" s="234"/>
      <c r="E51" s="235" t="str">
        <f>AA52 &amp; "市が直接実施  " &amp; AB52  &amp; "一部委託  "  &amp; AC52 &amp; "全部委託・指定管理  " &amp; AD52 &amp; "その他"</f>
        <v>■市が直接実施  □一部委託  □全部委託・指定管理  □その他</v>
      </c>
      <c r="F51" s="236"/>
      <c r="G51" s="236"/>
      <c r="H51" s="236"/>
      <c r="I51" s="236"/>
      <c r="J51" s="236"/>
      <c r="K51" s="236"/>
      <c r="L51" s="236"/>
      <c r="M51" s="236"/>
      <c r="N51" s="237"/>
    </row>
    <row r="52" spans="1:40" ht="20.100000000000001" customHeight="1" x14ac:dyDescent="0.15">
      <c r="A52" s="233" t="s">
        <v>55</v>
      </c>
      <c r="B52" s="234"/>
      <c r="C52" s="234"/>
      <c r="D52" s="234"/>
      <c r="E52" s="235" t="str">
        <f>AA53 &amp; "国・県の制度　 " &amp; AB53  &amp; "国・県の制度＋市独自の制度　 "  &amp; AC53  &amp; "市独自の制度"</f>
        <v>□国・県の制度　 ■国・県の制度＋市独自の制度　 □市独自の制度</v>
      </c>
      <c r="F52" s="236"/>
      <c r="G52" s="236"/>
      <c r="H52" s="236"/>
      <c r="I52" s="236"/>
      <c r="J52" s="236"/>
      <c r="K52" s="236"/>
      <c r="L52" s="236"/>
      <c r="M52" s="236"/>
      <c r="N52" s="237"/>
      <c r="AA52" s="10" t="s">
        <v>84</v>
      </c>
      <c r="AB52" s="10" t="s">
        <v>85</v>
      </c>
      <c r="AC52" s="10" t="s">
        <v>85</v>
      </c>
      <c r="AD52" s="10" t="s">
        <v>85</v>
      </c>
    </row>
    <row r="53" spans="1:40" ht="20.100000000000001" customHeight="1" thickBot="1" x14ac:dyDescent="0.2">
      <c r="A53" s="222" t="s">
        <v>56</v>
      </c>
      <c r="B53" s="223"/>
      <c r="C53" s="223"/>
      <c r="D53" s="223"/>
      <c r="E53" s="224" t="s">
        <v>102</v>
      </c>
      <c r="F53" s="225"/>
      <c r="G53" s="225"/>
      <c r="H53" s="225"/>
      <c r="I53" s="225"/>
      <c r="J53" s="225"/>
      <c r="K53" s="225"/>
      <c r="L53" s="225"/>
      <c r="M53" s="225"/>
      <c r="N53" s="226"/>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403000</v>
      </c>
      <c r="F57" s="107"/>
      <c r="G57" s="107">
        <f>IFERROR(HLOOKUP($AF$38,$AA$56:$AI$57,2,FALSE)*1000,"")</f>
        <v>558000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293</v>
      </c>
      <c r="AE57" s="25">
        <v>403</v>
      </c>
      <c r="AF57" s="25">
        <v>558</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0</v>
      </c>
      <c r="G58" s="17"/>
      <c r="H58" s="18">
        <f>IFERROR(G57-H59,"")</f>
        <v>0</v>
      </c>
      <c r="I58" s="17"/>
      <c r="J58" s="18">
        <f>IFERROR(I57-J59,"")</f>
        <v>0</v>
      </c>
      <c r="K58" s="17"/>
      <c r="L58" s="18">
        <f>IFERROR(K57-L59,"")</f>
        <v>0</v>
      </c>
      <c r="M58" s="17"/>
      <c r="N58" s="19">
        <f>IFERROR(M57-N59,"")</f>
        <v>0</v>
      </c>
      <c r="AA58" s="25">
        <v>0</v>
      </c>
      <c r="AB58" s="25">
        <v>0</v>
      </c>
      <c r="AC58" s="25">
        <v>0</v>
      </c>
      <c r="AD58" s="25">
        <v>71500</v>
      </c>
      <c r="AE58" s="25">
        <v>114700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403000</v>
      </c>
      <c r="G59" s="17"/>
      <c r="H59" s="18">
        <f>IFERROR(HLOOKUP($AF$38,$AA$60:$AI$61,2,FALSE)*1000,"")</f>
        <v>558000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114700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288300</v>
      </c>
      <c r="F61" s="107"/>
      <c r="G61" s="107">
        <f>IFERROR(G57-G60,"")</f>
        <v>558000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293</v>
      </c>
      <c r="AE61" s="26">
        <f t="shared" si="2"/>
        <v>403</v>
      </c>
      <c r="AF61" s="26">
        <f t="shared" si="2"/>
        <v>558</v>
      </c>
      <c r="AG61" s="26">
        <f t="shared" si="2"/>
        <v>0</v>
      </c>
      <c r="AH61" s="26">
        <f t="shared" si="2"/>
        <v>0</v>
      </c>
      <c r="AI61" s="26">
        <f t="shared" si="2"/>
        <v>0</v>
      </c>
      <c r="AL61" s="10" t="s">
        <v>87</v>
      </c>
    </row>
    <row r="62" spans="1:40" ht="20.100000000000001" customHeight="1" x14ac:dyDescent="0.15">
      <c r="A62" s="96"/>
      <c r="B62" s="98" t="s">
        <v>74</v>
      </c>
      <c r="C62" s="98"/>
      <c r="D62" s="98"/>
      <c r="E62" s="109">
        <f>IFERROR(E$60/E$57,"")</f>
        <v>0.2846153846153846</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103</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293</v>
      </c>
      <c r="AE65" s="27">
        <v>403</v>
      </c>
      <c r="AF65" s="27">
        <v>558</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104</v>
      </c>
      <c r="C70" s="95"/>
      <c r="D70" s="28" t="s">
        <v>105</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09" t="s">
        <v>44</v>
      </c>
      <c r="B85" s="210"/>
      <c r="C85" s="210"/>
      <c r="D85" s="210"/>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09" t="s">
        <v>48</v>
      </c>
      <c r="B87" s="210"/>
      <c r="C87" s="210"/>
      <c r="D87" s="210"/>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20" t="s">
        <v>51</v>
      </c>
      <c r="B89" s="221"/>
      <c r="C89" s="221"/>
      <c r="D89" s="221"/>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09" t="s">
        <v>53</v>
      </c>
      <c r="B91" s="210"/>
      <c r="C91" s="210"/>
      <c r="D91" s="211"/>
      <c r="E91" s="51" t="s">
        <v>110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209" t="s">
        <v>65</v>
      </c>
      <c r="B98" s="210"/>
      <c r="C98" s="210"/>
      <c r="D98" s="211"/>
      <c r="E98" s="215" t="s">
        <v>111</v>
      </c>
      <c r="F98" s="216"/>
      <c r="G98" s="217" t="s">
        <v>66</v>
      </c>
      <c r="H98" s="218"/>
      <c r="I98" s="218"/>
      <c r="J98" s="218"/>
      <c r="K98" s="218"/>
      <c r="L98" s="218"/>
      <c r="M98" s="218"/>
      <c r="N98" s="21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09" t="s">
        <v>76</v>
      </c>
      <c r="B105" s="210"/>
      <c r="C105" s="210"/>
      <c r="D105" s="211"/>
      <c r="E105" s="212" t="s">
        <v>112</v>
      </c>
      <c r="F105" s="213"/>
      <c r="G105" s="213"/>
      <c r="H105" s="213"/>
      <c r="I105" s="213"/>
      <c r="J105" s="213"/>
      <c r="K105" s="213"/>
      <c r="L105" s="213"/>
      <c r="M105" s="213"/>
      <c r="N105" s="21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220" t="s">
        <v>40</v>
      </c>
      <c r="Q4" s="221"/>
      <c r="R4" s="221"/>
      <c r="S4" s="221"/>
      <c r="T4" s="196" t="str">
        <f>LEFT(E83,1)</f>
        <v>Ｂ</v>
      </c>
      <c r="U4" s="346" t="s">
        <v>41</v>
      </c>
      <c r="V4" s="346"/>
      <c r="W4" s="346"/>
      <c r="X4" s="34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209" t="s">
        <v>44</v>
      </c>
      <c r="Q6" s="210"/>
      <c r="R6" s="210"/>
      <c r="S6" s="210"/>
      <c r="T6" s="196" t="str">
        <f>LEFT(E85,1)</f>
        <v>Ｂ</v>
      </c>
      <c r="U6" s="346" t="s">
        <v>45</v>
      </c>
      <c r="V6" s="346"/>
      <c r="W6" s="346"/>
      <c r="X6" s="34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348" t="s">
        <v>46</v>
      </c>
      <c r="B7" s="349"/>
      <c r="C7" s="349"/>
      <c r="D7" s="349"/>
      <c r="E7" s="350" t="str">
        <f t="shared" si="0"/>
        <v>耐震診断・耐震改修等助成</v>
      </c>
      <c r="F7" s="351"/>
      <c r="G7" s="351"/>
      <c r="H7" s="351"/>
      <c r="I7" s="351"/>
      <c r="J7" s="351"/>
      <c r="K7" s="351"/>
      <c r="L7" s="351"/>
      <c r="M7" s="351"/>
      <c r="N7" s="352"/>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23" t="s">
        <v>47</v>
      </c>
      <c r="B8" s="324"/>
      <c r="C8" s="324"/>
      <c r="D8" s="324"/>
      <c r="E8" s="333" t="str">
        <f t="shared" si="0"/>
        <v>建築審査課</v>
      </c>
      <c r="F8" s="334"/>
      <c r="G8" s="334"/>
      <c r="H8" s="334"/>
      <c r="I8" s="334"/>
      <c r="J8" s="334"/>
      <c r="K8" s="334"/>
      <c r="L8" s="334"/>
      <c r="M8" s="334"/>
      <c r="N8" s="335"/>
      <c r="P8" s="320" t="s">
        <v>48</v>
      </c>
      <c r="Q8" s="321"/>
      <c r="R8" s="321"/>
      <c r="S8" s="321"/>
      <c r="T8" s="183" t="str">
        <f>LEFT(E87,1)</f>
        <v>Ａ</v>
      </c>
      <c r="U8" s="336" t="s">
        <v>49</v>
      </c>
      <c r="V8" s="336"/>
      <c r="W8" s="336"/>
      <c r="X8" s="33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338" t="s">
        <v>50</v>
      </c>
      <c r="B9" s="339"/>
      <c r="C9" s="339"/>
      <c r="D9" s="340"/>
      <c r="E9" s="341" t="str">
        <f t="shared" si="0"/>
        <v>地震による既存建築物の倒壊等の被害を防ぎ、安全な建築物の整備を促進するため、木造戸建住宅等の耐震診断及び耐震改修等に係る費用の一部について助成を行う。
制度の創設以来、補助率・補助額の引き上げ等を行うとともに、危険ブロック塀等撤去・築造工事に対する助成を行う。</v>
      </c>
      <c r="F9" s="342"/>
      <c r="G9" s="342"/>
      <c r="H9" s="342"/>
      <c r="I9" s="342"/>
      <c r="J9" s="342"/>
      <c r="K9" s="342"/>
      <c r="L9" s="342"/>
      <c r="M9" s="342"/>
      <c r="N9" s="34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344" t="s">
        <v>51</v>
      </c>
      <c r="Q10" s="345"/>
      <c r="R10" s="345"/>
      <c r="S10" s="345"/>
      <c r="T10" s="196" t="str">
        <f>LEFT(E89,1)</f>
        <v>Ａ</v>
      </c>
      <c r="U10" s="336" t="s">
        <v>52</v>
      </c>
      <c r="V10" s="336"/>
      <c r="W10" s="336"/>
      <c r="X10" s="33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コロナ禍が明けたものの、エネルギーコストや原材料費等の高騰が続く中、実績として耐震診断１８件、耐震改修１２件に対して費用の助成を行い、市内建築物の耐震化を図ることができた。
一方で、市内には旧耐震基準の建築物が一定数残っており、地震災害発生のリスクは依然として高い傾向にあることから、引き続きの事業活動により、市内建築物の耐震化を図る必要がある。
危険ブロック塀については、７件（築造５件、撤去２件）の助成を行うことができたが、さらなる利用促進を図り、市内の危険ブロック塀の撤去を行う必要がある。</v>
      </c>
      <c r="U12" s="318"/>
      <c r="V12" s="318"/>
      <c r="W12" s="318"/>
      <c r="X12" s="319"/>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23" t="s">
        <v>54</v>
      </c>
      <c r="B14" s="324"/>
      <c r="C14" s="324"/>
      <c r="D14" s="324"/>
      <c r="E14" s="325" t="str">
        <f>E51</f>
        <v>■市が直接実施  □一部委託  □全部委託・指定管理  □その他</v>
      </c>
      <c r="F14" s="326"/>
      <c r="G14" s="326"/>
      <c r="H14" s="326"/>
      <c r="I14" s="326"/>
      <c r="J14" s="326"/>
      <c r="K14" s="326"/>
      <c r="L14" s="326"/>
      <c r="M14" s="326"/>
      <c r="N14" s="327"/>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23" t="s">
        <v>55</v>
      </c>
      <c r="B15" s="324"/>
      <c r="C15" s="324"/>
      <c r="D15" s="324"/>
      <c r="E15" s="325" t="str">
        <f>E52</f>
        <v>□国・県の制度　 ■国・県の制度＋市独自の制度　 □市独自の制度</v>
      </c>
      <c r="F15" s="326"/>
      <c r="G15" s="326"/>
      <c r="H15" s="326"/>
      <c r="I15" s="326"/>
      <c r="J15" s="326"/>
      <c r="K15" s="326"/>
      <c r="L15" s="326"/>
      <c r="M15" s="326"/>
      <c r="N15" s="327"/>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28" t="s">
        <v>56</v>
      </c>
      <c r="B16" s="329"/>
      <c r="C16" s="329"/>
      <c r="D16" s="329"/>
      <c r="E16" s="330" t="str">
        <f>E53</f>
        <v>耐震改修促進法、要綱（市各耐震要綱）など</v>
      </c>
      <c r="F16" s="331"/>
      <c r="G16" s="331"/>
      <c r="H16" s="331"/>
      <c r="I16" s="331"/>
      <c r="J16" s="331"/>
      <c r="K16" s="331"/>
      <c r="L16" s="331"/>
      <c r="M16" s="331"/>
      <c r="N16" s="33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21655000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14143000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7512000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12192853</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9462147</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0.56305024243823598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地震による既存建築物の倒壊等の被害を防ぎ、安全な建築物の整備を促進するため、昭和５６年５月３１日以前に着工された、いわゆる旧耐震基準の建築物の所有者等に対し、耐震診断及び耐震改修等に係る費用の一部を助成し、所有者等の費用負担の軽減に努めた。また、同制度及び耐震化の必要性・重要性について市ホームページ、ダイレクトメール、説明会等を通じて周知啓発を行い、利用促進を図った。
危険ブロック塀についても市ホームページ、ダイレクトメール、現地調査等を通じて周知啓発を行い、利用促進を図った。</v>
      </c>
      <c r="F26" s="104"/>
      <c r="G26" s="104"/>
      <c r="H26" s="104"/>
      <c r="I26" s="104"/>
      <c r="J26" s="104"/>
      <c r="K26" s="104"/>
      <c r="L26" s="104"/>
      <c r="M26" s="104"/>
      <c r="N26" s="105"/>
      <c r="O26" s="20"/>
      <c r="P26" s="320" t="s">
        <v>76</v>
      </c>
      <c r="Q26" s="321"/>
      <c r="R26" s="321"/>
      <c r="S26" s="322"/>
      <c r="T26" s="152" t="str">
        <f>E105</f>
        <v>市では平成２１年度の制度創設以降、耐震化に関する相談窓口の設置、説明会・情報提供による意識の啓発及び所有者等の費用を助成するなどして、市内建築物の耐震化を図ってきた。今後も、引き続き、所有者等への支援等を講じながら、市内建築物のさらなる耐震化の推進を図る。
また、危険ブロック塀についても引続き所有者への周知啓発を行い、市内の危険ブロック塀の撤去を図っていく。</v>
      </c>
      <c r="U26" s="318"/>
      <c r="V26" s="318"/>
      <c r="W26" s="318"/>
      <c r="X26" s="319"/>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住宅の耐震化率</v>
      </c>
      <c r="C33" s="95"/>
      <c r="D33" s="23" t="str">
        <f t="shared" ref="D33:E36" si="1">D70</f>
        <v>％</v>
      </c>
      <c r="E33" s="147">
        <f t="shared" si="1"/>
        <v>93.5</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310" t="s">
        <v>46</v>
      </c>
      <c r="B44" s="311"/>
      <c r="C44" s="311"/>
      <c r="D44" s="311"/>
      <c r="E44" s="312" t="s">
        <v>113</v>
      </c>
      <c r="F44" s="313"/>
      <c r="G44" s="313"/>
      <c r="H44" s="313"/>
      <c r="I44" s="313"/>
      <c r="J44" s="313"/>
      <c r="K44" s="313"/>
      <c r="L44" s="313"/>
      <c r="M44" s="313"/>
      <c r="N44" s="314"/>
    </row>
    <row r="45" spans="1:35" ht="20.100000000000001" customHeight="1" x14ac:dyDescent="0.15">
      <c r="A45" s="305" t="s">
        <v>47</v>
      </c>
      <c r="B45" s="306"/>
      <c r="C45" s="306"/>
      <c r="D45" s="306"/>
      <c r="E45" s="315" t="s">
        <v>100</v>
      </c>
      <c r="F45" s="316"/>
      <c r="G45" s="316"/>
      <c r="H45" s="316"/>
      <c r="I45" s="316"/>
      <c r="J45" s="316"/>
      <c r="K45" s="316"/>
      <c r="L45" s="316"/>
      <c r="M45" s="316"/>
      <c r="N45" s="317"/>
    </row>
    <row r="46" spans="1:35" ht="20.100000000000001" customHeight="1" x14ac:dyDescent="0.15">
      <c r="A46" s="299" t="s">
        <v>50</v>
      </c>
      <c r="B46" s="300"/>
      <c r="C46" s="300"/>
      <c r="D46" s="301"/>
      <c r="E46" s="302" t="s">
        <v>114</v>
      </c>
      <c r="F46" s="303"/>
      <c r="G46" s="303"/>
      <c r="H46" s="303"/>
      <c r="I46" s="303"/>
      <c r="J46" s="303"/>
      <c r="K46" s="303"/>
      <c r="L46" s="303"/>
      <c r="M46" s="303"/>
      <c r="N46" s="30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05" t="s">
        <v>54</v>
      </c>
      <c r="B51" s="306"/>
      <c r="C51" s="306"/>
      <c r="D51" s="306"/>
      <c r="E51" s="307" t="str">
        <f>AA52 &amp; "市が直接実施  " &amp; AB52  &amp; "一部委託  "  &amp; AC52 &amp; "全部委託・指定管理  " &amp; AD52 &amp; "その他"</f>
        <v>■市が直接実施  □一部委託  □全部委託・指定管理  □その他</v>
      </c>
      <c r="F51" s="308"/>
      <c r="G51" s="308"/>
      <c r="H51" s="308"/>
      <c r="I51" s="308"/>
      <c r="J51" s="308"/>
      <c r="K51" s="308"/>
      <c r="L51" s="308"/>
      <c r="M51" s="308"/>
      <c r="N51" s="309"/>
    </row>
    <row r="52" spans="1:40" ht="20.100000000000001" customHeight="1" x14ac:dyDescent="0.15">
      <c r="A52" s="305" t="s">
        <v>55</v>
      </c>
      <c r="B52" s="306"/>
      <c r="C52" s="306"/>
      <c r="D52" s="306"/>
      <c r="E52" s="307" t="str">
        <f>AA53 &amp; "国・県の制度　 " &amp; AB53  &amp; "国・県の制度＋市独自の制度　 "  &amp; AC53  &amp; "市独自の制度"</f>
        <v>□国・県の制度　 ■国・県の制度＋市独自の制度　 □市独自の制度</v>
      </c>
      <c r="F52" s="308"/>
      <c r="G52" s="308"/>
      <c r="H52" s="308"/>
      <c r="I52" s="308"/>
      <c r="J52" s="308"/>
      <c r="K52" s="308"/>
      <c r="L52" s="308"/>
      <c r="M52" s="308"/>
      <c r="N52" s="309"/>
      <c r="AA52" s="10" t="s">
        <v>84</v>
      </c>
      <c r="AB52" s="10" t="s">
        <v>85</v>
      </c>
      <c r="AC52" s="10" t="s">
        <v>85</v>
      </c>
      <c r="AD52" s="10" t="s">
        <v>85</v>
      </c>
    </row>
    <row r="53" spans="1:40" ht="20.100000000000001" customHeight="1" thickBot="1" x14ac:dyDescent="0.2">
      <c r="A53" s="294" t="s">
        <v>56</v>
      </c>
      <c r="B53" s="295"/>
      <c r="C53" s="295"/>
      <c r="D53" s="295"/>
      <c r="E53" s="296" t="s">
        <v>115</v>
      </c>
      <c r="F53" s="297"/>
      <c r="G53" s="297"/>
      <c r="H53" s="297"/>
      <c r="I53" s="297"/>
      <c r="J53" s="297"/>
      <c r="K53" s="297"/>
      <c r="L53" s="297"/>
      <c r="M53" s="297"/>
      <c r="N53" s="298"/>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21655000</v>
      </c>
      <c r="F57" s="107"/>
      <c r="G57" s="107">
        <f>IFERROR(HLOOKUP($AF$38,$AA$56:$AI$57,2,FALSE)*1000,"")</f>
        <v>25482000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17800</v>
      </c>
      <c r="AE57" s="25">
        <v>21655</v>
      </c>
      <c r="AF57" s="25">
        <v>25482</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14143000</v>
      </c>
      <c r="G58" s="17"/>
      <c r="H58" s="18">
        <f>IFERROR(G57-H59,"")</f>
        <v>16378000</v>
      </c>
      <c r="I58" s="17"/>
      <c r="J58" s="18">
        <f>IFERROR(I57-J59,"")</f>
        <v>0</v>
      </c>
      <c r="K58" s="17"/>
      <c r="L58" s="18">
        <f>IFERROR(K57-L59,"")</f>
        <v>0</v>
      </c>
      <c r="M58" s="17"/>
      <c r="N58" s="19">
        <f>IFERROR(M57-N59,"")</f>
        <v>0</v>
      </c>
      <c r="AA58" s="25">
        <v>0</v>
      </c>
      <c r="AB58" s="25">
        <v>0</v>
      </c>
      <c r="AC58" s="25">
        <v>0</v>
      </c>
      <c r="AD58" s="25">
        <v>4032093</v>
      </c>
      <c r="AE58" s="25">
        <v>12192853</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7512000</v>
      </c>
      <c r="G59" s="17"/>
      <c r="H59" s="18">
        <f>IFERROR(HLOOKUP($AF$38,$AA$60:$AI$61,2,FALSE)*1000,"")</f>
        <v>9104000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12192853</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9462147</v>
      </c>
      <c r="F61" s="107"/>
      <c r="G61" s="107">
        <f>IFERROR(G57-G60,"")</f>
        <v>25482000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5853</v>
      </c>
      <c r="AE61" s="26">
        <f t="shared" si="2"/>
        <v>7512</v>
      </c>
      <c r="AF61" s="26">
        <f t="shared" si="2"/>
        <v>9104</v>
      </c>
      <c r="AG61" s="26">
        <f t="shared" si="2"/>
        <v>0</v>
      </c>
      <c r="AH61" s="26">
        <f t="shared" si="2"/>
        <v>0</v>
      </c>
      <c r="AI61" s="26">
        <f t="shared" si="2"/>
        <v>0</v>
      </c>
      <c r="AL61" s="10" t="s">
        <v>87</v>
      </c>
    </row>
    <row r="62" spans="1:40" ht="20.100000000000001" customHeight="1" x14ac:dyDescent="0.15">
      <c r="A62" s="96"/>
      <c r="B62" s="98" t="s">
        <v>74</v>
      </c>
      <c r="C62" s="98"/>
      <c r="D62" s="98"/>
      <c r="E62" s="109">
        <f>IFERROR(E$60/E$57,"")</f>
        <v>0.56305024243823598</v>
      </c>
      <c r="F62" s="109"/>
      <c r="G62" s="109">
        <f>IFERROR(G$60/G$57,"")</f>
        <v>0</v>
      </c>
      <c r="H62" s="109"/>
      <c r="I62" s="109" t="str">
        <f>IFERROR(I$60/I$57,"")</f>
        <v/>
      </c>
      <c r="J62" s="109"/>
      <c r="K62" s="109" t="str">
        <f>IFERROR(K$60/K$57,"")</f>
        <v/>
      </c>
      <c r="L62" s="109"/>
      <c r="M62" s="109" t="str">
        <f>IFERROR(M$60/M$57,"")</f>
        <v/>
      </c>
      <c r="N62" s="110"/>
      <c r="AA62" s="27">
        <v>0</v>
      </c>
      <c r="AB62" s="27">
        <v>0</v>
      </c>
      <c r="AC62" s="27">
        <v>0</v>
      </c>
      <c r="AD62" s="27">
        <v>5853</v>
      </c>
      <c r="AE62" s="27">
        <v>7512</v>
      </c>
      <c r="AF62" s="27">
        <v>9104</v>
      </c>
      <c r="AG62" s="27">
        <v>0</v>
      </c>
      <c r="AH62" s="27">
        <v>0</v>
      </c>
      <c r="AI62" s="27">
        <v>0</v>
      </c>
      <c r="AJ62" s="10" t="s">
        <v>87</v>
      </c>
      <c r="AL62" s="10" t="s">
        <v>87</v>
      </c>
      <c r="AN62" s="10" t="s">
        <v>87</v>
      </c>
    </row>
    <row r="63" spans="1:40" ht="20.100000000000001" customHeight="1" x14ac:dyDescent="0.15">
      <c r="A63" s="102" t="s">
        <v>75</v>
      </c>
      <c r="B63" s="103"/>
      <c r="C63" s="103"/>
      <c r="D63" s="103"/>
      <c r="E63" s="104" t="s">
        <v>116</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117</v>
      </c>
      <c r="C70" s="95"/>
      <c r="D70" s="28" t="s">
        <v>118</v>
      </c>
      <c r="E70" s="90">
        <f>IFERROR(HLOOKUP($AE$38,$AA$76:$AI$80,2,FALSE),"")</f>
        <v>93.5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93.5</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81" t="s">
        <v>44</v>
      </c>
      <c r="B85" s="282"/>
      <c r="C85" s="282"/>
      <c r="D85" s="282"/>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81" t="s">
        <v>48</v>
      </c>
      <c r="B87" s="282"/>
      <c r="C87" s="282"/>
      <c r="D87" s="282"/>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92" t="s">
        <v>51</v>
      </c>
      <c r="B89" s="293"/>
      <c r="C89" s="293"/>
      <c r="D89" s="293"/>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81" t="s">
        <v>53</v>
      </c>
      <c r="B91" s="282"/>
      <c r="C91" s="282"/>
      <c r="D91" s="283"/>
      <c r="E91" s="51" t="s">
        <v>119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281" t="s">
        <v>65</v>
      </c>
      <c r="B98" s="282"/>
      <c r="C98" s="282"/>
      <c r="D98" s="283"/>
      <c r="E98" s="287" t="s">
        <v>111</v>
      </c>
      <c r="F98" s="288"/>
      <c r="G98" s="289" t="s">
        <v>66</v>
      </c>
      <c r="H98" s="290"/>
      <c r="I98" s="290"/>
      <c r="J98" s="290"/>
      <c r="K98" s="290"/>
      <c r="L98" s="290"/>
      <c r="M98" s="290"/>
      <c r="N98" s="29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81" t="s">
        <v>76</v>
      </c>
      <c r="B105" s="282"/>
      <c r="C105" s="282"/>
      <c r="D105" s="283"/>
      <c r="E105" s="284" t="s">
        <v>120</v>
      </c>
      <c r="F105" s="285"/>
      <c r="G105" s="285"/>
      <c r="H105" s="285"/>
      <c r="I105" s="285"/>
      <c r="J105" s="285"/>
      <c r="K105" s="285"/>
      <c r="L105" s="285"/>
      <c r="M105" s="285"/>
      <c r="N105" s="28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I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292" t="s">
        <v>40</v>
      </c>
      <c r="Q4" s="293"/>
      <c r="R4" s="293"/>
      <c r="S4" s="293"/>
      <c r="T4" s="196" t="str">
        <f>LEFT(E83,1)</f>
        <v>Ｂ</v>
      </c>
      <c r="U4" s="418" t="s">
        <v>41</v>
      </c>
      <c r="V4" s="418"/>
      <c r="W4" s="418"/>
      <c r="X4" s="41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281" t="s">
        <v>44</v>
      </c>
      <c r="Q6" s="282"/>
      <c r="R6" s="282"/>
      <c r="S6" s="282"/>
      <c r="T6" s="196" t="str">
        <f>LEFT(E85,1)</f>
        <v>Ｂ</v>
      </c>
      <c r="U6" s="418" t="s">
        <v>45</v>
      </c>
      <c r="V6" s="418"/>
      <c r="W6" s="418"/>
      <c r="X6" s="41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20" t="s">
        <v>46</v>
      </c>
      <c r="B7" s="421"/>
      <c r="C7" s="421"/>
      <c r="D7" s="421"/>
      <c r="E7" s="422" t="str">
        <f t="shared" si="0"/>
        <v>分譲マンション管理実態調査</v>
      </c>
      <c r="F7" s="423"/>
      <c r="G7" s="423"/>
      <c r="H7" s="423"/>
      <c r="I7" s="423"/>
      <c r="J7" s="423"/>
      <c r="K7" s="423"/>
      <c r="L7" s="423"/>
      <c r="M7" s="423"/>
      <c r="N7" s="424"/>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95" t="s">
        <v>47</v>
      </c>
      <c r="B8" s="396"/>
      <c r="C8" s="396"/>
      <c r="D8" s="396"/>
      <c r="E8" s="405" t="str">
        <f t="shared" si="0"/>
        <v>建築審査課</v>
      </c>
      <c r="F8" s="406"/>
      <c r="G8" s="406"/>
      <c r="H8" s="406"/>
      <c r="I8" s="406"/>
      <c r="J8" s="406"/>
      <c r="K8" s="406"/>
      <c r="L8" s="406"/>
      <c r="M8" s="406"/>
      <c r="N8" s="407"/>
      <c r="P8" s="392" t="s">
        <v>48</v>
      </c>
      <c r="Q8" s="393"/>
      <c r="R8" s="393"/>
      <c r="S8" s="393"/>
      <c r="T8" s="183" t="str">
        <f>LEFT(E87,1)</f>
        <v>Ａ</v>
      </c>
      <c r="U8" s="408" t="s">
        <v>49</v>
      </c>
      <c r="V8" s="408"/>
      <c r="W8" s="408"/>
      <c r="X8" s="40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10" t="s">
        <v>50</v>
      </c>
      <c r="B9" s="411"/>
      <c r="C9" s="411"/>
      <c r="D9" s="412"/>
      <c r="E9" s="413" t="str">
        <f t="shared" si="0"/>
        <v>市内に存する分譲マンションの管理等の状況を把握するための調査業務を委託する。</v>
      </c>
      <c r="F9" s="414"/>
      <c r="G9" s="414"/>
      <c r="H9" s="414"/>
      <c r="I9" s="414"/>
      <c r="J9" s="414"/>
      <c r="K9" s="414"/>
      <c r="L9" s="414"/>
      <c r="M9" s="414"/>
      <c r="N9" s="41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416" t="s">
        <v>51</v>
      </c>
      <c r="Q10" s="417"/>
      <c r="R10" s="417"/>
      <c r="S10" s="417"/>
      <c r="T10" s="196" t="str">
        <f>LEFT(E89,1)</f>
        <v>Ａ</v>
      </c>
      <c r="U10" s="408" t="s">
        <v>52</v>
      </c>
      <c r="V10" s="408"/>
      <c r="W10" s="408"/>
      <c r="X10" s="40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市内に存する民間分譲マンション２６３棟（１９２団地）全てに対し、郵送によるアンケート調査及び現地調査を行った。また、協力が得られた管理組合等については、これらに加えてヒアリング調査を実施した。アンケート調査の回答率は一般的とされる約３割にとどまったが、併せて行った現地調査により、当初の事業目的である市内分譲マンションの管理実態等を概ね把握できる結果が得られた。</v>
      </c>
      <c r="U12" s="390"/>
      <c r="V12" s="390"/>
      <c r="W12" s="390"/>
      <c r="X12" s="391"/>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95" t="s">
        <v>54</v>
      </c>
      <c r="B14" s="396"/>
      <c r="C14" s="396"/>
      <c r="D14" s="396"/>
      <c r="E14" s="397" t="str">
        <f>E51</f>
        <v>□市が直接実施  □一部委託  ■全部委託・指定管理  □その他</v>
      </c>
      <c r="F14" s="398"/>
      <c r="G14" s="398"/>
      <c r="H14" s="398"/>
      <c r="I14" s="398"/>
      <c r="J14" s="398"/>
      <c r="K14" s="398"/>
      <c r="L14" s="398"/>
      <c r="M14" s="398"/>
      <c r="N14" s="39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95" t="s">
        <v>55</v>
      </c>
      <c r="B15" s="396"/>
      <c r="C15" s="396"/>
      <c r="D15" s="396"/>
      <c r="E15" s="397" t="str">
        <f>E52</f>
        <v>□国・県の制度　 ■国・県の制度＋市独自の制度　 □市独自の制度</v>
      </c>
      <c r="F15" s="398"/>
      <c r="G15" s="398"/>
      <c r="H15" s="398"/>
      <c r="I15" s="398"/>
      <c r="J15" s="398"/>
      <c r="K15" s="398"/>
      <c r="L15" s="398"/>
      <c r="M15" s="398"/>
      <c r="N15" s="39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00" t="s">
        <v>56</v>
      </c>
      <c r="B16" s="401"/>
      <c r="C16" s="401"/>
      <c r="D16" s="401"/>
      <c r="E16" s="402" t="str">
        <f>E53</f>
        <v>マンションの管理の適正化の推進に関する法律</v>
      </c>
      <c r="F16" s="403"/>
      <c r="G16" s="403"/>
      <c r="H16" s="403"/>
      <c r="I16" s="403"/>
      <c r="J16" s="403"/>
      <c r="K16" s="403"/>
      <c r="L16" s="403"/>
      <c r="M16" s="403"/>
      <c r="N16" s="404"/>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Ⅳ</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7696000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7695000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7695820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180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0.99997661122661119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マンションの管理の適正化の推進に関する法律に基づいた任意制度であるマンション管理適正化推進計画の策定の要否等、今後の市のマンション行政における施策展開等を検討するにあたり、基礎資料が必要であることから、市内に存する分譲マンションの管理等の状況等を把握するための調査を業務委託により初めて実施した。</v>
      </c>
      <c r="F26" s="104"/>
      <c r="G26" s="104"/>
      <c r="H26" s="104"/>
      <c r="I26" s="104"/>
      <c r="J26" s="104"/>
      <c r="K26" s="104"/>
      <c r="L26" s="104"/>
      <c r="M26" s="104"/>
      <c r="N26" s="105"/>
      <c r="O26" s="20"/>
      <c r="P26" s="392" t="s">
        <v>76</v>
      </c>
      <c r="Q26" s="393"/>
      <c r="R26" s="393"/>
      <c r="S26" s="394"/>
      <c r="T26" s="152" t="str">
        <f>E105</f>
        <v>初めて実施をした今回の調査によって、令和５年度時点での市内分譲マンションの管理実態等を概ね把握することができた。しかしながら、今後、市内マンションの管理状況及びマンションを取り巻く社会情勢等については変化が予想されることから、今後については、委託によらずとも適時継続した実態把握に努める。</v>
      </c>
      <c r="U26" s="390"/>
      <c r="V26" s="390"/>
      <c r="W26" s="390"/>
      <c r="X26" s="391"/>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市内分譲マンションの調査割合</v>
      </c>
      <c r="C33" s="95"/>
      <c r="D33" s="23" t="str">
        <f t="shared" ref="D33:E36" si="1">D70</f>
        <v>％</v>
      </c>
      <c r="E33" s="147">
        <f t="shared" si="1"/>
        <v>100</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382" t="s">
        <v>46</v>
      </c>
      <c r="B44" s="383"/>
      <c r="C44" s="383"/>
      <c r="D44" s="383"/>
      <c r="E44" s="384" t="s">
        <v>121</v>
      </c>
      <c r="F44" s="385"/>
      <c r="G44" s="385"/>
      <c r="H44" s="385"/>
      <c r="I44" s="385"/>
      <c r="J44" s="385"/>
      <c r="K44" s="385"/>
      <c r="L44" s="385"/>
      <c r="M44" s="385"/>
      <c r="N44" s="386"/>
    </row>
    <row r="45" spans="1:35" ht="20.100000000000001" customHeight="1" x14ac:dyDescent="0.15">
      <c r="A45" s="377" t="s">
        <v>47</v>
      </c>
      <c r="B45" s="378"/>
      <c r="C45" s="378"/>
      <c r="D45" s="378"/>
      <c r="E45" s="387" t="s">
        <v>100</v>
      </c>
      <c r="F45" s="388"/>
      <c r="G45" s="388"/>
      <c r="H45" s="388"/>
      <c r="I45" s="388"/>
      <c r="J45" s="388"/>
      <c r="K45" s="388"/>
      <c r="L45" s="388"/>
      <c r="M45" s="388"/>
      <c r="N45" s="389"/>
    </row>
    <row r="46" spans="1:35" ht="20.100000000000001" customHeight="1" x14ac:dyDescent="0.15">
      <c r="A46" s="371" t="s">
        <v>50</v>
      </c>
      <c r="B46" s="372"/>
      <c r="C46" s="372"/>
      <c r="D46" s="373"/>
      <c r="E46" s="374" t="s">
        <v>122</v>
      </c>
      <c r="F46" s="375"/>
      <c r="G46" s="375"/>
      <c r="H46" s="375"/>
      <c r="I46" s="375"/>
      <c r="J46" s="375"/>
      <c r="K46" s="375"/>
      <c r="L46" s="375"/>
      <c r="M46" s="375"/>
      <c r="N46" s="37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77" t="s">
        <v>54</v>
      </c>
      <c r="B51" s="378"/>
      <c r="C51" s="378"/>
      <c r="D51" s="378"/>
      <c r="E51" s="379" t="str">
        <f>AA52 &amp; "市が直接実施  " &amp; AB52  &amp; "一部委託  "  &amp; AC52 &amp; "全部委託・指定管理  " &amp; AD52 &amp; "その他"</f>
        <v>□市が直接実施  □一部委託  ■全部委託・指定管理  □その他</v>
      </c>
      <c r="F51" s="380"/>
      <c r="G51" s="380"/>
      <c r="H51" s="380"/>
      <c r="I51" s="380"/>
      <c r="J51" s="380"/>
      <c r="K51" s="380"/>
      <c r="L51" s="380"/>
      <c r="M51" s="380"/>
      <c r="N51" s="381"/>
    </row>
    <row r="52" spans="1:40" ht="20.100000000000001" customHeight="1" x14ac:dyDescent="0.15">
      <c r="A52" s="377" t="s">
        <v>55</v>
      </c>
      <c r="B52" s="378"/>
      <c r="C52" s="378"/>
      <c r="D52" s="378"/>
      <c r="E52" s="379" t="str">
        <f>AA53 &amp; "国・県の制度　 " &amp; AB53  &amp; "国・県の制度＋市独自の制度　 "  &amp; AC53  &amp; "市独自の制度"</f>
        <v>□国・県の制度　 ■国・県の制度＋市独自の制度　 □市独自の制度</v>
      </c>
      <c r="F52" s="380"/>
      <c r="G52" s="380"/>
      <c r="H52" s="380"/>
      <c r="I52" s="380"/>
      <c r="J52" s="380"/>
      <c r="K52" s="380"/>
      <c r="L52" s="380"/>
      <c r="M52" s="380"/>
      <c r="N52" s="381"/>
      <c r="AA52" s="10" t="s">
        <v>85</v>
      </c>
      <c r="AB52" s="10" t="s">
        <v>85</v>
      </c>
      <c r="AC52" s="10" t="s">
        <v>84</v>
      </c>
      <c r="AD52" s="10" t="s">
        <v>85</v>
      </c>
    </row>
    <row r="53" spans="1:40" ht="20.100000000000001" customHeight="1" thickBot="1" x14ac:dyDescent="0.2">
      <c r="A53" s="366" t="s">
        <v>56</v>
      </c>
      <c r="B53" s="367"/>
      <c r="C53" s="367"/>
      <c r="D53" s="367"/>
      <c r="E53" s="368" t="s">
        <v>123</v>
      </c>
      <c r="F53" s="369"/>
      <c r="G53" s="369"/>
      <c r="H53" s="369"/>
      <c r="I53" s="369"/>
      <c r="J53" s="369"/>
      <c r="K53" s="369"/>
      <c r="L53" s="369"/>
      <c r="M53" s="369"/>
      <c r="N53" s="370"/>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7696000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0</v>
      </c>
      <c r="AE57" s="25">
        <v>7696</v>
      </c>
      <c r="AF57" s="25">
        <v>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1000</v>
      </c>
      <c r="G58" s="17"/>
      <c r="H58" s="18">
        <f>IFERROR(G57-H59,"")</f>
        <v>0</v>
      </c>
      <c r="I58" s="17"/>
      <c r="J58" s="18">
        <f>IFERROR(I57-J59,"")</f>
        <v>0</v>
      </c>
      <c r="K58" s="17"/>
      <c r="L58" s="18">
        <f>IFERROR(K57-L59,"")</f>
        <v>0</v>
      </c>
      <c r="M58" s="17"/>
      <c r="N58" s="19">
        <f>IFERROR(M57-N59,"")</f>
        <v>0</v>
      </c>
      <c r="AA58" s="25">
        <v>0</v>
      </c>
      <c r="AB58" s="25">
        <v>0</v>
      </c>
      <c r="AC58" s="25">
        <v>0</v>
      </c>
      <c r="AD58" s="25">
        <v>0</v>
      </c>
      <c r="AE58" s="25">
        <v>7695820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7695000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7695820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180</v>
      </c>
      <c r="F61" s="107"/>
      <c r="G61" s="107">
        <f>IFERROR(G57-G60,"")</f>
        <v>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7695</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0.99997661122661119</v>
      </c>
      <c r="F62" s="109"/>
      <c r="G62" s="109" t="str">
        <f>IFERROR(G$60/G$57,"")</f>
        <v/>
      </c>
      <c r="H62" s="109"/>
      <c r="I62" s="109" t="str">
        <f>IFERROR(I$60/I$57,"")</f>
        <v/>
      </c>
      <c r="J62" s="109"/>
      <c r="K62" s="109" t="str">
        <f>IFERROR(K$60/K$57,"")</f>
        <v/>
      </c>
      <c r="L62" s="109"/>
      <c r="M62" s="109" t="str">
        <f>IFERROR(M$60/M$57,"")</f>
        <v/>
      </c>
      <c r="N62" s="110"/>
      <c r="AA62" s="27">
        <v>0</v>
      </c>
      <c r="AB62" s="27">
        <v>0</v>
      </c>
      <c r="AC62" s="27">
        <v>0</v>
      </c>
      <c r="AD62" s="27">
        <v>0</v>
      </c>
      <c r="AE62" s="27">
        <v>7695</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124</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125</v>
      </c>
      <c r="C70" s="95"/>
      <c r="D70" s="28" t="s">
        <v>118</v>
      </c>
      <c r="E70" s="90">
        <f>IFERROR(HLOOKUP($AE$38,$AA$76:$AI$80,2,FALSE),"")</f>
        <v>100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100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53" t="s">
        <v>44</v>
      </c>
      <c r="B85" s="354"/>
      <c r="C85" s="354"/>
      <c r="D85" s="354"/>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53" t="s">
        <v>48</v>
      </c>
      <c r="B87" s="354"/>
      <c r="C87" s="354"/>
      <c r="D87" s="354"/>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64" t="s">
        <v>51</v>
      </c>
      <c r="B89" s="365"/>
      <c r="C89" s="365"/>
      <c r="D89" s="365"/>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53" t="s">
        <v>53</v>
      </c>
      <c r="B91" s="354"/>
      <c r="C91" s="354"/>
      <c r="D91" s="355"/>
      <c r="E91" s="51" t="s">
        <v>126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353" t="s">
        <v>65</v>
      </c>
      <c r="B98" s="354"/>
      <c r="C98" s="354"/>
      <c r="D98" s="355"/>
      <c r="E98" s="359" t="s">
        <v>127</v>
      </c>
      <c r="F98" s="360"/>
      <c r="G98" s="361" t="s">
        <v>66</v>
      </c>
      <c r="H98" s="362"/>
      <c r="I98" s="362"/>
      <c r="J98" s="362"/>
      <c r="K98" s="362"/>
      <c r="L98" s="362"/>
      <c r="M98" s="362"/>
      <c r="N98" s="36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53" t="s">
        <v>76</v>
      </c>
      <c r="B105" s="354"/>
      <c r="C105" s="354"/>
      <c r="D105" s="355"/>
      <c r="E105" s="356" t="s">
        <v>128</v>
      </c>
      <c r="F105" s="357"/>
      <c r="G105" s="357"/>
      <c r="H105" s="357"/>
      <c r="I105" s="357"/>
      <c r="J105" s="357"/>
      <c r="K105" s="357"/>
      <c r="L105" s="357"/>
      <c r="M105" s="357"/>
      <c r="N105" s="35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364" t="s">
        <v>40</v>
      </c>
      <c r="Q4" s="365"/>
      <c r="R4" s="365"/>
      <c r="S4" s="365"/>
      <c r="T4" s="196" t="str">
        <f>LEFT(E83,1)</f>
        <v>Ｂ</v>
      </c>
      <c r="U4" s="463" t="s">
        <v>41</v>
      </c>
      <c r="V4" s="463"/>
      <c r="W4" s="463"/>
      <c r="X4" s="464"/>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353" t="s">
        <v>44</v>
      </c>
      <c r="Q6" s="354"/>
      <c r="R6" s="354"/>
      <c r="S6" s="354"/>
      <c r="T6" s="196" t="str">
        <f>LEFT(E85,1)</f>
        <v>Ｂ</v>
      </c>
      <c r="U6" s="463" t="s">
        <v>45</v>
      </c>
      <c r="V6" s="463"/>
      <c r="W6" s="463"/>
      <c r="X6" s="464"/>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54" t="s">
        <v>46</v>
      </c>
      <c r="B7" s="455"/>
      <c r="C7" s="455"/>
      <c r="D7" s="455"/>
      <c r="E7" s="456" t="str">
        <f t="shared" si="0"/>
        <v>被災住宅復旧修繕工事費補助</v>
      </c>
      <c r="F7" s="457"/>
      <c r="G7" s="457"/>
      <c r="H7" s="457"/>
      <c r="I7" s="457"/>
      <c r="J7" s="457"/>
      <c r="K7" s="457"/>
      <c r="L7" s="457"/>
      <c r="M7" s="457"/>
      <c r="N7" s="45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377" t="s">
        <v>47</v>
      </c>
      <c r="B8" s="378"/>
      <c r="C8" s="378"/>
      <c r="D8" s="378"/>
      <c r="E8" s="387" t="str">
        <f t="shared" si="0"/>
        <v>建築審査課</v>
      </c>
      <c r="F8" s="406"/>
      <c r="G8" s="406"/>
      <c r="H8" s="406"/>
      <c r="I8" s="406"/>
      <c r="J8" s="406"/>
      <c r="K8" s="406"/>
      <c r="L8" s="406"/>
      <c r="M8" s="406"/>
      <c r="N8" s="407"/>
      <c r="P8" s="353" t="s">
        <v>48</v>
      </c>
      <c r="Q8" s="354"/>
      <c r="R8" s="354"/>
      <c r="S8" s="354"/>
      <c r="T8" s="183" t="str">
        <f>LEFT(E87,1)</f>
        <v>Ａ</v>
      </c>
      <c r="U8" s="463" t="s">
        <v>49</v>
      </c>
      <c r="V8" s="463"/>
      <c r="W8" s="463"/>
      <c r="X8" s="464"/>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10" t="s">
        <v>50</v>
      </c>
      <c r="B9" s="411"/>
      <c r="C9" s="411"/>
      <c r="D9" s="412"/>
      <c r="E9" s="413" t="str">
        <f t="shared" si="0"/>
        <v>自然災害により被害を受けた個人所有の居住のための住宅において、生活基盤の早期復旧を支援することを目的として、被害復旧のための修繕工事及びその附帯工事の費用の一部について補助を行う。</v>
      </c>
      <c r="F9" s="414"/>
      <c r="G9" s="414"/>
      <c r="H9" s="414"/>
      <c r="I9" s="414"/>
      <c r="J9" s="414"/>
      <c r="K9" s="414"/>
      <c r="L9" s="414"/>
      <c r="M9" s="414"/>
      <c r="N9" s="41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364" t="s">
        <v>51</v>
      </c>
      <c r="Q10" s="365"/>
      <c r="R10" s="365"/>
      <c r="S10" s="365"/>
      <c r="T10" s="196" t="str">
        <f>LEFT(E89,1)</f>
        <v>Ｂ</v>
      </c>
      <c r="U10" s="463" t="s">
        <v>52</v>
      </c>
      <c r="V10" s="463"/>
      <c r="W10" s="463"/>
      <c r="X10" s="464"/>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対象となる被害を受けた住宅が発生しなかったことから補助実績には至らなかったが、市が豪雨災害を発生させる可能性のある台風等の経路となった際には、都度関係部局と連携し、情報の収集に努めて必要な対応に備えた。また、市ホームページ掲載等により制度の周知に努めた。</v>
      </c>
      <c r="U12" s="357"/>
      <c r="V12" s="357"/>
      <c r="W12" s="357"/>
      <c r="X12" s="358"/>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377" t="s">
        <v>54</v>
      </c>
      <c r="B14" s="378"/>
      <c r="C14" s="378"/>
      <c r="D14" s="378"/>
      <c r="E14" s="379" t="str">
        <f>E51</f>
        <v>■市が直接実施  □一部委託  □全部委託・指定管理  □その他</v>
      </c>
      <c r="F14" s="398"/>
      <c r="G14" s="398"/>
      <c r="H14" s="398"/>
      <c r="I14" s="398"/>
      <c r="J14" s="398"/>
      <c r="K14" s="398"/>
      <c r="L14" s="398"/>
      <c r="M14" s="398"/>
      <c r="N14" s="39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377" t="s">
        <v>55</v>
      </c>
      <c r="B15" s="378"/>
      <c r="C15" s="378"/>
      <c r="D15" s="378"/>
      <c r="E15" s="379" t="str">
        <f>E52</f>
        <v>□国・県の制度　 □国・県の制度＋市独自の制度　 ■市独自の制度</v>
      </c>
      <c r="F15" s="398"/>
      <c r="G15" s="398"/>
      <c r="H15" s="398"/>
      <c r="I15" s="398"/>
      <c r="J15" s="398"/>
      <c r="K15" s="398"/>
      <c r="L15" s="398"/>
      <c r="M15" s="398"/>
      <c r="N15" s="39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366" t="s">
        <v>56</v>
      </c>
      <c r="B16" s="367"/>
      <c r="C16" s="367"/>
      <c r="D16" s="367"/>
      <c r="E16" s="368" t="str">
        <f>E53</f>
        <v>新座市被災住宅復旧修繕工事費補助金交付要綱</v>
      </c>
      <c r="F16" s="369"/>
      <c r="G16" s="369"/>
      <c r="H16" s="369"/>
      <c r="I16" s="369"/>
      <c r="J16" s="369"/>
      <c r="K16" s="369"/>
      <c r="L16" s="369"/>
      <c r="M16" s="369"/>
      <c r="N16" s="37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100000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100000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100000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大雨に伴う河川や道路からの溢水によって浸水を受けた個人所有の居住のための住宅において、生活基盤の早期復旧を支援することを目的として、被害復旧のための修繕工事及びその附帯工事の費用の一部について補助を行うものであるが、令和５年度においては補助対象となる被害を受けた住宅はなかった。</v>
      </c>
      <c r="F26" s="104"/>
      <c r="G26" s="104"/>
      <c r="H26" s="104"/>
      <c r="I26" s="104"/>
      <c r="J26" s="104"/>
      <c r="K26" s="104"/>
      <c r="L26" s="104"/>
      <c r="M26" s="104"/>
      <c r="N26" s="105"/>
      <c r="O26" s="20"/>
      <c r="P26" s="353" t="s">
        <v>76</v>
      </c>
      <c r="Q26" s="354"/>
      <c r="R26" s="354"/>
      <c r="S26" s="462"/>
      <c r="T26" s="152" t="str">
        <f>E105</f>
        <v>令和５年度においては、市内で大雨による被害は発生しなかった。しかしながら、令和元年東日本台風に代表されるように近年、各地で豪雨災害が発生していることを踏まえれば、不測の事態における行政支援としての必要性を把握できることから、引き続き制度の周知及び早期の情報収集に努めながら適時の対応を図る。</v>
      </c>
      <c r="U26" s="357"/>
      <c r="V26" s="357"/>
      <c r="W26" s="357"/>
      <c r="X26" s="358"/>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浸水被害発生状況の確認割合</v>
      </c>
      <c r="C33" s="95"/>
      <c r="D33" s="23" t="str">
        <f t="shared" ref="D33:E36" si="1">D70</f>
        <v>％</v>
      </c>
      <c r="E33" s="147">
        <f t="shared" si="1"/>
        <v>100</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454" t="s">
        <v>46</v>
      </c>
      <c r="B44" s="455"/>
      <c r="C44" s="455"/>
      <c r="D44" s="455"/>
      <c r="E44" s="456" t="s">
        <v>129</v>
      </c>
      <c r="F44" s="457"/>
      <c r="G44" s="457"/>
      <c r="H44" s="457"/>
      <c r="I44" s="457"/>
      <c r="J44" s="457"/>
      <c r="K44" s="457"/>
      <c r="L44" s="457"/>
      <c r="M44" s="457"/>
      <c r="N44" s="458"/>
    </row>
    <row r="45" spans="1:35" ht="20.100000000000001" customHeight="1" x14ac:dyDescent="0.15">
      <c r="A45" s="449" t="s">
        <v>47</v>
      </c>
      <c r="B45" s="450"/>
      <c r="C45" s="450"/>
      <c r="D45" s="450"/>
      <c r="E45" s="459" t="s">
        <v>100</v>
      </c>
      <c r="F45" s="460"/>
      <c r="G45" s="460"/>
      <c r="H45" s="460"/>
      <c r="I45" s="460"/>
      <c r="J45" s="460"/>
      <c r="K45" s="460"/>
      <c r="L45" s="460"/>
      <c r="M45" s="460"/>
      <c r="N45" s="461"/>
    </row>
    <row r="46" spans="1:35" ht="20.100000000000001" customHeight="1" x14ac:dyDescent="0.15">
      <c r="A46" s="443" t="s">
        <v>50</v>
      </c>
      <c r="B46" s="444"/>
      <c r="C46" s="444"/>
      <c r="D46" s="445"/>
      <c r="E46" s="446" t="s">
        <v>130</v>
      </c>
      <c r="F46" s="447"/>
      <c r="G46" s="447"/>
      <c r="H46" s="447"/>
      <c r="I46" s="447"/>
      <c r="J46" s="447"/>
      <c r="K46" s="447"/>
      <c r="L46" s="447"/>
      <c r="M46" s="447"/>
      <c r="N46" s="44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449" t="s">
        <v>54</v>
      </c>
      <c r="B51" s="450"/>
      <c r="C51" s="450"/>
      <c r="D51" s="450"/>
      <c r="E51" s="451" t="str">
        <f>AA52 &amp; "市が直接実施  " &amp; AB52  &amp; "一部委託  "  &amp; AC52 &amp; "全部委託・指定管理  " &amp; AD52 &amp; "その他"</f>
        <v>■市が直接実施  □一部委託  □全部委託・指定管理  □その他</v>
      </c>
      <c r="F51" s="452"/>
      <c r="G51" s="452"/>
      <c r="H51" s="452"/>
      <c r="I51" s="452"/>
      <c r="J51" s="452"/>
      <c r="K51" s="452"/>
      <c r="L51" s="452"/>
      <c r="M51" s="452"/>
      <c r="N51" s="453"/>
    </row>
    <row r="52" spans="1:40" ht="20.100000000000001" customHeight="1" x14ac:dyDescent="0.15">
      <c r="A52" s="449" t="s">
        <v>55</v>
      </c>
      <c r="B52" s="450"/>
      <c r="C52" s="450"/>
      <c r="D52" s="450"/>
      <c r="E52" s="451" t="str">
        <f>AA53 &amp; "国・県の制度　 " &amp; AB53  &amp; "国・県の制度＋市独自の制度　 "  &amp; AC53  &amp; "市独自の制度"</f>
        <v>□国・県の制度　 □国・県の制度＋市独自の制度　 ■市独自の制度</v>
      </c>
      <c r="F52" s="452"/>
      <c r="G52" s="452"/>
      <c r="H52" s="452"/>
      <c r="I52" s="452"/>
      <c r="J52" s="452"/>
      <c r="K52" s="452"/>
      <c r="L52" s="452"/>
      <c r="M52" s="452"/>
      <c r="N52" s="453"/>
      <c r="AA52" s="10" t="s">
        <v>84</v>
      </c>
      <c r="AB52" s="10" t="s">
        <v>85</v>
      </c>
      <c r="AC52" s="10" t="s">
        <v>85</v>
      </c>
      <c r="AD52" s="10" t="s">
        <v>85</v>
      </c>
    </row>
    <row r="53" spans="1:40" ht="20.100000000000001" customHeight="1" thickBot="1" x14ac:dyDescent="0.2">
      <c r="A53" s="438" t="s">
        <v>56</v>
      </c>
      <c r="B53" s="439"/>
      <c r="C53" s="439"/>
      <c r="D53" s="439"/>
      <c r="E53" s="440" t="s">
        <v>131</v>
      </c>
      <c r="F53" s="441"/>
      <c r="G53" s="441"/>
      <c r="H53" s="441"/>
      <c r="I53" s="441"/>
      <c r="J53" s="441"/>
      <c r="K53" s="441"/>
      <c r="L53" s="441"/>
      <c r="M53" s="441"/>
      <c r="N53" s="442"/>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100000</v>
      </c>
      <c r="F57" s="107"/>
      <c r="G57" s="107">
        <f>IFERROR(HLOOKUP($AF$38,$AA$56:$AI$57,2,FALSE)*1000,"")</f>
        <v>100000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100</v>
      </c>
      <c r="AE57" s="25">
        <v>100</v>
      </c>
      <c r="AF57" s="25">
        <v>100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100000</v>
      </c>
      <c r="G58" s="17"/>
      <c r="H58" s="18">
        <f>IFERROR(G57-H59,"")</f>
        <v>100000</v>
      </c>
      <c r="I58" s="17"/>
      <c r="J58" s="18">
        <f>IFERROR(I57-J59,"")</f>
        <v>0</v>
      </c>
      <c r="K58" s="17"/>
      <c r="L58" s="18">
        <f>IFERROR(K57-L59,"")</f>
        <v>0</v>
      </c>
      <c r="M58" s="17"/>
      <c r="N58" s="19">
        <f>IFERROR(M57-N59,"")</f>
        <v>0</v>
      </c>
      <c r="AA58" s="25">
        <v>0</v>
      </c>
      <c r="AB58" s="25">
        <v>0</v>
      </c>
      <c r="AC58" s="25">
        <v>0</v>
      </c>
      <c r="AD58" s="25">
        <v>0</v>
      </c>
      <c r="AE58" s="25">
        <v>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100000</v>
      </c>
      <c r="F61" s="107"/>
      <c r="G61" s="107">
        <f>IFERROR(G57-G60,"")</f>
        <v>100000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132</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133</v>
      </c>
      <c r="C70" s="95"/>
      <c r="D70" s="28" t="s">
        <v>118</v>
      </c>
      <c r="E70" s="90">
        <f>IFERROR(HLOOKUP($AE$38,$AA$76:$AI$80,2,FALSE),"")</f>
        <v>100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100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425" t="s">
        <v>44</v>
      </c>
      <c r="B85" s="426"/>
      <c r="C85" s="426"/>
      <c r="D85" s="426"/>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425" t="s">
        <v>48</v>
      </c>
      <c r="B87" s="426"/>
      <c r="C87" s="426"/>
      <c r="D87" s="426"/>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436" t="s">
        <v>51</v>
      </c>
      <c r="B89" s="437"/>
      <c r="C89" s="437"/>
      <c r="D89" s="43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425" t="s">
        <v>53</v>
      </c>
      <c r="B91" s="426"/>
      <c r="C91" s="426"/>
      <c r="D91" s="427"/>
      <c r="E91" s="51" t="s">
        <v>134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425" t="s">
        <v>65</v>
      </c>
      <c r="B98" s="426"/>
      <c r="C98" s="426"/>
      <c r="D98" s="427"/>
      <c r="E98" s="431" t="s">
        <v>111</v>
      </c>
      <c r="F98" s="432"/>
      <c r="G98" s="433" t="s">
        <v>66</v>
      </c>
      <c r="H98" s="434"/>
      <c r="I98" s="434"/>
      <c r="J98" s="434"/>
      <c r="K98" s="434"/>
      <c r="L98" s="434"/>
      <c r="M98" s="434"/>
      <c r="N98" s="43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425" t="s">
        <v>76</v>
      </c>
      <c r="B105" s="426"/>
      <c r="C105" s="426"/>
      <c r="D105" s="427"/>
      <c r="E105" s="428" t="s">
        <v>135</v>
      </c>
      <c r="F105" s="429"/>
      <c r="G105" s="429"/>
      <c r="H105" s="429"/>
      <c r="I105" s="429"/>
      <c r="J105" s="429"/>
      <c r="K105" s="429"/>
      <c r="L105" s="429"/>
      <c r="M105" s="429"/>
      <c r="N105" s="43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436" t="s">
        <v>40</v>
      </c>
      <c r="Q4" s="437"/>
      <c r="R4" s="437"/>
      <c r="S4" s="437"/>
      <c r="T4" s="196" t="str">
        <f>LEFT(E83,1)</f>
        <v>Ｂ</v>
      </c>
      <c r="U4" s="503" t="s">
        <v>41</v>
      </c>
      <c r="V4" s="503"/>
      <c r="W4" s="503"/>
      <c r="X4" s="504"/>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425" t="s">
        <v>44</v>
      </c>
      <c r="Q6" s="426"/>
      <c r="R6" s="426"/>
      <c r="S6" s="426"/>
      <c r="T6" s="196" t="str">
        <f>LEFT(E85,1)</f>
        <v>Ａ</v>
      </c>
      <c r="U6" s="503" t="s">
        <v>45</v>
      </c>
      <c r="V6" s="503"/>
      <c r="W6" s="503"/>
      <c r="X6" s="504"/>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494" t="s">
        <v>46</v>
      </c>
      <c r="B7" s="495"/>
      <c r="C7" s="495"/>
      <c r="D7" s="495"/>
      <c r="E7" s="496" t="str">
        <f t="shared" si="0"/>
        <v>自主防災組織育成</v>
      </c>
      <c r="F7" s="497"/>
      <c r="G7" s="497"/>
      <c r="H7" s="497"/>
      <c r="I7" s="497"/>
      <c r="J7" s="497"/>
      <c r="K7" s="497"/>
      <c r="L7" s="497"/>
      <c r="M7" s="497"/>
      <c r="N7" s="49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49" t="s">
        <v>47</v>
      </c>
      <c r="B8" s="450"/>
      <c r="C8" s="450"/>
      <c r="D8" s="450"/>
      <c r="E8" s="459" t="str">
        <f t="shared" si="0"/>
        <v>危機管理室</v>
      </c>
      <c r="F8" s="460"/>
      <c r="G8" s="460"/>
      <c r="H8" s="460"/>
      <c r="I8" s="460"/>
      <c r="J8" s="460"/>
      <c r="K8" s="460"/>
      <c r="L8" s="460"/>
      <c r="M8" s="460"/>
      <c r="N8" s="461"/>
      <c r="P8" s="425" t="s">
        <v>48</v>
      </c>
      <c r="Q8" s="426"/>
      <c r="R8" s="426"/>
      <c r="S8" s="426"/>
      <c r="T8" s="183" t="str">
        <f>LEFT(E87,1)</f>
        <v>Ｂ</v>
      </c>
      <c r="U8" s="503" t="s">
        <v>49</v>
      </c>
      <c r="V8" s="503"/>
      <c r="W8" s="503"/>
      <c r="X8" s="504"/>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43" t="s">
        <v>50</v>
      </c>
      <c r="B9" s="444"/>
      <c r="C9" s="444"/>
      <c r="D9" s="445"/>
      <c r="E9" s="446" t="str">
        <f t="shared" si="0"/>
        <v>市内各地域の全町内会・自治会組織（６１団体）ごとに設立されている自主防災会について、大規模災害時に応急対策活動の主体となり、行政の応急対策に対して、円滑に連携活動できるように育成する。
自主防災組織育成補助金／自主防災組織防災資機材整備費補助金／自主防災会の組織力向上を目的とした研修会／防災備蓄資機材倉庫の修繕</v>
      </c>
      <c r="F9" s="447"/>
      <c r="G9" s="447"/>
      <c r="H9" s="447"/>
      <c r="I9" s="447"/>
      <c r="J9" s="447"/>
      <c r="K9" s="447"/>
      <c r="L9" s="447"/>
      <c r="M9" s="447"/>
      <c r="N9" s="448"/>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436" t="s">
        <v>51</v>
      </c>
      <c r="Q10" s="437"/>
      <c r="R10" s="437"/>
      <c r="S10" s="437"/>
      <c r="T10" s="196" t="str">
        <f>LEFT(E89,1)</f>
        <v>Ｂ</v>
      </c>
      <c r="U10" s="503" t="s">
        <v>52</v>
      </c>
      <c r="V10" s="503"/>
      <c r="W10" s="503"/>
      <c r="X10" s="504"/>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自主防災組織育成補助金は、コロナ禍前の世帯割額（２０円）に戻し、前年度に比べ、各団体訓練や資機材の購入等に費用に充てることができた。
また、自主防災組織防災資機材整備費補助金は、交付した団体数が前年の１９団体に比べ、今年度は２８団体であった。
令和６年１月に実施をした自主防災組織リーダー等育成研修会では、地区防災計画の作成、女性や子どもに配慮した避難所運営について防災士の外部講師の方に御講演いただいた。
コロナウイルスの影響が少なくなり、町内会の催し物と共に防災ブースを設けて啓発活動を行う等、コロナ禍前の活動を取り戻しつつある。</v>
      </c>
      <c r="U12" s="429"/>
      <c r="V12" s="429"/>
      <c r="W12" s="429"/>
      <c r="X12" s="43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49" t="s">
        <v>54</v>
      </c>
      <c r="B14" s="450"/>
      <c r="C14" s="450"/>
      <c r="D14" s="450"/>
      <c r="E14" s="451" t="str">
        <f>E51</f>
        <v>■市が直接実施  □一部委託  □全部委託・指定管理  □その他</v>
      </c>
      <c r="F14" s="452"/>
      <c r="G14" s="452"/>
      <c r="H14" s="452"/>
      <c r="I14" s="452"/>
      <c r="J14" s="452"/>
      <c r="K14" s="452"/>
      <c r="L14" s="452"/>
      <c r="M14" s="452"/>
      <c r="N14" s="45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49" t="s">
        <v>55</v>
      </c>
      <c r="B15" s="450"/>
      <c r="C15" s="450"/>
      <c r="D15" s="450"/>
      <c r="E15" s="451" t="str">
        <f>E52</f>
        <v>□国・県の制度　 ■国・県の制度＋市独自の制度　 □市独自の制度</v>
      </c>
      <c r="F15" s="452"/>
      <c r="G15" s="452"/>
      <c r="H15" s="452"/>
      <c r="I15" s="452"/>
      <c r="J15" s="452"/>
      <c r="K15" s="452"/>
      <c r="L15" s="452"/>
      <c r="M15" s="452"/>
      <c r="N15" s="45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38" t="s">
        <v>56</v>
      </c>
      <c r="B16" s="439"/>
      <c r="C16" s="439"/>
      <c r="D16" s="439"/>
      <c r="E16" s="440" t="str">
        <f>E53</f>
        <v>新座市自主防災組織育成補助金交付要綱　新座市自主防災組織防災資機材整備費補助金交</v>
      </c>
      <c r="F16" s="441"/>
      <c r="G16" s="441"/>
      <c r="H16" s="441"/>
      <c r="I16" s="441"/>
      <c r="J16" s="441"/>
      <c r="K16" s="441"/>
      <c r="L16" s="441"/>
      <c r="M16" s="441"/>
      <c r="N16" s="44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8196000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7596000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600000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7973328</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222672</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0.97283162518301614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自主防災組織育成補助金は、自主防災会に対して防災訓練費等の活動について補助を行った。
自主防災組織防災資機材整備費補助金は、防災資機材を整備する自主防災会に対して補助を行った。
自主防災会の組織力向上を目的とした研修会では、防災の知識を深めるため外部講師を招待して行う養成研修会を実施した。
その他、防災備蓄倉庫の突発的に発生するシャッターや鍵穴の修繕等を行った。</v>
      </c>
      <c r="F26" s="104"/>
      <c r="G26" s="104"/>
      <c r="H26" s="104"/>
      <c r="I26" s="104"/>
      <c r="J26" s="104"/>
      <c r="K26" s="104"/>
      <c r="L26" s="104"/>
      <c r="M26" s="104"/>
      <c r="N26" s="105"/>
      <c r="O26" s="20"/>
      <c r="P26" s="425" t="s">
        <v>76</v>
      </c>
      <c r="Q26" s="426"/>
      <c r="R26" s="426"/>
      <c r="S26" s="502"/>
      <c r="T26" s="152" t="str">
        <f>E105</f>
        <v>昨年に引き続いて、各団体の防災訓練の実施を促し、補助金等を活用しながら防災資機材の購入と活用・点検を行っていけるよう促す。
また、リーダー育成研修会についても、継続して実施したい。</v>
      </c>
      <c r="U26" s="429"/>
      <c r="V26" s="429"/>
      <c r="W26" s="429"/>
      <c r="X26" s="430"/>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市内自主防災組織数</v>
      </c>
      <c r="C33" s="95"/>
      <c r="D33" s="23" t="str">
        <f t="shared" ref="D33:E36" si="1">D70</f>
        <v>団体</v>
      </c>
      <c r="E33" s="147">
        <f t="shared" si="1"/>
        <v>61</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防災組織防災資機材整備費補助金交付団体数</v>
      </c>
      <c r="C34" s="95"/>
      <c r="D34" s="23" t="str">
        <f t="shared" si="1"/>
        <v>団体</v>
      </c>
      <c r="E34" s="147">
        <f t="shared" si="1"/>
        <v>28</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各自主防災会防災訓練実施数</v>
      </c>
      <c r="C35" s="95"/>
      <c r="D35" s="23" t="str">
        <f t="shared" si="1"/>
        <v>回</v>
      </c>
      <c r="E35" s="147">
        <f t="shared" si="1"/>
        <v>43</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自主防災組織リーダー等育成研修会実施回数</v>
      </c>
      <c r="C36" s="92"/>
      <c r="D36" s="24" t="str">
        <f t="shared" si="1"/>
        <v>回</v>
      </c>
      <c r="E36" s="149">
        <f t="shared" si="1"/>
        <v>1</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494" t="s">
        <v>46</v>
      </c>
      <c r="B44" s="495"/>
      <c r="C44" s="495"/>
      <c r="D44" s="495"/>
      <c r="E44" s="496" t="s">
        <v>136</v>
      </c>
      <c r="F44" s="497"/>
      <c r="G44" s="497"/>
      <c r="H44" s="497"/>
      <c r="I44" s="497"/>
      <c r="J44" s="497"/>
      <c r="K44" s="497"/>
      <c r="L44" s="497"/>
      <c r="M44" s="497"/>
      <c r="N44" s="498"/>
    </row>
    <row r="45" spans="1:35" ht="20.100000000000001" customHeight="1" x14ac:dyDescent="0.15">
      <c r="A45" s="489" t="s">
        <v>47</v>
      </c>
      <c r="B45" s="490"/>
      <c r="C45" s="490"/>
      <c r="D45" s="490"/>
      <c r="E45" s="499" t="s">
        <v>137</v>
      </c>
      <c r="F45" s="500"/>
      <c r="G45" s="500"/>
      <c r="H45" s="500"/>
      <c r="I45" s="500"/>
      <c r="J45" s="500"/>
      <c r="K45" s="500"/>
      <c r="L45" s="500"/>
      <c r="M45" s="500"/>
      <c r="N45" s="501"/>
    </row>
    <row r="46" spans="1:35" ht="20.100000000000001" customHeight="1" x14ac:dyDescent="0.15">
      <c r="A46" s="483" t="s">
        <v>50</v>
      </c>
      <c r="B46" s="484"/>
      <c r="C46" s="484"/>
      <c r="D46" s="485"/>
      <c r="E46" s="486" t="s">
        <v>138</v>
      </c>
      <c r="F46" s="487"/>
      <c r="G46" s="487"/>
      <c r="H46" s="487"/>
      <c r="I46" s="487"/>
      <c r="J46" s="487"/>
      <c r="K46" s="487"/>
      <c r="L46" s="487"/>
      <c r="M46" s="487"/>
      <c r="N46" s="48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489" t="s">
        <v>54</v>
      </c>
      <c r="B51" s="490"/>
      <c r="C51" s="490"/>
      <c r="D51" s="490"/>
      <c r="E51" s="491" t="str">
        <f>AA52 &amp; "市が直接実施  " &amp; AB52  &amp; "一部委託  "  &amp; AC52 &amp; "全部委託・指定管理  " &amp; AD52 &amp; "その他"</f>
        <v>■市が直接実施  □一部委託  □全部委託・指定管理  □その他</v>
      </c>
      <c r="F51" s="492"/>
      <c r="G51" s="492"/>
      <c r="H51" s="492"/>
      <c r="I51" s="492"/>
      <c r="J51" s="492"/>
      <c r="K51" s="492"/>
      <c r="L51" s="492"/>
      <c r="M51" s="492"/>
      <c r="N51" s="493"/>
    </row>
    <row r="52" spans="1:40" ht="20.100000000000001" customHeight="1" x14ac:dyDescent="0.15">
      <c r="A52" s="489" t="s">
        <v>55</v>
      </c>
      <c r="B52" s="490"/>
      <c r="C52" s="490"/>
      <c r="D52" s="490"/>
      <c r="E52" s="491" t="str">
        <f>AA53 &amp; "国・県の制度　 " &amp; AB53  &amp; "国・県の制度＋市独自の制度　 "  &amp; AC53  &amp; "市独自の制度"</f>
        <v>□国・県の制度　 ■国・県の制度＋市独自の制度　 □市独自の制度</v>
      </c>
      <c r="F52" s="492"/>
      <c r="G52" s="492"/>
      <c r="H52" s="492"/>
      <c r="I52" s="492"/>
      <c r="J52" s="492"/>
      <c r="K52" s="492"/>
      <c r="L52" s="492"/>
      <c r="M52" s="492"/>
      <c r="N52" s="493"/>
      <c r="AA52" s="10" t="s">
        <v>84</v>
      </c>
      <c r="AB52" s="10" t="s">
        <v>85</v>
      </c>
      <c r="AC52" s="10" t="s">
        <v>85</v>
      </c>
      <c r="AD52" s="10" t="s">
        <v>85</v>
      </c>
    </row>
    <row r="53" spans="1:40" ht="20.100000000000001" customHeight="1" thickBot="1" x14ac:dyDescent="0.2">
      <c r="A53" s="478" t="s">
        <v>56</v>
      </c>
      <c r="B53" s="479"/>
      <c r="C53" s="479"/>
      <c r="D53" s="479"/>
      <c r="E53" s="480" t="s">
        <v>139</v>
      </c>
      <c r="F53" s="481"/>
      <c r="G53" s="481"/>
      <c r="H53" s="481"/>
      <c r="I53" s="481"/>
      <c r="J53" s="481"/>
      <c r="K53" s="481"/>
      <c r="L53" s="481"/>
      <c r="M53" s="481"/>
      <c r="N53" s="482"/>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8196000</v>
      </c>
      <c r="F57" s="107"/>
      <c r="G57" s="107">
        <f>IFERROR(HLOOKUP($AF$38,$AA$56:$AI$57,2,FALSE)*1000,"")</f>
        <v>11853000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5907</v>
      </c>
      <c r="AE57" s="25">
        <v>8196</v>
      </c>
      <c r="AF57" s="25">
        <v>11853</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7596000</v>
      </c>
      <c r="G58" s="17"/>
      <c r="H58" s="18">
        <f>IFERROR(G57-H59,"")</f>
        <v>11853000</v>
      </c>
      <c r="I58" s="17"/>
      <c r="J58" s="18">
        <f>IFERROR(I57-J59,"")</f>
        <v>0</v>
      </c>
      <c r="K58" s="17"/>
      <c r="L58" s="18">
        <f>IFERROR(K57-L59,"")</f>
        <v>0</v>
      </c>
      <c r="M58" s="17"/>
      <c r="N58" s="19">
        <f>IFERROR(M57-N59,"")</f>
        <v>0</v>
      </c>
      <c r="AA58" s="25">
        <v>0</v>
      </c>
      <c r="AB58" s="25">
        <v>0</v>
      </c>
      <c r="AC58" s="25">
        <v>0</v>
      </c>
      <c r="AD58" s="25">
        <v>4987530</v>
      </c>
      <c r="AE58" s="25">
        <v>7973328</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600000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7973328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222672</v>
      </c>
      <c r="F61" s="107"/>
      <c r="G61" s="107">
        <f>IFERROR(G57-G60,"")</f>
        <v>11853000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1400</v>
      </c>
      <c r="AE61" s="26">
        <f t="shared" si="2"/>
        <v>600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0.97283162518301614</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140</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141</v>
      </c>
      <c r="C70" s="95"/>
      <c r="D70" s="28" t="s">
        <v>142</v>
      </c>
      <c r="E70" s="90">
        <f>IFERROR(HLOOKUP($AE$38,$AA$76:$AI$80,2,FALSE),"")</f>
        <v>61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143</v>
      </c>
      <c r="C71" s="95"/>
      <c r="D71" s="28" t="s">
        <v>142</v>
      </c>
      <c r="E71" s="90">
        <f>IFERROR(HLOOKUP($AE$38,$AA$76:$AI$80,3,FALSE),"")</f>
        <v>28</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1400</v>
      </c>
      <c r="AE71" s="27">
        <v>600</v>
      </c>
      <c r="AF71" s="27">
        <v>0</v>
      </c>
      <c r="AG71" s="27">
        <v>0</v>
      </c>
      <c r="AH71" s="27">
        <v>0</v>
      </c>
      <c r="AI71" s="27">
        <v>0</v>
      </c>
      <c r="AJ71" s="10" t="s">
        <v>87</v>
      </c>
      <c r="AL71" s="10" t="s">
        <v>87</v>
      </c>
      <c r="AN71" s="10" t="s">
        <v>87</v>
      </c>
    </row>
    <row r="72" spans="1:40" ht="20.100000000000001" customHeight="1" x14ac:dyDescent="0.15">
      <c r="A72" s="96"/>
      <c r="B72" s="95" t="s">
        <v>144</v>
      </c>
      <c r="C72" s="95"/>
      <c r="D72" s="28" t="s">
        <v>105</v>
      </c>
      <c r="E72" s="90">
        <f>IFERROR(HLOOKUP($AE$38,$AA$76:$AI$80,4,FALSE),"")</f>
        <v>43</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145</v>
      </c>
      <c r="C73" s="92"/>
      <c r="D73" s="29" t="s">
        <v>105</v>
      </c>
      <c r="E73" s="93">
        <f>IFERROR(HLOOKUP($AE$38,$AA$76:$AI$80,5,FALSE),"")</f>
        <v>1</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61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28</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43</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v>1</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465" t="s">
        <v>44</v>
      </c>
      <c r="B85" s="466"/>
      <c r="C85" s="466"/>
      <c r="D85" s="466"/>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465" t="s">
        <v>48</v>
      </c>
      <c r="B87" s="466"/>
      <c r="C87" s="466"/>
      <c r="D87" s="466"/>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476" t="s">
        <v>51</v>
      </c>
      <c r="B89" s="477"/>
      <c r="C89" s="477"/>
      <c r="D89" s="47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465" t="s">
        <v>53</v>
      </c>
      <c r="B91" s="466"/>
      <c r="C91" s="466"/>
      <c r="D91" s="467"/>
      <c r="E91" s="51" t="s">
        <v>146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465" t="s">
        <v>65</v>
      </c>
      <c r="B98" s="466"/>
      <c r="C98" s="466"/>
      <c r="D98" s="467"/>
      <c r="E98" s="471" t="s">
        <v>97</v>
      </c>
      <c r="F98" s="472"/>
      <c r="G98" s="473" t="s">
        <v>66</v>
      </c>
      <c r="H98" s="474"/>
      <c r="I98" s="474"/>
      <c r="J98" s="474"/>
      <c r="K98" s="474"/>
      <c r="L98" s="474"/>
      <c r="M98" s="474"/>
      <c r="N98" s="47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465" t="s">
        <v>76</v>
      </c>
      <c r="B105" s="466"/>
      <c r="C105" s="466"/>
      <c r="D105" s="467"/>
      <c r="E105" s="468" t="s">
        <v>147</v>
      </c>
      <c r="F105" s="469"/>
      <c r="G105" s="469"/>
      <c r="H105" s="469"/>
      <c r="I105" s="469"/>
      <c r="J105" s="469"/>
      <c r="K105" s="469"/>
      <c r="L105" s="469"/>
      <c r="M105" s="469"/>
      <c r="N105" s="47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476" t="s">
        <v>40</v>
      </c>
      <c r="Q4" s="477"/>
      <c r="R4" s="477"/>
      <c r="S4" s="477"/>
      <c r="T4" s="196" t="str">
        <f>LEFT(E83,1)</f>
        <v>Ｂ</v>
      </c>
      <c r="U4" s="543" t="s">
        <v>41</v>
      </c>
      <c r="V4" s="543"/>
      <c r="W4" s="543"/>
      <c r="X4" s="544"/>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465" t="s">
        <v>44</v>
      </c>
      <c r="Q6" s="466"/>
      <c r="R6" s="466"/>
      <c r="S6" s="466"/>
      <c r="T6" s="196" t="str">
        <f>LEFT(E85,1)</f>
        <v>Ａ</v>
      </c>
      <c r="U6" s="543" t="s">
        <v>45</v>
      </c>
      <c r="V6" s="543"/>
      <c r="W6" s="543"/>
      <c r="X6" s="544"/>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534" t="s">
        <v>46</v>
      </c>
      <c r="B7" s="535"/>
      <c r="C7" s="535"/>
      <c r="D7" s="535"/>
      <c r="E7" s="536" t="str">
        <f t="shared" si="0"/>
        <v>防災行政無線等維持管理</v>
      </c>
      <c r="F7" s="537"/>
      <c r="G7" s="537"/>
      <c r="H7" s="537"/>
      <c r="I7" s="537"/>
      <c r="J7" s="537"/>
      <c r="K7" s="537"/>
      <c r="L7" s="537"/>
      <c r="M7" s="537"/>
      <c r="N7" s="53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489" t="s">
        <v>47</v>
      </c>
      <c r="B8" s="490"/>
      <c r="C8" s="490"/>
      <c r="D8" s="490"/>
      <c r="E8" s="499" t="str">
        <f t="shared" si="0"/>
        <v>危機管理室</v>
      </c>
      <c r="F8" s="500"/>
      <c r="G8" s="500"/>
      <c r="H8" s="500"/>
      <c r="I8" s="500"/>
      <c r="J8" s="500"/>
      <c r="K8" s="500"/>
      <c r="L8" s="500"/>
      <c r="M8" s="500"/>
      <c r="N8" s="501"/>
      <c r="P8" s="465" t="s">
        <v>48</v>
      </c>
      <c r="Q8" s="466"/>
      <c r="R8" s="466"/>
      <c r="S8" s="466"/>
      <c r="T8" s="183" t="str">
        <f>LEFT(E87,1)</f>
        <v>Ａ</v>
      </c>
      <c r="U8" s="543" t="s">
        <v>49</v>
      </c>
      <c r="V8" s="543"/>
      <c r="W8" s="543"/>
      <c r="X8" s="544"/>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483" t="s">
        <v>50</v>
      </c>
      <c r="B9" s="444"/>
      <c r="C9" s="444"/>
      <c r="D9" s="445"/>
      <c r="E9" s="446" t="str">
        <f t="shared" si="0"/>
        <v>防災行政無線等に係る維持管理を行う。</v>
      </c>
      <c r="F9" s="447"/>
      <c r="G9" s="447"/>
      <c r="H9" s="447"/>
      <c r="I9" s="447"/>
      <c r="J9" s="447"/>
      <c r="K9" s="447"/>
      <c r="L9" s="447"/>
      <c r="M9" s="447"/>
      <c r="N9" s="448"/>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476" t="s">
        <v>51</v>
      </c>
      <c r="Q10" s="477"/>
      <c r="R10" s="477"/>
      <c r="S10" s="477"/>
      <c r="T10" s="196" t="str">
        <f>LEFT(E89,1)</f>
        <v>Ｂ</v>
      </c>
      <c r="U10" s="543" t="s">
        <v>52</v>
      </c>
      <c r="V10" s="543"/>
      <c r="W10" s="543"/>
      <c r="X10" s="544"/>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防災行政無線固定局８０局（親局１局、子局７９局）の年２回の保守点検及びＪアラートの年１回の保守点検を行うとともに、防災行政無線子局のバッテリー交換等の維持管理を行った。
防災行政無線苦情のうち、放送内容が聞こえない地域に対して、防災行政無線の放送内容を繰り返し確認ができるフリーダイヤルの案内や市公式ＬＩＮＥを活用したプッシュ型通知について案内をした。</v>
      </c>
      <c r="U12" s="469"/>
      <c r="V12" s="469"/>
      <c r="W12" s="469"/>
      <c r="X12" s="47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489" t="s">
        <v>54</v>
      </c>
      <c r="B14" s="490"/>
      <c r="C14" s="490"/>
      <c r="D14" s="490"/>
      <c r="E14" s="491" t="str">
        <f>E51</f>
        <v>■市が直接実施  ■一部委託  □全部委託・指定管理  □その他</v>
      </c>
      <c r="F14" s="492"/>
      <c r="G14" s="492"/>
      <c r="H14" s="492"/>
      <c r="I14" s="492"/>
      <c r="J14" s="492"/>
      <c r="K14" s="492"/>
      <c r="L14" s="492"/>
      <c r="M14" s="492"/>
      <c r="N14" s="49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489" t="s">
        <v>55</v>
      </c>
      <c r="B15" s="490"/>
      <c r="C15" s="490"/>
      <c r="D15" s="490"/>
      <c r="E15" s="491" t="str">
        <f>E52</f>
        <v>□国・県の制度　 ■国・県の制度＋市独自の制度　 □市独自の制度</v>
      </c>
      <c r="F15" s="492"/>
      <c r="G15" s="492"/>
      <c r="H15" s="492"/>
      <c r="I15" s="492"/>
      <c r="J15" s="492"/>
      <c r="K15" s="492"/>
      <c r="L15" s="492"/>
      <c r="M15" s="492"/>
      <c r="N15" s="49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478" t="s">
        <v>56</v>
      </c>
      <c r="B16" s="479"/>
      <c r="C16" s="479"/>
      <c r="D16" s="479"/>
      <c r="E16" s="480" t="str">
        <f>E53</f>
        <v>新座市防災行政無線局保守管理規程</v>
      </c>
      <c r="F16" s="481"/>
      <c r="G16" s="481"/>
      <c r="H16" s="481"/>
      <c r="I16" s="481"/>
      <c r="J16" s="481"/>
      <c r="K16" s="481"/>
      <c r="L16" s="481"/>
      <c r="M16" s="481"/>
      <c r="N16" s="48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6829000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6829000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6680118</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148882</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0.97819856494362278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新座市防災行政無線設備（固定系同報通信方式）運用規程に基づき、災害時には、防災情報等の緊急放送に使用することを目的として、併せて、平常時には、迷い人等の一般行政事務放送に使用できる市防災行政無線の維持管理を行った。
市固定系防災行政無線
親局：１局、子局：７９か所、戸別受信機：１０２か所</v>
      </c>
      <c r="F26" s="104"/>
      <c r="G26" s="104"/>
      <c r="H26" s="104"/>
      <c r="I26" s="104"/>
      <c r="J26" s="104"/>
      <c r="K26" s="104"/>
      <c r="L26" s="104"/>
      <c r="M26" s="104"/>
      <c r="N26" s="105"/>
      <c r="O26" s="20"/>
      <c r="P26" s="465" t="s">
        <v>76</v>
      </c>
      <c r="Q26" s="466"/>
      <c r="R26" s="466"/>
      <c r="S26" s="542"/>
      <c r="T26" s="152" t="str">
        <f>E105</f>
        <v>災害時の既存の市防災行政無線の緊急放送に問題が生じないよう、保守委託業者と連携しながら、維持管理を行っていく。
無線の放送内容が聞こえない方々に対しては、情報の多重化の必要性を周知していく。</v>
      </c>
      <c r="U26" s="469"/>
      <c r="V26" s="469"/>
      <c r="W26" s="469"/>
      <c r="X26" s="470"/>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防災行政無線苦情件数</v>
      </c>
      <c r="C33" s="95"/>
      <c r="D33" s="23" t="str">
        <f t="shared" ref="D33:E36" si="1">D70</f>
        <v>件</v>
      </c>
      <c r="E33" s="147">
        <f t="shared" si="1"/>
        <v>17</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534" t="s">
        <v>46</v>
      </c>
      <c r="B44" s="535"/>
      <c r="C44" s="535"/>
      <c r="D44" s="535"/>
      <c r="E44" s="536" t="s">
        <v>148</v>
      </c>
      <c r="F44" s="537"/>
      <c r="G44" s="537"/>
      <c r="H44" s="537"/>
      <c r="I44" s="537"/>
      <c r="J44" s="537"/>
      <c r="K44" s="537"/>
      <c r="L44" s="537"/>
      <c r="M44" s="537"/>
      <c r="N44" s="538"/>
    </row>
    <row r="45" spans="1:35" ht="20.100000000000001" customHeight="1" x14ac:dyDescent="0.15">
      <c r="A45" s="529" t="s">
        <v>47</v>
      </c>
      <c r="B45" s="530"/>
      <c r="C45" s="530"/>
      <c r="D45" s="530"/>
      <c r="E45" s="539" t="s">
        <v>137</v>
      </c>
      <c r="F45" s="540"/>
      <c r="G45" s="540"/>
      <c r="H45" s="540"/>
      <c r="I45" s="540"/>
      <c r="J45" s="540"/>
      <c r="K45" s="540"/>
      <c r="L45" s="540"/>
      <c r="M45" s="540"/>
      <c r="N45" s="541"/>
    </row>
    <row r="46" spans="1:35" ht="20.100000000000001" customHeight="1" x14ac:dyDescent="0.15">
      <c r="A46" s="523" t="s">
        <v>50</v>
      </c>
      <c r="B46" s="524"/>
      <c r="C46" s="524"/>
      <c r="D46" s="525"/>
      <c r="E46" s="526" t="s">
        <v>149</v>
      </c>
      <c r="F46" s="527"/>
      <c r="G46" s="527"/>
      <c r="H46" s="527"/>
      <c r="I46" s="527"/>
      <c r="J46" s="527"/>
      <c r="K46" s="527"/>
      <c r="L46" s="527"/>
      <c r="M46" s="527"/>
      <c r="N46" s="52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529" t="s">
        <v>54</v>
      </c>
      <c r="B51" s="530"/>
      <c r="C51" s="530"/>
      <c r="D51" s="530"/>
      <c r="E51" s="531" t="str">
        <f>AA52 &amp; "市が直接実施  " &amp; AB52  &amp; "一部委託  "  &amp; AC52 &amp; "全部委託・指定管理  " &amp; AD52 &amp; "その他"</f>
        <v>■市が直接実施  ■一部委託  □全部委託・指定管理  □その他</v>
      </c>
      <c r="F51" s="532"/>
      <c r="G51" s="532"/>
      <c r="H51" s="532"/>
      <c r="I51" s="532"/>
      <c r="J51" s="532"/>
      <c r="K51" s="532"/>
      <c r="L51" s="532"/>
      <c r="M51" s="532"/>
      <c r="N51" s="533"/>
    </row>
    <row r="52" spans="1:40" ht="20.100000000000001" customHeight="1" x14ac:dyDescent="0.15">
      <c r="A52" s="529" t="s">
        <v>55</v>
      </c>
      <c r="B52" s="530"/>
      <c r="C52" s="530"/>
      <c r="D52" s="530"/>
      <c r="E52" s="531" t="str">
        <f>AA53 &amp; "国・県の制度　 " &amp; AB53  &amp; "国・県の制度＋市独自の制度　 "  &amp; AC53  &amp; "市独自の制度"</f>
        <v>□国・県の制度　 ■国・県の制度＋市独自の制度　 □市独自の制度</v>
      </c>
      <c r="F52" s="532"/>
      <c r="G52" s="532"/>
      <c r="H52" s="532"/>
      <c r="I52" s="532"/>
      <c r="J52" s="532"/>
      <c r="K52" s="532"/>
      <c r="L52" s="532"/>
      <c r="M52" s="532"/>
      <c r="N52" s="533"/>
      <c r="AA52" s="10" t="s">
        <v>84</v>
      </c>
      <c r="AB52" s="10" t="s">
        <v>84</v>
      </c>
      <c r="AC52" s="10" t="s">
        <v>85</v>
      </c>
      <c r="AD52" s="10" t="s">
        <v>85</v>
      </c>
    </row>
    <row r="53" spans="1:40" ht="20.100000000000001" customHeight="1" thickBot="1" x14ac:dyDescent="0.2">
      <c r="A53" s="518" t="s">
        <v>56</v>
      </c>
      <c r="B53" s="519"/>
      <c r="C53" s="519"/>
      <c r="D53" s="519"/>
      <c r="E53" s="520" t="s">
        <v>150</v>
      </c>
      <c r="F53" s="521"/>
      <c r="G53" s="521"/>
      <c r="H53" s="521"/>
      <c r="I53" s="521"/>
      <c r="J53" s="521"/>
      <c r="K53" s="521"/>
      <c r="L53" s="521"/>
      <c r="M53" s="521"/>
      <c r="N53" s="522"/>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6829000</v>
      </c>
      <c r="F57" s="107"/>
      <c r="G57" s="107">
        <f>IFERROR(HLOOKUP($AF$38,$AA$56:$AI$57,2,FALSE)*1000,"")</f>
        <v>4351000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5352</v>
      </c>
      <c r="AE57" s="25">
        <v>6829</v>
      </c>
      <c r="AF57" s="25">
        <v>4351</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6829000</v>
      </c>
      <c r="G58" s="17"/>
      <c r="H58" s="18">
        <f>IFERROR(G57-H59,"")</f>
        <v>4351000</v>
      </c>
      <c r="I58" s="17"/>
      <c r="J58" s="18">
        <f>IFERROR(I57-J59,"")</f>
        <v>0</v>
      </c>
      <c r="K58" s="17"/>
      <c r="L58" s="18">
        <f>IFERROR(K57-L59,"")</f>
        <v>0</v>
      </c>
      <c r="M58" s="17"/>
      <c r="N58" s="19">
        <f>IFERROR(M57-N59,"")</f>
        <v>0</v>
      </c>
      <c r="AA58" s="25">
        <v>0</v>
      </c>
      <c r="AB58" s="25">
        <v>0</v>
      </c>
      <c r="AC58" s="25">
        <v>0</v>
      </c>
      <c r="AD58" s="25">
        <v>2607060</v>
      </c>
      <c r="AE58" s="25">
        <v>6680118</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6680118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148882</v>
      </c>
      <c r="F61" s="107"/>
      <c r="G61" s="107">
        <f>IFERROR(G57-G60,"")</f>
        <v>4351000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0.97819856494362278</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151</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152</v>
      </c>
      <c r="C70" s="95"/>
      <c r="D70" s="28" t="s">
        <v>153</v>
      </c>
      <c r="E70" s="90">
        <f>IFERROR(HLOOKUP($AE$38,$AA$76:$AI$80,2,FALSE),"")</f>
        <v>17</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17</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505" t="s">
        <v>44</v>
      </c>
      <c r="B85" s="506"/>
      <c r="C85" s="506"/>
      <c r="D85" s="506"/>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505" t="s">
        <v>48</v>
      </c>
      <c r="B87" s="506"/>
      <c r="C87" s="506"/>
      <c r="D87" s="506"/>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516" t="s">
        <v>51</v>
      </c>
      <c r="B89" s="517"/>
      <c r="C89" s="517"/>
      <c r="D89" s="51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505" t="s">
        <v>53</v>
      </c>
      <c r="B91" s="506"/>
      <c r="C91" s="506"/>
      <c r="D91" s="507"/>
      <c r="E91" s="51" t="s">
        <v>154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505" t="s">
        <v>65</v>
      </c>
      <c r="B98" s="506"/>
      <c r="C98" s="506"/>
      <c r="D98" s="507"/>
      <c r="E98" s="511" t="s">
        <v>97</v>
      </c>
      <c r="F98" s="512"/>
      <c r="G98" s="513" t="s">
        <v>66</v>
      </c>
      <c r="H98" s="514"/>
      <c r="I98" s="514"/>
      <c r="J98" s="514"/>
      <c r="K98" s="514"/>
      <c r="L98" s="514"/>
      <c r="M98" s="514"/>
      <c r="N98" s="51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505" t="s">
        <v>76</v>
      </c>
      <c r="B105" s="506"/>
      <c r="C105" s="506"/>
      <c r="D105" s="507"/>
      <c r="E105" s="508" t="s">
        <v>155</v>
      </c>
      <c r="F105" s="509"/>
      <c r="G105" s="509"/>
      <c r="H105" s="509"/>
      <c r="I105" s="509"/>
      <c r="J105" s="509"/>
      <c r="K105" s="509"/>
      <c r="L105" s="509"/>
      <c r="M105" s="509"/>
      <c r="N105" s="51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516" t="s">
        <v>40</v>
      </c>
      <c r="Q4" s="517"/>
      <c r="R4" s="517"/>
      <c r="S4" s="517"/>
      <c r="T4" s="196" t="str">
        <f>LEFT(E83,1)</f>
        <v>Ｂ</v>
      </c>
      <c r="U4" s="610" t="s">
        <v>41</v>
      </c>
      <c r="V4" s="610"/>
      <c r="W4" s="610"/>
      <c r="X4" s="61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505" t="s">
        <v>44</v>
      </c>
      <c r="Q6" s="506"/>
      <c r="R6" s="506"/>
      <c r="S6" s="506"/>
      <c r="T6" s="196" t="str">
        <f>LEFT(E85,1)</f>
        <v>Ａ</v>
      </c>
      <c r="U6" s="610" t="s">
        <v>45</v>
      </c>
      <c r="V6" s="610"/>
      <c r="W6" s="610"/>
      <c r="X6" s="61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612" t="s">
        <v>46</v>
      </c>
      <c r="B7" s="613"/>
      <c r="C7" s="613"/>
      <c r="D7" s="613"/>
      <c r="E7" s="614" t="str">
        <f t="shared" si="0"/>
        <v>防災行政無線等施設整備</v>
      </c>
      <c r="F7" s="615"/>
      <c r="G7" s="615"/>
      <c r="H7" s="615"/>
      <c r="I7" s="615"/>
      <c r="J7" s="615"/>
      <c r="K7" s="615"/>
      <c r="L7" s="615"/>
      <c r="M7" s="615"/>
      <c r="N7" s="616"/>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587" t="s">
        <v>47</v>
      </c>
      <c r="B8" s="588"/>
      <c r="C8" s="588"/>
      <c r="D8" s="588"/>
      <c r="E8" s="597" t="str">
        <f t="shared" si="0"/>
        <v>危機管理室</v>
      </c>
      <c r="F8" s="598"/>
      <c r="G8" s="598"/>
      <c r="H8" s="598"/>
      <c r="I8" s="598"/>
      <c r="J8" s="598"/>
      <c r="K8" s="598"/>
      <c r="L8" s="598"/>
      <c r="M8" s="598"/>
      <c r="N8" s="599"/>
      <c r="P8" s="584" t="s">
        <v>48</v>
      </c>
      <c r="Q8" s="585"/>
      <c r="R8" s="585"/>
      <c r="S8" s="585"/>
      <c r="T8" s="183" t="str">
        <f>LEFT(E87,1)</f>
        <v>Ａ</v>
      </c>
      <c r="U8" s="600" t="s">
        <v>49</v>
      </c>
      <c r="V8" s="600"/>
      <c r="W8" s="600"/>
      <c r="X8" s="60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602" t="s">
        <v>50</v>
      </c>
      <c r="B9" s="603"/>
      <c r="C9" s="603"/>
      <c r="D9" s="604"/>
      <c r="E9" s="605" t="str">
        <f t="shared" si="0"/>
        <v>防災行政無線に係る設備の工事を行う。</v>
      </c>
      <c r="F9" s="606"/>
      <c r="G9" s="606"/>
      <c r="H9" s="606"/>
      <c r="I9" s="606"/>
      <c r="J9" s="606"/>
      <c r="K9" s="606"/>
      <c r="L9" s="606"/>
      <c r="M9" s="606"/>
      <c r="N9" s="607"/>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608" t="s">
        <v>51</v>
      </c>
      <c r="Q10" s="609"/>
      <c r="R10" s="609"/>
      <c r="S10" s="609"/>
      <c r="T10" s="196" t="str">
        <f>LEFT(E89,1)</f>
        <v>Ｂ</v>
      </c>
      <c r="U10" s="600" t="s">
        <v>52</v>
      </c>
      <c r="V10" s="600"/>
      <c r="W10" s="600"/>
      <c r="X10" s="60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水道管理センターの移転に伴い、同センター敷地内に設置していた市内防災行政無線受信所の移設工事を行った。また、就労継続支援Ｂ型事業所「くるみの木」に市防災行政無線戸別受信機を設置した。</v>
      </c>
      <c r="U12" s="582"/>
      <c r="V12" s="582"/>
      <c r="W12" s="582"/>
      <c r="X12" s="58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587" t="s">
        <v>54</v>
      </c>
      <c r="B14" s="588"/>
      <c r="C14" s="588"/>
      <c r="D14" s="588"/>
      <c r="E14" s="589" t="str">
        <f>E51</f>
        <v>■市が直接実施  ■一部委託  □全部委託・指定管理  □その他</v>
      </c>
      <c r="F14" s="590"/>
      <c r="G14" s="590"/>
      <c r="H14" s="590"/>
      <c r="I14" s="590"/>
      <c r="J14" s="590"/>
      <c r="K14" s="590"/>
      <c r="L14" s="590"/>
      <c r="M14" s="590"/>
      <c r="N14" s="591"/>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587" t="s">
        <v>55</v>
      </c>
      <c r="B15" s="588"/>
      <c r="C15" s="588"/>
      <c r="D15" s="588"/>
      <c r="E15" s="589" t="str">
        <f>E52</f>
        <v>□国・県の制度　 ■国・県の制度＋市独自の制度　 □市独自の制度</v>
      </c>
      <c r="F15" s="590"/>
      <c r="G15" s="590"/>
      <c r="H15" s="590"/>
      <c r="I15" s="590"/>
      <c r="J15" s="590"/>
      <c r="K15" s="590"/>
      <c r="L15" s="590"/>
      <c r="M15" s="590"/>
      <c r="N15" s="591"/>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592" t="s">
        <v>56</v>
      </c>
      <c r="B16" s="593"/>
      <c r="C16" s="593"/>
      <c r="D16" s="593"/>
      <c r="E16" s="594" t="str">
        <f>E53</f>
        <v>なし</v>
      </c>
      <c r="F16" s="595"/>
      <c r="G16" s="595"/>
      <c r="H16" s="595"/>
      <c r="I16" s="595"/>
      <c r="J16" s="595"/>
      <c r="K16" s="595"/>
      <c r="L16" s="595"/>
      <c r="M16" s="595"/>
      <c r="N16" s="596"/>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1912000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1912000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1802900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109100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0.94293933054393309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市防災行政無線の防災行政無線受信所移設工事及び戸別受信機の設置工事を行った。
防災行政無線受信所移設工事：１件（水道管理センターの移転に伴うもの）
防災行政無線戸別受信機設置工事：１件（洪水浸水想定区域内要配慮者利用施設）</v>
      </c>
      <c r="F26" s="104"/>
      <c r="G26" s="104"/>
      <c r="H26" s="104"/>
      <c r="I26" s="104"/>
      <c r="J26" s="104"/>
      <c r="K26" s="104"/>
      <c r="L26" s="104"/>
      <c r="M26" s="104"/>
      <c r="N26" s="105"/>
      <c r="O26" s="20"/>
      <c r="P26" s="584" t="s">
        <v>76</v>
      </c>
      <c r="Q26" s="585"/>
      <c r="R26" s="585"/>
      <c r="S26" s="586"/>
      <c r="T26" s="152" t="str">
        <f>E105</f>
        <v>洪水浸水想定区域内に所在する要配慮者利用施設を対象に戸別受信機の設置を行っていく。</v>
      </c>
      <c r="U26" s="582"/>
      <c r="V26" s="582"/>
      <c r="W26" s="582"/>
      <c r="X26" s="583"/>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戸別受信機設置か所</v>
      </c>
      <c r="C33" s="95"/>
      <c r="D33" s="23" t="str">
        <f t="shared" ref="D33:E36" si="1">D70</f>
        <v>件</v>
      </c>
      <c r="E33" s="147">
        <f t="shared" si="1"/>
        <v>1</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574" t="s">
        <v>46</v>
      </c>
      <c r="B44" s="575"/>
      <c r="C44" s="575"/>
      <c r="D44" s="575"/>
      <c r="E44" s="576" t="s">
        <v>156</v>
      </c>
      <c r="F44" s="577"/>
      <c r="G44" s="577"/>
      <c r="H44" s="577"/>
      <c r="I44" s="577"/>
      <c r="J44" s="577"/>
      <c r="K44" s="577"/>
      <c r="L44" s="577"/>
      <c r="M44" s="577"/>
      <c r="N44" s="578"/>
    </row>
    <row r="45" spans="1:35" ht="20.100000000000001" customHeight="1" x14ac:dyDescent="0.15">
      <c r="A45" s="569" t="s">
        <v>47</v>
      </c>
      <c r="B45" s="570"/>
      <c r="C45" s="570"/>
      <c r="D45" s="570"/>
      <c r="E45" s="579" t="s">
        <v>137</v>
      </c>
      <c r="F45" s="580"/>
      <c r="G45" s="580"/>
      <c r="H45" s="580"/>
      <c r="I45" s="580"/>
      <c r="J45" s="580"/>
      <c r="K45" s="580"/>
      <c r="L45" s="580"/>
      <c r="M45" s="580"/>
      <c r="N45" s="581"/>
    </row>
    <row r="46" spans="1:35" ht="20.100000000000001" customHeight="1" x14ac:dyDescent="0.15">
      <c r="A46" s="563" t="s">
        <v>50</v>
      </c>
      <c r="B46" s="564"/>
      <c r="C46" s="564"/>
      <c r="D46" s="565"/>
      <c r="E46" s="566" t="s">
        <v>157</v>
      </c>
      <c r="F46" s="567"/>
      <c r="G46" s="567"/>
      <c r="H46" s="567"/>
      <c r="I46" s="567"/>
      <c r="J46" s="567"/>
      <c r="K46" s="567"/>
      <c r="L46" s="567"/>
      <c r="M46" s="567"/>
      <c r="N46" s="56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569" t="s">
        <v>54</v>
      </c>
      <c r="B51" s="570"/>
      <c r="C51" s="570"/>
      <c r="D51" s="570"/>
      <c r="E51" s="571" t="str">
        <f>AA52 &amp; "市が直接実施  " &amp; AB52  &amp; "一部委託  "  &amp; AC52 &amp; "全部委託・指定管理  " &amp; AD52 &amp; "その他"</f>
        <v>■市が直接実施  ■一部委託  □全部委託・指定管理  □その他</v>
      </c>
      <c r="F51" s="572"/>
      <c r="G51" s="572"/>
      <c r="H51" s="572"/>
      <c r="I51" s="572"/>
      <c r="J51" s="572"/>
      <c r="K51" s="572"/>
      <c r="L51" s="572"/>
      <c r="M51" s="572"/>
      <c r="N51" s="573"/>
    </row>
    <row r="52" spans="1:40" ht="20.100000000000001" customHeight="1" x14ac:dyDescent="0.15">
      <c r="A52" s="569" t="s">
        <v>55</v>
      </c>
      <c r="B52" s="570"/>
      <c r="C52" s="570"/>
      <c r="D52" s="570"/>
      <c r="E52" s="571" t="str">
        <f>AA53 &amp; "国・県の制度　 " &amp; AB53  &amp; "国・県の制度＋市独自の制度　 "  &amp; AC53  &amp; "市独自の制度"</f>
        <v>□国・県の制度　 ■国・県の制度＋市独自の制度　 □市独自の制度</v>
      </c>
      <c r="F52" s="572"/>
      <c r="G52" s="572"/>
      <c r="H52" s="572"/>
      <c r="I52" s="572"/>
      <c r="J52" s="572"/>
      <c r="K52" s="572"/>
      <c r="L52" s="572"/>
      <c r="M52" s="572"/>
      <c r="N52" s="573"/>
      <c r="AA52" s="10" t="s">
        <v>84</v>
      </c>
      <c r="AB52" s="10" t="s">
        <v>84</v>
      </c>
      <c r="AC52" s="10" t="s">
        <v>85</v>
      </c>
      <c r="AD52" s="10" t="s">
        <v>85</v>
      </c>
    </row>
    <row r="53" spans="1:40" ht="20.100000000000001" customHeight="1" thickBot="1" x14ac:dyDescent="0.2">
      <c r="A53" s="558" t="s">
        <v>56</v>
      </c>
      <c r="B53" s="559"/>
      <c r="C53" s="559"/>
      <c r="D53" s="559"/>
      <c r="E53" s="560" t="s">
        <v>158</v>
      </c>
      <c r="F53" s="561"/>
      <c r="G53" s="561"/>
      <c r="H53" s="561"/>
      <c r="I53" s="561"/>
      <c r="J53" s="561"/>
      <c r="K53" s="561"/>
      <c r="L53" s="561"/>
      <c r="M53" s="561"/>
      <c r="N53" s="562"/>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1912000</v>
      </c>
      <c r="F57" s="107"/>
      <c r="G57" s="107">
        <f>IFERROR(HLOOKUP($AF$38,$AA$56:$AI$57,2,FALSE)*1000,"")</f>
        <v>1199000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352</v>
      </c>
      <c r="AE57" s="25">
        <v>1912</v>
      </c>
      <c r="AF57" s="25">
        <v>1199</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1912000</v>
      </c>
      <c r="G58" s="17"/>
      <c r="H58" s="18">
        <f>IFERROR(G57-H59,"")</f>
        <v>1199000</v>
      </c>
      <c r="I58" s="17"/>
      <c r="J58" s="18">
        <f>IFERROR(I57-J59,"")</f>
        <v>0</v>
      </c>
      <c r="K58" s="17"/>
      <c r="L58" s="18">
        <f>IFERROR(K57-L59,"")</f>
        <v>0</v>
      </c>
      <c r="M58" s="17"/>
      <c r="N58" s="19">
        <f>IFERROR(M57-N59,"")</f>
        <v>0</v>
      </c>
      <c r="AA58" s="25">
        <v>0</v>
      </c>
      <c r="AB58" s="25">
        <v>0</v>
      </c>
      <c r="AC58" s="25">
        <v>0</v>
      </c>
      <c r="AD58" s="25">
        <v>0</v>
      </c>
      <c r="AE58" s="25">
        <v>1802900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1802900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109100</v>
      </c>
      <c r="F61" s="107"/>
      <c r="G61" s="107">
        <f>IFERROR(G57-G60,"")</f>
        <v>1199000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0.94293933054393309</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159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160</v>
      </c>
      <c r="C70" s="95"/>
      <c r="D70" s="28" t="s">
        <v>153</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545" t="s">
        <v>44</v>
      </c>
      <c r="B85" s="546"/>
      <c r="C85" s="546"/>
      <c r="D85" s="546"/>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545" t="s">
        <v>48</v>
      </c>
      <c r="B87" s="546"/>
      <c r="C87" s="546"/>
      <c r="D87" s="546"/>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556" t="s">
        <v>51</v>
      </c>
      <c r="B89" s="557"/>
      <c r="C89" s="557"/>
      <c r="D89" s="55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545" t="s">
        <v>53</v>
      </c>
      <c r="B91" s="546"/>
      <c r="C91" s="546"/>
      <c r="D91" s="547"/>
      <c r="E91" s="51" t="s">
        <v>161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545" t="s">
        <v>65</v>
      </c>
      <c r="B98" s="546"/>
      <c r="C98" s="546"/>
      <c r="D98" s="547"/>
      <c r="E98" s="551" t="s">
        <v>111</v>
      </c>
      <c r="F98" s="552"/>
      <c r="G98" s="553" t="s">
        <v>66</v>
      </c>
      <c r="H98" s="554"/>
      <c r="I98" s="554"/>
      <c r="J98" s="554"/>
      <c r="K98" s="554"/>
      <c r="L98" s="554"/>
      <c r="M98" s="554"/>
      <c r="N98" s="55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545" t="s">
        <v>76</v>
      </c>
      <c r="B105" s="546"/>
      <c r="C105" s="546"/>
      <c r="D105" s="547"/>
      <c r="E105" s="548" t="s">
        <v>162</v>
      </c>
      <c r="F105" s="549"/>
      <c r="G105" s="549"/>
      <c r="H105" s="549"/>
      <c r="I105" s="549"/>
      <c r="J105" s="549"/>
      <c r="K105" s="549"/>
      <c r="L105" s="549"/>
      <c r="M105" s="549"/>
      <c r="N105" s="55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556" t="s">
        <v>40</v>
      </c>
      <c r="Q4" s="557"/>
      <c r="R4" s="557"/>
      <c r="S4" s="557"/>
      <c r="T4" s="196" t="str">
        <f>LEFT(E83,1)</f>
        <v>Ｂ</v>
      </c>
      <c r="U4" s="682" t="s">
        <v>41</v>
      </c>
      <c r="V4" s="682"/>
      <c r="W4" s="682"/>
      <c r="X4" s="68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545" t="s">
        <v>44</v>
      </c>
      <c r="Q6" s="546"/>
      <c r="R6" s="546"/>
      <c r="S6" s="546"/>
      <c r="T6" s="196" t="str">
        <f>LEFT(E85,1)</f>
        <v>Ｂ</v>
      </c>
      <c r="U6" s="682" t="s">
        <v>45</v>
      </c>
      <c r="V6" s="682"/>
      <c r="W6" s="682"/>
      <c r="X6" s="68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684" t="s">
        <v>46</v>
      </c>
      <c r="B7" s="685"/>
      <c r="C7" s="685"/>
      <c r="D7" s="685"/>
      <c r="E7" s="686" t="str">
        <f t="shared" si="0"/>
        <v>災害用指定井戸維持管理</v>
      </c>
      <c r="F7" s="687"/>
      <c r="G7" s="687"/>
      <c r="H7" s="687"/>
      <c r="I7" s="687"/>
      <c r="J7" s="687"/>
      <c r="K7" s="687"/>
      <c r="L7" s="687"/>
      <c r="M7" s="687"/>
      <c r="N7" s="68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659" t="s">
        <v>47</v>
      </c>
      <c r="B8" s="660"/>
      <c r="C8" s="660"/>
      <c r="D8" s="660"/>
      <c r="E8" s="669" t="str">
        <f t="shared" si="0"/>
        <v>危機管理室</v>
      </c>
      <c r="F8" s="670"/>
      <c r="G8" s="670"/>
      <c r="H8" s="670"/>
      <c r="I8" s="670"/>
      <c r="J8" s="670"/>
      <c r="K8" s="670"/>
      <c r="L8" s="670"/>
      <c r="M8" s="670"/>
      <c r="N8" s="671"/>
      <c r="P8" s="656" t="s">
        <v>48</v>
      </c>
      <c r="Q8" s="657"/>
      <c r="R8" s="657"/>
      <c r="S8" s="657"/>
      <c r="T8" s="183" t="str">
        <f>LEFT(E87,1)</f>
        <v>Ｂ</v>
      </c>
      <c r="U8" s="672" t="s">
        <v>49</v>
      </c>
      <c r="V8" s="672"/>
      <c r="W8" s="672"/>
      <c r="X8" s="67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674" t="s">
        <v>50</v>
      </c>
      <c r="B9" s="675"/>
      <c r="C9" s="675"/>
      <c r="D9" s="676"/>
      <c r="E9" s="677" t="str">
        <f t="shared" si="0"/>
        <v>災害用指定井戸（７６か所）に係る維持管理を行う。</v>
      </c>
      <c r="F9" s="678"/>
      <c r="G9" s="678"/>
      <c r="H9" s="678"/>
      <c r="I9" s="678"/>
      <c r="J9" s="678"/>
      <c r="K9" s="678"/>
      <c r="L9" s="678"/>
      <c r="M9" s="678"/>
      <c r="N9" s="679"/>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680" t="s">
        <v>51</v>
      </c>
      <c r="Q10" s="681"/>
      <c r="R10" s="681"/>
      <c r="S10" s="681"/>
      <c r="T10" s="196" t="str">
        <f>LEFT(E89,1)</f>
        <v>Ａ</v>
      </c>
      <c r="U10" s="672" t="s">
        <v>52</v>
      </c>
      <c r="V10" s="672"/>
      <c r="W10" s="672"/>
      <c r="X10" s="67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令和５年度は災害用指定井戸の井水が枯れてしまった等の理由から２か所の指定の解除があり、２事業者からは災害用指定井戸の運用から「災害時における生活用水の供給協力に関する協定」による運用に変更したいとの申出により、災害用指定井戸の解除が４か所発生した。その他、新たに１事業者から災害用指定井戸の登録の申出があったため、令和５年度末時点で７３か所の災害用指定井戸の維持管理を行うこととなった。
井戸所有者からは井戸の維持管理が困難なため、指定解除も考えているとの声も上がっているため、現状の指定井戸の箇所数を維持するとともに新規に登録していただけるように市内の井戸所有者への働きかけが必要だと考える。</v>
      </c>
      <c r="U12" s="654"/>
      <c r="V12" s="654"/>
      <c r="W12" s="654"/>
      <c r="X12" s="655"/>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659" t="s">
        <v>54</v>
      </c>
      <c r="B14" s="660"/>
      <c r="C14" s="660"/>
      <c r="D14" s="660"/>
      <c r="E14" s="661" t="str">
        <f>E51</f>
        <v>■市が直接実施  □一部委託  □全部委託・指定管理  □その他</v>
      </c>
      <c r="F14" s="662"/>
      <c r="G14" s="662"/>
      <c r="H14" s="662"/>
      <c r="I14" s="662"/>
      <c r="J14" s="662"/>
      <c r="K14" s="662"/>
      <c r="L14" s="662"/>
      <c r="M14" s="662"/>
      <c r="N14" s="66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659" t="s">
        <v>55</v>
      </c>
      <c r="B15" s="660"/>
      <c r="C15" s="660"/>
      <c r="D15" s="660"/>
      <c r="E15" s="661" t="str">
        <f>E52</f>
        <v>□国・県の制度　 □国・県の制度＋市独自の制度　 ■市独自の制度</v>
      </c>
      <c r="F15" s="662"/>
      <c r="G15" s="662"/>
      <c r="H15" s="662"/>
      <c r="I15" s="662"/>
      <c r="J15" s="662"/>
      <c r="K15" s="662"/>
      <c r="L15" s="662"/>
      <c r="M15" s="662"/>
      <c r="N15" s="66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664" t="s">
        <v>56</v>
      </c>
      <c r="B16" s="665"/>
      <c r="C16" s="665"/>
      <c r="D16" s="665"/>
      <c r="E16" s="666" t="str">
        <f>E53</f>
        <v>なし</v>
      </c>
      <c r="F16" s="667"/>
      <c r="G16" s="667"/>
      <c r="H16" s="667"/>
      <c r="I16" s="667"/>
      <c r="J16" s="667"/>
      <c r="K16" s="667"/>
      <c r="L16" s="667"/>
      <c r="M16" s="667"/>
      <c r="N16" s="668"/>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227000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227000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221442</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5558</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0.97551541850220269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大地震等の災害発生時において、被災者への生活用水の供給を円滑に行うことを目的として、災害用指定井戸の維持管理を行った。災害用指定井戸の協力者に対しては毎年、謝礼品を送付した。</v>
      </c>
      <c r="F26" s="104"/>
      <c r="G26" s="104"/>
      <c r="H26" s="104"/>
      <c r="I26" s="104"/>
      <c r="J26" s="104"/>
      <c r="K26" s="104"/>
      <c r="L26" s="104"/>
      <c r="M26" s="104"/>
      <c r="N26" s="105"/>
      <c r="O26" s="20"/>
      <c r="P26" s="656" t="s">
        <v>76</v>
      </c>
      <c r="Q26" s="657"/>
      <c r="R26" s="657"/>
      <c r="S26" s="658"/>
      <c r="T26" s="152" t="str">
        <f>E105</f>
        <v>引き続き、災害用指定井戸の維持管理を行うとともに、令和６年度は井水の水質検査を実施する年度となるため、井戸所有者に対して検査の協力依頼を行う。
今後は現在の指定井戸の箇所数を極力維持するとともに、機会を捉えて市内の井戸所有者に対して災害用指定井戸の趣旨を説明し、新規に登録していただけないか働きかける。
また、発災時に備えて、実際に災害用指定井戸を活用した防災訓練の実施も検討する必要がある。</v>
      </c>
      <c r="U26" s="654"/>
      <c r="V26" s="654"/>
      <c r="W26" s="654"/>
      <c r="X26" s="655"/>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災害用指定井戸箇所数</v>
      </c>
      <c r="C33" s="95"/>
      <c r="D33" s="23" t="str">
        <f t="shared" ref="D33:E36" si="1">D70</f>
        <v>か所</v>
      </c>
      <c r="E33" s="147">
        <f t="shared" si="1"/>
        <v>73</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646" t="s">
        <v>46</v>
      </c>
      <c r="B44" s="647"/>
      <c r="C44" s="647"/>
      <c r="D44" s="647"/>
      <c r="E44" s="648" t="s">
        <v>163</v>
      </c>
      <c r="F44" s="649"/>
      <c r="G44" s="649"/>
      <c r="H44" s="649"/>
      <c r="I44" s="649"/>
      <c r="J44" s="649"/>
      <c r="K44" s="649"/>
      <c r="L44" s="649"/>
      <c r="M44" s="649"/>
      <c r="N44" s="650"/>
    </row>
    <row r="45" spans="1:35" ht="20.100000000000001" customHeight="1" x14ac:dyDescent="0.15">
      <c r="A45" s="641" t="s">
        <v>47</v>
      </c>
      <c r="B45" s="642"/>
      <c r="C45" s="642"/>
      <c r="D45" s="642"/>
      <c r="E45" s="651" t="s">
        <v>137</v>
      </c>
      <c r="F45" s="652"/>
      <c r="G45" s="652"/>
      <c r="H45" s="652"/>
      <c r="I45" s="652"/>
      <c r="J45" s="652"/>
      <c r="K45" s="652"/>
      <c r="L45" s="652"/>
      <c r="M45" s="652"/>
      <c r="N45" s="653"/>
    </row>
    <row r="46" spans="1:35" ht="20.100000000000001" customHeight="1" x14ac:dyDescent="0.15">
      <c r="A46" s="635" t="s">
        <v>50</v>
      </c>
      <c r="B46" s="636"/>
      <c r="C46" s="636"/>
      <c r="D46" s="637"/>
      <c r="E46" s="638" t="s">
        <v>164</v>
      </c>
      <c r="F46" s="639"/>
      <c r="G46" s="639"/>
      <c r="H46" s="639"/>
      <c r="I46" s="639"/>
      <c r="J46" s="639"/>
      <c r="K46" s="639"/>
      <c r="L46" s="639"/>
      <c r="M46" s="639"/>
      <c r="N46" s="64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641" t="s">
        <v>54</v>
      </c>
      <c r="B51" s="642"/>
      <c r="C51" s="642"/>
      <c r="D51" s="642"/>
      <c r="E51" s="643" t="str">
        <f>AA52 &amp; "市が直接実施  " &amp; AB52  &amp; "一部委託  "  &amp; AC52 &amp; "全部委託・指定管理  " &amp; AD52 &amp; "その他"</f>
        <v>■市が直接実施  □一部委託  □全部委託・指定管理  □その他</v>
      </c>
      <c r="F51" s="644"/>
      <c r="G51" s="644"/>
      <c r="H51" s="644"/>
      <c r="I51" s="644"/>
      <c r="J51" s="644"/>
      <c r="K51" s="644"/>
      <c r="L51" s="644"/>
      <c r="M51" s="644"/>
      <c r="N51" s="645"/>
    </row>
    <row r="52" spans="1:40" ht="20.100000000000001" customHeight="1" x14ac:dyDescent="0.15">
      <c r="A52" s="641" t="s">
        <v>55</v>
      </c>
      <c r="B52" s="642"/>
      <c r="C52" s="642"/>
      <c r="D52" s="642"/>
      <c r="E52" s="643" t="str">
        <f>AA53 &amp; "国・県の制度　 " &amp; AB53  &amp; "国・県の制度＋市独自の制度　 "  &amp; AC53  &amp; "市独自の制度"</f>
        <v>□国・県の制度　 □国・県の制度＋市独自の制度　 ■市独自の制度</v>
      </c>
      <c r="F52" s="644"/>
      <c r="G52" s="644"/>
      <c r="H52" s="644"/>
      <c r="I52" s="644"/>
      <c r="J52" s="644"/>
      <c r="K52" s="644"/>
      <c r="L52" s="644"/>
      <c r="M52" s="644"/>
      <c r="N52" s="645"/>
      <c r="AA52" s="10" t="s">
        <v>84</v>
      </c>
      <c r="AB52" s="10" t="s">
        <v>85</v>
      </c>
      <c r="AC52" s="10" t="s">
        <v>85</v>
      </c>
      <c r="AD52" s="10" t="s">
        <v>85</v>
      </c>
    </row>
    <row r="53" spans="1:40" ht="20.100000000000001" customHeight="1" thickBot="1" x14ac:dyDescent="0.2">
      <c r="A53" s="630" t="s">
        <v>56</v>
      </c>
      <c r="B53" s="631"/>
      <c r="C53" s="631"/>
      <c r="D53" s="631"/>
      <c r="E53" s="632" t="s">
        <v>158</v>
      </c>
      <c r="F53" s="633"/>
      <c r="G53" s="633"/>
      <c r="H53" s="633"/>
      <c r="I53" s="633"/>
      <c r="J53" s="633"/>
      <c r="K53" s="633"/>
      <c r="L53" s="633"/>
      <c r="M53" s="633"/>
      <c r="N53" s="634"/>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227000</v>
      </c>
      <c r="F57" s="107"/>
      <c r="G57" s="107">
        <f>IFERROR(HLOOKUP($AF$38,$AA$56:$AI$57,2,FALSE)*1000,"")</f>
        <v>2645000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2452</v>
      </c>
      <c r="AE57" s="25">
        <v>227</v>
      </c>
      <c r="AF57" s="25">
        <v>2645</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227000</v>
      </c>
      <c r="G58" s="17"/>
      <c r="H58" s="18">
        <f>IFERROR(G57-H59,"")</f>
        <v>2645000</v>
      </c>
      <c r="I58" s="17"/>
      <c r="J58" s="18">
        <f>IFERROR(I57-J59,"")</f>
        <v>0</v>
      </c>
      <c r="K58" s="17"/>
      <c r="L58" s="18">
        <f>IFERROR(K57-L59,"")</f>
        <v>0</v>
      </c>
      <c r="M58" s="17"/>
      <c r="N58" s="19">
        <f>IFERROR(M57-N59,"")</f>
        <v>0</v>
      </c>
      <c r="AA58" s="25">
        <v>0</v>
      </c>
      <c r="AB58" s="25">
        <v>0</v>
      </c>
      <c r="AC58" s="25">
        <v>0</v>
      </c>
      <c r="AD58" s="25">
        <v>0</v>
      </c>
      <c r="AE58" s="25">
        <v>221442</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221442</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5558</v>
      </c>
      <c r="F61" s="107"/>
      <c r="G61" s="107">
        <f>IFERROR(G57-G60,"")</f>
        <v>2645000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0.97551541850220269</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165</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166</v>
      </c>
      <c r="C70" s="95"/>
      <c r="D70" s="28" t="s">
        <v>167</v>
      </c>
      <c r="E70" s="90">
        <f>IFERROR(HLOOKUP($AE$38,$AA$76:$AI$80,2,FALSE),"")</f>
        <v>73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73</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617" t="s">
        <v>44</v>
      </c>
      <c r="B85" s="618"/>
      <c r="C85" s="618"/>
      <c r="D85" s="618"/>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617" t="s">
        <v>48</v>
      </c>
      <c r="B87" s="618"/>
      <c r="C87" s="618"/>
      <c r="D87" s="618"/>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628" t="s">
        <v>51</v>
      </c>
      <c r="B89" s="629"/>
      <c r="C89" s="629"/>
      <c r="D89" s="629"/>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617" t="s">
        <v>53</v>
      </c>
      <c r="B91" s="618"/>
      <c r="C91" s="618"/>
      <c r="D91" s="619"/>
      <c r="E91" s="51" t="s">
        <v>168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617" t="s">
        <v>65</v>
      </c>
      <c r="B98" s="618"/>
      <c r="C98" s="618"/>
      <c r="D98" s="619"/>
      <c r="E98" s="623" t="s">
        <v>97</v>
      </c>
      <c r="F98" s="624"/>
      <c r="G98" s="625" t="s">
        <v>66</v>
      </c>
      <c r="H98" s="626"/>
      <c r="I98" s="626"/>
      <c r="J98" s="626"/>
      <c r="K98" s="626"/>
      <c r="L98" s="626"/>
      <c r="M98" s="626"/>
      <c r="N98" s="62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617" t="s">
        <v>76</v>
      </c>
      <c r="B105" s="618"/>
      <c r="C105" s="618"/>
      <c r="D105" s="619"/>
      <c r="E105" s="620" t="s">
        <v>169</v>
      </c>
      <c r="F105" s="621"/>
      <c r="G105" s="621"/>
      <c r="H105" s="621"/>
      <c r="I105" s="621"/>
      <c r="J105" s="621"/>
      <c r="K105" s="621"/>
      <c r="L105" s="621"/>
      <c r="M105" s="621"/>
      <c r="N105" s="62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628" t="s">
        <v>40</v>
      </c>
      <c r="Q4" s="629"/>
      <c r="R4" s="629"/>
      <c r="S4" s="629"/>
      <c r="T4" s="196" t="str">
        <f>LEFT(E83,1)</f>
        <v>Ｂ</v>
      </c>
      <c r="U4" s="754" t="s">
        <v>41</v>
      </c>
      <c r="V4" s="754"/>
      <c r="W4" s="754"/>
      <c r="X4" s="75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617" t="s">
        <v>44</v>
      </c>
      <c r="Q6" s="618"/>
      <c r="R6" s="618"/>
      <c r="S6" s="618"/>
      <c r="T6" s="196" t="str">
        <f>LEFT(E85,1)</f>
        <v>Ｂ</v>
      </c>
      <c r="U6" s="754" t="s">
        <v>45</v>
      </c>
      <c r="V6" s="754"/>
      <c r="W6" s="754"/>
      <c r="X6" s="75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756" t="s">
        <v>46</v>
      </c>
      <c r="B7" s="757"/>
      <c r="C7" s="757"/>
      <c r="D7" s="757"/>
      <c r="E7" s="758" t="str">
        <f t="shared" si="0"/>
        <v>災害時復旧対策</v>
      </c>
      <c r="F7" s="759"/>
      <c r="G7" s="759"/>
      <c r="H7" s="759"/>
      <c r="I7" s="759"/>
      <c r="J7" s="759"/>
      <c r="K7" s="759"/>
      <c r="L7" s="759"/>
      <c r="M7" s="759"/>
      <c r="N7" s="760"/>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731" t="s">
        <v>47</v>
      </c>
      <c r="B8" s="732"/>
      <c r="C8" s="732"/>
      <c r="D8" s="732"/>
      <c r="E8" s="741" t="str">
        <f t="shared" si="0"/>
        <v>危機管理室</v>
      </c>
      <c r="F8" s="742"/>
      <c r="G8" s="742"/>
      <c r="H8" s="742"/>
      <c r="I8" s="742"/>
      <c r="J8" s="742"/>
      <c r="K8" s="742"/>
      <c r="L8" s="742"/>
      <c r="M8" s="742"/>
      <c r="N8" s="743"/>
      <c r="P8" s="728" t="s">
        <v>48</v>
      </c>
      <c r="Q8" s="729"/>
      <c r="R8" s="729"/>
      <c r="S8" s="729"/>
      <c r="T8" s="183" t="str">
        <f>LEFT(E87,1)</f>
        <v>Ａ</v>
      </c>
      <c r="U8" s="744" t="s">
        <v>49</v>
      </c>
      <c r="V8" s="744"/>
      <c r="W8" s="744"/>
      <c r="X8" s="74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746" t="s">
        <v>50</v>
      </c>
      <c r="B9" s="747"/>
      <c r="C9" s="747"/>
      <c r="D9" s="748"/>
      <c r="E9" s="749" t="str">
        <f t="shared" si="0"/>
        <v>災害時の緊急作業を新座市建設業防災協力会、新座市建設業防災協会、新座市造園業防災協力会、新座市指定水道工事店防災協力会及び新座市電設防災協力会等に委託する。</v>
      </c>
      <c r="F9" s="750"/>
      <c r="G9" s="750"/>
      <c r="H9" s="750"/>
      <c r="I9" s="750"/>
      <c r="J9" s="750"/>
      <c r="K9" s="750"/>
      <c r="L9" s="750"/>
      <c r="M9" s="750"/>
      <c r="N9" s="751"/>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752" t="s">
        <v>51</v>
      </c>
      <c r="Q10" s="753"/>
      <c r="R10" s="753"/>
      <c r="S10" s="753"/>
      <c r="T10" s="196" t="str">
        <f>LEFT(E89,1)</f>
        <v>Ａ</v>
      </c>
      <c r="U10" s="744" t="s">
        <v>52</v>
      </c>
      <c r="V10" s="744"/>
      <c r="W10" s="744"/>
      <c r="X10" s="74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台風や大雪などの災害発生に伴い、被害の状況に応じて必要な道路清掃や倒木撤去の作業を委託しており、令和5年度は、台風2号による大雨に伴い、土砂で汚れた道路の清掃や被災した事業所の廃棄物の処理や消毒作業、2月の大雪に伴う道路の除雪作業を行った。</v>
      </c>
      <c r="U12" s="726"/>
      <c r="V12" s="726"/>
      <c r="W12" s="726"/>
      <c r="X12" s="727"/>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731" t="s">
        <v>54</v>
      </c>
      <c r="B14" s="732"/>
      <c r="C14" s="732"/>
      <c r="D14" s="732"/>
      <c r="E14" s="733" t="str">
        <f>E51</f>
        <v>□市が直接実施  □一部委託  ■全部委託・指定管理  □その他</v>
      </c>
      <c r="F14" s="734"/>
      <c r="G14" s="734"/>
      <c r="H14" s="734"/>
      <c r="I14" s="734"/>
      <c r="J14" s="734"/>
      <c r="K14" s="734"/>
      <c r="L14" s="734"/>
      <c r="M14" s="734"/>
      <c r="N14" s="735"/>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731" t="s">
        <v>55</v>
      </c>
      <c r="B15" s="732"/>
      <c r="C15" s="732"/>
      <c r="D15" s="732"/>
      <c r="E15" s="733" t="str">
        <f>E52</f>
        <v>□国・県の制度　 □国・県の制度＋市独自の制度　 ■市独自の制度</v>
      </c>
      <c r="F15" s="734"/>
      <c r="G15" s="734"/>
      <c r="H15" s="734"/>
      <c r="I15" s="734"/>
      <c r="J15" s="734"/>
      <c r="K15" s="734"/>
      <c r="L15" s="734"/>
      <c r="M15" s="734"/>
      <c r="N15" s="735"/>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736" t="s">
        <v>56</v>
      </c>
      <c r="B16" s="737"/>
      <c r="C16" s="737"/>
      <c r="D16" s="737"/>
      <c r="E16" s="738" t="str">
        <f>E53</f>
        <v>なし</v>
      </c>
      <c r="F16" s="739"/>
      <c r="G16" s="739"/>
      <c r="H16" s="739"/>
      <c r="I16" s="739"/>
      <c r="J16" s="739"/>
      <c r="K16" s="739"/>
      <c r="L16" s="739"/>
      <c r="M16" s="739"/>
      <c r="N16" s="74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4571000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4571000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4570608</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392</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0.99991424196018375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台風に伴う大雨時の道路冠水や大雪時の除雪作業等の処理に当たり、新座市建設業防災協力会、新座市造園業防災協力会やその他事業者に道路清掃等の作業委託を行った。
また、避難所を開設した際に使用した毛布のクリーニング・パック加工を行った。</v>
      </c>
      <c r="F26" s="104"/>
      <c r="G26" s="104"/>
      <c r="H26" s="104"/>
      <c r="I26" s="104"/>
      <c r="J26" s="104"/>
      <c r="K26" s="104"/>
      <c r="L26" s="104"/>
      <c r="M26" s="104"/>
      <c r="N26" s="105"/>
      <c r="O26" s="20"/>
      <c r="P26" s="728" t="s">
        <v>76</v>
      </c>
      <c r="Q26" s="729"/>
      <c r="R26" s="729"/>
      <c r="S26" s="730"/>
      <c r="T26" s="152" t="str">
        <f>E105</f>
        <v>災害の状況に合わせて引き続き対応していく。</v>
      </c>
      <c r="U26" s="726"/>
      <c r="V26" s="726"/>
      <c r="W26" s="726"/>
      <c r="X26" s="727"/>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災害時作業委託発注件数</v>
      </c>
      <c r="C33" s="95"/>
      <c r="D33" s="23" t="str">
        <f t="shared" ref="D33:E36" si="1">D70</f>
        <v>件数</v>
      </c>
      <c r="E33" s="147">
        <f t="shared" si="1"/>
        <v>15</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718" t="s">
        <v>46</v>
      </c>
      <c r="B44" s="719"/>
      <c r="C44" s="719"/>
      <c r="D44" s="719"/>
      <c r="E44" s="720" t="s">
        <v>170</v>
      </c>
      <c r="F44" s="721"/>
      <c r="G44" s="721"/>
      <c r="H44" s="721"/>
      <c r="I44" s="721"/>
      <c r="J44" s="721"/>
      <c r="K44" s="721"/>
      <c r="L44" s="721"/>
      <c r="M44" s="721"/>
      <c r="N44" s="722"/>
    </row>
    <row r="45" spans="1:35" ht="20.100000000000001" customHeight="1" x14ac:dyDescent="0.15">
      <c r="A45" s="713" t="s">
        <v>47</v>
      </c>
      <c r="B45" s="714"/>
      <c r="C45" s="714"/>
      <c r="D45" s="714"/>
      <c r="E45" s="723" t="s">
        <v>137</v>
      </c>
      <c r="F45" s="724"/>
      <c r="G45" s="724"/>
      <c r="H45" s="724"/>
      <c r="I45" s="724"/>
      <c r="J45" s="724"/>
      <c r="K45" s="724"/>
      <c r="L45" s="724"/>
      <c r="M45" s="724"/>
      <c r="N45" s="725"/>
    </row>
    <row r="46" spans="1:35" ht="20.100000000000001" customHeight="1" x14ac:dyDescent="0.15">
      <c r="A46" s="707" t="s">
        <v>50</v>
      </c>
      <c r="B46" s="708"/>
      <c r="C46" s="708"/>
      <c r="D46" s="709"/>
      <c r="E46" s="710" t="s">
        <v>171</v>
      </c>
      <c r="F46" s="711"/>
      <c r="G46" s="711"/>
      <c r="H46" s="711"/>
      <c r="I46" s="711"/>
      <c r="J46" s="711"/>
      <c r="K46" s="711"/>
      <c r="L46" s="711"/>
      <c r="M46" s="711"/>
      <c r="N46" s="71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713" t="s">
        <v>54</v>
      </c>
      <c r="B51" s="714"/>
      <c r="C51" s="714"/>
      <c r="D51" s="714"/>
      <c r="E51" s="715" t="str">
        <f>AA52 &amp; "市が直接実施  " &amp; AB52  &amp; "一部委託  "  &amp; AC52 &amp; "全部委託・指定管理  " &amp; AD52 &amp; "その他"</f>
        <v>□市が直接実施  □一部委託  ■全部委託・指定管理  □その他</v>
      </c>
      <c r="F51" s="716"/>
      <c r="G51" s="716"/>
      <c r="H51" s="716"/>
      <c r="I51" s="716"/>
      <c r="J51" s="716"/>
      <c r="K51" s="716"/>
      <c r="L51" s="716"/>
      <c r="M51" s="716"/>
      <c r="N51" s="717"/>
    </row>
    <row r="52" spans="1:40" ht="20.100000000000001" customHeight="1" x14ac:dyDescent="0.15">
      <c r="A52" s="713" t="s">
        <v>55</v>
      </c>
      <c r="B52" s="714"/>
      <c r="C52" s="714"/>
      <c r="D52" s="714"/>
      <c r="E52" s="715" t="str">
        <f>AA53 &amp; "国・県の制度　 " &amp; AB53  &amp; "国・県の制度＋市独自の制度　 "  &amp; AC53  &amp; "市独自の制度"</f>
        <v>□国・県の制度　 □国・県の制度＋市独自の制度　 ■市独自の制度</v>
      </c>
      <c r="F52" s="716"/>
      <c r="G52" s="716"/>
      <c r="H52" s="716"/>
      <c r="I52" s="716"/>
      <c r="J52" s="716"/>
      <c r="K52" s="716"/>
      <c r="L52" s="716"/>
      <c r="M52" s="716"/>
      <c r="N52" s="717"/>
      <c r="AA52" s="10" t="s">
        <v>85</v>
      </c>
      <c r="AB52" s="10" t="s">
        <v>85</v>
      </c>
      <c r="AC52" s="10" t="s">
        <v>84</v>
      </c>
      <c r="AD52" s="10" t="s">
        <v>85</v>
      </c>
    </row>
    <row r="53" spans="1:40" ht="20.100000000000001" customHeight="1" thickBot="1" x14ac:dyDescent="0.2">
      <c r="A53" s="702" t="s">
        <v>56</v>
      </c>
      <c r="B53" s="703"/>
      <c r="C53" s="703"/>
      <c r="D53" s="703"/>
      <c r="E53" s="704" t="s">
        <v>158</v>
      </c>
      <c r="F53" s="705"/>
      <c r="G53" s="705"/>
      <c r="H53" s="705"/>
      <c r="I53" s="705"/>
      <c r="J53" s="705"/>
      <c r="K53" s="705"/>
      <c r="L53" s="705"/>
      <c r="M53" s="705"/>
      <c r="N53" s="706"/>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4571000</v>
      </c>
      <c r="F57" s="107"/>
      <c r="G57" s="107">
        <f>IFERROR(HLOOKUP($AF$38,$AA$56:$AI$57,2,FALSE)*1000,"")</f>
        <v>1001000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3001</v>
      </c>
      <c r="AE57" s="25">
        <v>4571</v>
      </c>
      <c r="AF57" s="25">
        <v>1001</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4571000</v>
      </c>
      <c r="G58" s="17"/>
      <c r="H58" s="18">
        <f>IFERROR(G57-H59,"")</f>
        <v>1001000</v>
      </c>
      <c r="I58" s="17"/>
      <c r="J58" s="18">
        <f>IFERROR(I57-J59,"")</f>
        <v>0</v>
      </c>
      <c r="K58" s="17"/>
      <c r="L58" s="18">
        <f>IFERROR(K57-L59,"")</f>
        <v>0</v>
      </c>
      <c r="M58" s="17"/>
      <c r="N58" s="19">
        <f>IFERROR(M57-N59,"")</f>
        <v>0</v>
      </c>
      <c r="AA58" s="25">
        <v>0</v>
      </c>
      <c r="AB58" s="25">
        <v>0</v>
      </c>
      <c r="AC58" s="25">
        <v>0</v>
      </c>
      <c r="AD58" s="25">
        <v>0</v>
      </c>
      <c r="AE58" s="25">
        <v>4570608</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4570608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392</v>
      </c>
      <c r="F61" s="107"/>
      <c r="G61" s="107">
        <f>IFERROR(G57-G60,"")</f>
        <v>1001000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0.99991424196018375</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172</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173</v>
      </c>
      <c r="C70" s="95"/>
      <c r="D70" s="28" t="s">
        <v>174</v>
      </c>
      <c r="E70" s="90">
        <f>IFERROR(HLOOKUP($AE$38,$AA$76:$AI$80,2,FALSE),"")</f>
        <v>15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15</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689" t="s">
        <v>44</v>
      </c>
      <c r="B85" s="690"/>
      <c r="C85" s="690"/>
      <c r="D85" s="690"/>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689" t="s">
        <v>48</v>
      </c>
      <c r="B87" s="690"/>
      <c r="C87" s="690"/>
      <c r="D87" s="690"/>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700" t="s">
        <v>51</v>
      </c>
      <c r="B89" s="701"/>
      <c r="C89" s="701"/>
      <c r="D89" s="701"/>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689" t="s">
        <v>53</v>
      </c>
      <c r="B91" s="690"/>
      <c r="C91" s="690"/>
      <c r="D91" s="691"/>
      <c r="E91" s="51" t="s">
        <v>175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689" t="s">
        <v>65</v>
      </c>
      <c r="B98" s="690"/>
      <c r="C98" s="690"/>
      <c r="D98" s="691"/>
      <c r="E98" s="695" t="s">
        <v>111</v>
      </c>
      <c r="F98" s="696"/>
      <c r="G98" s="697" t="s">
        <v>66</v>
      </c>
      <c r="H98" s="698"/>
      <c r="I98" s="698"/>
      <c r="J98" s="698"/>
      <c r="K98" s="698"/>
      <c r="L98" s="698"/>
      <c r="M98" s="698"/>
      <c r="N98" s="69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689" t="s">
        <v>76</v>
      </c>
      <c r="B105" s="690"/>
      <c r="C105" s="690"/>
      <c r="D105" s="691"/>
      <c r="E105" s="692" t="s">
        <v>176</v>
      </c>
      <c r="F105" s="693"/>
      <c r="G105" s="693"/>
      <c r="H105" s="693"/>
      <c r="I105" s="693"/>
      <c r="J105" s="693"/>
      <c r="K105" s="693"/>
      <c r="L105" s="693"/>
      <c r="M105" s="693"/>
      <c r="N105" s="69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700" t="s">
        <v>40</v>
      </c>
      <c r="Q4" s="701"/>
      <c r="R4" s="701"/>
      <c r="S4" s="701"/>
      <c r="T4" s="196" t="str">
        <f>LEFT(E83,1)</f>
        <v>Ｂ</v>
      </c>
      <c r="U4" s="826" t="s">
        <v>41</v>
      </c>
      <c r="V4" s="826"/>
      <c r="W4" s="826"/>
      <c r="X4" s="82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689" t="s">
        <v>44</v>
      </c>
      <c r="Q6" s="690"/>
      <c r="R6" s="690"/>
      <c r="S6" s="690"/>
      <c r="T6" s="196" t="str">
        <f>LEFT(E85,1)</f>
        <v>Ａ</v>
      </c>
      <c r="U6" s="826" t="s">
        <v>45</v>
      </c>
      <c r="V6" s="826"/>
      <c r="W6" s="826"/>
      <c r="X6" s="82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828" t="s">
        <v>46</v>
      </c>
      <c r="B7" s="829"/>
      <c r="C7" s="829"/>
      <c r="D7" s="829"/>
      <c r="E7" s="830" t="str">
        <f t="shared" si="0"/>
        <v>避難拠点運営管理</v>
      </c>
      <c r="F7" s="831"/>
      <c r="G7" s="831"/>
      <c r="H7" s="831"/>
      <c r="I7" s="831"/>
      <c r="J7" s="831"/>
      <c r="K7" s="831"/>
      <c r="L7" s="831"/>
      <c r="M7" s="831"/>
      <c r="N7" s="832"/>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803" t="s">
        <v>47</v>
      </c>
      <c r="B8" s="804"/>
      <c r="C8" s="804"/>
      <c r="D8" s="804"/>
      <c r="E8" s="813" t="str">
        <f t="shared" si="0"/>
        <v>危機管理室</v>
      </c>
      <c r="F8" s="814"/>
      <c r="G8" s="814"/>
      <c r="H8" s="814"/>
      <c r="I8" s="814"/>
      <c r="J8" s="814"/>
      <c r="K8" s="814"/>
      <c r="L8" s="814"/>
      <c r="M8" s="814"/>
      <c r="N8" s="815"/>
      <c r="P8" s="800" t="s">
        <v>48</v>
      </c>
      <c r="Q8" s="801"/>
      <c r="R8" s="801"/>
      <c r="S8" s="801"/>
      <c r="T8" s="183" t="str">
        <f>LEFT(E87,1)</f>
        <v>Ｂ</v>
      </c>
      <c r="U8" s="816" t="s">
        <v>49</v>
      </c>
      <c r="V8" s="816"/>
      <c r="W8" s="816"/>
      <c r="X8" s="81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818" t="s">
        <v>50</v>
      </c>
      <c r="B9" s="819"/>
      <c r="C9" s="819"/>
      <c r="D9" s="820"/>
      <c r="E9" s="821" t="str">
        <f t="shared" si="0"/>
        <v>大地震等の災害発生に備え、避難所の体制等の維持管理及び防災備品の購入・維持管理を行う。</v>
      </c>
      <c r="F9" s="822"/>
      <c r="G9" s="822"/>
      <c r="H9" s="822"/>
      <c r="I9" s="822"/>
      <c r="J9" s="822"/>
      <c r="K9" s="822"/>
      <c r="L9" s="822"/>
      <c r="M9" s="822"/>
      <c r="N9" s="82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824" t="s">
        <v>51</v>
      </c>
      <c r="Q10" s="825"/>
      <c r="R10" s="825"/>
      <c r="S10" s="825"/>
      <c r="T10" s="196" t="str">
        <f>LEFT(E89,1)</f>
        <v>Ａ</v>
      </c>
      <c r="U10" s="816" t="s">
        <v>52</v>
      </c>
      <c r="V10" s="816"/>
      <c r="W10" s="816"/>
      <c r="X10" s="81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全国的に大雨による大規模な被害が増回していることや令和6年1月に能登半島地震が発生したことに伴い、早急に備蓄品の整備を進めていく必要がある中、令和5年度は、契約差金を活用し予定になかったものも購入することができた。
備蓄品の避難所の備蓄倉庫への搬入や使用期限の管理の効率性については、改善の余地がある。</v>
      </c>
      <c r="U12" s="798"/>
      <c r="V12" s="798"/>
      <c r="W12" s="798"/>
      <c r="X12" s="799"/>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803" t="s">
        <v>54</v>
      </c>
      <c r="B14" s="804"/>
      <c r="C14" s="804"/>
      <c r="D14" s="804"/>
      <c r="E14" s="805" t="str">
        <f>E51</f>
        <v>■市が直接実施  ■一部委託  □全部委託・指定管理  □その他</v>
      </c>
      <c r="F14" s="806"/>
      <c r="G14" s="806"/>
      <c r="H14" s="806"/>
      <c r="I14" s="806"/>
      <c r="J14" s="806"/>
      <c r="K14" s="806"/>
      <c r="L14" s="806"/>
      <c r="M14" s="806"/>
      <c r="N14" s="807"/>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803" t="s">
        <v>55</v>
      </c>
      <c r="B15" s="804"/>
      <c r="C15" s="804"/>
      <c r="D15" s="804"/>
      <c r="E15" s="805" t="str">
        <f>E52</f>
        <v>□国・県の制度　 □国・県の制度＋市独自の制度　 ■市独自の制度</v>
      </c>
      <c r="F15" s="806"/>
      <c r="G15" s="806"/>
      <c r="H15" s="806"/>
      <c r="I15" s="806"/>
      <c r="J15" s="806"/>
      <c r="K15" s="806"/>
      <c r="L15" s="806"/>
      <c r="M15" s="806"/>
      <c r="N15" s="807"/>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808" t="s">
        <v>56</v>
      </c>
      <c r="B16" s="809"/>
      <c r="C16" s="809"/>
      <c r="D16" s="809"/>
      <c r="E16" s="810" t="str">
        <f>E53</f>
        <v>なし</v>
      </c>
      <c r="F16" s="811"/>
      <c r="G16" s="811"/>
      <c r="H16" s="811"/>
      <c r="I16" s="811"/>
      <c r="J16" s="811"/>
      <c r="K16" s="811"/>
      <c r="L16" s="811"/>
      <c r="M16" s="811"/>
      <c r="N16" s="81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13899000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13899000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13376817</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522183</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0.96243017483272175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大規模災害の発生に備え、防災備蓄品の購入・維持管理及び防災備蓄資機材倉庫の整備を行った。
・備蓄品の購入…食糧24,000食、飲料水2,520本、薬剤ﾄｲﾚ40箱、毛布100枚、ﾏﾝﾎｰﾙﾄｲﾚ２基、ｶﾞｿﾘﾝ缶20缶、発電機7台、LEDﾊﾟｲﾌﾟﾗｲﾄ10本、IP無線機9台
・防災備蓄資機材の点検…発電機123台、ろ過器8台、ﾁｪｰﾝｿｰ16台、ｴﾝｼﾞﾝｶｯﾀｰ12台、排水ﾎﾟﾝﾌﾟ2台）</v>
      </c>
      <c r="F26" s="104"/>
      <c r="G26" s="104"/>
      <c r="H26" s="104"/>
      <c r="I26" s="104"/>
      <c r="J26" s="104"/>
      <c r="K26" s="104"/>
      <c r="L26" s="104"/>
      <c r="M26" s="104"/>
      <c r="N26" s="105"/>
      <c r="O26" s="20"/>
      <c r="P26" s="800" t="s">
        <v>76</v>
      </c>
      <c r="Q26" s="801"/>
      <c r="R26" s="801"/>
      <c r="S26" s="802"/>
      <c r="T26" s="152" t="str">
        <f>E105</f>
        <v>今後も引き続き財政状況を鑑み備蓄品の購入を進めるとともに、発電機等の備蓄資機材の維持管理に努め、避難所体制の整備を進めていく。</v>
      </c>
      <c r="U26" s="798"/>
      <c r="V26" s="798"/>
      <c r="W26" s="798"/>
      <c r="X26" s="799"/>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毛布の備蓄目標達成率</v>
      </c>
      <c r="C33" s="95"/>
      <c r="D33" s="23" t="str">
        <f t="shared" ref="D33:E36" si="1">D70</f>
        <v>％</v>
      </c>
      <c r="E33" s="147">
        <f t="shared" si="1"/>
        <v>74.2</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アルミブランケットの備蓄目標達成率</v>
      </c>
      <c r="C34" s="95"/>
      <c r="D34" s="23" t="str">
        <f t="shared" si="1"/>
        <v>％</v>
      </c>
      <c r="E34" s="147">
        <f t="shared" si="1"/>
        <v>44.4</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マンホールトイレの備蓄目標達成率</v>
      </c>
      <c r="C35" s="95"/>
      <c r="D35" s="23" t="str">
        <f t="shared" si="1"/>
        <v>％</v>
      </c>
      <c r="E35" s="147">
        <f t="shared" si="1"/>
        <v>65.3</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薬剤トイレの備蓄目標達成率</v>
      </c>
      <c r="C36" s="92"/>
      <c r="D36" s="24" t="str">
        <f t="shared" si="1"/>
        <v>％</v>
      </c>
      <c r="E36" s="149">
        <f t="shared" si="1"/>
        <v>78.099999999999994</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790" t="s">
        <v>46</v>
      </c>
      <c r="B44" s="791"/>
      <c r="C44" s="791"/>
      <c r="D44" s="791"/>
      <c r="E44" s="792" t="s">
        <v>177</v>
      </c>
      <c r="F44" s="793"/>
      <c r="G44" s="793"/>
      <c r="H44" s="793"/>
      <c r="I44" s="793"/>
      <c r="J44" s="793"/>
      <c r="K44" s="793"/>
      <c r="L44" s="793"/>
      <c r="M44" s="793"/>
      <c r="N44" s="794"/>
    </row>
    <row r="45" spans="1:35" ht="20.100000000000001" customHeight="1" x14ac:dyDescent="0.15">
      <c r="A45" s="785" t="s">
        <v>47</v>
      </c>
      <c r="B45" s="786"/>
      <c r="C45" s="786"/>
      <c r="D45" s="786"/>
      <c r="E45" s="795" t="s">
        <v>137</v>
      </c>
      <c r="F45" s="796"/>
      <c r="G45" s="796"/>
      <c r="H45" s="796"/>
      <c r="I45" s="796"/>
      <c r="J45" s="796"/>
      <c r="K45" s="796"/>
      <c r="L45" s="796"/>
      <c r="M45" s="796"/>
      <c r="N45" s="797"/>
    </row>
    <row r="46" spans="1:35" ht="20.100000000000001" customHeight="1" x14ac:dyDescent="0.15">
      <c r="A46" s="779" t="s">
        <v>50</v>
      </c>
      <c r="B46" s="780"/>
      <c r="C46" s="780"/>
      <c r="D46" s="781"/>
      <c r="E46" s="782" t="s">
        <v>178</v>
      </c>
      <c r="F46" s="783"/>
      <c r="G46" s="783"/>
      <c r="H46" s="783"/>
      <c r="I46" s="783"/>
      <c r="J46" s="783"/>
      <c r="K46" s="783"/>
      <c r="L46" s="783"/>
      <c r="M46" s="783"/>
      <c r="N46" s="78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785" t="s">
        <v>54</v>
      </c>
      <c r="B51" s="786"/>
      <c r="C51" s="786"/>
      <c r="D51" s="786"/>
      <c r="E51" s="787" t="str">
        <f>AA52 &amp; "市が直接実施  " &amp; AB52  &amp; "一部委託  "  &amp; AC52 &amp; "全部委託・指定管理  " &amp; AD52 &amp; "その他"</f>
        <v>■市が直接実施  ■一部委託  □全部委託・指定管理  □その他</v>
      </c>
      <c r="F51" s="788"/>
      <c r="G51" s="788"/>
      <c r="H51" s="788"/>
      <c r="I51" s="788"/>
      <c r="J51" s="788"/>
      <c r="K51" s="788"/>
      <c r="L51" s="788"/>
      <c r="M51" s="788"/>
      <c r="N51" s="789"/>
    </row>
    <row r="52" spans="1:40" ht="20.100000000000001" customHeight="1" x14ac:dyDescent="0.15">
      <c r="A52" s="785" t="s">
        <v>55</v>
      </c>
      <c r="B52" s="786"/>
      <c r="C52" s="786"/>
      <c r="D52" s="786"/>
      <c r="E52" s="787" t="str">
        <f>AA53 &amp; "国・県の制度　 " &amp; AB53  &amp; "国・県の制度＋市独自の制度　 "  &amp; AC53  &amp; "市独自の制度"</f>
        <v>□国・県の制度　 □国・県の制度＋市独自の制度　 ■市独自の制度</v>
      </c>
      <c r="F52" s="788"/>
      <c r="G52" s="788"/>
      <c r="H52" s="788"/>
      <c r="I52" s="788"/>
      <c r="J52" s="788"/>
      <c r="K52" s="788"/>
      <c r="L52" s="788"/>
      <c r="M52" s="788"/>
      <c r="N52" s="789"/>
      <c r="AA52" s="10" t="s">
        <v>84</v>
      </c>
      <c r="AB52" s="10" t="s">
        <v>84</v>
      </c>
      <c r="AC52" s="10" t="s">
        <v>85</v>
      </c>
      <c r="AD52" s="10" t="s">
        <v>85</v>
      </c>
    </row>
    <row r="53" spans="1:40" ht="20.100000000000001" customHeight="1" thickBot="1" x14ac:dyDescent="0.2">
      <c r="A53" s="774" t="s">
        <v>56</v>
      </c>
      <c r="B53" s="775"/>
      <c r="C53" s="775"/>
      <c r="D53" s="775"/>
      <c r="E53" s="776" t="s">
        <v>158</v>
      </c>
      <c r="F53" s="777"/>
      <c r="G53" s="777"/>
      <c r="H53" s="777"/>
      <c r="I53" s="777"/>
      <c r="J53" s="777"/>
      <c r="K53" s="777"/>
      <c r="L53" s="777"/>
      <c r="M53" s="777"/>
      <c r="N53" s="778"/>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13899000</v>
      </c>
      <c r="F57" s="107"/>
      <c r="G57" s="107">
        <f>IFERROR(HLOOKUP($AF$38,$AA$56:$AI$57,2,FALSE)*1000,"")</f>
        <v>17460000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49645</v>
      </c>
      <c r="AE57" s="25">
        <v>13899</v>
      </c>
      <c r="AF57" s="25">
        <v>17460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13899000</v>
      </c>
      <c r="G58" s="17"/>
      <c r="H58" s="18">
        <f>IFERROR(G57-H59,"")</f>
        <v>17460000</v>
      </c>
      <c r="I58" s="17"/>
      <c r="J58" s="18">
        <f>IFERROR(I57-J59,"")</f>
        <v>0</v>
      </c>
      <c r="K58" s="17"/>
      <c r="L58" s="18">
        <f>IFERROR(K57-L59,"")</f>
        <v>0</v>
      </c>
      <c r="M58" s="17"/>
      <c r="N58" s="19">
        <f>IFERROR(M57-N59,"")</f>
        <v>0</v>
      </c>
      <c r="AA58" s="25">
        <v>0</v>
      </c>
      <c r="AB58" s="25">
        <v>0</v>
      </c>
      <c r="AC58" s="25">
        <v>0</v>
      </c>
      <c r="AD58" s="25">
        <v>38688773</v>
      </c>
      <c r="AE58" s="25">
        <v>13376817</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13376817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522183</v>
      </c>
      <c r="F61" s="107"/>
      <c r="G61" s="107">
        <f>IFERROR(G57-G60,"")</f>
        <v>17460000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0.96243017483272175</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179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180</v>
      </c>
      <c r="C70" s="95"/>
      <c r="D70" s="28" t="s">
        <v>118</v>
      </c>
      <c r="E70" s="90">
        <f>IFERROR(HLOOKUP($AE$38,$AA$76:$AI$80,2,FALSE),"")</f>
        <v>74.2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181</v>
      </c>
      <c r="C71" s="95"/>
      <c r="D71" s="28" t="s">
        <v>118</v>
      </c>
      <c r="E71" s="90">
        <f>IFERROR(HLOOKUP($AE$38,$AA$76:$AI$80,3,FALSE),"")</f>
        <v>44.4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182</v>
      </c>
      <c r="C72" s="95"/>
      <c r="D72" s="28" t="s">
        <v>118</v>
      </c>
      <c r="E72" s="90">
        <f>IFERROR(HLOOKUP($AE$38,$AA$76:$AI$80,4,FALSE),"")</f>
        <v>65.3</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183</v>
      </c>
      <c r="C73" s="92"/>
      <c r="D73" s="29" t="s">
        <v>118</v>
      </c>
      <c r="E73" s="93">
        <f>IFERROR(HLOOKUP($AE$38,$AA$76:$AI$80,5,FALSE),"")</f>
        <v>78.099999999999994</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74.2</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44.4</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65.3</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v>78.099999999999994</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761" t="s">
        <v>44</v>
      </c>
      <c r="B85" s="762"/>
      <c r="C85" s="762"/>
      <c r="D85" s="762"/>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761" t="s">
        <v>48</v>
      </c>
      <c r="B87" s="762"/>
      <c r="C87" s="762"/>
      <c r="D87" s="762"/>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772" t="s">
        <v>51</v>
      </c>
      <c r="B89" s="773"/>
      <c r="C89" s="773"/>
      <c r="D89" s="773"/>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761" t="s">
        <v>53</v>
      </c>
      <c r="B91" s="762"/>
      <c r="C91" s="762"/>
      <c r="D91" s="763"/>
      <c r="E91" s="51" t="s">
        <v>184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761" t="s">
        <v>65</v>
      </c>
      <c r="B98" s="762"/>
      <c r="C98" s="762"/>
      <c r="D98" s="763"/>
      <c r="E98" s="767" t="s">
        <v>97</v>
      </c>
      <c r="F98" s="768"/>
      <c r="G98" s="769" t="s">
        <v>66</v>
      </c>
      <c r="H98" s="770"/>
      <c r="I98" s="770"/>
      <c r="J98" s="770"/>
      <c r="K98" s="770"/>
      <c r="L98" s="770"/>
      <c r="M98" s="770"/>
      <c r="N98" s="77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761" t="s">
        <v>76</v>
      </c>
      <c r="B105" s="762"/>
      <c r="C105" s="762"/>
      <c r="D105" s="763"/>
      <c r="E105" s="764" t="s">
        <v>185</v>
      </c>
      <c r="F105" s="765"/>
      <c r="G105" s="765"/>
      <c r="H105" s="765"/>
      <c r="I105" s="765"/>
      <c r="J105" s="765"/>
      <c r="K105" s="765"/>
      <c r="L105" s="765"/>
      <c r="M105" s="765"/>
      <c r="N105" s="76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772" t="s">
        <v>40</v>
      </c>
      <c r="Q4" s="773"/>
      <c r="R4" s="773"/>
      <c r="S4" s="773"/>
      <c r="T4" s="196" t="str">
        <f>LEFT(E83,1)</f>
        <v>Ｂ</v>
      </c>
      <c r="U4" s="898" t="s">
        <v>41</v>
      </c>
      <c r="V4" s="898"/>
      <c r="W4" s="898"/>
      <c r="X4" s="89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761" t="s">
        <v>44</v>
      </c>
      <c r="Q6" s="762"/>
      <c r="R6" s="762"/>
      <c r="S6" s="762"/>
      <c r="T6" s="196" t="str">
        <f>LEFT(E85,1)</f>
        <v>Ｂ</v>
      </c>
      <c r="U6" s="898" t="s">
        <v>45</v>
      </c>
      <c r="V6" s="898"/>
      <c r="W6" s="898"/>
      <c r="X6" s="89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900" t="s">
        <v>46</v>
      </c>
      <c r="B7" s="901"/>
      <c r="C7" s="901"/>
      <c r="D7" s="901"/>
      <c r="E7" s="902" t="str">
        <f t="shared" si="0"/>
        <v>街角消火器維持管理</v>
      </c>
      <c r="F7" s="903"/>
      <c r="G7" s="903"/>
      <c r="H7" s="903"/>
      <c r="I7" s="903"/>
      <c r="J7" s="903"/>
      <c r="K7" s="903"/>
      <c r="L7" s="903"/>
      <c r="M7" s="903"/>
      <c r="N7" s="904"/>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875" t="s">
        <v>47</v>
      </c>
      <c r="B8" s="876"/>
      <c r="C8" s="876"/>
      <c r="D8" s="876"/>
      <c r="E8" s="885" t="str">
        <f t="shared" si="0"/>
        <v>危機管理室</v>
      </c>
      <c r="F8" s="886"/>
      <c r="G8" s="886"/>
      <c r="H8" s="886"/>
      <c r="I8" s="886"/>
      <c r="J8" s="886"/>
      <c r="K8" s="886"/>
      <c r="L8" s="886"/>
      <c r="M8" s="886"/>
      <c r="N8" s="887"/>
      <c r="P8" s="872" t="s">
        <v>48</v>
      </c>
      <c r="Q8" s="873"/>
      <c r="R8" s="873"/>
      <c r="S8" s="873"/>
      <c r="T8" s="183" t="str">
        <f>LEFT(E87,1)</f>
        <v>Ｂ</v>
      </c>
      <c r="U8" s="888" t="s">
        <v>49</v>
      </c>
      <c r="V8" s="888"/>
      <c r="W8" s="888"/>
      <c r="X8" s="88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890" t="s">
        <v>50</v>
      </c>
      <c r="B9" s="891"/>
      <c r="C9" s="891"/>
      <c r="D9" s="892"/>
      <c r="E9" s="893" t="str">
        <f t="shared" si="0"/>
        <v>火災発生時における初期消火活動の迅速化を図るため、街角消火器の維持管理を行う。</v>
      </c>
      <c r="F9" s="894"/>
      <c r="G9" s="894"/>
      <c r="H9" s="894"/>
      <c r="I9" s="894"/>
      <c r="J9" s="894"/>
      <c r="K9" s="894"/>
      <c r="L9" s="894"/>
      <c r="M9" s="894"/>
      <c r="N9" s="89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896" t="s">
        <v>51</v>
      </c>
      <c r="Q10" s="897"/>
      <c r="R10" s="897"/>
      <c r="S10" s="897"/>
      <c r="T10" s="196" t="str">
        <f>LEFT(E89,1)</f>
        <v>Ａ</v>
      </c>
      <c r="U10" s="888" t="s">
        <v>52</v>
      </c>
      <c r="V10" s="888"/>
      <c r="W10" s="888"/>
      <c r="X10" s="88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消火器の耐用年数が１０年であるため、令和５年度は２０１３年製の消火器１３７本の更新及び８１本の撤去を行い、令和５年度末時点で合計２，６５１本の消火器の維持管理を行うこととなった。
過去には地域からの要望や開発行為に伴う新たな消火器の帰属等により、市で維持管理する消火器は増え続けていたため、維持管理費等も増加する一方であったが、「新座市街角消火器の設置等に関する要綱」の規定に基づいて消火器の撤去を行うことで、地域による本数の偏りの是正が進み、維持管理する消火器の本数の適正化が図れたと考える。
　</v>
      </c>
      <c r="U12" s="870"/>
      <c r="V12" s="870"/>
      <c r="W12" s="870"/>
      <c r="X12" s="871"/>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875" t="s">
        <v>54</v>
      </c>
      <c r="B14" s="876"/>
      <c r="C14" s="876"/>
      <c r="D14" s="876"/>
      <c r="E14" s="877" t="str">
        <f>E51</f>
        <v>■市が直接実施  ■一部委託  □全部委託・指定管理  □その他</v>
      </c>
      <c r="F14" s="878"/>
      <c r="G14" s="878"/>
      <c r="H14" s="878"/>
      <c r="I14" s="878"/>
      <c r="J14" s="878"/>
      <c r="K14" s="878"/>
      <c r="L14" s="878"/>
      <c r="M14" s="878"/>
      <c r="N14" s="87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875" t="s">
        <v>55</v>
      </c>
      <c r="B15" s="876"/>
      <c r="C15" s="876"/>
      <c r="D15" s="876"/>
      <c r="E15" s="877" t="str">
        <f>E52</f>
        <v>□国・県の制度　 □国・県の制度＋市独自の制度　 ■市独自の制度</v>
      </c>
      <c r="F15" s="878"/>
      <c r="G15" s="878"/>
      <c r="H15" s="878"/>
      <c r="I15" s="878"/>
      <c r="J15" s="878"/>
      <c r="K15" s="878"/>
      <c r="L15" s="878"/>
      <c r="M15" s="878"/>
      <c r="N15" s="87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880" t="s">
        <v>56</v>
      </c>
      <c r="B16" s="881"/>
      <c r="C16" s="881"/>
      <c r="D16" s="881"/>
      <c r="E16" s="882" t="str">
        <f>E53</f>
        <v>新座市街角消火器の設置等に関する要綱</v>
      </c>
      <c r="F16" s="883"/>
      <c r="G16" s="883"/>
      <c r="H16" s="883"/>
      <c r="I16" s="883"/>
      <c r="J16" s="883"/>
      <c r="K16" s="883"/>
      <c r="L16" s="883"/>
      <c r="M16" s="883"/>
      <c r="N16" s="884"/>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2151000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2151000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1976920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174080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0.91907019990701999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火災発生時における初期消火活動の迅速化を図るため街角消火器の維持管理を行った。
耐用年数が切れる消火器について、更新作業を行うとともに「新座市街角消火器の設置等に関する要綱」の規定に基づき、消火器間の距離が近いものについては撤去を行い、維持管理する消火器の本数の適正化を図った。
また、街角消火器の設置場所、使用期限等の情報を管理する街角消火器管理システムの保守業務を委託した。</v>
      </c>
      <c r="F26" s="104"/>
      <c r="G26" s="104"/>
      <c r="H26" s="104"/>
      <c r="I26" s="104"/>
      <c r="J26" s="104"/>
      <c r="K26" s="104"/>
      <c r="L26" s="104"/>
      <c r="M26" s="104"/>
      <c r="N26" s="105"/>
      <c r="O26" s="20"/>
      <c r="P26" s="872" t="s">
        <v>76</v>
      </c>
      <c r="Q26" s="873"/>
      <c r="R26" s="873"/>
      <c r="S26" s="874"/>
      <c r="T26" s="152" t="str">
        <f>E105</f>
        <v>引き続き、耐用年数が切れる消火器の更新作業を行うとともに「新座市街角消火器の設置等に関する要綱」の規定に基づき、消火器間の距離が近いものについては撤去し、地域による本数の偏りの是正及び維持管理する消火器の本数の適正化を図る。
令和６年度からは地理情報システム（ＧＩＳ）により、街角消火器に関する情報を管理するとともに、市ホームページから同システムを通じて最新の街角消火器の地理情報を閲覧できるようにし、市民への利便性を向上させる。</v>
      </c>
      <c r="U26" s="870"/>
      <c r="V26" s="870"/>
      <c r="W26" s="870"/>
      <c r="X26" s="871"/>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街角消火器更新箇所数</v>
      </c>
      <c r="C33" s="95"/>
      <c r="D33" s="23" t="str">
        <f t="shared" ref="D33:E36" si="1">D70</f>
        <v>か所</v>
      </c>
      <c r="E33" s="161">
        <f t="shared" si="1"/>
        <v>2651</v>
      </c>
      <c r="F33" s="161"/>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862" t="s">
        <v>46</v>
      </c>
      <c r="B44" s="863"/>
      <c r="C44" s="863"/>
      <c r="D44" s="863"/>
      <c r="E44" s="864" t="s">
        <v>186</v>
      </c>
      <c r="F44" s="865"/>
      <c r="G44" s="865"/>
      <c r="H44" s="865"/>
      <c r="I44" s="865"/>
      <c r="J44" s="865"/>
      <c r="K44" s="865"/>
      <c r="L44" s="865"/>
      <c r="M44" s="865"/>
      <c r="N44" s="866"/>
    </row>
    <row r="45" spans="1:35" ht="20.100000000000001" customHeight="1" x14ac:dyDescent="0.15">
      <c r="A45" s="857" t="s">
        <v>47</v>
      </c>
      <c r="B45" s="858"/>
      <c r="C45" s="858"/>
      <c r="D45" s="858"/>
      <c r="E45" s="867" t="s">
        <v>137</v>
      </c>
      <c r="F45" s="868"/>
      <c r="G45" s="868"/>
      <c r="H45" s="868"/>
      <c r="I45" s="868"/>
      <c r="J45" s="868"/>
      <c r="K45" s="868"/>
      <c r="L45" s="868"/>
      <c r="M45" s="868"/>
      <c r="N45" s="869"/>
    </row>
    <row r="46" spans="1:35" ht="20.100000000000001" customHeight="1" x14ac:dyDescent="0.15">
      <c r="A46" s="851" t="s">
        <v>50</v>
      </c>
      <c r="B46" s="852"/>
      <c r="C46" s="852"/>
      <c r="D46" s="853"/>
      <c r="E46" s="854" t="s">
        <v>187</v>
      </c>
      <c r="F46" s="855"/>
      <c r="G46" s="855"/>
      <c r="H46" s="855"/>
      <c r="I46" s="855"/>
      <c r="J46" s="855"/>
      <c r="K46" s="855"/>
      <c r="L46" s="855"/>
      <c r="M46" s="855"/>
      <c r="N46" s="85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857" t="s">
        <v>54</v>
      </c>
      <c r="B51" s="858"/>
      <c r="C51" s="858"/>
      <c r="D51" s="858"/>
      <c r="E51" s="859" t="str">
        <f>AA52 &amp; "市が直接実施  " &amp; AB52  &amp; "一部委託  "  &amp; AC52 &amp; "全部委託・指定管理  " &amp; AD52 &amp; "その他"</f>
        <v>■市が直接実施  ■一部委託  □全部委託・指定管理  □その他</v>
      </c>
      <c r="F51" s="860"/>
      <c r="G51" s="860"/>
      <c r="H51" s="860"/>
      <c r="I51" s="860"/>
      <c r="J51" s="860"/>
      <c r="K51" s="860"/>
      <c r="L51" s="860"/>
      <c r="M51" s="860"/>
      <c r="N51" s="861"/>
    </row>
    <row r="52" spans="1:40" ht="20.100000000000001" customHeight="1" x14ac:dyDescent="0.15">
      <c r="A52" s="857" t="s">
        <v>55</v>
      </c>
      <c r="B52" s="858"/>
      <c r="C52" s="858"/>
      <c r="D52" s="858"/>
      <c r="E52" s="859" t="str">
        <f>AA53 &amp; "国・県の制度　 " &amp; AB53  &amp; "国・県の制度＋市独自の制度　 "  &amp; AC53  &amp; "市独自の制度"</f>
        <v>□国・県の制度　 □国・県の制度＋市独自の制度　 ■市独自の制度</v>
      </c>
      <c r="F52" s="860"/>
      <c r="G52" s="860"/>
      <c r="H52" s="860"/>
      <c r="I52" s="860"/>
      <c r="J52" s="860"/>
      <c r="K52" s="860"/>
      <c r="L52" s="860"/>
      <c r="M52" s="860"/>
      <c r="N52" s="861"/>
      <c r="AA52" s="10" t="s">
        <v>84</v>
      </c>
      <c r="AB52" s="10" t="s">
        <v>84</v>
      </c>
      <c r="AC52" s="10" t="s">
        <v>85</v>
      </c>
      <c r="AD52" s="10" t="s">
        <v>85</v>
      </c>
    </row>
    <row r="53" spans="1:40" ht="20.100000000000001" customHeight="1" thickBot="1" x14ac:dyDescent="0.2">
      <c r="A53" s="846" t="s">
        <v>56</v>
      </c>
      <c r="B53" s="847"/>
      <c r="C53" s="847"/>
      <c r="D53" s="847"/>
      <c r="E53" s="848" t="s">
        <v>188</v>
      </c>
      <c r="F53" s="849"/>
      <c r="G53" s="849"/>
      <c r="H53" s="849"/>
      <c r="I53" s="849"/>
      <c r="J53" s="849"/>
      <c r="K53" s="849"/>
      <c r="L53" s="849"/>
      <c r="M53" s="849"/>
      <c r="N53" s="850"/>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2151000</v>
      </c>
      <c r="F57" s="107"/>
      <c r="G57" s="107">
        <f>IFERROR(HLOOKUP($AF$38,$AA$56:$AI$57,2,FALSE)*1000,"")</f>
        <v>2490000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1167</v>
      </c>
      <c r="AE57" s="25">
        <v>2151</v>
      </c>
      <c r="AF57" s="25">
        <v>2490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2151000</v>
      </c>
      <c r="G58" s="17"/>
      <c r="H58" s="18">
        <f>IFERROR(G57-H59,"")</f>
        <v>2490000</v>
      </c>
      <c r="I58" s="17"/>
      <c r="J58" s="18">
        <f>IFERROR(I57-J59,"")</f>
        <v>0</v>
      </c>
      <c r="K58" s="17"/>
      <c r="L58" s="18">
        <f>IFERROR(K57-L59,"")</f>
        <v>0</v>
      </c>
      <c r="M58" s="17"/>
      <c r="N58" s="19">
        <f>IFERROR(M57-N59,"")</f>
        <v>0</v>
      </c>
      <c r="AA58" s="25">
        <v>0</v>
      </c>
      <c r="AB58" s="25">
        <v>0</v>
      </c>
      <c r="AC58" s="25">
        <v>0</v>
      </c>
      <c r="AD58" s="25">
        <v>96250</v>
      </c>
      <c r="AE58" s="25">
        <v>1976920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1976920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174080</v>
      </c>
      <c r="F61" s="107"/>
      <c r="G61" s="107">
        <f>IFERROR(G57-G60,"")</f>
        <v>2490000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0.91907019990701999</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189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190</v>
      </c>
      <c r="C70" s="95"/>
      <c r="D70" s="28" t="s">
        <v>167</v>
      </c>
      <c r="E70" s="90">
        <f>IFERROR(HLOOKUP($AE$38,$AA$76:$AI$80,2,FALSE),"")</f>
        <v>2651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2651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833" t="s">
        <v>44</v>
      </c>
      <c r="B85" s="834"/>
      <c r="C85" s="834"/>
      <c r="D85" s="834"/>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833" t="s">
        <v>48</v>
      </c>
      <c r="B87" s="834"/>
      <c r="C87" s="834"/>
      <c r="D87" s="834"/>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844" t="s">
        <v>51</v>
      </c>
      <c r="B89" s="845"/>
      <c r="C89" s="845"/>
      <c r="D89" s="845"/>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833" t="s">
        <v>53</v>
      </c>
      <c r="B91" s="834"/>
      <c r="C91" s="834"/>
      <c r="D91" s="835"/>
      <c r="E91" s="51" t="s">
        <v>191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833" t="s">
        <v>65</v>
      </c>
      <c r="B98" s="834"/>
      <c r="C98" s="834"/>
      <c r="D98" s="835"/>
      <c r="E98" s="839" t="s">
        <v>97</v>
      </c>
      <c r="F98" s="840"/>
      <c r="G98" s="841" t="s">
        <v>66</v>
      </c>
      <c r="H98" s="842"/>
      <c r="I98" s="842"/>
      <c r="J98" s="842"/>
      <c r="K98" s="842"/>
      <c r="L98" s="842"/>
      <c r="M98" s="842"/>
      <c r="N98" s="84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833" t="s">
        <v>76</v>
      </c>
      <c r="B105" s="834"/>
      <c r="C105" s="834"/>
      <c r="D105" s="835"/>
      <c r="E105" s="836" t="s">
        <v>192</v>
      </c>
      <c r="F105" s="837"/>
      <c r="G105" s="837"/>
      <c r="H105" s="837"/>
      <c r="I105" s="837"/>
      <c r="J105" s="837"/>
      <c r="K105" s="837"/>
      <c r="L105" s="837"/>
      <c r="M105" s="837"/>
      <c r="N105" s="83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3"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844" t="s">
        <v>40</v>
      </c>
      <c r="Q4" s="845"/>
      <c r="R4" s="845"/>
      <c r="S4" s="845"/>
      <c r="T4" s="196" t="str">
        <f>LEFT(E83,1)</f>
        <v>Ｃ</v>
      </c>
      <c r="U4" s="970" t="s">
        <v>41</v>
      </c>
      <c r="V4" s="970"/>
      <c r="W4" s="970"/>
      <c r="X4" s="97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833" t="s">
        <v>44</v>
      </c>
      <c r="Q6" s="834"/>
      <c r="R6" s="834"/>
      <c r="S6" s="834"/>
      <c r="T6" s="196" t="str">
        <f>LEFT(E85,1)</f>
        <v>Ａ</v>
      </c>
      <c r="U6" s="970" t="s">
        <v>45</v>
      </c>
      <c r="V6" s="970"/>
      <c r="W6" s="970"/>
      <c r="X6" s="97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972" t="s">
        <v>46</v>
      </c>
      <c r="B7" s="973"/>
      <c r="C7" s="973"/>
      <c r="D7" s="973"/>
      <c r="E7" s="974" t="str">
        <f t="shared" si="0"/>
        <v>被災者支援システム</v>
      </c>
      <c r="F7" s="975"/>
      <c r="G7" s="975"/>
      <c r="H7" s="975"/>
      <c r="I7" s="975"/>
      <c r="J7" s="975"/>
      <c r="K7" s="975"/>
      <c r="L7" s="975"/>
      <c r="M7" s="975"/>
      <c r="N7" s="976"/>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947" t="s">
        <v>47</v>
      </c>
      <c r="B8" s="948"/>
      <c r="C8" s="948"/>
      <c r="D8" s="948"/>
      <c r="E8" s="957" t="str">
        <f t="shared" si="0"/>
        <v>危機管理室</v>
      </c>
      <c r="F8" s="958"/>
      <c r="G8" s="958"/>
      <c r="H8" s="958"/>
      <c r="I8" s="958"/>
      <c r="J8" s="958"/>
      <c r="K8" s="958"/>
      <c r="L8" s="958"/>
      <c r="M8" s="958"/>
      <c r="N8" s="959"/>
      <c r="P8" s="944" t="s">
        <v>48</v>
      </c>
      <c r="Q8" s="945"/>
      <c r="R8" s="945"/>
      <c r="S8" s="945"/>
      <c r="T8" s="183" t="str">
        <f>LEFT(E87,1)</f>
        <v>Ｂ</v>
      </c>
      <c r="U8" s="960" t="s">
        <v>49</v>
      </c>
      <c r="V8" s="960"/>
      <c r="W8" s="960"/>
      <c r="X8" s="96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962" t="s">
        <v>50</v>
      </c>
      <c r="B9" s="963"/>
      <c r="C9" s="963"/>
      <c r="D9" s="964"/>
      <c r="E9" s="965" t="str">
        <f t="shared" si="0"/>
        <v>地方公共団体情報システム機構（J-LIS）が提供するクラウド型被災者支援システムを導入する。
災害時、住民基本台帳の情報を基盤にして、被災者の属性情報を管理する被災者台帳を備えた人的被害及び住家等被害の状況を記録・更新することができる同システムの維持管理を行う。</v>
      </c>
      <c r="F9" s="966"/>
      <c r="G9" s="966"/>
      <c r="H9" s="966"/>
      <c r="I9" s="966"/>
      <c r="J9" s="966"/>
      <c r="K9" s="966"/>
      <c r="L9" s="966"/>
      <c r="M9" s="966"/>
      <c r="N9" s="967"/>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968" t="s">
        <v>51</v>
      </c>
      <c r="Q10" s="969"/>
      <c r="R10" s="969"/>
      <c r="S10" s="969"/>
      <c r="T10" s="196" t="str">
        <f>LEFT(E89,1)</f>
        <v>Ｂ</v>
      </c>
      <c r="U10" s="960" t="s">
        <v>52</v>
      </c>
      <c r="V10" s="960"/>
      <c r="W10" s="960"/>
      <c r="X10" s="96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住民基本台帳の情報を基盤にして、被災者の属性情報を管理する被災者台帳を備えた人的被害及び住家等被害の状況を記録・更新することができるクラウド型被災者支援システムを令和６年３月に導入した。クラウド型被災者支援システムは罹災証明書等のコンビニ交付サービスが可能となるシステムであり、この機能を活用し、市民はマイナンバーカードを使用し、ぴったりサービスを活用することで、罹災証明書のコンビニ交付サービスが可能となった。</v>
      </c>
      <c r="U12" s="942"/>
      <c r="V12" s="942"/>
      <c r="W12" s="942"/>
      <c r="X12" s="94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947" t="s">
        <v>54</v>
      </c>
      <c r="B14" s="948"/>
      <c r="C14" s="948"/>
      <c r="D14" s="948"/>
      <c r="E14" s="949" t="str">
        <f>E51</f>
        <v>■市が直接実施  □一部委託  □全部委託・指定管理  □その他</v>
      </c>
      <c r="F14" s="950"/>
      <c r="G14" s="950"/>
      <c r="H14" s="950"/>
      <c r="I14" s="950"/>
      <c r="J14" s="950"/>
      <c r="K14" s="950"/>
      <c r="L14" s="950"/>
      <c r="M14" s="950"/>
      <c r="N14" s="951"/>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947" t="s">
        <v>55</v>
      </c>
      <c r="B15" s="948"/>
      <c r="C15" s="948"/>
      <c r="D15" s="948"/>
      <c r="E15" s="949" t="str">
        <f>E52</f>
        <v>□国・県の制度　 □国・県の制度＋市独自の制度　 ■市独自の制度</v>
      </c>
      <c r="F15" s="950"/>
      <c r="G15" s="950"/>
      <c r="H15" s="950"/>
      <c r="I15" s="950"/>
      <c r="J15" s="950"/>
      <c r="K15" s="950"/>
      <c r="L15" s="950"/>
      <c r="M15" s="950"/>
      <c r="N15" s="951"/>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952" t="s">
        <v>56</v>
      </c>
      <c r="B16" s="953"/>
      <c r="C16" s="953"/>
      <c r="D16" s="953"/>
      <c r="E16" s="954" t="str">
        <f>E53</f>
        <v>災害対策基本法</v>
      </c>
      <c r="F16" s="955"/>
      <c r="G16" s="955"/>
      <c r="H16" s="955"/>
      <c r="I16" s="955"/>
      <c r="J16" s="955"/>
      <c r="K16" s="955"/>
      <c r="L16" s="955"/>
      <c r="M16" s="955"/>
      <c r="N16" s="956"/>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5000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5000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1503</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3497</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0.30059999999999998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地方公共団体情報システム機構（J-LIS）が提供するクラウド型被災者支援システムを令和６年３月に導入し、罹災証明書のコンビニ交付サービスを開始した。</v>
      </c>
      <c r="F26" s="104"/>
      <c r="G26" s="104"/>
      <c r="H26" s="104"/>
      <c r="I26" s="104"/>
      <c r="J26" s="104"/>
      <c r="K26" s="104"/>
      <c r="L26" s="104"/>
      <c r="M26" s="104"/>
      <c r="N26" s="105"/>
      <c r="O26" s="20"/>
      <c r="P26" s="944" t="s">
        <v>76</v>
      </c>
      <c r="Q26" s="945"/>
      <c r="R26" s="945"/>
      <c r="S26" s="946"/>
      <c r="T26" s="152" t="str">
        <f>E105</f>
        <v>大規模災害の被災経験のない本市において、災害発生後、罹災証明書の交付を速やかに行うために、災害時活動マニュアルに基づく、罹災証明書発行事務のフローについて、クラウド型被災者支援システムを使用した訓練を行う等検討していく必要がある。</v>
      </c>
      <c r="U26" s="942"/>
      <c r="V26" s="942"/>
      <c r="W26" s="942"/>
      <c r="X26" s="943"/>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罹災証明書コンビニ交付件数</v>
      </c>
      <c r="C33" s="95"/>
      <c r="D33" s="23" t="str">
        <f t="shared" ref="D33:E36" si="1">D70</f>
        <v>件</v>
      </c>
      <c r="E33" s="147">
        <f t="shared" si="1"/>
        <v>0</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934" t="s">
        <v>46</v>
      </c>
      <c r="B44" s="935"/>
      <c r="C44" s="935"/>
      <c r="D44" s="935"/>
      <c r="E44" s="936" t="s">
        <v>193</v>
      </c>
      <c r="F44" s="937"/>
      <c r="G44" s="937"/>
      <c r="H44" s="937"/>
      <c r="I44" s="937"/>
      <c r="J44" s="937"/>
      <c r="K44" s="937"/>
      <c r="L44" s="937"/>
      <c r="M44" s="937"/>
      <c r="N44" s="938"/>
    </row>
    <row r="45" spans="1:35" ht="20.100000000000001" customHeight="1" x14ac:dyDescent="0.15">
      <c r="A45" s="929" t="s">
        <v>47</v>
      </c>
      <c r="B45" s="930"/>
      <c r="C45" s="930"/>
      <c r="D45" s="930"/>
      <c r="E45" s="939" t="s">
        <v>137</v>
      </c>
      <c r="F45" s="940"/>
      <c r="G45" s="940"/>
      <c r="H45" s="940"/>
      <c r="I45" s="940"/>
      <c r="J45" s="940"/>
      <c r="K45" s="940"/>
      <c r="L45" s="940"/>
      <c r="M45" s="940"/>
      <c r="N45" s="941"/>
    </row>
    <row r="46" spans="1:35" ht="20.100000000000001" customHeight="1" x14ac:dyDescent="0.15">
      <c r="A46" s="923" t="s">
        <v>50</v>
      </c>
      <c r="B46" s="924"/>
      <c r="C46" s="924"/>
      <c r="D46" s="925"/>
      <c r="E46" s="926" t="s">
        <v>194</v>
      </c>
      <c r="F46" s="927"/>
      <c r="G46" s="927"/>
      <c r="H46" s="927"/>
      <c r="I46" s="927"/>
      <c r="J46" s="927"/>
      <c r="K46" s="927"/>
      <c r="L46" s="927"/>
      <c r="M46" s="927"/>
      <c r="N46" s="92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929" t="s">
        <v>54</v>
      </c>
      <c r="B51" s="930"/>
      <c r="C51" s="930"/>
      <c r="D51" s="930"/>
      <c r="E51" s="931" t="str">
        <f>AA52 &amp; "市が直接実施  " &amp; AB52  &amp; "一部委託  "  &amp; AC52 &amp; "全部委託・指定管理  " &amp; AD52 &amp; "その他"</f>
        <v>■市が直接実施  □一部委託  □全部委託・指定管理  □その他</v>
      </c>
      <c r="F51" s="932"/>
      <c r="G51" s="932"/>
      <c r="H51" s="932"/>
      <c r="I51" s="932"/>
      <c r="J51" s="932"/>
      <c r="K51" s="932"/>
      <c r="L51" s="932"/>
      <c r="M51" s="932"/>
      <c r="N51" s="933"/>
    </row>
    <row r="52" spans="1:40" ht="20.100000000000001" customHeight="1" x14ac:dyDescent="0.15">
      <c r="A52" s="929" t="s">
        <v>55</v>
      </c>
      <c r="B52" s="930"/>
      <c r="C52" s="930"/>
      <c r="D52" s="930"/>
      <c r="E52" s="931" t="str">
        <f>AA53 &amp; "国・県の制度　 " &amp; AB53  &amp; "国・県の制度＋市独自の制度　 "  &amp; AC53  &amp; "市独自の制度"</f>
        <v>□国・県の制度　 □国・県の制度＋市独自の制度　 ■市独自の制度</v>
      </c>
      <c r="F52" s="932"/>
      <c r="G52" s="932"/>
      <c r="H52" s="932"/>
      <c r="I52" s="932"/>
      <c r="J52" s="932"/>
      <c r="K52" s="932"/>
      <c r="L52" s="932"/>
      <c r="M52" s="932"/>
      <c r="N52" s="933"/>
      <c r="AA52" s="10" t="s">
        <v>84</v>
      </c>
      <c r="AB52" s="10" t="s">
        <v>85</v>
      </c>
      <c r="AC52" s="10" t="s">
        <v>85</v>
      </c>
      <c r="AD52" s="10" t="s">
        <v>85</v>
      </c>
    </row>
    <row r="53" spans="1:40" ht="20.100000000000001" customHeight="1" thickBot="1" x14ac:dyDescent="0.2">
      <c r="A53" s="918" t="s">
        <v>56</v>
      </c>
      <c r="B53" s="919"/>
      <c r="C53" s="919"/>
      <c r="D53" s="919"/>
      <c r="E53" s="920" t="s">
        <v>195</v>
      </c>
      <c r="F53" s="921"/>
      <c r="G53" s="921"/>
      <c r="H53" s="921"/>
      <c r="I53" s="921"/>
      <c r="J53" s="921"/>
      <c r="K53" s="921"/>
      <c r="L53" s="921"/>
      <c r="M53" s="921"/>
      <c r="N53" s="922"/>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5000</v>
      </c>
      <c r="F57" s="107"/>
      <c r="G57" s="107">
        <f>IFERROR(HLOOKUP($AF$38,$AA$56:$AI$57,2,FALSE)*1000,"")</f>
        <v>1468000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0</v>
      </c>
      <c r="AE57" s="25">
        <v>5</v>
      </c>
      <c r="AF57" s="25">
        <v>1468</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0</v>
      </c>
      <c r="G58" s="17"/>
      <c r="H58" s="18">
        <f>IFERROR(G57-H59,"")</f>
        <v>1468000</v>
      </c>
      <c r="I58" s="17"/>
      <c r="J58" s="18">
        <f>IFERROR(I57-J59,"")</f>
        <v>0</v>
      </c>
      <c r="K58" s="17"/>
      <c r="L58" s="18">
        <f>IFERROR(K57-L59,"")</f>
        <v>0</v>
      </c>
      <c r="M58" s="17"/>
      <c r="N58" s="19">
        <f>IFERROR(M57-N59,"")</f>
        <v>0</v>
      </c>
      <c r="AA58" s="25">
        <v>0</v>
      </c>
      <c r="AB58" s="25">
        <v>0</v>
      </c>
      <c r="AC58" s="25">
        <v>0</v>
      </c>
      <c r="AD58" s="25">
        <v>0</v>
      </c>
      <c r="AE58" s="25">
        <v>1503</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v>5000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1503</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3497</v>
      </c>
      <c r="F61" s="107"/>
      <c r="G61" s="107">
        <f>IFERROR(G57-G60,"")</f>
        <v>1468000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369</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0.30059999999999998</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369</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196</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197</v>
      </c>
      <c r="C70" s="95"/>
      <c r="D70" s="28" t="s">
        <v>153</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92</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905" t="s">
        <v>44</v>
      </c>
      <c r="B85" s="906"/>
      <c r="C85" s="906"/>
      <c r="D85" s="906"/>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905" t="s">
        <v>48</v>
      </c>
      <c r="B87" s="906"/>
      <c r="C87" s="906"/>
      <c r="D87" s="906"/>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916" t="s">
        <v>51</v>
      </c>
      <c r="B89" s="917"/>
      <c r="C89" s="917"/>
      <c r="D89" s="91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905" t="s">
        <v>53</v>
      </c>
      <c r="B91" s="906"/>
      <c r="C91" s="906"/>
      <c r="D91" s="907"/>
      <c r="E91" s="51" t="s">
        <v>198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905" t="s">
        <v>65</v>
      </c>
      <c r="B98" s="906"/>
      <c r="C98" s="906"/>
      <c r="D98" s="907"/>
      <c r="E98" s="911" t="s">
        <v>97</v>
      </c>
      <c r="F98" s="912"/>
      <c r="G98" s="913" t="s">
        <v>66</v>
      </c>
      <c r="H98" s="914"/>
      <c r="I98" s="914"/>
      <c r="J98" s="914"/>
      <c r="K98" s="914"/>
      <c r="L98" s="914"/>
      <c r="M98" s="914"/>
      <c r="N98" s="91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905" t="s">
        <v>76</v>
      </c>
      <c r="B105" s="906"/>
      <c r="C105" s="906"/>
      <c r="D105" s="907"/>
      <c r="E105" s="908" t="s">
        <v>199</v>
      </c>
      <c r="F105" s="909"/>
      <c r="G105" s="909"/>
      <c r="H105" s="909"/>
      <c r="I105" s="909"/>
      <c r="J105" s="909"/>
      <c r="K105" s="909"/>
      <c r="L105" s="909"/>
      <c r="M105" s="909"/>
      <c r="N105" s="91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916" t="s">
        <v>40</v>
      </c>
      <c r="Q4" s="917"/>
      <c r="R4" s="917"/>
      <c r="S4" s="917"/>
      <c r="T4" s="196" t="str">
        <f>LEFT(E83,1)</f>
        <v>Ｂ</v>
      </c>
      <c r="U4" s="1042" t="s">
        <v>41</v>
      </c>
      <c r="V4" s="1042"/>
      <c r="W4" s="1042"/>
      <c r="X4" s="104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905" t="s">
        <v>44</v>
      </c>
      <c r="Q6" s="906"/>
      <c r="R6" s="906"/>
      <c r="S6" s="906"/>
      <c r="T6" s="196" t="str">
        <f>LEFT(E85,1)</f>
        <v>Ａ</v>
      </c>
      <c r="U6" s="1042" t="s">
        <v>45</v>
      </c>
      <c r="V6" s="1042"/>
      <c r="W6" s="1042"/>
      <c r="X6" s="104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044" t="s">
        <v>46</v>
      </c>
      <c r="B7" s="1045"/>
      <c r="C7" s="1045"/>
      <c r="D7" s="1045"/>
      <c r="E7" s="1046" t="str">
        <f t="shared" si="0"/>
        <v>防災マップ作成</v>
      </c>
      <c r="F7" s="1047"/>
      <c r="G7" s="1047"/>
      <c r="H7" s="1047"/>
      <c r="I7" s="1047"/>
      <c r="J7" s="1047"/>
      <c r="K7" s="1047"/>
      <c r="L7" s="1047"/>
      <c r="M7" s="1047"/>
      <c r="N7" s="104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019" t="s">
        <v>47</v>
      </c>
      <c r="B8" s="1020"/>
      <c r="C8" s="1020"/>
      <c r="D8" s="1020"/>
      <c r="E8" s="1029" t="str">
        <f t="shared" si="0"/>
        <v>危機管理室</v>
      </c>
      <c r="F8" s="1030"/>
      <c r="G8" s="1030"/>
      <c r="H8" s="1030"/>
      <c r="I8" s="1030"/>
      <c r="J8" s="1030"/>
      <c r="K8" s="1030"/>
      <c r="L8" s="1030"/>
      <c r="M8" s="1030"/>
      <c r="N8" s="1031"/>
      <c r="P8" s="1016" t="s">
        <v>48</v>
      </c>
      <c r="Q8" s="1017"/>
      <c r="R8" s="1017"/>
      <c r="S8" s="1017"/>
      <c r="T8" s="183" t="str">
        <f>LEFT(E87,1)</f>
        <v>Ａ</v>
      </c>
      <c r="U8" s="1032" t="s">
        <v>49</v>
      </c>
      <c r="V8" s="1032"/>
      <c r="W8" s="1032"/>
      <c r="X8" s="103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034" t="s">
        <v>50</v>
      </c>
      <c r="B9" s="1035"/>
      <c r="C9" s="1035"/>
      <c r="D9" s="1036"/>
      <c r="E9" s="1037" t="str">
        <f t="shared" si="0"/>
        <v>危機管理室窓口及び市民課転入窓口等で配布する新座市防災マップ・ハンドブック、新座市洪水・土砂災害ハザードマップ及び新座市地震ハザードマップを増刷する。
また、これらについては、例年、在庫状況を踏まえ、年間必要部数を充足できるよう印刷を行ってきたが、大幅な修正が生じないよう内容を精査の上で、隔年で事業を実施することで、印刷物の単価を抑制する方針としている。</v>
      </c>
      <c r="F9" s="1038"/>
      <c r="G9" s="1038"/>
      <c r="H9" s="1038"/>
      <c r="I9" s="1038"/>
      <c r="J9" s="1038"/>
      <c r="K9" s="1038"/>
      <c r="L9" s="1038"/>
      <c r="M9" s="1038"/>
      <c r="N9" s="1039"/>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040" t="s">
        <v>51</v>
      </c>
      <c r="Q10" s="1041"/>
      <c r="R10" s="1041"/>
      <c r="S10" s="1041"/>
      <c r="T10" s="196" t="str">
        <f>LEFT(E89,1)</f>
        <v>Ａ</v>
      </c>
      <c r="U10" s="1032" t="s">
        <v>52</v>
      </c>
      <c r="V10" s="1032"/>
      <c r="W10" s="1032"/>
      <c r="X10" s="103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令和６年能登半島地震の発生によって全国的に防災意識が高まる中、市民に対し、ハザードや災害に対する備えについての啓発に寄与することができた。</v>
      </c>
      <c r="U12" s="1014"/>
      <c r="V12" s="1014"/>
      <c r="W12" s="1014"/>
      <c r="X12" s="1015"/>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019" t="s">
        <v>54</v>
      </c>
      <c r="B14" s="1020"/>
      <c r="C14" s="1020"/>
      <c r="D14" s="1020"/>
      <c r="E14" s="1021" t="str">
        <f>E51</f>
        <v>■市が直接実施  □一部委託  □全部委託・指定管理  □その他</v>
      </c>
      <c r="F14" s="1022"/>
      <c r="G14" s="1022"/>
      <c r="H14" s="1022"/>
      <c r="I14" s="1022"/>
      <c r="J14" s="1022"/>
      <c r="K14" s="1022"/>
      <c r="L14" s="1022"/>
      <c r="M14" s="1022"/>
      <c r="N14" s="102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019" t="s">
        <v>55</v>
      </c>
      <c r="B15" s="1020"/>
      <c r="C15" s="1020"/>
      <c r="D15" s="1020"/>
      <c r="E15" s="1021" t="str">
        <f>E52</f>
        <v>□国・県の制度　 ■国・県の制度＋市独自の制度　 □市独自の制度</v>
      </c>
      <c r="F15" s="1022"/>
      <c r="G15" s="1022"/>
      <c r="H15" s="1022"/>
      <c r="I15" s="1022"/>
      <c r="J15" s="1022"/>
      <c r="K15" s="1022"/>
      <c r="L15" s="1022"/>
      <c r="M15" s="1022"/>
      <c r="N15" s="102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024" t="s">
        <v>56</v>
      </c>
      <c r="B16" s="1025"/>
      <c r="C16" s="1025"/>
      <c r="D16" s="1025"/>
      <c r="E16" s="1026" t="str">
        <f>E53</f>
        <v>水防法、土砂災害警戒区域等における土砂災害防止対策の推進に関する法律</v>
      </c>
      <c r="F16" s="1027"/>
      <c r="G16" s="1027"/>
      <c r="H16" s="1027"/>
      <c r="I16" s="1027"/>
      <c r="J16" s="1027"/>
      <c r="K16" s="1027"/>
      <c r="L16" s="1027"/>
      <c r="M16" s="1027"/>
      <c r="N16" s="1028"/>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2986000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2986000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2900040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85960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0.97121232417950432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新座市防災マップ・ハンドブック」、「新座市洪水・土砂災害ハザードマップ」及び「新座市地震ハザードマップ」の記載内容を精査し、修正の上で増刷を行った。また、公共施設等への配架や市ホームページに掲載し、災害リスクの周知を推進した。</v>
      </c>
      <c r="F26" s="104"/>
      <c r="G26" s="104"/>
      <c r="H26" s="104"/>
      <c r="I26" s="104"/>
      <c r="J26" s="104"/>
      <c r="K26" s="104"/>
      <c r="L26" s="104"/>
      <c r="M26" s="104"/>
      <c r="N26" s="105"/>
      <c r="O26" s="20"/>
      <c r="P26" s="1016" t="s">
        <v>76</v>
      </c>
      <c r="Q26" s="1017"/>
      <c r="R26" s="1017"/>
      <c r="S26" s="1018"/>
      <c r="T26" s="152" t="str">
        <f>E105</f>
        <v>今後も法令や国・県の制度及び市民に必要な情報を適切に反映し、隔年で本事業を実施していく。</v>
      </c>
      <c r="U26" s="1014"/>
      <c r="V26" s="1014"/>
      <c r="W26" s="1014"/>
      <c r="X26" s="1015"/>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新座市防災マップ・ハンドブック印刷数</v>
      </c>
      <c r="C33" s="95"/>
      <c r="D33" s="23" t="str">
        <f t="shared" ref="D33:E36" si="1">D70</f>
        <v>部</v>
      </c>
      <c r="E33" s="161">
        <f t="shared" si="1"/>
        <v>15000</v>
      </c>
      <c r="F33" s="161"/>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新座市洪水・土砂災害ハザードマップ印刷数</v>
      </c>
      <c r="C34" s="95"/>
      <c r="D34" s="23" t="str">
        <f t="shared" si="1"/>
        <v>部</v>
      </c>
      <c r="E34" s="161">
        <f t="shared" si="1"/>
        <v>12000</v>
      </c>
      <c r="F34" s="161"/>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新座市地震ハザードマップ印刷数</v>
      </c>
      <c r="C35" s="95"/>
      <c r="D35" s="23" t="str">
        <f t="shared" si="1"/>
        <v>部</v>
      </c>
      <c r="E35" s="161">
        <f t="shared" si="1"/>
        <v>6000</v>
      </c>
      <c r="F35" s="161"/>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006" t="s">
        <v>46</v>
      </c>
      <c r="B44" s="1007"/>
      <c r="C44" s="1007"/>
      <c r="D44" s="1007"/>
      <c r="E44" s="1008" t="s">
        <v>200</v>
      </c>
      <c r="F44" s="1009"/>
      <c r="G44" s="1009"/>
      <c r="H44" s="1009"/>
      <c r="I44" s="1009"/>
      <c r="J44" s="1009"/>
      <c r="K44" s="1009"/>
      <c r="L44" s="1009"/>
      <c r="M44" s="1009"/>
      <c r="N44" s="1010"/>
    </row>
    <row r="45" spans="1:35" ht="20.100000000000001" customHeight="1" x14ac:dyDescent="0.15">
      <c r="A45" s="1001" t="s">
        <v>47</v>
      </c>
      <c r="B45" s="1002"/>
      <c r="C45" s="1002"/>
      <c r="D45" s="1002"/>
      <c r="E45" s="1011" t="s">
        <v>137</v>
      </c>
      <c r="F45" s="1012"/>
      <c r="G45" s="1012"/>
      <c r="H45" s="1012"/>
      <c r="I45" s="1012"/>
      <c r="J45" s="1012"/>
      <c r="K45" s="1012"/>
      <c r="L45" s="1012"/>
      <c r="M45" s="1012"/>
      <c r="N45" s="1013"/>
    </row>
    <row r="46" spans="1:35" ht="20.100000000000001" customHeight="1" x14ac:dyDescent="0.15">
      <c r="A46" s="995" t="s">
        <v>50</v>
      </c>
      <c r="B46" s="996"/>
      <c r="C46" s="996"/>
      <c r="D46" s="997"/>
      <c r="E46" s="998" t="s">
        <v>201</v>
      </c>
      <c r="F46" s="999"/>
      <c r="G46" s="999"/>
      <c r="H46" s="999"/>
      <c r="I46" s="999"/>
      <c r="J46" s="999"/>
      <c r="K46" s="999"/>
      <c r="L46" s="999"/>
      <c r="M46" s="999"/>
      <c r="N46" s="100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001" t="s">
        <v>54</v>
      </c>
      <c r="B51" s="1002"/>
      <c r="C51" s="1002"/>
      <c r="D51" s="1002"/>
      <c r="E51" s="1003" t="str">
        <f>AA52 &amp; "市が直接実施  " &amp; AB52  &amp; "一部委託  "  &amp; AC52 &amp; "全部委託・指定管理  " &amp; AD52 &amp; "その他"</f>
        <v>■市が直接実施  □一部委託  □全部委託・指定管理  □その他</v>
      </c>
      <c r="F51" s="1004"/>
      <c r="G51" s="1004"/>
      <c r="H51" s="1004"/>
      <c r="I51" s="1004"/>
      <c r="J51" s="1004"/>
      <c r="K51" s="1004"/>
      <c r="L51" s="1004"/>
      <c r="M51" s="1004"/>
      <c r="N51" s="1005"/>
    </row>
    <row r="52" spans="1:40" ht="20.100000000000001" customHeight="1" x14ac:dyDescent="0.15">
      <c r="A52" s="1001" t="s">
        <v>55</v>
      </c>
      <c r="B52" s="1002"/>
      <c r="C52" s="1002"/>
      <c r="D52" s="1002"/>
      <c r="E52" s="1003" t="str">
        <f>AA53 &amp; "国・県の制度　 " &amp; AB53  &amp; "国・県の制度＋市独自の制度　 "  &amp; AC53  &amp; "市独自の制度"</f>
        <v>□国・県の制度　 ■国・県の制度＋市独自の制度　 □市独自の制度</v>
      </c>
      <c r="F52" s="1004"/>
      <c r="G52" s="1004"/>
      <c r="H52" s="1004"/>
      <c r="I52" s="1004"/>
      <c r="J52" s="1004"/>
      <c r="K52" s="1004"/>
      <c r="L52" s="1004"/>
      <c r="M52" s="1004"/>
      <c r="N52" s="1005"/>
      <c r="AA52" s="10" t="s">
        <v>84</v>
      </c>
      <c r="AB52" s="10" t="s">
        <v>85</v>
      </c>
      <c r="AC52" s="10" t="s">
        <v>85</v>
      </c>
      <c r="AD52" s="10" t="s">
        <v>85</v>
      </c>
    </row>
    <row r="53" spans="1:40" ht="20.100000000000001" customHeight="1" thickBot="1" x14ac:dyDescent="0.2">
      <c r="A53" s="990" t="s">
        <v>56</v>
      </c>
      <c r="B53" s="991"/>
      <c r="C53" s="991"/>
      <c r="D53" s="991"/>
      <c r="E53" s="992" t="s">
        <v>202</v>
      </c>
      <c r="F53" s="993"/>
      <c r="G53" s="993"/>
      <c r="H53" s="993"/>
      <c r="I53" s="993"/>
      <c r="J53" s="993"/>
      <c r="K53" s="993"/>
      <c r="L53" s="993"/>
      <c r="M53" s="993"/>
      <c r="N53" s="994"/>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2986000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0</v>
      </c>
      <c r="AE57" s="25">
        <v>2986</v>
      </c>
      <c r="AF57" s="25">
        <v>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2986000</v>
      </c>
      <c r="G58" s="17"/>
      <c r="H58" s="18">
        <f>IFERROR(G57-H59,"")</f>
        <v>0</v>
      </c>
      <c r="I58" s="17"/>
      <c r="J58" s="18">
        <f>IFERROR(I57-J59,"")</f>
        <v>0</v>
      </c>
      <c r="K58" s="17"/>
      <c r="L58" s="18">
        <f>IFERROR(K57-L59,"")</f>
        <v>0</v>
      </c>
      <c r="M58" s="17"/>
      <c r="N58" s="19">
        <f>IFERROR(M57-N59,"")</f>
        <v>0</v>
      </c>
      <c r="AA58" s="25">
        <v>0</v>
      </c>
      <c r="AB58" s="25">
        <v>0</v>
      </c>
      <c r="AC58" s="25">
        <v>0</v>
      </c>
      <c r="AD58" s="25">
        <v>0</v>
      </c>
      <c r="AE58" s="25">
        <v>2900040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2900040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85960</v>
      </c>
      <c r="F61" s="107"/>
      <c r="G61" s="107">
        <f>IFERROR(G57-G60,"")</f>
        <v>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0.97121232417950432</v>
      </c>
      <c r="F62" s="109"/>
      <c r="G62" s="109" t="str">
        <f>IFERROR(G$60/G$57,"")</f>
        <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203</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204</v>
      </c>
      <c r="C70" s="95"/>
      <c r="D70" s="28" t="s">
        <v>205</v>
      </c>
      <c r="E70" s="90">
        <f>IFERROR(HLOOKUP($AE$38,$AA$76:$AI$80,2,FALSE),"")</f>
        <v>15000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206</v>
      </c>
      <c r="C71" s="95"/>
      <c r="D71" s="28" t="s">
        <v>205</v>
      </c>
      <c r="E71" s="90">
        <f>IFERROR(HLOOKUP($AE$38,$AA$76:$AI$80,3,FALSE),"")</f>
        <v>12000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207</v>
      </c>
      <c r="C72" s="95"/>
      <c r="D72" s="28" t="s">
        <v>205</v>
      </c>
      <c r="E72" s="90">
        <f>IFERROR(HLOOKUP($AE$38,$AA$76:$AI$80,4,FALSE),"")</f>
        <v>6000</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15000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12000</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6000</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977" t="s">
        <v>44</v>
      </c>
      <c r="B85" s="978"/>
      <c r="C85" s="978"/>
      <c r="D85" s="978"/>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977" t="s">
        <v>48</v>
      </c>
      <c r="B87" s="978"/>
      <c r="C87" s="978"/>
      <c r="D87" s="978"/>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988" t="s">
        <v>51</v>
      </c>
      <c r="B89" s="989"/>
      <c r="C89" s="989"/>
      <c r="D89" s="989"/>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977" t="s">
        <v>53</v>
      </c>
      <c r="B91" s="978"/>
      <c r="C91" s="978"/>
      <c r="D91" s="979"/>
      <c r="E91" s="51" t="s">
        <v>208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977" t="s">
        <v>65</v>
      </c>
      <c r="B98" s="978"/>
      <c r="C98" s="978"/>
      <c r="D98" s="979"/>
      <c r="E98" s="983" t="s">
        <v>111</v>
      </c>
      <c r="F98" s="984"/>
      <c r="G98" s="985" t="s">
        <v>66</v>
      </c>
      <c r="H98" s="986"/>
      <c r="I98" s="986"/>
      <c r="J98" s="986"/>
      <c r="K98" s="986"/>
      <c r="L98" s="986"/>
      <c r="M98" s="986"/>
      <c r="N98" s="98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977" t="s">
        <v>76</v>
      </c>
      <c r="B105" s="978"/>
      <c r="C105" s="978"/>
      <c r="D105" s="979"/>
      <c r="E105" s="980" t="s">
        <v>209</v>
      </c>
      <c r="F105" s="981"/>
      <c r="G105" s="981"/>
      <c r="H105" s="981"/>
      <c r="I105" s="981"/>
      <c r="J105" s="981"/>
      <c r="K105" s="981"/>
      <c r="L105" s="981"/>
      <c r="M105" s="981"/>
      <c r="N105" s="98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988" t="s">
        <v>40</v>
      </c>
      <c r="Q4" s="989"/>
      <c r="R4" s="989"/>
      <c r="S4" s="989"/>
      <c r="T4" s="196" t="str">
        <f>LEFT(E83,1)</f>
        <v>Ｂ</v>
      </c>
      <c r="U4" s="1114" t="s">
        <v>41</v>
      </c>
      <c r="V4" s="1114"/>
      <c r="W4" s="1114"/>
      <c r="X4" s="111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977" t="s">
        <v>44</v>
      </c>
      <c r="Q6" s="978"/>
      <c r="R6" s="978"/>
      <c r="S6" s="978"/>
      <c r="T6" s="196" t="str">
        <f>LEFT(E85,1)</f>
        <v>Ｂ</v>
      </c>
      <c r="U6" s="1114" t="s">
        <v>45</v>
      </c>
      <c r="V6" s="1114"/>
      <c r="W6" s="1114"/>
      <c r="X6" s="111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116" t="s">
        <v>46</v>
      </c>
      <c r="B7" s="1117"/>
      <c r="C7" s="1117"/>
      <c r="D7" s="1117"/>
      <c r="E7" s="1118" t="str">
        <f t="shared" si="0"/>
        <v>災害見舞金等支給</v>
      </c>
      <c r="F7" s="1119"/>
      <c r="G7" s="1119"/>
      <c r="H7" s="1119"/>
      <c r="I7" s="1119"/>
      <c r="J7" s="1119"/>
      <c r="K7" s="1119"/>
      <c r="L7" s="1119"/>
      <c r="M7" s="1119"/>
      <c r="N7" s="1120"/>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091" t="s">
        <v>47</v>
      </c>
      <c r="B8" s="1092"/>
      <c r="C8" s="1092"/>
      <c r="D8" s="1092"/>
      <c r="E8" s="1101" t="str">
        <f t="shared" si="0"/>
        <v>福祉政策課</v>
      </c>
      <c r="F8" s="1102"/>
      <c r="G8" s="1102"/>
      <c r="H8" s="1102"/>
      <c r="I8" s="1102"/>
      <c r="J8" s="1102"/>
      <c r="K8" s="1102"/>
      <c r="L8" s="1102"/>
      <c r="M8" s="1102"/>
      <c r="N8" s="1103"/>
      <c r="P8" s="1088" t="s">
        <v>48</v>
      </c>
      <c r="Q8" s="1089"/>
      <c r="R8" s="1089"/>
      <c r="S8" s="1089"/>
      <c r="T8" s="183" t="str">
        <f>LEFT(E87,1)</f>
        <v>Ａ</v>
      </c>
      <c r="U8" s="1104" t="s">
        <v>49</v>
      </c>
      <c r="V8" s="1104"/>
      <c r="W8" s="1104"/>
      <c r="X8" s="110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106" t="s">
        <v>50</v>
      </c>
      <c r="B9" s="1107"/>
      <c r="C9" s="1107"/>
      <c r="D9" s="1108"/>
      <c r="E9" s="1109" t="str">
        <f t="shared" si="0"/>
        <v>新座市災害見舞金等支給条例に基づき、市民が災害により被害を受けたときに、被災者又はその遺族に対し、災害見舞金又は弔慰金を支給する。</v>
      </c>
      <c r="F9" s="1110"/>
      <c r="G9" s="1110"/>
      <c r="H9" s="1110"/>
      <c r="I9" s="1110"/>
      <c r="J9" s="1110"/>
      <c r="K9" s="1110"/>
      <c r="L9" s="1110"/>
      <c r="M9" s="1110"/>
      <c r="N9" s="1111"/>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112" t="s">
        <v>51</v>
      </c>
      <c r="Q10" s="1113"/>
      <c r="R10" s="1113"/>
      <c r="S10" s="1113"/>
      <c r="T10" s="196" t="str">
        <f>LEFT(E89,1)</f>
        <v>Ｂ</v>
      </c>
      <c r="U10" s="1104" t="s">
        <v>52</v>
      </c>
      <c r="V10" s="1104"/>
      <c r="W10" s="1104"/>
      <c r="X10" s="110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被災した市民に対する見舞金の支給については、直接的な被災者支援に当たるため、重要な施策であり、継続して実施する必要がある。</v>
      </c>
      <c r="U12" s="1086"/>
      <c r="V12" s="1086"/>
      <c r="W12" s="1086"/>
      <c r="X12" s="1087"/>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091" t="s">
        <v>54</v>
      </c>
      <c r="B14" s="1092"/>
      <c r="C14" s="1092"/>
      <c r="D14" s="1092"/>
      <c r="E14" s="1093" t="str">
        <f>E51</f>
        <v>■市が直接実施  □一部委託  □全部委託・指定管理  □その他</v>
      </c>
      <c r="F14" s="1094"/>
      <c r="G14" s="1094"/>
      <c r="H14" s="1094"/>
      <c r="I14" s="1094"/>
      <c r="J14" s="1094"/>
      <c r="K14" s="1094"/>
      <c r="L14" s="1094"/>
      <c r="M14" s="1094"/>
      <c r="N14" s="1095"/>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091" t="s">
        <v>55</v>
      </c>
      <c r="B15" s="1092"/>
      <c r="C15" s="1092"/>
      <c r="D15" s="1092"/>
      <c r="E15" s="1093" t="str">
        <f>E52</f>
        <v>□国・県の制度　 □国・県の制度＋市独自の制度　 ■市独自の制度</v>
      </c>
      <c r="F15" s="1094"/>
      <c r="G15" s="1094"/>
      <c r="H15" s="1094"/>
      <c r="I15" s="1094"/>
      <c r="J15" s="1094"/>
      <c r="K15" s="1094"/>
      <c r="L15" s="1094"/>
      <c r="M15" s="1094"/>
      <c r="N15" s="1095"/>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096" t="s">
        <v>56</v>
      </c>
      <c r="B16" s="1097"/>
      <c r="C16" s="1097"/>
      <c r="D16" s="1097"/>
      <c r="E16" s="1098" t="str">
        <f>E53</f>
        <v>新座市災害見舞金等支給条例</v>
      </c>
      <c r="F16" s="1099"/>
      <c r="G16" s="1099"/>
      <c r="H16" s="1099"/>
      <c r="I16" s="1099"/>
      <c r="J16" s="1099"/>
      <c r="K16" s="1099"/>
      <c r="L16" s="1099"/>
      <c r="M16" s="1099"/>
      <c r="N16" s="110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315000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315000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315000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市内で火災等の災害が発生した際に、被災状況に応じて見舞金を支出した。
支給件数５件　合計３１５，０００円</v>
      </c>
      <c r="F26" s="104"/>
      <c r="G26" s="104"/>
      <c r="H26" s="104"/>
      <c r="I26" s="104"/>
      <c r="J26" s="104"/>
      <c r="K26" s="104"/>
      <c r="L26" s="104"/>
      <c r="M26" s="104"/>
      <c r="N26" s="105"/>
      <c r="O26" s="20"/>
      <c r="P26" s="1088" t="s">
        <v>76</v>
      </c>
      <c r="Q26" s="1089"/>
      <c r="R26" s="1089"/>
      <c r="S26" s="1090"/>
      <c r="T26" s="152" t="str">
        <f>E105</f>
        <v>令和５年度と変わらず、火災等による被災状況に応じて見舞金を支出する。</v>
      </c>
      <c r="U26" s="1086"/>
      <c r="V26" s="1086"/>
      <c r="W26" s="1086"/>
      <c r="X26" s="1087"/>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見舞金支給件数</v>
      </c>
      <c r="C33" s="95"/>
      <c r="D33" s="23" t="str">
        <f t="shared" ref="D33:E36" si="1">D70</f>
        <v>件</v>
      </c>
      <c r="E33" s="147">
        <f t="shared" si="1"/>
        <v>5</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078" t="s">
        <v>46</v>
      </c>
      <c r="B44" s="1079"/>
      <c r="C44" s="1079"/>
      <c r="D44" s="1079"/>
      <c r="E44" s="1080" t="s">
        <v>210</v>
      </c>
      <c r="F44" s="1081"/>
      <c r="G44" s="1081"/>
      <c r="H44" s="1081"/>
      <c r="I44" s="1081"/>
      <c r="J44" s="1081"/>
      <c r="K44" s="1081"/>
      <c r="L44" s="1081"/>
      <c r="M44" s="1081"/>
      <c r="N44" s="1082"/>
    </row>
    <row r="45" spans="1:35" ht="20.100000000000001" customHeight="1" x14ac:dyDescent="0.15">
      <c r="A45" s="1073" t="s">
        <v>47</v>
      </c>
      <c r="B45" s="1074"/>
      <c r="C45" s="1074"/>
      <c r="D45" s="1074"/>
      <c r="E45" s="1083" t="s">
        <v>211</v>
      </c>
      <c r="F45" s="1084"/>
      <c r="G45" s="1084"/>
      <c r="H45" s="1084"/>
      <c r="I45" s="1084"/>
      <c r="J45" s="1084"/>
      <c r="K45" s="1084"/>
      <c r="L45" s="1084"/>
      <c r="M45" s="1084"/>
      <c r="N45" s="1085"/>
    </row>
    <row r="46" spans="1:35" ht="20.100000000000001" customHeight="1" x14ac:dyDescent="0.15">
      <c r="A46" s="1067" t="s">
        <v>50</v>
      </c>
      <c r="B46" s="1068"/>
      <c r="C46" s="1068"/>
      <c r="D46" s="1069"/>
      <c r="E46" s="1070" t="s">
        <v>212</v>
      </c>
      <c r="F46" s="1071"/>
      <c r="G46" s="1071"/>
      <c r="H46" s="1071"/>
      <c r="I46" s="1071"/>
      <c r="J46" s="1071"/>
      <c r="K46" s="1071"/>
      <c r="L46" s="1071"/>
      <c r="M46" s="1071"/>
      <c r="N46" s="107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073" t="s">
        <v>54</v>
      </c>
      <c r="B51" s="1074"/>
      <c r="C51" s="1074"/>
      <c r="D51" s="1074"/>
      <c r="E51" s="1075" t="str">
        <f>AA52 &amp; "市が直接実施  " &amp; AB52  &amp; "一部委託  "  &amp; AC52 &amp; "全部委託・指定管理  " &amp; AD52 &amp; "その他"</f>
        <v>■市が直接実施  □一部委託  □全部委託・指定管理  □その他</v>
      </c>
      <c r="F51" s="1076"/>
      <c r="G51" s="1076"/>
      <c r="H51" s="1076"/>
      <c r="I51" s="1076"/>
      <c r="J51" s="1076"/>
      <c r="K51" s="1076"/>
      <c r="L51" s="1076"/>
      <c r="M51" s="1076"/>
      <c r="N51" s="1077"/>
    </row>
    <row r="52" spans="1:40" ht="20.100000000000001" customHeight="1" x14ac:dyDescent="0.15">
      <c r="A52" s="1073" t="s">
        <v>55</v>
      </c>
      <c r="B52" s="1074"/>
      <c r="C52" s="1074"/>
      <c r="D52" s="1074"/>
      <c r="E52" s="1075" t="str">
        <f>AA53 &amp; "国・県の制度　 " &amp; AB53  &amp; "国・県の制度＋市独自の制度　 "  &amp; AC53  &amp; "市独自の制度"</f>
        <v>□国・県の制度　 □国・県の制度＋市独自の制度　 ■市独自の制度</v>
      </c>
      <c r="F52" s="1076"/>
      <c r="G52" s="1076"/>
      <c r="H52" s="1076"/>
      <c r="I52" s="1076"/>
      <c r="J52" s="1076"/>
      <c r="K52" s="1076"/>
      <c r="L52" s="1076"/>
      <c r="M52" s="1076"/>
      <c r="N52" s="1077"/>
      <c r="AA52" s="10" t="s">
        <v>84</v>
      </c>
      <c r="AB52" s="10" t="s">
        <v>85</v>
      </c>
      <c r="AC52" s="10" t="s">
        <v>85</v>
      </c>
      <c r="AD52" s="10" t="s">
        <v>85</v>
      </c>
    </row>
    <row r="53" spans="1:40" ht="20.100000000000001" customHeight="1" thickBot="1" x14ac:dyDescent="0.2">
      <c r="A53" s="1062" t="s">
        <v>56</v>
      </c>
      <c r="B53" s="1063"/>
      <c r="C53" s="1063"/>
      <c r="D53" s="1063"/>
      <c r="E53" s="1064" t="s">
        <v>213</v>
      </c>
      <c r="F53" s="1065"/>
      <c r="G53" s="1065"/>
      <c r="H53" s="1065"/>
      <c r="I53" s="1065"/>
      <c r="J53" s="1065"/>
      <c r="K53" s="1065"/>
      <c r="L53" s="1065"/>
      <c r="M53" s="1065"/>
      <c r="N53" s="1066"/>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315000</v>
      </c>
      <c r="F57" s="107"/>
      <c r="G57" s="107">
        <f>IFERROR(HLOOKUP($AF$38,$AA$56:$AI$57,2,FALSE)*1000,"")</f>
        <v>250000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490</v>
      </c>
      <c r="AE57" s="25">
        <v>315</v>
      </c>
      <c r="AF57" s="25">
        <v>250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315000</v>
      </c>
      <c r="G58" s="17"/>
      <c r="H58" s="18">
        <f>IFERROR(G57-H59,"")</f>
        <v>250000</v>
      </c>
      <c r="I58" s="17"/>
      <c r="J58" s="18">
        <f>IFERROR(I57-J59,"")</f>
        <v>0</v>
      </c>
      <c r="K58" s="17"/>
      <c r="L58" s="18">
        <f>IFERROR(K57-L59,"")</f>
        <v>0</v>
      </c>
      <c r="M58" s="17"/>
      <c r="N58" s="19">
        <f>IFERROR(M57-N59,"")</f>
        <v>0</v>
      </c>
      <c r="AA58" s="25">
        <v>0</v>
      </c>
      <c r="AB58" s="25">
        <v>0</v>
      </c>
      <c r="AC58" s="25">
        <v>0</v>
      </c>
      <c r="AD58" s="25">
        <v>75000</v>
      </c>
      <c r="AE58" s="25">
        <v>315000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315000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0</v>
      </c>
      <c r="F61" s="107"/>
      <c r="G61" s="107">
        <f>IFERROR(G57-G60,"")</f>
        <v>250000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1</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214</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215</v>
      </c>
      <c r="C70" s="95"/>
      <c r="D70" s="28" t="s">
        <v>153</v>
      </c>
      <c r="E70" s="90">
        <f>IFERROR(HLOOKUP($AE$38,$AA$76:$AI$80,2,FALSE),"")</f>
        <v>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5</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049" t="s">
        <v>44</v>
      </c>
      <c r="B85" s="1050"/>
      <c r="C85" s="1050"/>
      <c r="D85" s="1050"/>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049" t="s">
        <v>48</v>
      </c>
      <c r="B87" s="1050"/>
      <c r="C87" s="1050"/>
      <c r="D87" s="1050"/>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060" t="s">
        <v>51</v>
      </c>
      <c r="B89" s="1061"/>
      <c r="C89" s="1061"/>
      <c r="D89" s="1061"/>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049" t="s">
        <v>53</v>
      </c>
      <c r="B91" s="1050"/>
      <c r="C91" s="1050"/>
      <c r="D91" s="1051"/>
      <c r="E91" s="51" t="s">
        <v>216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049" t="s">
        <v>65</v>
      </c>
      <c r="B98" s="1050"/>
      <c r="C98" s="1050"/>
      <c r="D98" s="1051"/>
      <c r="E98" s="1055" t="s">
        <v>111</v>
      </c>
      <c r="F98" s="1056"/>
      <c r="G98" s="1057" t="s">
        <v>66</v>
      </c>
      <c r="H98" s="1058"/>
      <c r="I98" s="1058"/>
      <c r="J98" s="1058"/>
      <c r="K98" s="1058"/>
      <c r="L98" s="1058"/>
      <c r="M98" s="1058"/>
      <c r="N98" s="105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049" t="s">
        <v>76</v>
      </c>
      <c r="B105" s="1050"/>
      <c r="C105" s="1050"/>
      <c r="D105" s="1051"/>
      <c r="E105" s="1052" t="s">
        <v>217</v>
      </c>
      <c r="F105" s="1053"/>
      <c r="G105" s="1053"/>
      <c r="H105" s="1053"/>
      <c r="I105" s="1053"/>
      <c r="J105" s="1053"/>
      <c r="K105" s="1053"/>
      <c r="L105" s="1053"/>
      <c r="M105" s="1053"/>
      <c r="N105" s="105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70" zoomScaleNormal="90" zoomScaleSheetLayoutView="7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060" t="s">
        <v>40</v>
      </c>
      <c r="Q4" s="1061"/>
      <c r="R4" s="1061"/>
      <c r="S4" s="1061"/>
      <c r="T4" s="196" t="str">
        <f>LEFT(E83,1)</f>
        <v>Ｂ</v>
      </c>
      <c r="U4" s="1186" t="s">
        <v>41</v>
      </c>
      <c r="V4" s="1186"/>
      <c r="W4" s="1186"/>
      <c r="X4" s="118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049" t="s">
        <v>44</v>
      </c>
      <c r="Q6" s="1050"/>
      <c r="R6" s="1050"/>
      <c r="S6" s="1050"/>
      <c r="T6" s="196" t="str">
        <f>LEFT(E85,1)</f>
        <v>Ｂ</v>
      </c>
      <c r="U6" s="1186" t="s">
        <v>45</v>
      </c>
      <c r="V6" s="1186"/>
      <c r="W6" s="1186"/>
      <c r="X6" s="118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188" t="s">
        <v>46</v>
      </c>
      <c r="B7" s="1189"/>
      <c r="C7" s="1189"/>
      <c r="D7" s="1189"/>
      <c r="E7" s="1190" t="str">
        <f t="shared" si="0"/>
        <v>朝霞地区一部事務組合負担金</v>
      </c>
      <c r="F7" s="1191"/>
      <c r="G7" s="1191"/>
      <c r="H7" s="1191"/>
      <c r="I7" s="1191"/>
      <c r="J7" s="1191"/>
      <c r="K7" s="1191"/>
      <c r="L7" s="1191"/>
      <c r="M7" s="1191"/>
      <c r="N7" s="1192"/>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163" t="s">
        <v>47</v>
      </c>
      <c r="B8" s="1164"/>
      <c r="C8" s="1164"/>
      <c r="D8" s="1164"/>
      <c r="E8" s="1173" t="str">
        <f t="shared" si="0"/>
        <v>危機管理室</v>
      </c>
      <c r="F8" s="1174"/>
      <c r="G8" s="1174"/>
      <c r="H8" s="1174"/>
      <c r="I8" s="1174"/>
      <c r="J8" s="1174"/>
      <c r="K8" s="1174"/>
      <c r="L8" s="1174"/>
      <c r="M8" s="1174"/>
      <c r="N8" s="1175"/>
      <c r="P8" s="1160" t="s">
        <v>48</v>
      </c>
      <c r="Q8" s="1161"/>
      <c r="R8" s="1161"/>
      <c r="S8" s="1161"/>
      <c r="T8" s="183" t="str">
        <f>LEFT(E87,1)</f>
        <v>Ａ</v>
      </c>
      <c r="U8" s="1176" t="s">
        <v>49</v>
      </c>
      <c r="V8" s="1176"/>
      <c r="W8" s="1176"/>
      <c r="X8" s="117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178" t="s">
        <v>50</v>
      </c>
      <c r="B9" s="1179"/>
      <c r="C9" s="1179"/>
      <c r="D9" s="1180"/>
      <c r="E9" s="1181" t="str">
        <f t="shared" si="0"/>
        <v>新座市・朝霞市・志木市・和光市で組織する朝霞地区一部事務組合が共同処理する事務について、消防（消防団及び消防水利施設に関することを除く。）に要する経費及び当該組合の議会運営、総務等に係る経費を負担する。
１　構成市の消防負担割合　（１）人口割　８５％　（２）均等割　１５％
２　議会・総務負担割合　　（１）人口割　６５％　（２）均等割　３５％</v>
      </c>
      <c r="F9" s="1182"/>
      <c r="G9" s="1182"/>
      <c r="H9" s="1182"/>
      <c r="I9" s="1182"/>
      <c r="J9" s="1182"/>
      <c r="K9" s="1182"/>
      <c r="L9" s="1182"/>
      <c r="M9" s="1182"/>
      <c r="N9" s="118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184" t="s">
        <v>51</v>
      </c>
      <c r="Q10" s="1185"/>
      <c r="R10" s="1185"/>
      <c r="S10" s="1185"/>
      <c r="T10" s="196" t="str">
        <f>LEFT(E89,1)</f>
        <v>Ａ</v>
      </c>
      <c r="U10" s="1176" t="s">
        <v>52</v>
      </c>
      <c r="V10" s="1176"/>
      <c r="W10" s="1176"/>
      <c r="X10" s="117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朝霞地区一部事務組合の負担金を担うことにより、消火活動を始めとする消防行政を推進し、地域住民の安全確保のための活動が行われている。</v>
      </c>
      <c r="U12" s="1158"/>
      <c r="V12" s="1158"/>
      <c r="W12" s="1158"/>
      <c r="X12" s="1159"/>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163" t="s">
        <v>54</v>
      </c>
      <c r="B14" s="1164"/>
      <c r="C14" s="1164"/>
      <c r="D14" s="1164"/>
      <c r="E14" s="1165" t="str">
        <f>E51</f>
        <v>■市が直接実施  □一部委託  □全部委託・指定管理  □その他</v>
      </c>
      <c r="F14" s="1166"/>
      <c r="G14" s="1166"/>
      <c r="H14" s="1166"/>
      <c r="I14" s="1166"/>
      <c r="J14" s="1166"/>
      <c r="K14" s="1166"/>
      <c r="L14" s="1166"/>
      <c r="M14" s="1166"/>
      <c r="N14" s="1167"/>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163" t="s">
        <v>55</v>
      </c>
      <c r="B15" s="1164"/>
      <c r="C15" s="1164"/>
      <c r="D15" s="1164"/>
      <c r="E15" s="1165" t="str">
        <f>E52</f>
        <v>□国・県の制度　 □国・県の制度＋市独自の制度　 ■市独自の制度</v>
      </c>
      <c r="F15" s="1166"/>
      <c r="G15" s="1166"/>
      <c r="H15" s="1166"/>
      <c r="I15" s="1166"/>
      <c r="J15" s="1166"/>
      <c r="K15" s="1166"/>
      <c r="L15" s="1166"/>
      <c r="M15" s="1166"/>
      <c r="N15" s="1167"/>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168" t="s">
        <v>56</v>
      </c>
      <c r="B16" s="1169"/>
      <c r="C16" s="1169"/>
      <c r="D16" s="1169"/>
      <c r="E16" s="1170" t="str">
        <f>E53</f>
        <v>なし</v>
      </c>
      <c r="F16" s="1171"/>
      <c r="G16" s="1171"/>
      <c r="H16" s="1171"/>
      <c r="I16" s="1171"/>
      <c r="J16" s="1171"/>
      <c r="K16" s="1171"/>
      <c r="L16" s="1171"/>
      <c r="M16" s="1171"/>
      <c r="N16" s="117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1620515000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1620515000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1620515000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新座市・朝霞市・志木市・和光市で組織する朝霞地区一部事務組合が共同処理する事務について、消防（消防団及び消防水利施設に関することを除く。）に要する経費及び当該組合の議会運営、総務等に係る経費を負担した。</v>
      </c>
      <c r="F26" s="104"/>
      <c r="G26" s="104"/>
      <c r="H26" s="104"/>
      <c r="I26" s="104"/>
      <c r="J26" s="104"/>
      <c r="K26" s="104"/>
      <c r="L26" s="104"/>
      <c r="M26" s="104"/>
      <c r="N26" s="105"/>
      <c r="O26" s="20"/>
      <c r="P26" s="1160" t="s">
        <v>76</v>
      </c>
      <c r="Q26" s="1161"/>
      <c r="R26" s="1161"/>
      <c r="S26" s="1162"/>
      <c r="T26" s="152" t="str">
        <f>E105</f>
        <v>引き続き、朝霞地区一部事務組合への負担金を担い、消火活動を始めとする消防行政の推進に努め、地域住民の安全確保のための活動を支援する。</v>
      </c>
      <c r="U26" s="1158"/>
      <c r="V26" s="1158"/>
      <c r="W26" s="1158"/>
      <c r="X26" s="1159"/>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消防負担金</v>
      </c>
      <c r="C33" s="95"/>
      <c r="D33" s="23" t="str">
        <f t="shared" ref="D33:E36" si="1">D70</f>
        <v>円</v>
      </c>
      <c r="E33" s="161">
        <f t="shared" si="1"/>
        <v>1575113000</v>
      </c>
      <c r="F33" s="161"/>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議会・総務負担金</v>
      </c>
      <c r="C34" s="95"/>
      <c r="D34" s="23" t="str">
        <f t="shared" si="1"/>
        <v>円</v>
      </c>
      <c r="E34" s="161">
        <f t="shared" si="1"/>
        <v>45402000</v>
      </c>
      <c r="F34" s="161"/>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150" t="s">
        <v>46</v>
      </c>
      <c r="B44" s="1151"/>
      <c r="C44" s="1151"/>
      <c r="D44" s="1151"/>
      <c r="E44" s="1152" t="s">
        <v>218</v>
      </c>
      <c r="F44" s="1153"/>
      <c r="G44" s="1153"/>
      <c r="H44" s="1153"/>
      <c r="I44" s="1153"/>
      <c r="J44" s="1153"/>
      <c r="K44" s="1153"/>
      <c r="L44" s="1153"/>
      <c r="M44" s="1153"/>
      <c r="N44" s="1154"/>
    </row>
    <row r="45" spans="1:35" ht="20.100000000000001" customHeight="1" x14ac:dyDescent="0.15">
      <c r="A45" s="1145" t="s">
        <v>47</v>
      </c>
      <c r="B45" s="1146"/>
      <c r="C45" s="1146"/>
      <c r="D45" s="1146"/>
      <c r="E45" s="1155" t="s">
        <v>137</v>
      </c>
      <c r="F45" s="1156"/>
      <c r="G45" s="1156"/>
      <c r="H45" s="1156"/>
      <c r="I45" s="1156"/>
      <c r="J45" s="1156"/>
      <c r="K45" s="1156"/>
      <c r="L45" s="1156"/>
      <c r="M45" s="1156"/>
      <c r="N45" s="1157"/>
    </row>
    <row r="46" spans="1:35" ht="20.100000000000001" customHeight="1" x14ac:dyDescent="0.15">
      <c r="A46" s="1139" t="s">
        <v>50</v>
      </c>
      <c r="B46" s="1140"/>
      <c r="C46" s="1140"/>
      <c r="D46" s="1141"/>
      <c r="E46" s="1142" t="s">
        <v>219</v>
      </c>
      <c r="F46" s="1143"/>
      <c r="G46" s="1143"/>
      <c r="H46" s="1143"/>
      <c r="I46" s="1143"/>
      <c r="J46" s="1143"/>
      <c r="K46" s="1143"/>
      <c r="L46" s="1143"/>
      <c r="M46" s="1143"/>
      <c r="N46" s="114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145" t="s">
        <v>54</v>
      </c>
      <c r="B51" s="1146"/>
      <c r="C51" s="1146"/>
      <c r="D51" s="1146"/>
      <c r="E51" s="1147" t="str">
        <f>AA52 &amp; "市が直接実施  " &amp; AB52  &amp; "一部委託  "  &amp; AC52 &amp; "全部委託・指定管理  " &amp; AD52 &amp; "その他"</f>
        <v>■市が直接実施  □一部委託  □全部委託・指定管理  □その他</v>
      </c>
      <c r="F51" s="1148"/>
      <c r="G51" s="1148"/>
      <c r="H51" s="1148"/>
      <c r="I51" s="1148"/>
      <c r="J51" s="1148"/>
      <c r="K51" s="1148"/>
      <c r="L51" s="1148"/>
      <c r="M51" s="1148"/>
      <c r="N51" s="1149"/>
    </row>
    <row r="52" spans="1:40" ht="20.100000000000001" customHeight="1" x14ac:dyDescent="0.15">
      <c r="A52" s="1145" t="s">
        <v>55</v>
      </c>
      <c r="B52" s="1146"/>
      <c r="C52" s="1146"/>
      <c r="D52" s="1146"/>
      <c r="E52" s="1147" t="str">
        <f>AA53 &amp; "国・県の制度　 " &amp; AB53  &amp; "国・県の制度＋市独自の制度　 "  &amp; AC53  &amp; "市独自の制度"</f>
        <v>□国・県の制度　 □国・県の制度＋市独自の制度　 ■市独自の制度</v>
      </c>
      <c r="F52" s="1148"/>
      <c r="G52" s="1148"/>
      <c r="H52" s="1148"/>
      <c r="I52" s="1148"/>
      <c r="J52" s="1148"/>
      <c r="K52" s="1148"/>
      <c r="L52" s="1148"/>
      <c r="M52" s="1148"/>
      <c r="N52" s="1149"/>
      <c r="AA52" s="10" t="s">
        <v>84</v>
      </c>
      <c r="AB52" s="10" t="s">
        <v>85</v>
      </c>
      <c r="AC52" s="10" t="s">
        <v>85</v>
      </c>
      <c r="AD52" s="10" t="s">
        <v>85</v>
      </c>
    </row>
    <row r="53" spans="1:40" ht="20.100000000000001" customHeight="1" thickBot="1" x14ac:dyDescent="0.2">
      <c r="A53" s="1134" t="s">
        <v>56</v>
      </c>
      <c r="B53" s="1135"/>
      <c r="C53" s="1135"/>
      <c r="D53" s="1135"/>
      <c r="E53" s="1136" t="s">
        <v>158</v>
      </c>
      <c r="F53" s="1137"/>
      <c r="G53" s="1137"/>
      <c r="H53" s="1137"/>
      <c r="I53" s="1137"/>
      <c r="J53" s="1137"/>
      <c r="K53" s="1137"/>
      <c r="L53" s="1137"/>
      <c r="M53" s="1137"/>
      <c r="N53" s="1138"/>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1620515000</v>
      </c>
      <c r="F57" s="107"/>
      <c r="G57" s="107">
        <f>IFERROR(HLOOKUP($AF$38,$AA$56:$AI$57,2,FALSE)*1000,"")</f>
        <v>1695650000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1567574</v>
      </c>
      <c r="AE57" s="25">
        <v>1620515</v>
      </c>
      <c r="AF57" s="25">
        <v>1695650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1620515000</v>
      </c>
      <c r="G58" s="17"/>
      <c r="H58" s="18">
        <f>IFERROR(G57-H59,"")</f>
        <v>1695650000</v>
      </c>
      <c r="I58" s="17"/>
      <c r="J58" s="18">
        <f>IFERROR(I57-J59,"")</f>
        <v>0</v>
      </c>
      <c r="K58" s="17"/>
      <c r="L58" s="18">
        <f>IFERROR(K57-L59,"")</f>
        <v>0</v>
      </c>
      <c r="M58" s="17"/>
      <c r="N58" s="19">
        <f>IFERROR(M57-N59,"")</f>
        <v>0</v>
      </c>
      <c r="AA58" s="25">
        <v>0</v>
      </c>
      <c r="AB58" s="25">
        <v>0</v>
      </c>
      <c r="AC58" s="25">
        <v>0</v>
      </c>
      <c r="AD58" s="25">
        <v>1251845000</v>
      </c>
      <c r="AE58" s="25">
        <v>1620515000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1620515000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0</v>
      </c>
      <c r="F61" s="107"/>
      <c r="G61" s="107">
        <f>IFERROR(G57-G60,"")</f>
        <v>1695650000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1</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220</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221</v>
      </c>
      <c r="C70" s="95"/>
      <c r="D70" s="28" t="s">
        <v>222</v>
      </c>
      <c r="E70" s="90">
        <f>IFERROR(HLOOKUP($AE$38,$AA$76:$AI$80,2,FALSE),"")</f>
        <v>1575113000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223</v>
      </c>
      <c r="C71" s="95"/>
      <c r="D71" s="28" t="s">
        <v>222</v>
      </c>
      <c r="E71" s="90">
        <f>IFERROR(HLOOKUP($AE$38,$AA$76:$AI$80,3,FALSE),"")</f>
        <v>45402000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1575113000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45402000</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121" t="s">
        <v>44</v>
      </c>
      <c r="B85" s="1122"/>
      <c r="C85" s="1122"/>
      <c r="D85" s="1122"/>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121" t="s">
        <v>48</v>
      </c>
      <c r="B87" s="1122"/>
      <c r="C87" s="1122"/>
      <c r="D87" s="1122"/>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132" t="s">
        <v>51</v>
      </c>
      <c r="B89" s="1133"/>
      <c r="C89" s="1133"/>
      <c r="D89" s="1133"/>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121" t="s">
        <v>53</v>
      </c>
      <c r="B91" s="1122"/>
      <c r="C91" s="1122"/>
      <c r="D91" s="1123"/>
      <c r="E91" s="51" t="s">
        <v>224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121" t="s">
        <v>65</v>
      </c>
      <c r="B98" s="1122"/>
      <c r="C98" s="1122"/>
      <c r="D98" s="1123"/>
      <c r="E98" s="1127" t="s">
        <v>111</v>
      </c>
      <c r="F98" s="1128"/>
      <c r="G98" s="1129" t="s">
        <v>66</v>
      </c>
      <c r="H98" s="1130"/>
      <c r="I98" s="1130"/>
      <c r="J98" s="1130"/>
      <c r="K98" s="1130"/>
      <c r="L98" s="1130"/>
      <c r="M98" s="1130"/>
      <c r="N98" s="113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121" t="s">
        <v>76</v>
      </c>
      <c r="B105" s="1122"/>
      <c r="C105" s="1122"/>
      <c r="D105" s="1123"/>
      <c r="E105" s="1124" t="s">
        <v>225</v>
      </c>
      <c r="F105" s="1125"/>
      <c r="G105" s="1125"/>
      <c r="H105" s="1125"/>
      <c r="I105" s="1125"/>
      <c r="J105" s="1125"/>
      <c r="K105" s="1125"/>
      <c r="L105" s="1125"/>
      <c r="M105" s="1125"/>
      <c r="N105" s="112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132" t="s">
        <v>40</v>
      </c>
      <c r="Q4" s="1133"/>
      <c r="R4" s="1133"/>
      <c r="S4" s="1133"/>
      <c r="T4" s="196" t="str">
        <f>LEFT(E83,1)</f>
        <v>Ｂ</v>
      </c>
      <c r="U4" s="1258" t="s">
        <v>41</v>
      </c>
      <c r="V4" s="1258"/>
      <c r="W4" s="1258"/>
      <c r="X4" s="125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121" t="s">
        <v>44</v>
      </c>
      <c r="Q6" s="1122"/>
      <c r="R6" s="1122"/>
      <c r="S6" s="1122"/>
      <c r="T6" s="196" t="str">
        <f>LEFT(E85,1)</f>
        <v>Ｂ</v>
      </c>
      <c r="U6" s="1258" t="s">
        <v>45</v>
      </c>
      <c r="V6" s="1258"/>
      <c r="W6" s="1258"/>
      <c r="X6" s="125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260" t="s">
        <v>46</v>
      </c>
      <c r="B7" s="1261"/>
      <c r="C7" s="1261"/>
      <c r="D7" s="1261"/>
      <c r="E7" s="1262" t="str">
        <f t="shared" si="0"/>
        <v>消防団活動</v>
      </c>
      <c r="F7" s="1263"/>
      <c r="G7" s="1263"/>
      <c r="H7" s="1263"/>
      <c r="I7" s="1263"/>
      <c r="J7" s="1263"/>
      <c r="K7" s="1263"/>
      <c r="L7" s="1263"/>
      <c r="M7" s="1263"/>
      <c r="N7" s="1264"/>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235" t="s">
        <v>47</v>
      </c>
      <c r="B8" s="1236"/>
      <c r="C8" s="1236"/>
      <c r="D8" s="1236"/>
      <c r="E8" s="1245" t="str">
        <f t="shared" si="0"/>
        <v>危機管理室</v>
      </c>
      <c r="F8" s="1246"/>
      <c r="G8" s="1246"/>
      <c r="H8" s="1246"/>
      <c r="I8" s="1246"/>
      <c r="J8" s="1246"/>
      <c r="K8" s="1246"/>
      <c r="L8" s="1246"/>
      <c r="M8" s="1246"/>
      <c r="N8" s="1247"/>
      <c r="P8" s="1232" t="s">
        <v>48</v>
      </c>
      <c r="Q8" s="1233"/>
      <c r="R8" s="1233"/>
      <c r="S8" s="1233"/>
      <c r="T8" s="183" t="str">
        <f>LEFT(E87,1)</f>
        <v>Ａ</v>
      </c>
      <c r="U8" s="1248" t="s">
        <v>49</v>
      </c>
      <c r="V8" s="1248"/>
      <c r="W8" s="1248"/>
      <c r="X8" s="124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250" t="s">
        <v>50</v>
      </c>
      <c r="B9" s="1251"/>
      <c r="C9" s="1251"/>
      <c r="D9" s="1252"/>
      <c r="E9" s="1253" t="str">
        <f t="shared" si="0"/>
        <v>消防組織法第９条に基づき、消防団を組織し、消火活動を始め、風水害、火災予防など地域の防災活動を推進し、地域住民の安全確保のための活動及び訓練を実施する。</v>
      </c>
      <c r="F9" s="1254"/>
      <c r="G9" s="1254"/>
      <c r="H9" s="1254"/>
      <c r="I9" s="1254"/>
      <c r="J9" s="1254"/>
      <c r="K9" s="1254"/>
      <c r="L9" s="1254"/>
      <c r="M9" s="1254"/>
      <c r="N9" s="125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256" t="s">
        <v>51</v>
      </c>
      <c r="Q10" s="1257"/>
      <c r="R10" s="1257"/>
      <c r="S10" s="1257"/>
      <c r="T10" s="196" t="str">
        <f>LEFT(E89,1)</f>
        <v>Ｂ</v>
      </c>
      <c r="U10" s="1248" t="s">
        <v>52</v>
      </c>
      <c r="V10" s="1248"/>
      <c r="W10" s="1248"/>
      <c r="X10" s="124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消防団は、消防署と同じく消防組織法に基づいて各市町村に設置される消防機関である。地域における消防防災のリーダーとして、災害時・平常時を問わず地域に密着し、地域の安心と安全を守るという重要な役割を担っている。
消火活動を始め、風水害、火災予防など地域の防災活動を推進し、地域住民の安全確保のための活動及び訓練を実施した。
消防団を取り巻く社会環境は厳しい状況で全国的にも消防団員の担い手が不足し、地域防災力の維持のため消防団員確保が喫緊の課題となっている中で、防火用長靴の個人貸与を行い、装備品の充実を図るとともに、準中型免許取得の公費助成制度を導入するなど、消防団員確保並びに処遇改善策の強化に努めた。</v>
      </c>
      <c r="U12" s="1230"/>
      <c r="V12" s="1230"/>
      <c r="W12" s="1230"/>
      <c r="X12" s="1231"/>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235" t="s">
        <v>54</v>
      </c>
      <c r="B14" s="1236"/>
      <c r="C14" s="1236"/>
      <c r="D14" s="1236"/>
      <c r="E14" s="1237" t="str">
        <f>E51</f>
        <v>■市が直接実施  ■一部委託  □全部委託・指定管理  □その他</v>
      </c>
      <c r="F14" s="1238"/>
      <c r="G14" s="1238"/>
      <c r="H14" s="1238"/>
      <c r="I14" s="1238"/>
      <c r="J14" s="1238"/>
      <c r="K14" s="1238"/>
      <c r="L14" s="1238"/>
      <c r="M14" s="1238"/>
      <c r="N14" s="123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235" t="s">
        <v>55</v>
      </c>
      <c r="B15" s="1236"/>
      <c r="C15" s="1236"/>
      <c r="D15" s="1236"/>
      <c r="E15" s="1237" t="str">
        <f>E52</f>
        <v>□国・県の制度　 ■国・県の制度＋市独自の制度　 □市独自の制度</v>
      </c>
      <c r="F15" s="1238"/>
      <c r="G15" s="1238"/>
      <c r="H15" s="1238"/>
      <c r="I15" s="1238"/>
      <c r="J15" s="1238"/>
      <c r="K15" s="1238"/>
      <c r="L15" s="1238"/>
      <c r="M15" s="1238"/>
      <c r="N15" s="123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240" t="s">
        <v>56</v>
      </c>
      <c r="B16" s="1241"/>
      <c r="C16" s="1241"/>
      <c r="D16" s="1241"/>
      <c r="E16" s="1242" t="str">
        <f>E53</f>
        <v>消防組織法、新座市消防団員の定員、任免、給与、服務等に関する条例</v>
      </c>
      <c r="F16" s="1243"/>
      <c r="G16" s="1243"/>
      <c r="H16" s="1243"/>
      <c r="I16" s="1243"/>
      <c r="J16" s="1243"/>
      <c r="K16" s="1243"/>
      <c r="L16" s="1243"/>
      <c r="M16" s="1243"/>
      <c r="N16" s="1244"/>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57376000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51655000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5721000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49115049</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8260951</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0.85602079266592301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消防組織法第９条に基づき、消防団を組織し、消火活動を始め、風水害、火災予防など地域の防災活動を推進し、地域住民の安全確保のための活動及び訓練を実施した。</v>
      </c>
      <c r="F26" s="104"/>
      <c r="G26" s="104"/>
      <c r="H26" s="104"/>
      <c r="I26" s="104"/>
      <c r="J26" s="104"/>
      <c r="K26" s="104"/>
      <c r="L26" s="104"/>
      <c r="M26" s="104"/>
      <c r="N26" s="105"/>
      <c r="O26" s="20"/>
      <c r="P26" s="1232" t="s">
        <v>76</v>
      </c>
      <c r="Q26" s="1233"/>
      <c r="R26" s="1233"/>
      <c r="S26" s="1234"/>
      <c r="T26" s="152" t="str">
        <f>E105</f>
        <v>近年、災害が多様化・大規模化する中で、様々な役割が消防団に求められる一方で消防団員数は減少傾向にあり、今後発生が危惧される首都直下地震等の大規模災害等に備えるためにも、消防団員の確保に努めることが必要とされている。
国や県の動向に注視しながら、消防団員並びに連携して活動する朝霞支部４市（朝霞、志木、和光、新座）とともに、課題や意見を共有しながら、消防団を中核とした地域防災力の充実・強化を図っていく。</v>
      </c>
      <c r="U26" s="1230"/>
      <c r="V26" s="1230"/>
      <c r="W26" s="1230"/>
      <c r="X26" s="1231"/>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団員数</v>
      </c>
      <c r="C33" s="95"/>
      <c r="D33" s="23" t="str">
        <f t="shared" ref="D33:E36" si="1">D70</f>
        <v>人</v>
      </c>
      <c r="E33" s="147">
        <f t="shared" si="1"/>
        <v>192</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火災（誤報）・水害出動</v>
      </c>
      <c r="C34" s="95"/>
      <c r="D34" s="23" t="str">
        <f t="shared" si="1"/>
        <v>人</v>
      </c>
      <c r="E34" s="147">
        <f t="shared" si="1"/>
        <v>611</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訓練出動</v>
      </c>
      <c r="C35" s="95"/>
      <c r="D35" s="23" t="str">
        <f t="shared" si="1"/>
        <v>人</v>
      </c>
      <c r="E35" s="161">
        <f t="shared" si="1"/>
        <v>1140</v>
      </c>
      <c r="F35" s="161"/>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警戒出動</v>
      </c>
      <c r="C36" s="92"/>
      <c r="D36" s="24" t="str">
        <f t="shared" si="1"/>
        <v>人</v>
      </c>
      <c r="E36" s="149">
        <f t="shared" si="1"/>
        <v>317</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222" t="s">
        <v>46</v>
      </c>
      <c r="B44" s="1223"/>
      <c r="C44" s="1223"/>
      <c r="D44" s="1223"/>
      <c r="E44" s="1224" t="s">
        <v>226</v>
      </c>
      <c r="F44" s="1225"/>
      <c r="G44" s="1225"/>
      <c r="H44" s="1225"/>
      <c r="I44" s="1225"/>
      <c r="J44" s="1225"/>
      <c r="K44" s="1225"/>
      <c r="L44" s="1225"/>
      <c r="M44" s="1225"/>
      <c r="N44" s="1226"/>
    </row>
    <row r="45" spans="1:35" ht="20.100000000000001" customHeight="1" x14ac:dyDescent="0.15">
      <c r="A45" s="1217" t="s">
        <v>47</v>
      </c>
      <c r="B45" s="1218"/>
      <c r="C45" s="1218"/>
      <c r="D45" s="1218"/>
      <c r="E45" s="1227" t="s">
        <v>137</v>
      </c>
      <c r="F45" s="1228"/>
      <c r="G45" s="1228"/>
      <c r="H45" s="1228"/>
      <c r="I45" s="1228"/>
      <c r="J45" s="1228"/>
      <c r="K45" s="1228"/>
      <c r="L45" s="1228"/>
      <c r="M45" s="1228"/>
      <c r="N45" s="1229"/>
    </row>
    <row r="46" spans="1:35" ht="20.100000000000001" customHeight="1" x14ac:dyDescent="0.15">
      <c r="A46" s="1211" t="s">
        <v>50</v>
      </c>
      <c r="B46" s="1212"/>
      <c r="C46" s="1212"/>
      <c r="D46" s="1213"/>
      <c r="E46" s="1214" t="s">
        <v>227</v>
      </c>
      <c r="F46" s="1215"/>
      <c r="G46" s="1215"/>
      <c r="H46" s="1215"/>
      <c r="I46" s="1215"/>
      <c r="J46" s="1215"/>
      <c r="K46" s="1215"/>
      <c r="L46" s="1215"/>
      <c r="M46" s="1215"/>
      <c r="N46" s="121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217" t="s">
        <v>54</v>
      </c>
      <c r="B51" s="1218"/>
      <c r="C51" s="1218"/>
      <c r="D51" s="1218"/>
      <c r="E51" s="1219" t="str">
        <f>AA52 &amp; "市が直接実施  " &amp; AB52  &amp; "一部委託  "  &amp; AC52 &amp; "全部委託・指定管理  " &amp; AD52 &amp; "その他"</f>
        <v>■市が直接実施  ■一部委託  □全部委託・指定管理  □その他</v>
      </c>
      <c r="F51" s="1220"/>
      <c r="G51" s="1220"/>
      <c r="H51" s="1220"/>
      <c r="I51" s="1220"/>
      <c r="J51" s="1220"/>
      <c r="K51" s="1220"/>
      <c r="L51" s="1220"/>
      <c r="M51" s="1220"/>
      <c r="N51" s="1221"/>
    </row>
    <row r="52" spans="1:40" ht="20.100000000000001" customHeight="1" x14ac:dyDescent="0.15">
      <c r="A52" s="1217" t="s">
        <v>55</v>
      </c>
      <c r="B52" s="1218"/>
      <c r="C52" s="1218"/>
      <c r="D52" s="1218"/>
      <c r="E52" s="1219" t="str">
        <f>AA53 &amp; "国・県の制度　 " &amp; AB53  &amp; "国・県の制度＋市独自の制度　 "  &amp; AC53  &amp; "市独自の制度"</f>
        <v>□国・県の制度　 ■国・県の制度＋市独自の制度　 □市独自の制度</v>
      </c>
      <c r="F52" s="1220"/>
      <c r="G52" s="1220"/>
      <c r="H52" s="1220"/>
      <c r="I52" s="1220"/>
      <c r="J52" s="1220"/>
      <c r="K52" s="1220"/>
      <c r="L52" s="1220"/>
      <c r="M52" s="1220"/>
      <c r="N52" s="1221"/>
      <c r="AA52" s="10" t="s">
        <v>84</v>
      </c>
      <c r="AB52" s="10" t="s">
        <v>84</v>
      </c>
      <c r="AC52" s="10" t="s">
        <v>85</v>
      </c>
      <c r="AD52" s="10" t="s">
        <v>85</v>
      </c>
    </row>
    <row r="53" spans="1:40" ht="20.100000000000001" customHeight="1" thickBot="1" x14ac:dyDescent="0.2">
      <c r="A53" s="1206" t="s">
        <v>56</v>
      </c>
      <c r="B53" s="1207"/>
      <c r="C53" s="1207"/>
      <c r="D53" s="1207"/>
      <c r="E53" s="1208" t="s">
        <v>228</v>
      </c>
      <c r="F53" s="1209"/>
      <c r="G53" s="1209"/>
      <c r="H53" s="1209"/>
      <c r="I53" s="1209"/>
      <c r="J53" s="1209"/>
      <c r="K53" s="1209"/>
      <c r="L53" s="1209"/>
      <c r="M53" s="1209"/>
      <c r="N53" s="1210"/>
      <c r="AA53" s="10" t="s">
        <v>85</v>
      </c>
      <c r="AB53" s="10" t="s">
        <v>84</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57376000</v>
      </c>
      <c r="F57" s="107"/>
      <c r="G57" s="107">
        <f>IFERROR(HLOOKUP($AF$38,$AA$56:$AI$57,2,FALSE)*1000,"")</f>
        <v>57817000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57245</v>
      </c>
      <c r="AE57" s="25">
        <v>57376</v>
      </c>
      <c r="AF57" s="25">
        <v>57817</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51655000</v>
      </c>
      <c r="G58" s="17"/>
      <c r="H58" s="18">
        <f>IFERROR(G57-H59,"")</f>
        <v>51882000</v>
      </c>
      <c r="I58" s="17"/>
      <c r="J58" s="18">
        <f>IFERROR(I57-J59,"")</f>
        <v>0</v>
      </c>
      <c r="K58" s="17"/>
      <c r="L58" s="18">
        <f>IFERROR(K57-L59,"")</f>
        <v>0</v>
      </c>
      <c r="M58" s="17"/>
      <c r="N58" s="19">
        <f>IFERROR(M57-N59,"")</f>
        <v>0</v>
      </c>
      <c r="AA58" s="25">
        <v>0</v>
      </c>
      <c r="AB58" s="25">
        <v>0</v>
      </c>
      <c r="AC58" s="25">
        <v>0</v>
      </c>
      <c r="AD58" s="25">
        <v>24437070</v>
      </c>
      <c r="AE58" s="25">
        <v>49115049</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5721000</v>
      </c>
      <c r="G59" s="17"/>
      <c r="H59" s="18">
        <f>IFERROR(HLOOKUP($AF$38,$AA$60:$AI$61,2,FALSE)*1000,"")</f>
        <v>5935000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49115049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8260951</v>
      </c>
      <c r="F61" s="107"/>
      <c r="G61" s="107">
        <f>IFERROR(G57-G60,"")</f>
        <v>57817000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5821</v>
      </c>
      <c r="AE61" s="26">
        <f t="shared" si="2"/>
        <v>5721</v>
      </c>
      <c r="AF61" s="26">
        <f t="shared" si="2"/>
        <v>5935</v>
      </c>
      <c r="AG61" s="26">
        <f t="shared" si="2"/>
        <v>0</v>
      </c>
      <c r="AH61" s="26">
        <f t="shared" si="2"/>
        <v>0</v>
      </c>
      <c r="AI61" s="26">
        <f t="shared" si="2"/>
        <v>0</v>
      </c>
      <c r="AL61" s="10" t="s">
        <v>87</v>
      </c>
    </row>
    <row r="62" spans="1:40" ht="20.100000000000001" customHeight="1" x14ac:dyDescent="0.15">
      <c r="A62" s="96"/>
      <c r="B62" s="98" t="s">
        <v>74</v>
      </c>
      <c r="C62" s="98"/>
      <c r="D62" s="98"/>
      <c r="E62" s="109">
        <f>IFERROR(E$60/E$57,"")</f>
        <v>0.85602079266592301</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229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230</v>
      </c>
      <c r="C70" s="95"/>
      <c r="D70" s="28" t="s">
        <v>90</v>
      </c>
      <c r="E70" s="90">
        <f>IFERROR(HLOOKUP($AE$38,$AA$76:$AI$80,2,FALSE),"")</f>
        <v>192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231</v>
      </c>
      <c r="C71" s="95"/>
      <c r="D71" s="28" t="s">
        <v>90</v>
      </c>
      <c r="E71" s="90">
        <f>IFERROR(HLOOKUP($AE$38,$AA$76:$AI$80,3,FALSE),"")</f>
        <v>611</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5821</v>
      </c>
      <c r="AE71" s="27">
        <v>5721</v>
      </c>
      <c r="AF71" s="27">
        <v>5935</v>
      </c>
      <c r="AG71" s="27">
        <v>0</v>
      </c>
      <c r="AH71" s="27">
        <v>0</v>
      </c>
      <c r="AI71" s="27">
        <v>0</v>
      </c>
      <c r="AJ71" s="10" t="s">
        <v>87</v>
      </c>
      <c r="AL71" s="10" t="s">
        <v>87</v>
      </c>
      <c r="AN71" s="10" t="s">
        <v>87</v>
      </c>
    </row>
    <row r="72" spans="1:40" ht="20.100000000000001" customHeight="1" x14ac:dyDescent="0.15">
      <c r="A72" s="96"/>
      <c r="B72" s="95" t="s">
        <v>232</v>
      </c>
      <c r="C72" s="95"/>
      <c r="D72" s="28" t="s">
        <v>90</v>
      </c>
      <c r="E72" s="90">
        <f>IFERROR(HLOOKUP($AE$38,$AA$76:$AI$80,4,FALSE),"")</f>
        <v>1140</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233</v>
      </c>
      <c r="C73" s="92"/>
      <c r="D73" s="29" t="s">
        <v>90</v>
      </c>
      <c r="E73" s="93">
        <f>IFERROR(HLOOKUP($AE$38,$AA$76:$AI$80,5,FALSE),"")</f>
        <v>317</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192</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611</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1140</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v>317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193" t="s">
        <v>44</v>
      </c>
      <c r="B85" s="1194"/>
      <c r="C85" s="1194"/>
      <c r="D85" s="1194"/>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193" t="s">
        <v>48</v>
      </c>
      <c r="B87" s="1194"/>
      <c r="C87" s="1194"/>
      <c r="D87" s="1194"/>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204" t="s">
        <v>51</v>
      </c>
      <c r="B89" s="1205"/>
      <c r="C89" s="1205"/>
      <c r="D89" s="1205"/>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193" t="s">
        <v>53</v>
      </c>
      <c r="B91" s="1194"/>
      <c r="C91" s="1194"/>
      <c r="D91" s="1195"/>
      <c r="E91" s="51" t="s">
        <v>234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193" t="s">
        <v>65</v>
      </c>
      <c r="B98" s="1194"/>
      <c r="C98" s="1194"/>
      <c r="D98" s="1195"/>
      <c r="E98" s="1199" t="s">
        <v>111</v>
      </c>
      <c r="F98" s="1200"/>
      <c r="G98" s="1201" t="s">
        <v>66</v>
      </c>
      <c r="H98" s="1202"/>
      <c r="I98" s="1202"/>
      <c r="J98" s="1202"/>
      <c r="K98" s="1202"/>
      <c r="L98" s="1202"/>
      <c r="M98" s="1202"/>
      <c r="N98" s="120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193" t="s">
        <v>76</v>
      </c>
      <c r="B105" s="1194"/>
      <c r="C105" s="1194"/>
      <c r="D105" s="1195"/>
      <c r="E105" s="1196" t="s">
        <v>235</v>
      </c>
      <c r="F105" s="1197"/>
      <c r="G105" s="1197"/>
      <c r="H105" s="1197"/>
      <c r="I105" s="1197"/>
      <c r="J105" s="1197"/>
      <c r="K105" s="1197"/>
      <c r="L105" s="1197"/>
      <c r="M105" s="1197"/>
      <c r="N105" s="119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204" t="s">
        <v>40</v>
      </c>
      <c r="Q4" s="1205"/>
      <c r="R4" s="1205"/>
      <c r="S4" s="1205"/>
      <c r="T4" s="196" t="str">
        <f>LEFT(E83,1)</f>
        <v>Ｂ</v>
      </c>
      <c r="U4" s="1330" t="s">
        <v>41</v>
      </c>
      <c r="V4" s="1330"/>
      <c r="W4" s="1330"/>
      <c r="X4" s="133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193" t="s">
        <v>44</v>
      </c>
      <c r="Q6" s="1194"/>
      <c r="R6" s="1194"/>
      <c r="S6" s="1194"/>
      <c r="T6" s="196" t="str">
        <f>LEFT(E85,1)</f>
        <v>Ｂ</v>
      </c>
      <c r="U6" s="1330" t="s">
        <v>45</v>
      </c>
      <c r="V6" s="1330"/>
      <c r="W6" s="1330"/>
      <c r="X6" s="133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332" t="s">
        <v>46</v>
      </c>
      <c r="B7" s="1333"/>
      <c r="C7" s="1333"/>
      <c r="D7" s="1333"/>
      <c r="E7" s="1334" t="str">
        <f t="shared" si="0"/>
        <v>消防団機械器具等管理</v>
      </c>
      <c r="F7" s="1335"/>
      <c r="G7" s="1335"/>
      <c r="H7" s="1335"/>
      <c r="I7" s="1335"/>
      <c r="J7" s="1335"/>
      <c r="K7" s="1335"/>
      <c r="L7" s="1335"/>
      <c r="M7" s="1335"/>
      <c r="N7" s="1336"/>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307" t="s">
        <v>47</v>
      </c>
      <c r="B8" s="1308"/>
      <c r="C8" s="1308"/>
      <c r="D8" s="1308"/>
      <c r="E8" s="1317" t="str">
        <f t="shared" si="0"/>
        <v>危機管理室</v>
      </c>
      <c r="F8" s="1318"/>
      <c r="G8" s="1318"/>
      <c r="H8" s="1318"/>
      <c r="I8" s="1318"/>
      <c r="J8" s="1318"/>
      <c r="K8" s="1318"/>
      <c r="L8" s="1318"/>
      <c r="M8" s="1318"/>
      <c r="N8" s="1319"/>
      <c r="P8" s="1304" t="s">
        <v>48</v>
      </c>
      <c r="Q8" s="1305"/>
      <c r="R8" s="1305"/>
      <c r="S8" s="1305"/>
      <c r="T8" s="183" t="str">
        <f>LEFT(E87,1)</f>
        <v>Ａ</v>
      </c>
      <c r="U8" s="1320" t="s">
        <v>49</v>
      </c>
      <c r="V8" s="1320"/>
      <c r="W8" s="1320"/>
      <c r="X8" s="132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322" t="s">
        <v>50</v>
      </c>
      <c r="B9" s="1323"/>
      <c r="C9" s="1323"/>
      <c r="D9" s="1324"/>
      <c r="E9" s="1325" t="str">
        <f t="shared" si="0"/>
        <v>消防団が使用する機械器具（無線機、ポンプ車及び可搬動力ポンプ）の維持管理を行う。</v>
      </c>
      <c r="F9" s="1326"/>
      <c r="G9" s="1326"/>
      <c r="H9" s="1326"/>
      <c r="I9" s="1326"/>
      <c r="J9" s="1326"/>
      <c r="K9" s="1326"/>
      <c r="L9" s="1326"/>
      <c r="M9" s="1326"/>
      <c r="N9" s="1327"/>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328" t="s">
        <v>51</v>
      </c>
      <c r="Q10" s="1329"/>
      <c r="R10" s="1329"/>
      <c r="S10" s="1329"/>
      <c r="T10" s="196" t="str">
        <f>LEFT(E89,1)</f>
        <v>Ｂ</v>
      </c>
      <c r="U10" s="1320" t="s">
        <v>52</v>
      </c>
      <c r="V10" s="1320"/>
      <c r="W10" s="1320"/>
      <c r="X10" s="132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ポンプ車の車検及び点検は年度当初に年間スケジュールを立てて、遅滞なく実施できるよう計画を立てており、各分団による毎月の整備等で車両又はポンプの不具合があれば、早急に修繕するよう努めている。デジタル無線設備点検についても例年９月頃を目途に実施できるよう無線点検業者と調整を図っている。
また、有事の際に消防団活動に支障がないよう定期的に点検などを行って備えている。
引き続き点検等を行い、消防団を中核とした地域防災力の充実・強化を図っていく。</v>
      </c>
      <c r="U12" s="1302"/>
      <c r="V12" s="1302"/>
      <c r="W12" s="1302"/>
      <c r="X12" s="130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307" t="s">
        <v>54</v>
      </c>
      <c r="B14" s="1308"/>
      <c r="C14" s="1308"/>
      <c r="D14" s="1308"/>
      <c r="E14" s="1309" t="str">
        <f>E51</f>
        <v>■市が直接実施  ■一部委託  □全部委託・指定管理  □その他</v>
      </c>
      <c r="F14" s="1310"/>
      <c r="G14" s="1310"/>
      <c r="H14" s="1310"/>
      <c r="I14" s="1310"/>
      <c r="J14" s="1310"/>
      <c r="K14" s="1310"/>
      <c r="L14" s="1310"/>
      <c r="M14" s="1310"/>
      <c r="N14" s="1311"/>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307" t="s">
        <v>55</v>
      </c>
      <c r="B15" s="1308"/>
      <c r="C15" s="1308"/>
      <c r="D15" s="1308"/>
      <c r="E15" s="1309" t="str">
        <f>E52</f>
        <v>□国・県の制度　 □国・県の制度＋市独自の制度　 ■市独自の制度</v>
      </c>
      <c r="F15" s="1310"/>
      <c r="G15" s="1310"/>
      <c r="H15" s="1310"/>
      <c r="I15" s="1310"/>
      <c r="J15" s="1310"/>
      <c r="K15" s="1310"/>
      <c r="L15" s="1310"/>
      <c r="M15" s="1310"/>
      <c r="N15" s="1311"/>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312" t="s">
        <v>56</v>
      </c>
      <c r="B16" s="1313"/>
      <c r="C16" s="1313"/>
      <c r="D16" s="1313"/>
      <c r="E16" s="1314" t="str">
        <f>E53</f>
        <v>なし</v>
      </c>
      <c r="F16" s="1315"/>
      <c r="G16" s="1315"/>
      <c r="H16" s="1315"/>
      <c r="I16" s="1315"/>
      <c r="J16" s="1315"/>
      <c r="K16" s="1315"/>
      <c r="L16" s="1315"/>
      <c r="M16" s="1315"/>
      <c r="N16" s="1316"/>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3113000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3113000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2849574</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263426</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0.91537873433986505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消防団が消火活動等に使用する無線機、ポンプ車及び可搬動力ポンプの維持管理を行った。ポンプ車における経費（車検や点検、燃料費）やポンプ車や資機材の不具合等の修繕費及び保守委託を支出しており、令和５年度においてはデジタル無線機を使用するに当たって必要となる第三級陸上特殊無線技士の資格取得を行った。</v>
      </c>
      <c r="F26" s="104"/>
      <c r="G26" s="104"/>
      <c r="H26" s="104"/>
      <c r="I26" s="104"/>
      <c r="J26" s="104"/>
      <c r="K26" s="104"/>
      <c r="L26" s="104"/>
      <c r="M26" s="104"/>
      <c r="N26" s="105"/>
      <c r="O26" s="20"/>
      <c r="P26" s="1304" t="s">
        <v>76</v>
      </c>
      <c r="Q26" s="1305"/>
      <c r="R26" s="1305"/>
      <c r="S26" s="1306"/>
      <c r="T26" s="152" t="str">
        <f>E105</f>
        <v>ポンプ車は最長で約１８年経過する車両があり、経年劣化による不具合が生じる可能性がある中、定期的な点検や消防団による毎月の点検等で不具合が判明すれば早急に修繕等の対応を図っていく。また、消防団活動を行う中で情報伝達手段となるデジタル無線についても、円滑な情報伝達が行えるよう点検を行い、消防団活動の強化に努めていき、消防団を中核とした地域防災力の充実・強化を図っていく。</v>
      </c>
      <c r="U26" s="1302"/>
      <c r="V26" s="1302"/>
      <c r="W26" s="1302"/>
      <c r="X26" s="1303"/>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消防団デジタル無線設備点検業務委託</v>
      </c>
      <c r="C33" s="95"/>
      <c r="D33" s="23" t="str">
        <f t="shared" ref="D33:E36" si="1">D70</f>
        <v>回</v>
      </c>
      <c r="E33" s="147">
        <f t="shared" si="1"/>
        <v>1</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ポンプ車点検</v>
      </c>
      <c r="C34" s="95"/>
      <c r="D34" s="23" t="str">
        <f t="shared" si="1"/>
        <v>台</v>
      </c>
      <c r="E34" s="147">
        <f t="shared" si="1"/>
        <v>15</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ポンプ車車検</v>
      </c>
      <c r="C35" s="95"/>
      <c r="D35" s="23" t="str">
        <f t="shared" si="1"/>
        <v>台</v>
      </c>
      <c r="E35" s="147">
        <f t="shared" si="1"/>
        <v>5</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消防ポンプ車ポンプ部分点検</v>
      </c>
      <c r="C36" s="92"/>
      <c r="D36" s="24" t="str">
        <f t="shared" si="1"/>
        <v>台</v>
      </c>
      <c r="E36" s="149">
        <f t="shared" si="1"/>
        <v>2</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294" t="s">
        <v>46</v>
      </c>
      <c r="B44" s="1295"/>
      <c r="C44" s="1295"/>
      <c r="D44" s="1295"/>
      <c r="E44" s="1296" t="s">
        <v>236</v>
      </c>
      <c r="F44" s="1297"/>
      <c r="G44" s="1297"/>
      <c r="H44" s="1297"/>
      <c r="I44" s="1297"/>
      <c r="J44" s="1297"/>
      <c r="K44" s="1297"/>
      <c r="L44" s="1297"/>
      <c r="M44" s="1297"/>
      <c r="N44" s="1298"/>
    </row>
    <row r="45" spans="1:35" ht="20.100000000000001" customHeight="1" x14ac:dyDescent="0.15">
      <c r="A45" s="1289" t="s">
        <v>47</v>
      </c>
      <c r="B45" s="1290"/>
      <c r="C45" s="1290"/>
      <c r="D45" s="1290"/>
      <c r="E45" s="1299" t="s">
        <v>137</v>
      </c>
      <c r="F45" s="1300"/>
      <c r="G45" s="1300"/>
      <c r="H45" s="1300"/>
      <c r="I45" s="1300"/>
      <c r="J45" s="1300"/>
      <c r="K45" s="1300"/>
      <c r="L45" s="1300"/>
      <c r="M45" s="1300"/>
      <c r="N45" s="1301"/>
    </row>
    <row r="46" spans="1:35" ht="20.100000000000001" customHeight="1" x14ac:dyDescent="0.15">
      <c r="A46" s="1283" t="s">
        <v>50</v>
      </c>
      <c r="B46" s="1284"/>
      <c r="C46" s="1284"/>
      <c r="D46" s="1285"/>
      <c r="E46" s="1286" t="s">
        <v>237</v>
      </c>
      <c r="F46" s="1287"/>
      <c r="G46" s="1287"/>
      <c r="H46" s="1287"/>
      <c r="I46" s="1287"/>
      <c r="J46" s="1287"/>
      <c r="K46" s="1287"/>
      <c r="L46" s="1287"/>
      <c r="M46" s="1287"/>
      <c r="N46" s="128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289" t="s">
        <v>54</v>
      </c>
      <c r="B51" s="1290"/>
      <c r="C51" s="1290"/>
      <c r="D51" s="1290"/>
      <c r="E51" s="1291" t="str">
        <f>AA52 &amp; "市が直接実施  " &amp; AB52  &amp; "一部委託  "  &amp; AC52 &amp; "全部委託・指定管理  " &amp; AD52 &amp; "その他"</f>
        <v>■市が直接実施  ■一部委託  □全部委託・指定管理  □その他</v>
      </c>
      <c r="F51" s="1292"/>
      <c r="G51" s="1292"/>
      <c r="H51" s="1292"/>
      <c r="I51" s="1292"/>
      <c r="J51" s="1292"/>
      <c r="K51" s="1292"/>
      <c r="L51" s="1292"/>
      <c r="M51" s="1292"/>
      <c r="N51" s="1293"/>
    </row>
    <row r="52" spans="1:40" ht="20.100000000000001" customHeight="1" x14ac:dyDescent="0.15">
      <c r="A52" s="1289" t="s">
        <v>55</v>
      </c>
      <c r="B52" s="1290"/>
      <c r="C52" s="1290"/>
      <c r="D52" s="1290"/>
      <c r="E52" s="1291" t="str">
        <f>AA53 &amp; "国・県の制度　 " &amp; AB53  &amp; "国・県の制度＋市独自の制度　 "  &amp; AC53  &amp; "市独自の制度"</f>
        <v>□国・県の制度　 □国・県の制度＋市独自の制度　 ■市独自の制度</v>
      </c>
      <c r="F52" s="1292"/>
      <c r="G52" s="1292"/>
      <c r="H52" s="1292"/>
      <c r="I52" s="1292"/>
      <c r="J52" s="1292"/>
      <c r="K52" s="1292"/>
      <c r="L52" s="1292"/>
      <c r="M52" s="1292"/>
      <c r="N52" s="1293"/>
      <c r="AA52" s="10" t="s">
        <v>84</v>
      </c>
      <c r="AB52" s="10" t="s">
        <v>84</v>
      </c>
      <c r="AC52" s="10" t="s">
        <v>85</v>
      </c>
      <c r="AD52" s="10" t="s">
        <v>85</v>
      </c>
    </row>
    <row r="53" spans="1:40" ht="20.100000000000001" customHeight="1" thickBot="1" x14ac:dyDescent="0.2">
      <c r="A53" s="1278" t="s">
        <v>56</v>
      </c>
      <c r="B53" s="1279"/>
      <c r="C53" s="1279"/>
      <c r="D53" s="1279"/>
      <c r="E53" s="1280" t="s">
        <v>158</v>
      </c>
      <c r="F53" s="1281"/>
      <c r="G53" s="1281"/>
      <c r="H53" s="1281"/>
      <c r="I53" s="1281"/>
      <c r="J53" s="1281"/>
      <c r="K53" s="1281"/>
      <c r="L53" s="1281"/>
      <c r="M53" s="1281"/>
      <c r="N53" s="1282"/>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3113000</v>
      </c>
      <c r="F57" s="107"/>
      <c r="G57" s="107">
        <f>IFERROR(HLOOKUP($AF$38,$AA$56:$AI$57,2,FALSE)*1000,"")</f>
        <v>3522000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3133</v>
      </c>
      <c r="AE57" s="25">
        <v>3113</v>
      </c>
      <c r="AF57" s="25">
        <v>3522</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3113000</v>
      </c>
      <c r="G58" s="17"/>
      <c r="H58" s="18">
        <f>IFERROR(G57-H59,"")</f>
        <v>3522000</v>
      </c>
      <c r="I58" s="17"/>
      <c r="J58" s="18">
        <f>IFERROR(I57-J59,"")</f>
        <v>0</v>
      </c>
      <c r="K58" s="17"/>
      <c r="L58" s="18">
        <f>IFERROR(K57-L59,"")</f>
        <v>0</v>
      </c>
      <c r="M58" s="17"/>
      <c r="N58" s="19">
        <f>IFERROR(M57-N59,"")</f>
        <v>0</v>
      </c>
      <c r="AA58" s="25">
        <v>0</v>
      </c>
      <c r="AB58" s="25">
        <v>0</v>
      </c>
      <c r="AC58" s="25">
        <v>0</v>
      </c>
      <c r="AD58" s="25">
        <v>2526778</v>
      </c>
      <c r="AE58" s="25">
        <v>2849574</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2849574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263426</v>
      </c>
      <c r="F61" s="107"/>
      <c r="G61" s="107">
        <f>IFERROR(G57-G60,"")</f>
        <v>3522000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0.91537873433986505</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238</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239</v>
      </c>
      <c r="C70" s="95"/>
      <c r="D70" s="28" t="s">
        <v>105</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240</v>
      </c>
      <c r="C71" s="95"/>
      <c r="D71" s="28" t="s">
        <v>241</v>
      </c>
      <c r="E71" s="90">
        <f>IFERROR(HLOOKUP($AE$38,$AA$76:$AI$80,3,FALSE),"")</f>
        <v>15</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242</v>
      </c>
      <c r="C72" s="95"/>
      <c r="D72" s="28" t="s">
        <v>241</v>
      </c>
      <c r="E72" s="90">
        <f>IFERROR(HLOOKUP($AE$38,$AA$76:$AI$80,4,FALSE),"")</f>
        <v>5</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243</v>
      </c>
      <c r="C73" s="92"/>
      <c r="D73" s="29" t="s">
        <v>241</v>
      </c>
      <c r="E73" s="93">
        <f>IFERROR(HLOOKUP($AE$38,$AA$76:$AI$80,5,FALSE),"")</f>
        <v>2</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15</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5</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v>2</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265" t="s">
        <v>44</v>
      </c>
      <c r="B85" s="1266"/>
      <c r="C85" s="1266"/>
      <c r="D85" s="1266"/>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265" t="s">
        <v>48</v>
      </c>
      <c r="B87" s="1266"/>
      <c r="C87" s="1266"/>
      <c r="D87" s="1266"/>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276" t="s">
        <v>51</v>
      </c>
      <c r="B89" s="1277"/>
      <c r="C89" s="1277"/>
      <c r="D89" s="127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265" t="s">
        <v>53</v>
      </c>
      <c r="B91" s="1266"/>
      <c r="C91" s="1266"/>
      <c r="D91" s="1267"/>
      <c r="E91" s="51" t="s">
        <v>244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265" t="s">
        <v>65</v>
      </c>
      <c r="B98" s="1266"/>
      <c r="C98" s="1266"/>
      <c r="D98" s="1267"/>
      <c r="E98" s="1271" t="s">
        <v>111</v>
      </c>
      <c r="F98" s="1272"/>
      <c r="G98" s="1273" t="s">
        <v>66</v>
      </c>
      <c r="H98" s="1274"/>
      <c r="I98" s="1274"/>
      <c r="J98" s="1274"/>
      <c r="K98" s="1274"/>
      <c r="L98" s="1274"/>
      <c r="M98" s="1274"/>
      <c r="N98" s="127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265" t="s">
        <v>76</v>
      </c>
      <c r="B105" s="1266"/>
      <c r="C105" s="1266"/>
      <c r="D105" s="1267"/>
      <c r="E105" s="1268" t="s">
        <v>245</v>
      </c>
      <c r="F105" s="1269"/>
      <c r="G105" s="1269"/>
      <c r="H105" s="1269"/>
      <c r="I105" s="1269"/>
      <c r="J105" s="1269"/>
      <c r="K105" s="1269"/>
      <c r="L105" s="1269"/>
      <c r="M105" s="1269"/>
      <c r="N105" s="127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276" t="s">
        <v>40</v>
      </c>
      <c r="Q4" s="1277"/>
      <c r="R4" s="1277"/>
      <c r="S4" s="1277"/>
      <c r="T4" s="196" t="str">
        <f>LEFT(E83,1)</f>
        <v>Ｂ</v>
      </c>
      <c r="U4" s="1402" t="s">
        <v>41</v>
      </c>
      <c r="V4" s="1402"/>
      <c r="W4" s="1402"/>
      <c r="X4" s="140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265" t="s">
        <v>44</v>
      </c>
      <c r="Q6" s="1266"/>
      <c r="R6" s="1266"/>
      <c r="S6" s="1266"/>
      <c r="T6" s="196" t="str">
        <f>LEFT(E85,1)</f>
        <v>Ｂ</v>
      </c>
      <c r="U6" s="1402" t="s">
        <v>45</v>
      </c>
      <c r="V6" s="1402"/>
      <c r="W6" s="1402"/>
      <c r="X6" s="140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404" t="s">
        <v>46</v>
      </c>
      <c r="B7" s="1405"/>
      <c r="C7" s="1405"/>
      <c r="D7" s="1405"/>
      <c r="E7" s="1406" t="str">
        <f t="shared" si="0"/>
        <v>消防団車庫管理</v>
      </c>
      <c r="F7" s="1407"/>
      <c r="G7" s="1407"/>
      <c r="H7" s="1407"/>
      <c r="I7" s="1407"/>
      <c r="J7" s="1407"/>
      <c r="K7" s="1407"/>
      <c r="L7" s="1407"/>
      <c r="M7" s="1407"/>
      <c r="N7" s="140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379" t="s">
        <v>47</v>
      </c>
      <c r="B8" s="1380"/>
      <c r="C8" s="1380"/>
      <c r="D8" s="1380"/>
      <c r="E8" s="1389" t="str">
        <f t="shared" si="0"/>
        <v>危機管理室</v>
      </c>
      <c r="F8" s="1390"/>
      <c r="G8" s="1390"/>
      <c r="H8" s="1390"/>
      <c r="I8" s="1390"/>
      <c r="J8" s="1390"/>
      <c r="K8" s="1390"/>
      <c r="L8" s="1390"/>
      <c r="M8" s="1390"/>
      <c r="N8" s="1391"/>
      <c r="P8" s="1376" t="s">
        <v>48</v>
      </c>
      <c r="Q8" s="1377"/>
      <c r="R8" s="1377"/>
      <c r="S8" s="1377"/>
      <c r="T8" s="183" t="str">
        <f>LEFT(E87,1)</f>
        <v>Ａ</v>
      </c>
      <c r="U8" s="1392" t="s">
        <v>49</v>
      </c>
      <c r="V8" s="1392"/>
      <c r="W8" s="1392"/>
      <c r="X8" s="139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394" t="s">
        <v>50</v>
      </c>
      <c r="B9" s="1395"/>
      <c r="C9" s="1395"/>
      <c r="D9" s="1396"/>
      <c r="E9" s="1397" t="str">
        <f t="shared" si="0"/>
        <v>消防団車庫８か所の維持管理を行う。</v>
      </c>
      <c r="F9" s="1398"/>
      <c r="G9" s="1398"/>
      <c r="H9" s="1398"/>
      <c r="I9" s="1398"/>
      <c r="J9" s="1398"/>
      <c r="K9" s="1398"/>
      <c r="L9" s="1398"/>
      <c r="M9" s="1398"/>
      <c r="N9" s="1399"/>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400" t="s">
        <v>51</v>
      </c>
      <c r="Q10" s="1401"/>
      <c r="R10" s="1401"/>
      <c r="S10" s="1401"/>
      <c r="T10" s="196" t="str">
        <f>LEFT(E89,1)</f>
        <v>Ｂ</v>
      </c>
      <c r="U10" s="1392" t="s">
        <v>52</v>
      </c>
      <c r="V10" s="1392"/>
      <c r="W10" s="1392"/>
      <c r="X10" s="139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浄化槽の点検、清掃、法定検査等における事業は浄化槽法第１０条及び第１１条に基づき点検業者と調整しながら計画的に実施できている。また、第四分団車庫、第五分団車庫及び第六分団車庫は借地としており、第四分団車庫及び第五分団車庫は賃貸人の請求により土地賃貸借契約書第４条の賃貸借料及び第６条の公租公課の相当分を加算した金額を毎年度３回７月・１１月・２月の末日までに、それぞれ４か月分を賃貸人に支払っている。第六分団車庫は埼玉県から借地しており、年１回の支払いを行っている。その他、経常経費の支払いを遅滞なく行っている。
引き続き地域の安心安全のため、各消防団分団車庫を拠点としつつ、地域防災力の充実・強化を図っていく。</v>
      </c>
      <c r="U12" s="1374"/>
      <c r="V12" s="1374"/>
      <c r="W12" s="1374"/>
      <c r="X12" s="1375"/>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379" t="s">
        <v>54</v>
      </c>
      <c r="B14" s="1380"/>
      <c r="C14" s="1380"/>
      <c r="D14" s="1380"/>
      <c r="E14" s="1381" t="str">
        <f>E51</f>
        <v>■市が直接実施  ■一部委託  □全部委託・指定管理  □その他</v>
      </c>
      <c r="F14" s="1382"/>
      <c r="G14" s="1382"/>
      <c r="H14" s="1382"/>
      <c r="I14" s="1382"/>
      <c r="J14" s="1382"/>
      <c r="K14" s="1382"/>
      <c r="L14" s="1382"/>
      <c r="M14" s="1382"/>
      <c r="N14" s="138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379" t="s">
        <v>55</v>
      </c>
      <c r="B15" s="1380"/>
      <c r="C15" s="1380"/>
      <c r="D15" s="1380"/>
      <c r="E15" s="1381" t="str">
        <f>E52</f>
        <v>■国・県の制度　 □国・県の制度＋市独自の制度　 □市独自の制度</v>
      </c>
      <c r="F15" s="1382"/>
      <c r="G15" s="1382"/>
      <c r="H15" s="1382"/>
      <c r="I15" s="1382"/>
      <c r="J15" s="1382"/>
      <c r="K15" s="1382"/>
      <c r="L15" s="1382"/>
      <c r="M15" s="1382"/>
      <c r="N15" s="138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384" t="s">
        <v>56</v>
      </c>
      <c r="B16" s="1385"/>
      <c r="C16" s="1385"/>
      <c r="D16" s="1385"/>
      <c r="E16" s="1386" t="str">
        <f>E53</f>
        <v>浄化槽法第１０条、同法第１１条</v>
      </c>
      <c r="F16" s="1387"/>
      <c r="G16" s="1387"/>
      <c r="H16" s="1387"/>
      <c r="I16" s="1387"/>
      <c r="J16" s="1387"/>
      <c r="K16" s="1387"/>
      <c r="L16" s="1387"/>
      <c r="M16" s="1387"/>
      <c r="N16" s="1388"/>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2169000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2168000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1000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2076490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92510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0.95734900875979712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消防団車庫管理として経常経費となる上下水道使用料、電気料、電話料のほか火災保険料、テレビ受信料及び突発的な車庫の不具合における施設修繕を行った。また、消防団第四分団車庫、第五分団車庫及び第六分団車庫は借地しており、土地建物借上を行った。
この他、第四分団車庫は浄化槽を設置しており、維持管理や法定検査を行った。第六分団車庫は汚水槽を設置しており、汲取を行った。</v>
      </c>
      <c r="F26" s="104"/>
      <c r="G26" s="104"/>
      <c r="H26" s="104"/>
      <c r="I26" s="104"/>
      <c r="J26" s="104"/>
      <c r="K26" s="104"/>
      <c r="L26" s="104"/>
      <c r="M26" s="104"/>
      <c r="N26" s="105"/>
      <c r="O26" s="20"/>
      <c r="P26" s="1376" t="s">
        <v>76</v>
      </c>
      <c r="Q26" s="1377"/>
      <c r="R26" s="1377"/>
      <c r="S26" s="1378"/>
      <c r="T26" s="152" t="str">
        <f>E105</f>
        <v>消防団車庫の不具合があれば早急に修繕を行うなど対策を図りながら、災害時の拠点施設として維持管理を行い、消防団を中核とした地域防災力の充実・強化を図っていく。</v>
      </c>
      <c r="U26" s="1374"/>
      <c r="V26" s="1374"/>
      <c r="W26" s="1374"/>
      <c r="X26" s="1375"/>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浄化槽の点検</v>
      </c>
      <c r="C33" s="95"/>
      <c r="D33" s="23" t="str">
        <f t="shared" ref="D33:E36" si="1">D70</f>
        <v>回</v>
      </c>
      <c r="E33" s="147">
        <f t="shared" si="1"/>
        <v>3</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浄化槽の清掃</v>
      </c>
      <c r="C34" s="95"/>
      <c r="D34" s="23" t="str">
        <f t="shared" si="1"/>
        <v>回</v>
      </c>
      <c r="E34" s="147">
        <f t="shared" si="1"/>
        <v>1</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浄化槽の法定検査</v>
      </c>
      <c r="C35" s="95"/>
      <c r="D35" s="23" t="str">
        <f t="shared" si="1"/>
        <v>回</v>
      </c>
      <c r="E35" s="147">
        <f t="shared" si="1"/>
        <v>1</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366" t="s">
        <v>46</v>
      </c>
      <c r="B44" s="1367"/>
      <c r="C44" s="1367"/>
      <c r="D44" s="1367"/>
      <c r="E44" s="1368" t="s">
        <v>246</v>
      </c>
      <c r="F44" s="1369"/>
      <c r="G44" s="1369"/>
      <c r="H44" s="1369"/>
      <c r="I44" s="1369"/>
      <c r="J44" s="1369"/>
      <c r="K44" s="1369"/>
      <c r="L44" s="1369"/>
      <c r="M44" s="1369"/>
      <c r="N44" s="1370"/>
    </row>
    <row r="45" spans="1:35" ht="20.100000000000001" customHeight="1" x14ac:dyDescent="0.15">
      <c r="A45" s="1361" t="s">
        <v>47</v>
      </c>
      <c r="B45" s="1362"/>
      <c r="C45" s="1362"/>
      <c r="D45" s="1362"/>
      <c r="E45" s="1371" t="s">
        <v>137</v>
      </c>
      <c r="F45" s="1372"/>
      <c r="G45" s="1372"/>
      <c r="H45" s="1372"/>
      <c r="I45" s="1372"/>
      <c r="J45" s="1372"/>
      <c r="K45" s="1372"/>
      <c r="L45" s="1372"/>
      <c r="M45" s="1372"/>
      <c r="N45" s="1373"/>
    </row>
    <row r="46" spans="1:35" ht="20.100000000000001" customHeight="1" x14ac:dyDescent="0.15">
      <c r="A46" s="1355" t="s">
        <v>50</v>
      </c>
      <c r="B46" s="1356"/>
      <c r="C46" s="1356"/>
      <c r="D46" s="1357"/>
      <c r="E46" s="1358" t="s">
        <v>247</v>
      </c>
      <c r="F46" s="1359"/>
      <c r="G46" s="1359"/>
      <c r="H46" s="1359"/>
      <c r="I46" s="1359"/>
      <c r="J46" s="1359"/>
      <c r="K46" s="1359"/>
      <c r="L46" s="1359"/>
      <c r="M46" s="1359"/>
      <c r="N46" s="136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361" t="s">
        <v>54</v>
      </c>
      <c r="B51" s="1362"/>
      <c r="C51" s="1362"/>
      <c r="D51" s="1362"/>
      <c r="E51" s="1363" t="str">
        <f>AA52 &amp; "市が直接実施  " &amp; AB52  &amp; "一部委託  "  &amp; AC52 &amp; "全部委託・指定管理  " &amp; AD52 &amp; "その他"</f>
        <v>■市が直接実施  ■一部委託  □全部委託・指定管理  □その他</v>
      </c>
      <c r="F51" s="1364"/>
      <c r="G51" s="1364"/>
      <c r="H51" s="1364"/>
      <c r="I51" s="1364"/>
      <c r="J51" s="1364"/>
      <c r="K51" s="1364"/>
      <c r="L51" s="1364"/>
      <c r="M51" s="1364"/>
      <c r="N51" s="1365"/>
    </row>
    <row r="52" spans="1:40" ht="20.100000000000001" customHeight="1" x14ac:dyDescent="0.15">
      <c r="A52" s="1361" t="s">
        <v>55</v>
      </c>
      <c r="B52" s="1362"/>
      <c r="C52" s="1362"/>
      <c r="D52" s="1362"/>
      <c r="E52" s="1363" t="str">
        <f>AA53 &amp; "国・県の制度　 " &amp; AB53  &amp; "国・県の制度＋市独自の制度　 "  &amp; AC53  &amp; "市独自の制度"</f>
        <v>■国・県の制度　 □国・県の制度＋市独自の制度　 □市独自の制度</v>
      </c>
      <c r="F52" s="1364"/>
      <c r="G52" s="1364"/>
      <c r="H52" s="1364"/>
      <c r="I52" s="1364"/>
      <c r="J52" s="1364"/>
      <c r="K52" s="1364"/>
      <c r="L52" s="1364"/>
      <c r="M52" s="1364"/>
      <c r="N52" s="1365"/>
      <c r="AA52" s="10" t="s">
        <v>84</v>
      </c>
      <c r="AB52" s="10" t="s">
        <v>84</v>
      </c>
      <c r="AC52" s="10" t="s">
        <v>85</v>
      </c>
      <c r="AD52" s="10" t="s">
        <v>85</v>
      </c>
    </row>
    <row r="53" spans="1:40" ht="20.100000000000001" customHeight="1" thickBot="1" x14ac:dyDescent="0.2">
      <c r="A53" s="1350" t="s">
        <v>56</v>
      </c>
      <c r="B53" s="1351"/>
      <c r="C53" s="1351"/>
      <c r="D53" s="1351"/>
      <c r="E53" s="1352" t="s">
        <v>248</v>
      </c>
      <c r="F53" s="1353"/>
      <c r="G53" s="1353"/>
      <c r="H53" s="1353"/>
      <c r="I53" s="1353"/>
      <c r="J53" s="1353"/>
      <c r="K53" s="1353"/>
      <c r="L53" s="1353"/>
      <c r="M53" s="1353"/>
      <c r="N53" s="1354"/>
      <c r="AA53" s="10" t="s">
        <v>84</v>
      </c>
      <c r="AB53" s="10" t="s">
        <v>85</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2169000</v>
      </c>
      <c r="F57" s="107"/>
      <c r="G57" s="107">
        <f>IFERROR(HLOOKUP($AF$38,$AA$56:$AI$57,2,FALSE)*1000,"")</f>
        <v>2587000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1590</v>
      </c>
      <c r="AE57" s="25">
        <v>2169</v>
      </c>
      <c r="AF57" s="25">
        <v>2587</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2168000</v>
      </c>
      <c r="G58" s="17"/>
      <c r="H58" s="18">
        <f>IFERROR(G57-H59,"")</f>
        <v>2586000</v>
      </c>
      <c r="I58" s="17"/>
      <c r="J58" s="18">
        <f>IFERROR(I57-J59,"")</f>
        <v>0</v>
      </c>
      <c r="K58" s="17"/>
      <c r="L58" s="18">
        <f>IFERROR(K57-L59,"")</f>
        <v>0</v>
      </c>
      <c r="M58" s="17"/>
      <c r="N58" s="19">
        <f>IFERROR(M57-N59,"")</f>
        <v>0</v>
      </c>
      <c r="AA58" s="25">
        <v>0</v>
      </c>
      <c r="AB58" s="25">
        <v>0</v>
      </c>
      <c r="AC58" s="25">
        <v>0</v>
      </c>
      <c r="AD58" s="25">
        <v>1026116</v>
      </c>
      <c r="AE58" s="25">
        <v>2076490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1000</v>
      </c>
      <c r="G59" s="17"/>
      <c r="H59" s="18">
        <f>IFERROR(HLOOKUP($AF$38,$AA$60:$AI$61,2,FALSE)*1000,"")</f>
        <v>1000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2076490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92510</v>
      </c>
      <c r="F61" s="107"/>
      <c r="G61" s="107">
        <f>IFERROR(G57-G60,"")</f>
        <v>2587000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1</v>
      </c>
      <c r="AE61" s="26">
        <f t="shared" si="2"/>
        <v>1</v>
      </c>
      <c r="AF61" s="26">
        <f t="shared" si="2"/>
        <v>1</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0.95734900875979712</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249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250</v>
      </c>
      <c r="C70" s="95"/>
      <c r="D70" s="28" t="s">
        <v>105</v>
      </c>
      <c r="E70" s="90">
        <f>IFERROR(HLOOKUP($AE$38,$AA$76:$AI$80,2,FALSE),"")</f>
        <v>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251</v>
      </c>
      <c r="C71" s="95"/>
      <c r="D71" s="28" t="s">
        <v>105</v>
      </c>
      <c r="E71" s="90">
        <f>IFERROR(HLOOKUP($AE$38,$AA$76:$AI$80,3,FALSE),"")</f>
        <v>1</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1</v>
      </c>
      <c r="AE71" s="27">
        <v>1</v>
      </c>
      <c r="AF71" s="27">
        <v>1</v>
      </c>
      <c r="AG71" s="27">
        <v>0</v>
      </c>
      <c r="AH71" s="27">
        <v>0</v>
      </c>
      <c r="AI71" s="27">
        <v>0</v>
      </c>
      <c r="AJ71" s="10" t="s">
        <v>87</v>
      </c>
      <c r="AL71" s="10" t="s">
        <v>87</v>
      </c>
      <c r="AN71" s="10" t="s">
        <v>87</v>
      </c>
    </row>
    <row r="72" spans="1:40" ht="20.100000000000001" customHeight="1" x14ac:dyDescent="0.15">
      <c r="A72" s="96"/>
      <c r="B72" s="95" t="s">
        <v>252</v>
      </c>
      <c r="C72" s="95"/>
      <c r="D72" s="28" t="s">
        <v>105</v>
      </c>
      <c r="E72" s="90">
        <f>IFERROR(HLOOKUP($AE$38,$AA$76:$AI$80,4,FALSE),"")</f>
        <v>1</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3</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1</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1</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337" t="s">
        <v>44</v>
      </c>
      <c r="B85" s="1338"/>
      <c r="C85" s="1338"/>
      <c r="D85" s="1338"/>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337" t="s">
        <v>48</v>
      </c>
      <c r="B87" s="1338"/>
      <c r="C87" s="1338"/>
      <c r="D87" s="1338"/>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348" t="s">
        <v>51</v>
      </c>
      <c r="B89" s="1349"/>
      <c r="C89" s="1349"/>
      <c r="D89" s="1349"/>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337" t="s">
        <v>53</v>
      </c>
      <c r="B91" s="1338"/>
      <c r="C91" s="1338"/>
      <c r="D91" s="1339"/>
      <c r="E91" s="51" t="s">
        <v>253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337" t="s">
        <v>65</v>
      </c>
      <c r="B98" s="1338"/>
      <c r="C98" s="1338"/>
      <c r="D98" s="1339"/>
      <c r="E98" s="1343" t="s">
        <v>111</v>
      </c>
      <c r="F98" s="1344"/>
      <c r="G98" s="1345" t="s">
        <v>66</v>
      </c>
      <c r="H98" s="1346"/>
      <c r="I98" s="1346"/>
      <c r="J98" s="1346"/>
      <c r="K98" s="1346"/>
      <c r="L98" s="1346"/>
      <c r="M98" s="1346"/>
      <c r="N98" s="134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337" t="s">
        <v>76</v>
      </c>
      <c r="B105" s="1338"/>
      <c r="C105" s="1338"/>
      <c r="D105" s="1339"/>
      <c r="E105" s="1340" t="s">
        <v>254</v>
      </c>
      <c r="F105" s="1341"/>
      <c r="G105" s="1341"/>
      <c r="H105" s="1341"/>
      <c r="I105" s="1341"/>
      <c r="J105" s="1341"/>
      <c r="K105" s="1341"/>
      <c r="L105" s="1341"/>
      <c r="M105" s="1341"/>
      <c r="N105" s="134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348" t="s">
        <v>40</v>
      </c>
      <c r="Q4" s="1349"/>
      <c r="R4" s="1349"/>
      <c r="S4" s="1349"/>
      <c r="T4" s="196" t="str">
        <f>LEFT(E83,1)</f>
        <v>Ｂ</v>
      </c>
      <c r="U4" s="1474" t="s">
        <v>41</v>
      </c>
      <c r="V4" s="1474"/>
      <c r="W4" s="1474"/>
      <c r="X4" s="147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337" t="s">
        <v>44</v>
      </c>
      <c r="Q6" s="1338"/>
      <c r="R6" s="1338"/>
      <c r="S6" s="1338"/>
      <c r="T6" s="196" t="str">
        <f>LEFT(E85,1)</f>
        <v>Ｂ</v>
      </c>
      <c r="U6" s="1474" t="s">
        <v>45</v>
      </c>
      <c r="V6" s="1474"/>
      <c r="W6" s="1474"/>
      <c r="X6" s="147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476" t="s">
        <v>46</v>
      </c>
      <c r="B7" s="1477"/>
      <c r="C7" s="1477"/>
      <c r="D7" s="1477"/>
      <c r="E7" s="1478" t="str">
        <f t="shared" si="0"/>
        <v>消防団車庫整備</v>
      </c>
      <c r="F7" s="1479"/>
      <c r="G7" s="1479"/>
      <c r="H7" s="1479"/>
      <c r="I7" s="1479"/>
      <c r="J7" s="1479"/>
      <c r="K7" s="1479"/>
      <c r="L7" s="1479"/>
      <c r="M7" s="1479"/>
      <c r="N7" s="1480"/>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451" t="s">
        <v>47</v>
      </c>
      <c r="B8" s="1452"/>
      <c r="C8" s="1452"/>
      <c r="D8" s="1452"/>
      <c r="E8" s="1461" t="str">
        <f t="shared" si="0"/>
        <v>危機管理室</v>
      </c>
      <c r="F8" s="1462"/>
      <c r="G8" s="1462"/>
      <c r="H8" s="1462"/>
      <c r="I8" s="1462"/>
      <c r="J8" s="1462"/>
      <c r="K8" s="1462"/>
      <c r="L8" s="1462"/>
      <c r="M8" s="1462"/>
      <c r="N8" s="1463"/>
      <c r="P8" s="1448" t="s">
        <v>48</v>
      </c>
      <c r="Q8" s="1449"/>
      <c r="R8" s="1449"/>
      <c r="S8" s="1449"/>
      <c r="T8" s="183" t="str">
        <f>LEFT(E87,1)</f>
        <v>Ａ</v>
      </c>
      <c r="U8" s="1464" t="s">
        <v>49</v>
      </c>
      <c r="V8" s="1464"/>
      <c r="W8" s="1464"/>
      <c r="X8" s="146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466" t="s">
        <v>50</v>
      </c>
      <c r="B9" s="1467"/>
      <c r="C9" s="1467"/>
      <c r="D9" s="1468"/>
      <c r="E9" s="1469" t="str">
        <f t="shared" si="0"/>
        <v>消防団第五分団車庫（建築年月：昭和63年12月）及び第二分団車庫（建築年月日：平成6年12月）の建替えに係る実施委託、建築工事、解体工事を行う。</v>
      </c>
      <c r="F9" s="1470"/>
      <c r="G9" s="1470"/>
      <c r="H9" s="1470"/>
      <c r="I9" s="1470"/>
      <c r="J9" s="1470"/>
      <c r="K9" s="1470"/>
      <c r="L9" s="1470"/>
      <c r="M9" s="1470"/>
      <c r="N9" s="1471"/>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472" t="s">
        <v>51</v>
      </c>
      <c r="Q10" s="1473"/>
      <c r="R10" s="1473"/>
      <c r="S10" s="1473"/>
      <c r="T10" s="196" t="str">
        <f>LEFT(E89,1)</f>
        <v>Ａ</v>
      </c>
      <c r="U10" s="1464" t="s">
        <v>52</v>
      </c>
      <c r="V10" s="1464"/>
      <c r="W10" s="1464"/>
      <c r="X10" s="146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第五分団車庫建替工事実施設計はスケジュールどおり令和５年度内に設計が完了した。設計業者、公共施設マネジメント課及び当室が情報共有しつつ、第五分団の要望を踏まえながら第五分団が使用しやすい分団車庫の設計を行った。
令和６年度は設計を基に第五分団車庫の建替工事を行っていき、第二分団車庫は第二分団の要望を踏まえながら設計を行う。
緊急防災・減災事業債を活用するに当たり、女性用トイレや更衣室の設置をするなど拠点施設の整備や機能強化に努めている。</v>
      </c>
      <c r="U12" s="1446"/>
      <c r="V12" s="1446"/>
      <c r="W12" s="1446"/>
      <c r="X12" s="1447"/>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451" t="s">
        <v>54</v>
      </c>
      <c r="B14" s="1452"/>
      <c r="C14" s="1452"/>
      <c r="D14" s="1452"/>
      <c r="E14" s="1453" t="str">
        <f>E51</f>
        <v>■市が直接実施  □一部委託  □全部委託・指定管理  □その他</v>
      </c>
      <c r="F14" s="1454"/>
      <c r="G14" s="1454"/>
      <c r="H14" s="1454"/>
      <c r="I14" s="1454"/>
      <c r="J14" s="1454"/>
      <c r="K14" s="1454"/>
      <c r="L14" s="1454"/>
      <c r="M14" s="1454"/>
      <c r="N14" s="1455"/>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451" t="s">
        <v>55</v>
      </c>
      <c r="B15" s="1452"/>
      <c r="C15" s="1452"/>
      <c r="D15" s="1452"/>
      <c r="E15" s="1453" t="str">
        <f>E52</f>
        <v>□国・県の制度　 □国・県の制度＋市独自の制度　 ■市独自の制度</v>
      </c>
      <c r="F15" s="1454"/>
      <c r="G15" s="1454"/>
      <c r="H15" s="1454"/>
      <c r="I15" s="1454"/>
      <c r="J15" s="1454"/>
      <c r="K15" s="1454"/>
      <c r="L15" s="1454"/>
      <c r="M15" s="1454"/>
      <c r="N15" s="1455"/>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456" t="s">
        <v>56</v>
      </c>
      <c r="B16" s="1457"/>
      <c r="C16" s="1457"/>
      <c r="D16" s="1457"/>
      <c r="E16" s="1458" t="str">
        <f>E53</f>
        <v>なし</v>
      </c>
      <c r="F16" s="1459"/>
      <c r="G16" s="1459"/>
      <c r="H16" s="1459"/>
      <c r="I16" s="1459"/>
      <c r="J16" s="1459"/>
      <c r="K16" s="1459"/>
      <c r="L16" s="1459"/>
      <c r="M16" s="1459"/>
      <c r="N16" s="146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4106000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206000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3900000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3995200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110800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0.97301509985387236</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第五分団車庫について、令和６年度に建替工事を行うため、令和５年度に建替工事実施設計委託を行った。</v>
      </c>
      <c r="F26" s="104"/>
      <c r="G26" s="104"/>
      <c r="H26" s="104"/>
      <c r="I26" s="104"/>
      <c r="J26" s="104"/>
      <c r="K26" s="104"/>
      <c r="L26" s="104"/>
      <c r="M26" s="104"/>
      <c r="N26" s="105"/>
      <c r="O26" s="20"/>
      <c r="P26" s="1448" t="s">
        <v>76</v>
      </c>
      <c r="Q26" s="1449"/>
      <c r="R26" s="1449"/>
      <c r="S26" s="1450"/>
      <c r="T26" s="152" t="str">
        <f>E105</f>
        <v>第五分団車庫建替工事実施設計はスケジュールどおり令和５年度内に設計が完了した。設計業者、公共施設マネジメント課及び当室が情報共有しつつ、第五分団の要望を踏まえながら第五分団が使用しやすい分団車庫の設計を行った。
令和６年度は設計を基に第五分団車庫の建替工事を行っていき、第二分団車庫は第二分団の要望を踏まえながら設計を行っていく。
緊急防災・減災事業債を活用するに当たり、女性用トイレや更衣室の設置をするなど拠点施設の整備や機能強化に努めていく。</v>
      </c>
      <c r="U26" s="1446"/>
      <c r="V26" s="1446"/>
      <c r="W26" s="1446"/>
      <c r="X26" s="1447"/>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
      </c>
      <c r="C33" s="95"/>
      <c r="D33" s="23" t="str">
        <f t="shared" ref="D33:E36" si="1">D70</f>
        <v/>
      </c>
      <c r="E33" s="147" t="str">
        <f t="shared" si="1"/>
        <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438" t="s">
        <v>46</v>
      </c>
      <c r="B44" s="1439"/>
      <c r="C44" s="1439"/>
      <c r="D44" s="1439"/>
      <c r="E44" s="1440" t="s">
        <v>255</v>
      </c>
      <c r="F44" s="1441"/>
      <c r="G44" s="1441"/>
      <c r="H44" s="1441"/>
      <c r="I44" s="1441"/>
      <c r="J44" s="1441"/>
      <c r="K44" s="1441"/>
      <c r="L44" s="1441"/>
      <c r="M44" s="1441"/>
      <c r="N44" s="1442"/>
    </row>
    <row r="45" spans="1:35" ht="20.100000000000001" customHeight="1" x14ac:dyDescent="0.15">
      <c r="A45" s="1433" t="s">
        <v>47</v>
      </c>
      <c r="B45" s="1434"/>
      <c r="C45" s="1434"/>
      <c r="D45" s="1434"/>
      <c r="E45" s="1443" t="s">
        <v>137</v>
      </c>
      <c r="F45" s="1444"/>
      <c r="G45" s="1444"/>
      <c r="H45" s="1444"/>
      <c r="I45" s="1444"/>
      <c r="J45" s="1444"/>
      <c r="K45" s="1444"/>
      <c r="L45" s="1444"/>
      <c r="M45" s="1444"/>
      <c r="N45" s="1445"/>
    </row>
    <row r="46" spans="1:35" ht="20.100000000000001" customHeight="1" x14ac:dyDescent="0.15">
      <c r="A46" s="1427" t="s">
        <v>50</v>
      </c>
      <c r="B46" s="1428"/>
      <c r="C46" s="1428"/>
      <c r="D46" s="1429"/>
      <c r="E46" s="1430" t="s">
        <v>256</v>
      </c>
      <c r="F46" s="1431"/>
      <c r="G46" s="1431"/>
      <c r="H46" s="1431"/>
      <c r="I46" s="1431"/>
      <c r="J46" s="1431"/>
      <c r="K46" s="1431"/>
      <c r="L46" s="1431"/>
      <c r="M46" s="1431"/>
      <c r="N46" s="143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433" t="s">
        <v>54</v>
      </c>
      <c r="B51" s="1434"/>
      <c r="C51" s="1434"/>
      <c r="D51" s="1434"/>
      <c r="E51" s="1435" t="str">
        <f>AA52 &amp; "市が直接実施  " &amp; AB52  &amp; "一部委託  "  &amp; AC52 &amp; "全部委託・指定管理  " &amp; AD52 &amp; "その他"</f>
        <v>■市が直接実施  □一部委託  □全部委託・指定管理  □その他</v>
      </c>
      <c r="F51" s="1436"/>
      <c r="G51" s="1436"/>
      <c r="H51" s="1436"/>
      <c r="I51" s="1436"/>
      <c r="J51" s="1436"/>
      <c r="K51" s="1436"/>
      <c r="L51" s="1436"/>
      <c r="M51" s="1436"/>
      <c r="N51" s="1437"/>
    </row>
    <row r="52" spans="1:40" ht="20.100000000000001" customHeight="1" x14ac:dyDescent="0.15">
      <c r="A52" s="1433" t="s">
        <v>55</v>
      </c>
      <c r="B52" s="1434"/>
      <c r="C52" s="1434"/>
      <c r="D52" s="1434"/>
      <c r="E52" s="1435" t="str">
        <f>AA53 &amp; "国・県の制度　 " &amp; AB53  &amp; "国・県の制度＋市独自の制度　 "  &amp; AC53  &amp; "市独自の制度"</f>
        <v>□国・県の制度　 □国・県の制度＋市独自の制度　 ■市独自の制度</v>
      </c>
      <c r="F52" s="1436"/>
      <c r="G52" s="1436"/>
      <c r="H52" s="1436"/>
      <c r="I52" s="1436"/>
      <c r="J52" s="1436"/>
      <c r="K52" s="1436"/>
      <c r="L52" s="1436"/>
      <c r="M52" s="1436"/>
      <c r="N52" s="1437"/>
      <c r="AA52" s="10" t="s">
        <v>84</v>
      </c>
      <c r="AB52" s="10" t="s">
        <v>85</v>
      </c>
      <c r="AC52" s="10" t="s">
        <v>85</v>
      </c>
      <c r="AD52" s="10" t="s">
        <v>85</v>
      </c>
    </row>
    <row r="53" spans="1:40" ht="20.100000000000001" customHeight="1" thickBot="1" x14ac:dyDescent="0.2">
      <c r="A53" s="1422" t="s">
        <v>56</v>
      </c>
      <c r="B53" s="1423"/>
      <c r="C53" s="1423"/>
      <c r="D53" s="1423"/>
      <c r="E53" s="1424" t="s">
        <v>158</v>
      </c>
      <c r="F53" s="1425"/>
      <c r="G53" s="1425"/>
      <c r="H53" s="1425"/>
      <c r="I53" s="1425"/>
      <c r="J53" s="1425"/>
      <c r="K53" s="1425"/>
      <c r="L53" s="1425"/>
      <c r="M53" s="1425"/>
      <c r="N53" s="1426"/>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4106000</v>
      </c>
      <c r="F57" s="107"/>
      <c r="G57" s="107">
        <f>IFERROR(HLOOKUP($AF$38,$AA$56:$AI$57,2,FALSE)*1000,"")</f>
        <v>115264000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0</v>
      </c>
      <c r="AE57" s="25">
        <v>4106</v>
      </c>
      <c r="AF57" s="25">
        <v>115264</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206000</v>
      </c>
      <c r="G58" s="17"/>
      <c r="H58" s="18">
        <f>IFERROR(G57-H59,"")</f>
        <v>2064000</v>
      </c>
      <c r="I58" s="17"/>
      <c r="J58" s="18">
        <f>IFERROR(I57-J59,"")</f>
        <v>0</v>
      </c>
      <c r="K58" s="17"/>
      <c r="L58" s="18">
        <f>IFERROR(K57-L59,"")</f>
        <v>0</v>
      </c>
      <c r="M58" s="17"/>
      <c r="N58" s="19">
        <f>IFERROR(M57-N59,"")</f>
        <v>0</v>
      </c>
      <c r="AA58" s="25">
        <v>0</v>
      </c>
      <c r="AB58" s="25">
        <v>0</v>
      </c>
      <c r="AC58" s="25">
        <v>0</v>
      </c>
      <c r="AD58" s="25">
        <v>0</v>
      </c>
      <c r="AE58" s="25">
        <v>3995200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3900000</v>
      </c>
      <c r="G59" s="17"/>
      <c r="H59" s="18">
        <f>IFERROR(HLOOKUP($AF$38,$AA$60:$AI$61,2,FALSE)*1000,"")</f>
        <v>113200000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3995200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110800</v>
      </c>
      <c r="F61" s="107"/>
      <c r="G61" s="107">
        <f>IFERROR(G57-G60,"")</f>
        <v>115264000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3900</v>
      </c>
      <c r="AF61" s="26">
        <f t="shared" si="2"/>
        <v>113200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0.97301509985387236</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257</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87</v>
      </c>
      <c r="C70" s="95"/>
      <c r="D70" s="28" t="s">
        <v>87</v>
      </c>
      <c r="E70" s="90" t="str">
        <f>IFERROR(HLOOKUP($AE$38,$AA$76:$AI$80,2,FALSE),"")</f>
        <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3900</v>
      </c>
      <c r="AF73" s="27">
        <v>113200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t="s">
        <v>87</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409" t="s">
        <v>44</v>
      </c>
      <c r="B85" s="1410"/>
      <c r="C85" s="1410"/>
      <c r="D85" s="1410"/>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409" t="s">
        <v>48</v>
      </c>
      <c r="B87" s="1410"/>
      <c r="C87" s="1410"/>
      <c r="D87" s="1410"/>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420" t="s">
        <v>51</v>
      </c>
      <c r="B89" s="1421"/>
      <c r="C89" s="1421"/>
      <c r="D89" s="1421"/>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409" t="s">
        <v>53</v>
      </c>
      <c r="B91" s="1410"/>
      <c r="C91" s="1410"/>
      <c r="D91" s="1411"/>
      <c r="E91" s="51" t="s">
        <v>258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409" t="s">
        <v>65</v>
      </c>
      <c r="B98" s="1410"/>
      <c r="C98" s="1410"/>
      <c r="D98" s="1411"/>
      <c r="E98" s="1415" t="s">
        <v>111</v>
      </c>
      <c r="F98" s="1416"/>
      <c r="G98" s="1417" t="s">
        <v>66</v>
      </c>
      <c r="H98" s="1418"/>
      <c r="I98" s="1418"/>
      <c r="J98" s="1418"/>
      <c r="K98" s="1418"/>
      <c r="L98" s="1418"/>
      <c r="M98" s="1418"/>
      <c r="N98" s="141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409" t="s">
        <v>76</v>
      </c>
      <c r="B105" s="1410"/>
      <c r="C105" s="1410"/>
      <c r="D105" s="1411"/>
      <c r="E105" s="1412" t="s">
        <v>259</v>
      </c>
      <c r="F105" s="1413"/>
      <c r="G105" s="1413"/>
      <c r="H105" s="1413"/>
      <c r="I105" s="1413"/>
      <c r="J105" s="1413"/>
      <c r="K105" s="1413"/>
      <c r="L105" s="1413"/>
      <c r="M105" s="1413"/>
      <c r="N105" s="141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420" t="s">
        <v>40</v>
      </c>
      <c r="Q4" s="1421"/>
      <c r="R4" s="1421"/>
      <c r="S4" s="1421"/>
      <c r="T4" s="196" t="str">
        <f>LEFT(E83,1)</f>
        <v>Ｂ</v>
      </c>
      <c r="U4" s="1546" t="s">
        <v>41</v>
      </c>
      <c r="V4" s="1546"/>
      <c r="W4" s="1546"/>
      <c r="X4" s="154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409" t="s">
        <v>44</v>
      </c>
      <c r="Q6" s="1410"/>
      <c r="R6" s="1410"/>
      <c r="S6" s="1410"/>
      <c r="T6" s="196" t="str">
        <f>LEFT(E85,1)</f>
        <v>Ｂ</v>
      </c>
      <c r="U6" s="1546" t="s">
        <v>45</v>
      </c>
      <c r="V6" s="1546"/>
      <c r="W6" s="1546"/>
      <c r="X6" s="154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548" t="s">
        <v>46</v>
      </c>
      <c r="B7" s="1549"/>
      <c r="C7" s="1549"/>
      <c r="D7" s="1549"/>
      <c r="E7" s="1550" t="str">
        <f t="shared" si="0"/>
        <v>一般事務（水道会計負担金）</v>
      </c>
      <c r="F7" s="1551"/>
      <c r="G7" s="1551"/>
      <c r="H7" s="1551"/>
      <c r="I7" s="1551"/>
      <c r="J7" s="1551"/>
      <c r="K7" s="1551"/>
      <c r="L7" s="1551"/>
      <c r="M7" s="1551"/>
      <c r="N7" s="1552"/>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523" t="s">
        <v>47</v>
      </c>
      <c r="B8" s="1524"/>
      <c r="C8" s="1524"/>
      <c r="D8" s="1524"/>
      <c r="E8" s="1533" t="str">
        <f t="shared" si="0"/>
        <v>危機管理室</v>
      </c>
      <c r="F8" s="1534"/>
      <c r="G8" s="1534"/>
      <c r="H8" s="1534"/>
      <c r="I8" s="1534"/>
      <c r="J8" s="1534"/>
      <c r="K8" s="1534"/>
      <c r="L8" s="1534"/>
      <c r="M8" s="1534"/>
      <c r="N8" s="1535"/>
      <c r="P8" s="1520" t="s">
        <v>48</v>
      </c>
      <c r="Q8" s="1521"/>
      <c r="R8" s="1521"/>
      <c r="S8" s="1521"/>
      <c r="T8" s="183" t="str">
        <f>LEFT(E87,1)</f>
        <v>Ａ</v>
      </c>
      <c r="U8" s="1536" t="s">
        <v>49</v>
      </c>
      <c r="V8" s="1536"/>
      <c r="W8" s="1536"/>
      <c r="X8" s="153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538" t="s">
        <v>50</v>
      </c>
      <c r="B9" s="1539"/>
      <c r="C9" s="1539"/>
      <c r="D9" s="1540"/>
      <c r="E9" s="1541" t="str">
        <f t="shared" si="0"/>
        <v>水道会計の消防施設に係る次の経費を負担する。
１　消防活動水道水使用負担金
２　消火栓修繕負担金
３　工事の仕様書作成に係る設計業務委託料
４　前年度実施の消火栓修繕箇所道路本復旧工事</v>
      </c>
      <c r="F9" s="1542"/>
      <c r="G9" s="1542"/>
      <c r="H9" s="1542"/>
      <c r="I9" s="1542"/>
      <c r="J9" s="1542"/>
      <c r="K9" s="1542"/>
      <c r="L9" s="1542"/>
      <c r="M9" s="1542"/>
      <c r="N9" s="154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544" t="s">
        <v>51</v>
      </c>
      <c r="Q10" s="1545"/>
      <c r="R10" s="1545"/>
      <c r="S10" s="1545"/>
      <c r="T10" s="196" t="str">
        <f>LEFT(E89,1)</f>
        <v>Ｂ</v>
      </c>
      <c r="U10" s="1536" t="s">
        <v>52</v>
      </c>
      <c r="V10" s="1536"/>
      <c r="W10" s="1536"/>
      <c r="X10" s="153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消火栓のボルト腐食等による事故を未然に防ぐため、令和４年度に実施した市内全ての公設消火栓点検業務委託の点検結果に基づき、当初、令和８年度までの修繕計画として計画立てていたが、財政課との調整の結果、令和１０年度までの修繕計画となった。その一方で、年度ごとに予定する消火栓修繕については計画どおり実施できている。
引き続き計画立てて消火栓修繕を行くことで、ボルト腐食等による事故等を防ぐことができ、円滑な消火活動を実施することが可能となる。</v>
      </c>
      <c r="U12" s="1518"/>
      <c r="V12" s="1518"/>
      <c r="W12" s="1518"/>
      <c r="X12" s="1519"/>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523" t="s">
        <v>54</v>
      </c>
      <c r="B14" s="1524"/>
      <c r="C14" s="1524"/>
      <c r="D14" s="1524"/>
      <c r="E14" s="1525" t="str">
        <f>E51</f>
        <v>■市が直接実施  ■一部委託  □全部委託・指定管理  □その他</v>
      </c>
      <c r="F14" s="1526"/>
      <c r="G14" s="1526"/>
      <c r="H14" s="1526"/>
      <c r="I14" s="1526"/>
      <c r="J14" s="1526"/>
      <c r="K14" s="1526"/>
      <c r="L14" s="1526"/>
      <c r="M14" s="1526"/>
      <c r="N14" s="1527"/>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523" t="s">
        <v>55</v>
      </c>
      <c r="B15" s="1524"/>
      <c r="C15" s="1524"/>
      <c r="D15" s="1524"/>
      <c r="E15" s="1525" t="str">
        <f>E52</f>
        <v>■国・県の制度　 □国・県の制度＋市独自の制度　 □市独自の制度</v>
      </c>
      <c r="F15" s="1526"/>
      <c r="G15" s="1526"/>
      <c r="H15" s="1526"/>
      <c r="I15" s="1526"/>
      <c r="J15" s="1526"/>
      <c r="K15" s="1526"/>
      <c r="L15" s="1526"/>
      <c r="M15" s="1526"/>
      <c r="N15" s="1527"/>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528" t="s">
        <v>56</v>
      </c>
      <c r="B16" s="1529"/>
      <c r="C16" s="1529"/>
      <c r="D16" s="1529"/>
      <c r="E16" s="1530" t="str">
        <f>E53</f>
        <v>水道法</v>
      </c>
      <c r="F16" s="1531"/>
      <c r="G16" s="1531"/>
      <c r="H16" s="1531"/>
      <c r="I16" s="1531"/>
      <c r="J16" s="1531"/>
      <c r="K16" s="1531"/>
      <c r="L16" s="1531"/>
      <c r="M16" s="1531"/>
      <c r="N16" s="153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50122000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50122000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48577200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1544800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0.96917920274530145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消火活動の際に使用した水道使用料のほか、令和４年度に実施した市内全ての公設消火栓点検業務委託において要修繕の点検結果となったものを令和１０年度までの間に修繕することになっており、該当消火栓のボルト腐食等の不具合における仕様書作成に係る設計業務委託料及び修繕負担金を支払った。また、消火栓修繕に伴い、副弁固着した消火栓は道路を掘削するため舗装本復旧工事を要するため、その工事費を負担した。</v>
      </c>
      <c r="F26" s="104"/>
      <c r="G26" s="104"/>
      <c r="H26" s="104"/>
      <c r="I26" s="104"/>
      <c r="J26" s="104"/>
      <c r="K26" s="104"/>
      <c r="L26" s="104"/>
      <c r="M26" s="104"/>
      <c r="N26" s="105"/>
      <c r="O26" s="20"/>
      <c r="P26" s="1520" t="s">
        <v>76</v>
      </c>
      <c r="Q26" s="1521"/>
      <c r="R26" s="1521"/>
      <c r="S26" s="1522"/>
      <c r="T26" s="152" t="str">
        <f>E105</f>
        <v>令和１０年度まで消火栓修繕を行うことで、市内公設消火栓のボルト腐食等による事故は圧倒的に少なくなり、消火栓修繕負担金や仕様書設計業務委託料や舗装本復旧工事費等の消火栓修繕に係る支出を削減することが可能となる。</v>
      </c>
      <c r="U26" s="1518"/>
      <c r="V26" s="1518"/>
      <c r="W26" s="1518"/>
      <c r="X26" s="1519"/>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消火栓修繕基数</v>
      </c>
      <c r="C33" s="95"/>
      <c r="D33" s="23" t="str">
        <f t="shared" ref="D33:E36" si="1">D70</f>
        <v>基</v>
      </c>
      <c r="E33" s="147">
        <f t="shared" si="1"/>
        <v>55</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510" t="s">
        <v>46</v>
      </c>
      <c r="B44" s="1511"/>
      <c r="C44" s="1511"/>
      <c r="D44" s="1511"/>
      <c r="E44" s="1512" t="s">
        <v>260</v>
      </c>
      <c r="F44" s="1513"/>
      <c r="G44" s="1513"/>
      <c r="H44" s="1513"/>
      <c r="I44" s="1513"/>
      <c r="J44" s="1513"/>
      <c r="K44" s="1513"/>
      <c r="L44" s="1513"/>
      <c r="M44" s="1513"/>
      <c r="N44" s="1514"/>
    </row>
    <row r="45" spans="1:35" ht="20.100000000000001" customHeight="1" x14ac:dyDescent="0.15">
      <c r="A45" s="1505" t="s">
        <v>47</v>
      </c>
      <c r="B45" s="1506"/>
      <c r="C45" s="1506"/>
      <c r="D45" s="1506"/>
      <c r="E45" s="1515" t="s">
        <v>137</v>
      </c>
      <c r="F45" s="1516"/>
      <c r="G45" s="1516"/>
      <c r="H45" s="1516"/>
      <c r="I45" s="1516"/>
      <c r="J45" s="1516"/>
      <c r="K45" s="1516"/>
      <c r="L45" s="1516"/>
      <c r="M45" s="1516"/>
      <c r="N45" s="1517"/>
    </row>
    <row r="46" spans="1:35" ht="20.100000000000001" customHeight="1" x14ac:dyDescent="0.15">
      <c r="A46" s="1499" t="s">
        <v>50</v>
      </c>
      <c r="B46" s="1500"/>
      <c r="C46" s="1500"/>
      <c r="D46" s="1501"/>
      <c r="E46" s="1502" t="s">
        <v>261</v>
      </c>
      <c r="F46" s="1503"/>
      <c r="G46" s="1503"/>
      <c r="H46" s="1503"/>
      <c r="I46" s="1503"/>
      <c r="J46" s="1503"/>
      <c r="K46" s="1503"/>
      <c r="L46" s="1503"/>
      <c r="M46" s="1503"/>
      <c r="N46" s="150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505" t="s">
        <v>54</v>
      </c>
      <c r="B51" s="1506"/>
      <c r="C51" s="1506"/>
      <c r="D51" s="1506"/>
      <c r="E51" s="1507" t="str">
        <f>AA52 &amp; "市が直接実施  " &amp; AB52  &amp; "一部委託  "  &amp; AC52 &amp; "全部委託・指定管理  " &amp; AD52 &amp; "その他"</f>
        <v>■市が直接実施  ■一部委託  □全部委託・指定管理  □その他</v>
      </c>
      <c r="F51" s="1508"/>
      <c r="G51" s="1508"/>
      <c r="H51" s="1508"/>
      <c r="I51" s="1508"/>
      <c r="J51" s="1508"/>
      <c r="K51" s="1508"/>
      <c r="L51" s="1508"/>
      <c r="M51" s="1508"/>
      <c r="N51" s="1509"/>
    </row>
    <row r="52" spans="1:40" ht="20.100000000000001" customHeight="1" x14ac:dyDescent="0.15">
      <c r="A52" s="1505" t="s">
        <v>55</v>
      </c>
      <c r="B52" s="1506"/>
      <c r="C52" s="1506"/>
      <c r="D52" s="1506"/>
      <c r="E52" s="1507" t="str">
        <f>AA53 &amp; "国・県の制度　 " &amp; AB53  &amp; "国・県の制度＋市独自の制度　 "  &amp; AC53  &amp; "市独自の制度"</f>
        <v>■国・県の制度　 □国・県の制度＋市独自の制度　 □市独自の制度</v>
      </c>
      <c r="F52" s="1508"/>
      <c r="G52" s="1508"/>
      <c r="H52" s="1508"/>
      <c r="I52" s="1508"/>
      <c r="J52" s="1508"/>
      <c r="K52" s="1508"/>
      <c r="L52" s="1508"/>
      <c r="M52" s="1508"/>
      <c r="N52" s="1509"/>
      <c r="AA52" s="10" t="s">
        <v>84</v>
      </c>
      <c r="AB52" s="10" t="s">
        <v>84</v>
      </c>
      <c r="AC52" s="10" t="s">
        <v>85</v>
      </c>
      <c r="AD52" s="10" t="s">
        <v>85</v>
      </c>
    </row>
    <row r="53" spans="1:40" ht="20.100000000000001" customHeight="1" thickBot="1" x14ac:dyDescent="0.2">
      <c r="A53" s="1494" t="s">
        <v>56</v>
      </c>
      <c r="B53" s="1495"/>
      <c r="C53" s="1495"/>
      <c r="D53" s="1495"/>
      <c r="E53" s="1496" t="s">
        <v>262</v>
      </c>
      <c r="F53" s="1497"/>
      <c r="G53" s="1497"/>
      <c r="H53" s="1497"/>
      <c r="I53" s="1497"/>
      <c r="J53" s="1497"/>
      <c r="K53" s="1497"/>
      <c r="L53" s="1497"/>
      <c r="M53" s="1497"/>
      <c r="N53" s="1498"/>
      <c r="AA53" s="10" t="s">
        <v>84</v>
      </c>
      <c r="AB53" s="10" t="s">
        <v>85</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50122000</v>
      </c>
      <c r="F57" s="107"/>
      <c r="G57" s="107">
        <f>IFERROR(HLOOKUP($AF$38,$AA$56:$AI$57,2,FALSE)*1000,"")</f>
        <v>44260000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36944</v>
      </c>
      <c r="AE57" s="25">
        <v>50122</v>
      </c>
      <c r="AF57" s="25">
        <v>44260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50122000</v>
      </c>
      <c r="G58" s="17"/>
      <c r="H58" s="18">
        <f>IFERROR(G57-H59,"")</f>
        <v>44260000</v>
      </c>
      <c r="I58" s="17"/>
      <c r="J58" s="18">
        <f>IFERROR(I57-J59,"")</f>
        <v>0</v>
      </c>
      <c r="K58" s="17"/>
      <c r="L58" s="18">
        <f>IFERROR(K57-L59,"")</f>
        <v>0</v>
      </c>
      <c r="M58" s="17"/>
      <c r="N58" s="19">
        <f>IFERROR(M57-N59,"")</f>
        <v>0</v>
      </c>
      <c r="AA58" s="25">
        <v>0</v>
      </c>
      <c r="AB58" s="25">
        <v>0</v>
      </c>
      <c r="AC58" s="25">
        <v>0</v>
      </c>
      <c r="AD58" s="25">
        <v>12300</v>
      </c>
      <c r="AE58" s="25">
        <v>48577200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48577200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1544800</v>
      </c>
      <c r="F61" s="107"/>
      <c r="G61" s="107">
        <f>IFERROR(G57-G60,"")</f>
        <v>44260000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0.96917920274530145</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263</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264</v>
      </c>
      <c r="C70" s="95"/>
      <c r="D70" s="28" t="s">
        <v>265</v>
      </c>
      <c r="E70" s="90">
        <f>IFERROR(HLOOKUP($AE$38,$AA$76:$AI$80,2,FALSE),"")</f>
        <v>55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55</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481" t="s">
        <v>44</v>
      </c>
      <c r="B85" s="1482"/>
      <c r="C85" s="1482"/>
      <c r="D85" s="1482"/>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481" t="s">
        <v>48</v>
      </c>
      <c r="B87" s="1482"/>
      <c r="C87" s="1482"/>
      <c r="D87" s="1482"/>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492" t="s">
        <v>51</v>
      </c>
      <c r="B89" s="1493"/>
      <c r="C89" s="1493"/>
      <c r="D89" s="1493"/>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481" t="s">
        <v>53</v>
      </c>
      <c r="B91" s="1482"/>
      <c r="C91" s="1482"/>
      <c r="D91" s="1483"/>
      <c r="E91" s="51" t="s">
        <v>266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481" t="s">
        <v>65</v>
      </c>
      <c r="B98" s="1482"/>
      <c r="C98" s="1482"/>
      <c r="D98" s="1483"/>
      <c r="E98" s="1487" t="s">
        <v>111</v>
      </c>
      <c r="F98" s="1488"/>
      <c r="G98" s="1489" t="s">
        <v>66</v>
      </c>
      <c r="H98" s="1490"/>
      <c r="I98" s="1490"/>
      <c r="J98" s="1490"/>
      <c r="K98" s="1490"/>
      <c r="L98" s="1490"/>
      <c r="M98" s="1490"/>
      <c r="N98" s="149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481" t="s">
        <v>76</v>
      </c>
      <c r="B105" s="1482"/>
      <c r="C105" s="1482"/>
      <c r="D105" s="1483"/>
      <c r="E105" s="1484" t="s">
        <v>267</v>
      </c>
      <c r="F105" s="1485"/>
      <c r="G105" s="1485"/>
      <c r="H105" s="1485"/>
      <c r="I105" s="1485"/>
      <c r="J105" s="1485"/>
      <c r="K105" s="1485"/>
      <c r="L105" s="1485"/>
      <c r="M105" s="1485"/>
      <c r="N105" s="148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492" t="s">
        <v>40</v>
      </c>
      <c r="Q4" s="1493"/>
      <c r="R4" s="1493"/>
      <c r="S4" s="1493"/>
      <c r="T4" s="196" t="str">
        <f>LEFT(E83,1)</f>
        <v>Ｂ</v>
      </c>
      <c r="U4" s="1618" t="s">
        <v>41</v>
      </c>
      <c r="V4" s="1618"/>
      <c r="W4" s="1618"/>
      <c r="X4" s="161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481" t="s">
        <v>44</v>
      </c>
      <c r="Q6" s="1482"/>
      <c r="R6" s="1482"/>
      <c r="S6" s="1482"/>
      <c r="T6" s="196" t="str">
        <f>LEFT(E85,1)</f>
        <v>Ｂ</v>
      </c>
      <c r="U6" s="1618" t="s">
        <v>45</v>
      </c>
      <c r="V6" s="1618"/>
      <c r="W6" s="1618"/>
      <c r="X6" s="161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620" t="s">
        <v>46</v>
      </c>
      <c r="B7" s="1621"/>
      <c r="C7" s="1621"/>
      <c r="D7" s="1621"/>
      <c r="E7" s="1622" t="str">
        <f t="shared" si="0"/>
        <v>消防施設管理</v>
      </c>
      <c r="F7" s="1623"/>
      <c r="G7" s="1623"/>
      <c r="H7" s="1623"/>
      <c r="I7" s="1623"/>
      <c r="J7" s="1623"/>
      <c r="K7" s="1623"/>
      <c r="L7" s="1623"/>
      <c r="M7" s="1623"/>
      <c r="N7" s="1624"/>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595" t="s">
        <v>47</v>
      </c>
      <c r="B8" s="1596"/>
      <c r="C8" s="1596"/>
      <c r="D8" s="1596"/>
      <c r="E8" s="1605" t="str">
        <f t="shared" si="0"/>
        <v>危機管理室</v>
      </c>
      <c r="F8" s="1606"/>
      <c r="G8" s="1606"/>
      <c r="H8" s="1606"/>
      <c r="I8" s="1606"/>
      <c r="J8" s="1606"/>
      <c r="K8" s="1606"/>
      <c r="L8" s="1606"/>
      <c r="M8" s="1606"/>
      <c r="N8" s="1607"/>
      <c r="P8" s="1592" t="s">
        <v>48</v>
      </c>
      <c r="Q8" s="1593"/>
      <c r="R8" s="1593"/>
      <c r="S8" s="1593"/>
      <c r="T8" s="183" t="str">
        <f>LEFT(E87,1)</f>
        <v>Ａ</v>
      </c>
      <c r="U8" s="1608" t="s">
        <v>49</v>
      </c>
      <c r="V8" s="1608"/>
      <c r="W8" s="1608"/>
      <c r="X8" s="160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610" t="s">
        <v>50</v>
      </c>
      <c r="B9" s="1611"/>
      <c r="C9" s="1611"/>
      <c r="D9" s="1612"/>
      <c r="E9" s="1613" t="str">
        <f t="shared" si="0"/>
        <v>消防水利（防火水槽、消火栓、標示）の維持管理を行う。</v>
      </c>
      <c r="F9" s="1614"/>
      <c r="G9" s="1614"/>
      <c r="H9" s="1614"/>
      <c r="I9" s="1614"/>
      <c r="J9" s="1614"/>
      <c r="K9" s="1614"/>
      <c r="L9" s="1614"/>
      <c r="M9" s="1614"/>
      <c r="N9" s="161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616" t="s">
        <v>51</v>
      </c>
      <c r="Q10" s="1617"/>
      <c r="R10" s="1617"/>
      <c r="S10" s="1617"/>
      <c r="T10" s="196" t="str">
        <f>LEFT(E89,1)</f>
        <v>Ｂ</v>
      </c>
      <c r="U10" s="1608" t="s">
        <v>52</v>
      </c>
      <c r="V10" s="1608"/>
      <c r="W10" s="1608"/>
      <c r="X10" s="160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当初予算どおり防火水槽用地提供者謝礼金、消防水利標識ポール改修及び消防水利標示維持補修を実施できた。防火水槽用地提供者に対しては引き続き防火水槽を設置させていただき、消火活動時に有益な消防水利として活用させていただく。また、ポールや標示についても市内に経年劣化しているものが多数あるものの、毎年定数の維持補修を行っていき、消防署や消防団が有事の際にいち早く消防水利を見つけられるよう維持管理を行っていく。</v>
      </c>
      <c r="U12" s="1590"/>
      <c r="V12" s="1590"/>
      <c r="W12" s="1590"/>
      <c r="X12" s="1591"/>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595" t="s">
        <v>54</v>
      </c>
      <c r="B14" s="1596"/>
      <c r="C14" s="1596"/>
      <c r="D14" s="1596"/>
      <c r="E14" s="1597" t="str">
        <f>E51</f>
        <v>■市が直接実施  □一部委託  □全部委託・指定管理  □その他</v>
      </c>
      <c r="F14" s="1598"/>
      <c r="G14" s="1598"/>
      <c r="H14" s="1598"/>
      <c r="I14" s="1598"/>
      <c r="J14" s="1598"/>
      <c r="K14" s="1598"/>
      <c r="L14" s="1598"/>
      <c r="M14" s="1598"/>
      <c r="N14" s="159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595" t="s">
        <v>55</v>
      </c>
      <c r="B15" s="1596"/>
      <c r="C15" s="1596"/>
      <c r="D15" s="1596"/>
      <c r="E15" s="1597" t="str">
        <f>E52</f>
        <v>□国・県の制度　 □国・県の制度＋市独自の制度　 ■市独自の制度</v>
      </c>
      <c r="F15" s="1598"/>
      <c r="G15" s="1598"/>
      <c r="H15" s="1598"/>
      <c r="I15" s="1598"/>
      <c r="J15" s="1598"/>
      <c r="K15" s="1598"/>
      <c r="L15" s="1598"/>
      <c r="M15" s="1598"/>
      <c r="N15" s="159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600" t="s">
        <v>56</v>
      </c>
      <c r="B16" s="1601"/>
      <c r="C16" s="1601"/>
      <c r="D16" s="1601"/>
      <c r="E16" s="1602" t="str">
        <f>E53</f>
        <v>なし</v>
      </c>
      <c r="F16" s="1603"/>
      <c r="G16" s="1603"/>
      <c r="H16" s="1603"/>
      <c r="I16" s="1603"/>
      <c r="J16" s="1603"/>
      <c r="K16" s="1603"/>
      <c r="L16" s="1603"/>
      <c r="M16" s="1603"/>
      <c r="N16" s="1604"/>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4202000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4202000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3920725</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281275</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0.93306163731556402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民地内に防火水槽を設置させていただいている場合があり、地権者に対して防火水槽1基当たり6,000円の謝礼金を支払った。また、消防水利（消火栓及び防火水槽）の標識ポールやラインが経年劣化等しているものを改修した。その他、道路河川課が行う舗装工事に伴い、該当舗装路線上に消火栓がある場合、消火栓の蓋が四角蓋であれば振動がしにくい丸蓋に交換する維持補修を行った。</v>
      </c>
      <c r="F26" s="104"/>
      <c r="G26" s="104"/>
      <c r="H26" s="104"/>
      <c r="I26" s="104"/>
      <c r="J26" s="104"/>
      <c r="K26" s="104"/>
      <c r="L26" s="104"/>
      <c r="M26" s="104"/>
      <c r="N26" s="105"/>
      <c r="O26" s="20"/>
      <c r="P26" s="1592" t="s">
        <v>76</v>
      </c>
      <c r="Q26" s="1593"/>
      <c r="R26" s="1593"/>
      <c r="S26" s="1594"/>
      <c r="T26" s="152" t="str">
        <f>E105</f>
        <v>消防署に標識ポールや標示において維持補修が必要な箇所の選定してもらいつつ、分団車庫に行く際などに経年劣化している標識ポールや標示を確認して、維持管理に努める。また防火水槽用地提供者に対しては、提供者の意向や要望により防火水槽を撤去した場合には謝礼金の支払いを止めるなど、支払事務の管理を継続して行い、適正に支払事務を行う。</v>
      </c>
      <c r="U26" s="1590"/>
      <c r="V26" s="1590"/>
      <c r="W26" s="1590"/>
      <c r="X26" s="1591"/>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消防水利標識ポール改修</v>
      </c>
      <c r="C33" s="95"/>
      <c r="D33" s="23" t="str">
        <f t="shared" ref="D33:E36" si="1">D70</f>
        <v>本</v>
      </c>
      <c r="E33" s="147">
        <f t="shared" si="1"/>
        <v>10</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消防水利標示維持補修</v>
      </c>
      <c r="C34" s="95"/>
      <c r="D34" s="23" t="str">
        <f t="shared" si="1"/>
        <v>か所</v>
      </c>
      <c r="E34" s="147">
        <f t="shared" si="1"/>
        <v>50</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防火水槽用地提供数</v>
      </c>
      <c r="C35" s="95"/>
      <c r="D35" s="23" t="str">
        <f t="shared" si="1"/>
        <v>基</v>
      </c>
      <c r="E35" s="147">
        <f t="shared" si="1"/>
        <v>39</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582" t="s">
        <v>46</v>
      </c>
      <c r="B44" s="1583"/>
      <c r="C44" s="1583"/>
      <c r="D44" s="1583"/>
      <c r="E44" s="1584" t="s">
        <v>268</v>
      </c>
      <c r="F44" s="1585"/>
      <c r="G44" s="1585"/>
      <c r="H44" s="1585"/>
      <c r="I44" s="1585"/>
      <c r="J44" s="1585"/>
      <c r="K44" s="1585"/>
      <c r="L44" s="1585"/>
      <c r="M44" s="1585"/>
      <c r="N44" s="1586"/>
    </row>
    <row r="45" spans="1:35" ht="20.100000000000001" customHeight="1" x14ac:dyDescent="0.15">
      <c r="A45" s="1577" t="s">
        <v>47</v>
      </c>
      <c r="B45" s="1578"/>
      <c r="C45" s="1578"/>
      <c r="D45" s="1578"/>
      <c r="E45" s="1587" t="s">
        <v>137</v>
      </c>
      <c r="F45" s="1588"/>
      <c r="G45" s="1588"/>
      <c r="H45" s="1588"/>
      <c r="I45" s="1588"/>
      <c r="J45" s="1588"/>
      <c r="K45" s="1588"/>
      <c r="L45" s="1588"/>
      <c r="M45" s="1588"/>
      <c r="N45" s="1589"/>
    </row>
    <row r="46" spans="1:35" ht="20.100000000000001" customHeight="1" x14ac:dyDescent="0.15">
      <c r="A46" s="1571" t="s">
        <v>50</v>
      </c>
      <c r="B46" s="1572"/>
      <c r="C46" s="1572"/>
      <c r="D46" s="1573"/>
      <c r="E46" s="1574" t="s">
        <v>269</v>
      </c>
      <c r="F46" s="1575"/>
      <c r="G46" s="1575"/>
      <c r="H46" s="1575"/>
      <c r="I46" s="1575"/>
      <c r="J46" s="1575"/>
      <c r="K46" s="1575"/>
      <c r="L46" s="1575"/>
      <c r="M46" s="1575"/>
      <c r="N46" s="157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577" t="s">
        <v>54</v>
      </c>
      <c r="B51" s="1578"/>
      <c r="C51" s="1578"/>
      <c r="D51" s="1578"/>
      <c r="E51" s="1579" t="str">
        <f>AA52 &amp; "市が直接実施  " &amp; AB52  &amp; "一部委託  "  &amp; AC52 &amp; "全部委託・指定管理  " &amp; AD52 &amp; "その他"</f>
        <v>■市が直接実施  □一部委託  □全部委託・指定管理  □その他</v>
      </c>
      <c r="F51" s="1580"/>
      <c r="G51" s="1580"/>
      <c r="H51" s="1580"/>
      <c r="I51" s="1580"/>
      <c r="J51" s="1580"/>
      <c r="K51" s="1580"/>
      <c r="L51" s="1580"/>
      <c r="M51" s="1580"/>
      <c r="N51" s="1581"/>
    </row>
    <row r="52" spans="1:40" ht="20.100000000000001" customHeight="1" x14ac:dyDescent="0.15">
      <c r="A52" s="1577" t="s">
        <v>55</v>
      </c>
      <c r="B52" s="1578"/>
      <c r="C52" s="1578"/>
      <c r="D52" s="1578"/>
      <c r="E52" s="1579" t="str">
        <f>AA53 &amp; "国・県の制度　 " &amp; AB53  &amp; "国・県の制度＋市独自の制度　 "  &amp; AC53  &amp; "市独自の制度"</f>
        <v>□国・県の制度　 □国・県の制度＋市独自の制度　 ■市独自の制度</v>
      </c>
      <c r="F52" s="1580"/>
      <c r="G52" s="1580"/>
      <c r="H52" s="1580"/>
      <c r="I52" s="1580"/>
      <c r="J52" s="1580"/>
      <c r="K52" s="1580"/>
      <c r="L52" s="1580"/>
      <c r="M52" s="1580"/>
      <c r="N52" s="1581"/>
      <c r="AA52" s="10" t="s">
        <v>84</v>
      </c>
      <c r="AB52" s="10" t="s">
        <v>85</v>
      </c>
      <c r="AC52" s="10" t="s">
        <v>85</v>
      </c>
      <c r="AD52" s="10" t="s">
        <v>85</v>
      </c>
    </row>
    <row r="53" spans="1:40" ht="20.100000000000001" customHeight="1" thickBot="1" x14ac:dyDescent="0.2">
      <c r="A53" s="1566" t="s">
        <v>56</v>
      </c>
      <c r="B53" s="1567"/>
      <c r="C53" s="1567"/>
      <c r="D53" s="1567"/>
      <c r="E53" s="1568" t="s">
        <v>158</v>
      </c>
      <c r="F53" s="1569"/>
      <c r="G53" s="1569"/>
      <c r="H53" s="1569"/>
      <c r="I53" s="1569"/>
      <c r="J53" s="1569"/>
      <c r="K53" s="1569"/>
      <c r="L53" s="1569"/>
      <c r="M53" s="1569"/>
      <c r="N53" s="1570"/>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4202000</v>
      </c>
      <c r="F57" s="107"/>
      <c r="G57" s="107">
        <f>IFERROR(HLOOKUP($AF$38,$AA$56:$AI$57,2,FALSE)*1000,"")</f>
        <v>4003000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5885</v>
      </c>
      <c r="AE57" s="25">
        <v>4202</v>
      </c>
      <c r="AF57" s="25">
        <v>4003</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4202000</v>
      </c>
      <c r="G58" s="17"/>
      <c r="H58" s="18">
        <f>IFERROR(G57-H59,"")</f>
        <v>4003000</v>
      </c>
      <c r="I58" s="17"/>
      <c r="J58" s="18">
        <f>IFERROR(I57-J59,"")</f>
        <v>0</v>
      </c>
      <c r="K58" s="17"/>
      <c r="L58" s="18">
        <f>IFERROR(K57-L59,"")</f>
        <v>0</v>
      </c>
      <c r="M58" s="17"/>
      <c r="N58" s="19">
        <f>IFERROR(M57-N59,"")</f>
        <v>0</v>
      </c>
      <c r="AA58" s="25">
        <v>0</v>
      </c>
      <c r="AB58" s="25">
        <v>0</v>
      </c>
      <c r="AC58" s="25">
        <v>0</v>
      </c>
      <c r="AD58" s="25">
        <v>1796300</v>
      </c>
      <c r="AE58" s="25">
        <v>3920725</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3920725</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281275</v>
      </c>
      <c r="F61" s="107"/>
      <c r="G61" s="107">
        <f>IFERROR(G57-G60,"")</f>
        <v>4003000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0.93306163731556402</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270</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271</v>
      </c>
      <c r="C70" s="95"/>
      <c r="D70" s="28" t="s">
        <v>272</v>
      </c>
      <c r="E70" s="90">
        <f>IFERROR(HLOOKUP($AE$38,$AA$76:$AI$80,2,FALSE),"")</f>
        <v>10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273</v>
      </c>
      <c r="C71" s="95"/>
      <c r="D71" s="28" t="s">
        <v>167</v>
      </c>
      <c r="E71" s="90">
        <f>IFERROR(HLOOKUP($AE$38,$AA$76:$AI$80,3,FALSE),"")</f>
        <v>50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274</v>
      </c>
      <c r="C72" s="95"/>
      <c r="D72" s="28" t="s">
        <v>265</v>
      </c>
      <c r="E72" s="90">
        <f>IFERROR(HLOOKUP($AE$38,$AA$76:$AI$80,4,FALSE),"")</f>
        <v>39</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50</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v>39</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553" t="s">
        <v>44</v>
      </c>
      <c r="B85" s="1554"/>
      <c r="C85" s="1554"/>
      <c r="D85" s="1554"/>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553" t="s">
        <v>48</v>
      </c>
      <c r="B87" s="1554"/>
      <c r="C87" s="1554"/>
      <c r="D87" s="1554"/>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564" t="s">
        <v>51</v>
      </c>
      <c r="B89" s="1565"/>
      <c r="C89" s="1565"/>
      <c r="D89" s="1565"/>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553" t="s">
        <v>53</v>
      </c>
      <c r="B91" s="1554"/>
      <c r="C91" s="1554"/>
      <c r="D91" s="1555"/>
      <c r="E91" s="51" t="s">
        <v>275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553" t="s">
        <v>65</v>
      </c>
      <c r="B98" s="1554"/>
      <c r="C98" s="1554"/>
      <c r="D98" s="1555"/>
      <c r="E98" s="1559" t="s">
        <v>111</v>
      </c>
      <c r="F98" s="1560"/>
      <c r="G98" s="1561" t="s">
        <v>66</v>
      </c>
      <c r="H98" s="1562"/>
      <c r="I98" s="1562"/>
      <c r="J98" s="1562"/>
      <c r="K98" s="1562"/>
      <c r="L98" s="1562"/>
      <c r="M98" s="1562"/>
      <c r="N98" s="156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553" t="s">
        <v>76</v>
      </c>
      <c r="B105" s="1554"/>
      <c r="C105" s="1554"/>
      <c r="D105" s="1555"/>
      <c r="E105" s="1556" t="s">
        <v>276</v>
      </c>
      <c r="F105" s="1557"/>
      <c r="G105" s="1557"/>
      <c r="H105" s="1557"/>
      <c r="I105" s="1557"/>
      <c r="J105" s="1557"/>
      <c r="K105" s="1557"/>
      <c r="L105" s="1557"/>
      <c r="M105" s="1557"/>
      <c r="N105" s="155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564" t="s">
        <v>40</v>
      </c>
      <c r="Q4" s="1565"/>
      <c r="R4" s="1565"/>
      <c r="S4" s="1565"/>
      <c r="T4" s="196" t="str">
        <f>LEFT(E83,1)</f>
        <v>Ｂ</v>
      </c>
      <c r="U4" s="1690" t="s">
        <v>41</v>
      </c>
      <c r="V4" s="1690"/>
      <c r="W4" s="1690"/>
      <c r="X4" s="1691"/>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553" t="s">
        <v>44</v>
      </c>
      <c r="Q6" s="1554"/>
      <c r="R6" s="1554"/>
      <c r="S6" s="1554"/>
      <c r="T6" s="196" t="str">
        <f>LEFT(E85,1)</f>
        <v>Ｂ</v>
      </c>
      <c r="U6" s="1690" t="s">
        <v>45</v>
      </c>
      <c r="V6" s="1690"/>
      <c r="W6" s="1690"/>
      <c r="X6" s="1691"/>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692" t="s">
        <v>46</v>
      </c>
      <c r="B7" s="1693"/>
      <c r="C7" s="1693"/>
      <c r="D7" s="1693"/>
      <c r="E7" s="1694" t="str">
        <f t="shared" si="0"/>
        <v>消防施設整備</v>
      </c>
      <c r="F7" s="1695"/>
      <c r="G7" s="1695"/>
      <c r="H7" s="1695"/>
      <c r="I7" s="1695"/>
      <c r="J7" s="1695"/>
      <c r="K7" s="1695"/>
      <c r="L7" s="1695"/>
      <c r="M7" s="1695"/>
      <c r="N7" s="1696"/>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667" t="s">
        <v>47</v>
      </c>
      <c r="B8" s="1668"/>
      <c r="C8" s="1668"/>
      <c r="D8" s="1668"/>
      <c r="E8" s="1677" t="str">
        <f t="shared" si="0"/>
        <v>危機管理室</v>
      </c>
      <c r="F8" s="1678"/>
      <c r="G8" s="1678"/>
      <c r="H8" s="1678"/>
      <c r="I8" s="1678"/>
      <c r="J8" s="1678"/>
      <c r="K8" s="1678"/>
      <c r="L8" s="1678"/>
      <c r="M8" s="1678"/>
      <c r="N8" s="1679"/>
      <c r="P8" s="1664" t="s">
        <v>48</v>
      </c>
      <c r="Q8" s="1665"/>
      <c r="R8" s="1665"/>
      <c r="S8" s="1665"/>
      <c r="T8" s="183" t="str">
        <f>LEFT(E87,1)</f>
        <v>Ａ</v>
      </c>
      <c r="U8" s="1680" t="s">
        <v>49</v>
      </c>
      <c r="V8" s="1680"/>
      <c r="W8" s="1680"/>
      <c r="X8" s="1681"/>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682" t="s">
        <v>50</v>
      </c>
      <c r="B9" s="1683"/>
      <c r="C9" s="1683"/>
      <c r="D9" s="1684"/>
      <c r="E9" s="1685" t="str">
        <f t="shared" si="0"/>
        <v>防火水槽撤去工事を実施するとともに、令和４年度に消火栓修繕を行った３基について、道路の掘削を行ったため、舗装復旧工事を実施する。</v>
      </c>
      <c r="F9" s="1686"/>
      <c r="G9" s="1686"/>
      <c r="H9" s="1686"/>
      <c r="I9" s="1686"/>
      <c r="J9" s="1686"/>
      <c r="K9" s="1686"/>
      <c r="L9" s="1686"/>
      <c r="M9" s="1686"/>
      <c r="N9" s="1687"/>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688" t="s">
        <v>51</v>
      </c>
      <c r="Q10" s="1689"/>
      <c r="R10" s="1689"/>
      <c r="S10" s="1689"/>
      <c r="T10" s="196" t="str">
        <f>LEFT(E89,1)</f>
        <v>Ｂ</v>
      </c>
      <c r="U10" s="1680" t="s">
        <v>52</v>
      </c>
      <c r="V10" s="1680"/>
      <c r="W10" s="1680"/>
      <c r="X10" s="1681"/>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防火水槽撤去については、地権者からの要望などで突発的に対応することになるので、計画を立てるのは困難であるが、補正予算を要求し、計画的に実施できた。また、舗装本復旧工事については、当初予算要求時期以降に維持補修を行ったことから、当該年度に舗装本復旧工事費の補正予算を要求することになったが、スケジュールとしては計画的に実施できた。
引き続き防火水槽撤去については、地権者からの要望があれば撤去の対応を図るものとし、舗装本復旧工事については補正予算を要求するなど計画的に実施する。</v>
      </c>
      <c r="U12" s="1662"/>
      <c r="V12" s="1662"/>
      <c r="W12" s="1662"/>
      <c r="X12" s="1663"/>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667" t="s">
        <v>54</v>
      </c>
      <c r="B14" s="1668"/>
      <c r="C14" s="1668"/>
      <c r="D14" s="1668"/>
      <c r="E14" s="1669" t="str">
        <f>E51</f>
        <v>■市が直接実施  □一部委託  □全部委託・指定管理  □その他</v>
      </c>
      <c r="F14" s="1670"/>
      <c r="G14" s="1670"/>
      <c r="H14" s="1670"/>
      <c r="I14" s="1670"/>
      <c r="J14" s="1670"/>
      <c r="K14" s="1670"/>
      <c r="L14" s="1670"/>
      <c r="M14" s="1670"/>
      <c r="N14" s="1671"/>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667" t="s">
        <v>55</v>
      </c>
      <c r="B15" s="1668"/>
      <c r="C15" s="1668"/>
      <c r="D15" s="1668"/>
      <c r="E15" s="1669" t="str">
        <f>E52</f>
        <v>□国・県の制度　 □国・県の制度＋市独自の制度　 ■市独自の制度</v>
      </c>
      <c r="F15" s="1670"/>
      <c r="G15" s="1670"/>
      <c r="H15" s="1670"/>
      <c r="I15" s="1670"/>
      <c r="J15" s="1670"/>
      <c r="K15" s="1670"/>
      <c r="L15" s="1670"/>
      <c r="M15" s="1670"/>
      <c r="N15" s="1671"/>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672" t="s">
        <v>56</v>
      </c>
      <c r="B16" s="1673"/>
      <c r="C16" s="1673"/>
      <c r="D16" s="1673"/>
      <c r="E16" s="1674" t="str">
        <f>E53</f>
        <v>道路法第３２条</v>
      </c>
      <c r="F16" s="1675"/>
      <c r="G16" s="1675"/>
      <c r="H16" s="1675"/>
      <c r="I16" s="1675"/>
      <c r="J16" s="1675"/>
      <c r="K16" s="1675"/>
      <c r="L16" s="1675"/>
      <c r="M16" s="1675"/>
      <c r="N16" s="1676"/>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9438000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9438000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9438000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防火水槽撤去工事を２基行い、１基は漏水が判明し、設置年が古く周辺の消防水利の状況から水利の充足を満たすことを踏まえ、防火水槽を撤去した。もう１基は　開発行為に伴い、開発区域内に設置してある公設防火水槽を撤去する必要が生じたため、当該防火水槽を撤去した。また、令和４年度に施工した消火栓維持補修３基について、舗装本復旧工事を要したため工事を行った。さらに消火栓周りの舗装が剥がれてガタツキが発生したことに伴い、舗装復旧工事を行った。</v>
      </c>
      <c r="F26" s="104"/>
      <c r="G26" s="104"/>
      <c r="H26" s="104"/>
      <c r="I26" s="104"/>
      <c r="J26" s="104"/>
      <c r="K26" s="104"/>
      <c r="L26" s="104"/>
      <c r="M26" s="104"/>
      <c r="N26" s="105"/>
      <c r="O26" s="20"/>
      <c r="P26" s="1664" t="s">
        <v>76</v>
      </c>
      <c r="Q26" s="1665"/>
      <c r="R26" s="1665"/>
      <c r="S26" s="1666"/>
      <c r="T26" s="152" t="str">
        <f>E105</f>
        <v>防火水槽撤去については、地権者からの要望などで突発的に対応することになるので、計画を立てるのは困難であるが、補正予算を要求し、計画的に実施していく。また、舗装本復旧工事については、維持補修を行って転圧期間を置いてから舗装本復旧工事を行うなど、スムーズに工事を行えるよう予算要求を行っていく。</v>
      </c>
      <c r="U26" s="1662"/>
      <c r="V26" s="1662"/>
      <c r="W26" s="1662"/>
      <c r="X26" s="1663"/>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防火水槽撤去</v>
      </c>
      <c r="C33" s="95"/>
      <c r="D33" s="23" t="str">
        <f t="shared" ref="D33:E36" si="1">D70</f>
        <v>基</v>
      </c>
      <c r="E33" s="147">
        <f t="shared" si="1"/>
        <v>2</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舗装本復旧工事</v>
      </c>
      <c r="C34" s="95"/>
      <c r="D34" s="23" t="str">
        <f t="shared" si="1"/>
        <v>か所</v>
      </c>
      <c r="E34" s="147">
        <f t="shared" si="1"/>
        <v>4</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654" t="s">
        <v>46</v>
      </c>
      <c r="B44" s="1655"/>
      <c r="C44" s="1655"/>
      <c r="D44" s="1655"/>
      <c r="E44" s="1656" t="s">
        <v>277</v>
      </c>
      <c r="F44" s="1657"/>
      <c r="G44" s="1657"/>
      <c r="H44" s="1657"/>
      <c r="I44" s="1657"/>
      <c r="J44" s="1657"/>
      <c r="K44" s="1657"/>
      <c r="L44" s="1657"/>
      <c r="M44" s="1657"/>
      <c r="N44" s="1658"/>
    </row>
    <row r="45" spans="1:35" ht="20.100000000000001" customHeight="1" x14ac:dyDescent="0.15">
      <c r="A45" s="1649" t="s">
        <v>47</v>
      </c>
      <c r="B45" s="1650"/>
      <c r="C45" s="1650"/>
      <c r="D45" s="1650"/>
      <c r="E45" s="1659" t="s">
        <v>137</v>
      </c>
      <c r="F45" s="1660"/>
      <c r="G45" s="1660"/>
      <c r="H45" s="1660"/>
      <c r="I45" s="1660"/>
      <c r="J45" s="1660"/>
      <c r="K45" s="1660"/>
      <c r="L45" s="1660"/>
      <c r="M45" s="1660"/>
      <c r="N45" s="1661"/>
    </row>
    <row r="46" spans="1:35" ht="20.100000000000001" customHeight="1" x14ac:dyDescent="0.15">
      <c r="A46" s="1643" t="s">
        <v>50</v>
      </c>
      <c r="B46" s="1644"/>
      <c r="C46" s="1644"/>
      <c r="D46" s="1645"/>
      <c r="E46" s="1646" t="s">
        <v>278</v>
      </c>
      <c r="F46" s="1647"/>
      <c r="G46" s="1647"/>
      <c r="H46" s="1647"/>
      <c r="I46" s="1647"/>
      <c r="J46" s="1647"/>
      <c r="K46" s="1647"/>
      <c r="L46" s="1647"/>
      <c r="M46" s="1647"/>
      <c r="N46" s="164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649" t="s">
        <v>54</v>
      </c>
      <c r="B51" s="1650"/>
      <c r="C51" s="1650"/>
      <c r="D51" s="1650"/>
      <c r="E51" s="1651" t="str">
        <f>AA52 &amp; "市が直接実施  " &amp; AB52  &amp; "一部委託  "  &amp; AC52 &amp; "全部委託・指定管理  " &amp; AD52 &amp; "その他"</f>
        <v>■市が直接実施  □一部委託  □全部委託・指定管理  □その他</v>
      </c>
      <c r="F51" s="1652"/>
      <c r="G51" s="1652"/>
      <c r="H51" s="1652"/>
      <c r="I51" s="1652"/>
      <c r="J51" s="1652"/>
      <c r="K51" s="1652"/>
      <c r="L51" s="1652"/>
      <c r="M51" s="1652"/>
      <c r="N51" s="1653"/>
    </row>
    <row r="52" spans="1:40" ht="20.100000000000001" customHeight="1" x14ac:dyDescent="0.15">
      <c r="A52" s="1649" t="s">
        <v>55</v>
      </c>
      <c r="B52" s="1650"/>
      <c r="C52" s="1650"/>
      <c r="D52" s="1650"/>
      <c r="E52" s="1651" t="str">
        <f>AA53 &amp; "国・県の制度　 " &amp; AB53  &amp; "国・県の制度＋市独自の制度　 "  &amp; AC53  &amp; "市独自の制度"</f>
        <v>□国・県の制度　 □国・県の制度＋市独自の制度　 ■市独自の制度</v>
      </c>
      <c r="F52" s="1652"/>
      <c r="G52" s="1652"/>
      <c r="H52" s="1652"/>
      <c r="I52" s="1652"/>
      <c r="J52" s="1652"/>
      <c r="K52" s="1652"/>
      <c r="L52" s="1652"/>
      <c r="M52" s="1652"/>
      <c r="N52" s="1653"/>
      <c r="AA52" s="10" t="s">
        <v>84</v>
      </c>
      <c r="AB52" s="10" t="s">
        <v>85</v>
      </c>
      <c r="AC52" s="10" t="s">
        <v>85</v>
      </c>
      <c r="AD52" s="10" t="s">
        <v>85</v>
      </c>
    </row>
    <row r="53" spans="1:40" ht="20.100000000000001" customHeight="1" thickBot="1" x14ac:dyDescent="0.2">
      <c r="A53" s="1638" t="s">
        <v>56</v>
      </c>
      <c r="B53" s="1639"/>
      <c r="C53" s="1639"/>
      <c r="D53" s="1639"/>
      <c r="E53" s="1640" t="s">
        <v>279</v>
      </c>
      <c r="F53" s="1641"/>
      <c r="G53" s="1641"/>
      <c r="H53" s="1641"/>
      <c r="I53" s="1641"/>
      <c r="J53" s="1641"/>
      <c r="K53" s="1641"/>
      <c r="L53" s="1641"/>
      <c r="M53" s="1641"/>
      <c r="N53" s="1642"/>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9438000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990</v>
      </c>
      <c r="AE57" s="25">
        <v>9438</v>
      </c>
      <c r="AF57" s="25">
        <v>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9438000</v>
      </c>
      <c r="G58" s="17"/>
      <c r="H58" s="18">
        <f>IFERROR(G57-H59,"")</f>
        <v>0</v>
      </c>
      <c r="I58" s="17"/>
      <c r="J58" s="18">
        <f>IFERROR(I57-J59,"")</f>
        <v>0</v>
      </c>
      <c r="K58" s="17"/>
      <c r="L58" s="18">
        <f>IFERROR(K57-L59,"")</f>
        <v>0</v>
      </c>
      <c r="M58" s="17"/>
      <c r="N58" s="19">
        <f>IFERROR(M57-N59,"")</f>
        <v>0</v>
      </c>
      <c r="AA58" s="25">
        <v>0</v>
      </c>
      <c r="AB58" s="25">
        <v>0</v>
      </c>
      <c r="AC58" s="25">
        <v>0</v>
      </c>
      <c r="AD58" s="25">
        <v>605000</v>
      </c>
      <c r="AE58" s="25">
        <v>9438000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9438000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0</v>
      </c>
      <c r="F61" s="107"/>
      <c r="G61" s="107">
        <f>IFERROR(G57-G60,"")</f>
        <v>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1</v>
      </c>
      <c r="F62" s="109"/>
      <c r="G62" s="109" t="str">
        <f>IFERROR(G$60/G$57,"")</f>
        <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280</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281</v>
      </c>
      <c r="C70" s="95"/>
      <c r="D70" s="28" t="s">
        <v>265</v>
      </c>
      <c r="E70" s="90">
        <f>IFERROR(HLOOKUP($AE$38,$AA$76:$AI$80,2,FALSE),"")</f>
        <v>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282</v>
      </c>
      <c r="C71" s="95"/>
      <c r="D71" s="28" t="s">
        <v>167</v>
      </c>
      <c r="E71" s="90">
        <f>IFERROR(HLOOKUP($AE$38,$AA$76:$AI$80,3,FALSE),"")</f>
        <v>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2</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4</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625" t="s">
        <v>44</v>
      </c>
      <c r="B85" s="1626"/>
      <c r="C85" s="1626"/>
      <c r="D85" s="1626"/>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625" t="s">
        <v>48</v>
      </c>
      <c r="B87" s="1626"/>
      <c r="C87" s="1626"/>
      <c r="D87" s="1626"/>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636" t="s">
        <v>51</v>
      </c>
      <c r="B89" s="1637"/>
      <c r="C89" s="1637"/>
      <c r="D89" s="1637"/>
      <c r="E89" s="78" t="s">
        <v>95</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625" t="s">
        <v>53</v>
      </c>
      <c r="B91" s="1626"/>
      <c r="C91" s="1626"/>
      <c r="D91" s="1627"/>
      <c r="E91" s="51" t="s">
        <v>283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625" t="s">
        <v>65</v>
      </c>
      <c r="B98" s="1626"/>
      <c r="C98" s="1626"/>
      <c r="D98" s="1627"/>
      <c r="E98" s="1631" t="s">
        <v>111</v>
      </c>
      <c r="F98" s="1632"/>
      <c r="G98" s="1633" t="s">
        <v>66</v>
      </c>
      <c r="H98" s="1634"/>
      <c r="I98" s="1634"/>
      <c r="J98" s="1634"/>
      <c r="K98" s="1634"/>
      <c r="L98" s="1634"/>
      <c r="M98" s="1634"/>
      <c r="N98" s="163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625" t="s">
        <v>76</v>
      </c>
      <c r="B105" s="1626"/>
      <c r="C105" s="1626"/>
      <c r="D105" s="1627"/>
      <c r="E105" s="1628" t="s">
        <v>284</v>
      </c>
      <c r="F105" s="1629"/>
      <c r="G105" s="1629"/>
      <c r="H105" s="1629"/>
      <c r="I105" s="1629"/>
      <c r="J105" s="1629"/>
      <c r="K105" s="1629"/>
      <c r="L105" s="1629"/>
      <c r="M105" s="1629"/>
      <c r="N105" s="163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Y1"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636" t="s">
        <v>40</v>
      </c>
      <c r="Q4" s="1637"/>
      <c r="R4" s="1637"/>
      <c r="S4" s="1637"/>
      <c r="T4" s="196" t="str">
        <f>LEFT(E83,1)</f>
        <v>Ｂ</v>
      </c>
      <c r="U4" s="1762" t="s">
        <v>41</v>
      </c>
      <c r="V4" s="1762"/>
      <c r="W4" s="1762"/>
      <c r="X4" s="1763"/>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施策１　災害に強いまちづくりの推進</v>
      </c>
      <c r="F6" s="137"/>
      <c r="G6" s="137"/>
      <c r="H6" s="137"/>
      <c r="I6" s="137"/>
      <c r="J6" s="137"/>
      <c r="K6" s="137"/>
      <c r="L6" s="137"/>
      <c r="M6" s="137"/>
      <c r="N6" s="138"/>
      <c r="P6" s="1625" t="s">
        <v>44</v>
      </c>
      <c r="Q6" s="1626"/>
      <c r="R6" s="1626"/>
      <c r="S6" s="1626"/>
      <c r="T6" s="196" t="str">
        <f>LEFT(E85,1)</f>
        <v>Ａ</v>
      </c>
      <c r="U6" s="1762" t="s">
        <v>45</v>
      </c>
      <c r="V6" s="1762"/>
      <c r="W6" s="1762"/>
      <c r="X6" s="1763"/>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764" t="s">
        <v>46</v>
      </c>
      <c r="B7" s="1765"/>
      <c r="C7" s="1765"/>
      <c r="D7" s="1765"/>
      <c r="E7" s="1766" t="str">
        <f t="shared" si="0"/>
        <v>災害時給水体制整備</v>
      </c>
      <c r="F7" s="1767"/>
      <c r="G7" s="1767"/>
      <c r="H7" s="1767"/>
      <c r="I7" s="1767"/>
      <c r="J7" s="1767"/>
      <c r="K7" s="1767"/>
      <c r="L7" s="1767"/>
      <c r="M7" s="1767"/>
      <c r="N7" s="1768"/>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739" t="s">
        <v>47</v>
      </c>
      <c r="B8" s="1740"/>
      <c r="C8" s="1740"/>
      <c r="D8" s="1740"/>
      <c r="E8" s="1749" t="str">
        <f t="shared" si="0"/>
        <v>水道業務課・水道施設課</v>
      </c>
      <c r="F8" s="1750"/>
      <c r="G8" s="1750"/>
      <c r="H8" s="1750"/>
      <c r="I8" s="1750"/>
      <c r="J8" s="1750"/>
      <c r="K8" s="1750"/>
      <c r="L8" s="1750"/>
      <c r="M8" s="1750"/>
      <c r="N8" s="1751"/>
      <c r="P8" s="1736" t="s">
        <v>48</v>
      </c>
      <c r="Q8" s="1737"/>
      <c r="R8" s="1737"/>
      <c r="S8" s="1737"/>
      <c r="T8" s="183" t="str">
        <f>LEFT(E87,1)</f>
        <v>Ｂ</v>
      </c>
      <c r="U8" s="1752" t="s">
        <v>49</v>
      </c>
      <c r="V8" s="1752"/>
      <c r="W8" s="1752"/>
      <c r="X8" s="1753"/>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754" t="s">
        <v>50</v>
      </c>
      <c r="B9" s="1755"/>
      <c r="C9" s="1755"/>
      <c r="D9" s="1756"/>
      <c r="E9" s="1757" t="str">
        <f t="shared" si="0"/>
        <v>新座市地域防災計画にのっとり、防災中枢拠点（市役所、新座消防署）、防災地区拠点（市内８か所の小中学校）、医療拠点（市内３か所）等への給水拠点を設置する。</v>
      </c>
      <c r="F9" s="1758"/>
      <c r="G9" s="1758"/>
      <c r="H9" s="1758"/>
      <c r="I9" s="1758"/>
      <c r="J9" s="1758"/>
      <c r="K9" s="1758"/>
      <c r="L9" s="1758"/>
      <c r="M9" s="1758"/>
      <c r="N9" s="1759"/>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760" t="s">
        <v>51</v>
      </c>
      <c r="Q10" s="1761"/>
      <c r="R10" s="1761"/>
      <c r="S10" s="1761"/>
      <c r="T10" s="196" t="str">
        <f>LEFT(E89,1)</f>
        <v>Ａ</v>
      </c>
      <c r="U10" s="1752" t="s">
        <v>52</v>
      </c>
      <c r="V10" s="1752"/>
      <c r="W10" s="1752"/>
      <c r="X10" s="1753"/>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災害時等に職員等が的確かつ迅速に給水業務に対応できるよう災害時応急給水訓練を実施した。また、令和６年１月１日に発生した能登半島地震における応急給水活動に当該訓練を役立てることができた。</v>
      </c>
      <c r="U12" s="1734"/>
      <c r="V12" s="1734"/>
      <c r="W12" s="1734"/>
      <c r="X12" s="1735"/>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739" t="s">
        <v>54</v>
      </c>
      <c r="B14" s="1740"/>
      <c r="C14" s="1740"/>
      <c r="D14" s="1740"/>
      <c r="E14" s="1741" t="str">
        <f>E51</f>
        <v>■市が直接実施  □一部委託  □全部委託・指定管理  □その他</v>
      </c>
      <c r="F14" s="1742"/>
      <c r="G14" s="1742"/>
      <c r="H14" s="1742"/>
      <c r="I14" s="1742"/>
      <c r="J14" s="1742"/>
      <c r="K14" s="1742"/>
      <c r="L14" s="1742"/>
      <c r="M14" s="1742"/>
      <c r="N14" s="1743"/>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739" t="s">
        <v>55</v>
      </c>
      <c r="B15" s="1740"/>
      <c r="C15" s="1740"/>
      <c r="D15" s="1740"/>
      <c r="E15" s="1741" t="str">
        <f>E52</f>
        <v>□国・県の制度　 □国・県の制度＋市独自の制度　 ■市独自の制度</v>
      </c>
      <c r="F15" s="1742"/>
      <c r="G15" s="1742"/>
      <c r="H15" s="1742"/>
      <c r="I15" s="1742"/>
      <c r="J15" s="1742"/>
      <c r="K15" s="1742"/>
      <c r="L15" s="1742"/>
      <c r="M15" s="1742"/>
      <c r="N15" s="1743"/>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744" t="s">
        <v>56</v>
      </c>
      <c r="B16" s="1745"/>
      <c r="C16" s="1745"/>
      <c r="D16" s="1745"/>
      <c r="E16" s="1746" t="str">
        <f>E53</f>
        <v>なし</v>
      </c>
      <c r="F16" s="1747"/>
      <c r="G16" s="1747"/>
      <c r="H16" s="1747"/>
      <c r="I16" s="1747"/>
      <c r="J16" s="1747"/>
      <c r="K16" s="1747"/>
      <c r="L16" s="1747"/>
      <c r="M16" s="1747"/>
      <c r="N16" s="1748"/>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Ⅱ</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応急給水体制の整備を行った。
応急給水訓練を実施した。
水道施設の耐震性及び安全性の確保を行った。
施設応急復旧活動マニュアルの作成及び予行演習を実施した。
応急復旧応援受入体制の整備を行った。</v>
      </c>
      <c r="F26" s="104"/>
      <c r="G26" s="104"/>
      <c r="H26" s="104"/>
      <c r="I26" s="104"/>
      <c r="J26" s="104"/>
      <c r="K26" s="104"/>
      <c r="L26" s="104"/>
      <c r="M26" s="104"/>
      <c r="N26" s="105"/>
      <c r="O26" s="20"/>
      <c r="P26" s="1736" t="s">
        <v>76</v>
      </c>
      <c r="Q26" s="1737"/>
      <c r="R26" s="1737"/>
      <c r="S26" s="1738"/>
      <c r="T26" s="152" t="str">
        <f>E105</f>
        <v>引き続き、災害時における給水体制整備を継続していく。</v>
      </c>
      <c r="U26" s="1734"/>
      <c r="V26" s="1734"/>
      <c r="W26" s="1734"/>
      <c r="X26" s="1735"/>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給水訓練の実施</v>
      </c>
      <c r="C33" s="95"/>
      <c r="D33" s="23" t="str">
        <f t="shared" ref="D33:E36" si="1">D70</f>
        <v>回</v>
      </c>
      <c r="E33" s="147">
        <f t="shared" si="1"/>
        <v>1</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施策１　災害に強いまちづくりの推進</v>
      </c>
      <c r="F43" s="137"/>
      <c r="G43" s="137"/>
      <c r="H43" s="137"/>
      <c r="I43" s="137"/>
      <c r="J43" s="137"/>
      <c r="K43" s="137"/>
      <c r="L43" s="137"/>
      <c r="M43" s="137"/>
      <c r="N43" s="138"/>
      <c r="AA43" s="10">
        <v>1</v>
      </c>
      <c r="AB43" s="10" t="s">
        <v>7</v>
      </c>
    </row>
    <row r="44" spans="1:35" ht="20.100000000000001" customHeight="1" x14ac:dyDescent="0.15">
      <c r="A44" s="1726" t="s">
        <v>46</v>
      </c>
      <c r="B44" s="1727"/>
      <c r="C44" s="1727"/>
      <c r="D44" s="1727"/>
      <c r="E44" s="1728" t="s">
        <v>285</v>
      </c>
      <c r="F44" s="1729"/>
      <c r="G44" s="1729"/>
      <c r="H44" s="1729"/>
      <c r="I44" s="1729"/>
      <c r="J44" s="1729"/>
      <c r="K44" s="1729"/>
      <c r="L44" s="1729"/>
      <c r="M44" s="1729"/>
      <c r="N44" s="1730"/>
    </row>
    <row r="45" spans="1:35" ht="20.100000000000001" customHeight="1" x14ac:dyDescent="0.15">
      <c r="A45" s="1721" t="s">
        <v>47</v>
      </c>
      <c r="B45" s="1722"/>
      <c r="C45" s="1722"/>
      <c r="D45" s="1722"/>
      <c r="E45" s="1731" t="s">
        <v>286</v>
      </c>
      <c r="F45" s="1732"/>
      <c r="G45" s="1732"/>
      <c r="H45" s="1732"/>
      <c r="I45" s="1732"/>
      <c r="J45" s="1732"/>
      <c r="K45" s="1732"/>
      <c r="L45" s="1732"/>
      <c r="M45" s="1732"/>
      <c r="N45" s="1733"/>
    </row>
    <row r="46" spans="1:35" ht="20.100000000000001" customHeight="1" x14ac:dyDescent="0.15">
      <c r="A46" s="1715" t="s">
        <v>50</v>
      </c>
      <c r="B46" s="1716"/>
      <c r="C46" s="1716"/>
      <c r="D46" s="1717"/>
      <c r="E46" s="1718" t="s">
        <v>287</v>
      </c>
      <c r="F46" s="1719"/>
      <c r="G46" s="1719"/>
      <c r="H46" s="1719"/>
      <c r="I46" s="1719"/>
      <c r="J46" s="1719"/>
      <c r="K46" s="1719"/>
      <c r="L46" s="1719"/>
      <c r="M46" s="1719"/>
      <c r="N46" s="172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721" t="s">
        <v>54</v>
      </c>
      <c r="B51" s="1722"/>
      <c r="C51" s="1722"/>
      <c r="D51" s="1722"/>
      <c r="E51" s="1723" t="str">
        <f>AA52 &amp; "市が直接実施  " &amp; AB52  &amp; "一部委託  "  &amp; AC52 &amp; "全部委託・指定管理  " &amp; AD52 &amp; "その他"</f>
        <v>■市が直接実施  □一部委託  □全部委託・指定管理  □その他</v>
      </c>
      <c r="F51" s="1724"/>
      <c r="G51" s="1724"/>
      <c r="H51" s="1724"/>
      <c r="I51" s="1724"/>
      <c r="J51" s="1724"/>
      <c r="K51" s="1724"/>
      <c r="L51" s="1724"/>
      <c r="M51" s="1724"/>
      <c r="N51" s="1725"/>
    </row>
    <row r="52" spans="1:40" ht="20.100000000000001" customHeight="1" x14ac:dyDescent="0.15">
      <c r="A52" s="1721" t="s">
        <v>55</v>
      </c>
      <c r="B52" s="1722"/>
      <c r="C52" s="1722"/>
      <c r="D52" s="1722"/>
      <c r="E52" s="1723" t="str">
        <f>AA53 &amp; "国・県の制度　 " &amp; AB53  &amp; "国・県の制度＋市独自の制度　 "  &amp; AC53  &amp; "市独自の制度"</f>
        <v>□国・県の制度　 □国・県の制度＋市独自の制度　 ■市独自の制度</v>
      </c>
      <c r="F52" s="1724"/>
      <c r="G52" s="1724"/>
      <c r="H52" s="1724"/>
      <c r="I52" s="1724"/>
      <c r="J52" s="1724"/>
      <c r="K52" s="1724"/>
      <c r="L52" s="1724"/>
      <c r="M52" s="1724"/>
      <c r="N52" s="1725"/>
      <c r="AA52" s="10" t="s">
        <v>84</v>
      </c>
      <c r="AB52" s="10" t="s">
        <v>85</v>
      </c>
      <c r="AC52" s="10" t="s">
        <v>85</v>
      </c>
      <c r="AD52" s="10" t="s">
        <v>85</v>
      </c>
    </row>
    <row r="53" spans="1:40" ht="20.100000000000001" customHeight="1" thickBot="1" x14ac:dyDescent="0.2">
      <c r="A53" s="1710" t="s">
        <v>56</v>
      </c>
      <c r="B53" s="1711"/>
      <c r="C53" s="1711"/>
      <c r="D53" s="1711"/>
      <c r="E53" s="1712" t="s">
        <v>158</v>
      </c>
      <c r="F53" s="1713"/>
      <c r="G53" s="1713"/>
      <c r="H53" s="1713"/>
      <c r="I53" s="1713"/>
      <c r="J53" s="1713"/>
      <c r="K53" s="1713"/>
      <c r="L53" s="1713"/>
      <c r="M53" s="1713"/>
      <c r="N53" s="1714"/>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0</v>
      </c>
      <c r="AE57" s="25">
        <v>0</v>
      </c>
      <c r="AF57" s="25">
        <v>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0</v>
      </c>
      <c r="G58" s="17"/>
      <c r="H58" s="18">
        <f>IFERROR(G57-H59,"")</f>
        <v>0</v>
      </c>
      <c r="I58" s="17"/>
      <c r="J58" s="18">
        <f>IFERROR(I57-J59,"")</f>
        <v>0</v>
      </c>
      <c r="K58" s="17"/>
      <c r="L58" s="18">
        <f>IFERROR(K57-L59,"")</f>
        <v>0</v>
      </c>
      <c r="M58" s="17"/>
      <c r="N58" s="19">
        <f>IFERROR(M57-N59,"")</f>
        <v>0</v>
      </c>
      <c r="AA58" s="25">
        <v>0</v>
      </c>
      <c r="AB58" s="25">
        <v>0</v>
      </c>
      <c r="AC58" s="25">
        <v>0</v>
      </c>
      <c r="AD58" s="25">
        <v>0</v>
      </c>
      <c r="AE58" s="25">
        <v>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0</v>
      </c>
      <c r="F61" s="107"/>
      <c r="G61" s="107">
        <f>IFERROR(G57-G60,"")</f>
        <v>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v>0</v>
      </c>
      <c r="F62" s="109"/>
      <c r="G62" s="109" t="str">
        <f>IFERROR(G$60/G$57,"")</f>
        <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288</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289</v>
      </c>
      <c r="C70" s="95"/>
      <c r="D70" s="28" t="s">
        <v>105</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1</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697" t="s">
        <v>44</v>
      </c>
      <c r="B85" s="1698"/>
      <c r="C85" s="1698"/>
      <c r="D85" s="1698"/>
      <c r="E85" s="78" t="s">
        <v>93</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697" t="s">
        <v>48</v>
      </c>
      <c r="B87" s="1698"/>
      <c r="C87" s="1698"/>
      <c r="D87" s="1698"/>
      <c r="E87" s="78" t="s">
        <v>94</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708" t="s">
        <v>51</v>
      </c>
      <c r="B89" s="1709"/>
      <c r="C89" s="1709"/>
      <c r="D89" s="1709"/>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697" t="s">
        <v>53</v>
      </c>
      <c r="B91" s="1698"/>
      <c r="C91" s="1698"/>
      <c r="D91" s="1699"/>
      <c r="E91" s="51" t="s">
        <v>290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697" t="s">
        <v>65</v>
      </c>
      <c r="B98" s="1698"/>
      <c r="C98" s="1698"/>
      <c r="D98" s="1699"/>
      <c r="E98" s="1703" t="s">
        <v>97</v>
      </c>
      <c r="F98" s="1704"/>
      <c r="G98" s="1705" t="s">
        <v>66</v>
      </c>
      <c r="H98" s="1706"/>
      <c r="I98" s="1706"/>
      <c r="J98" s="1706"/>
      <c r="K98" s="1706"/>
      <c r="L98" s="1706"/>
      <c r="M98" s="1706"/>
      <c r="N98" s="170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697" t="s">
        <v>76</v>
      </c>
      <c r="B105" s="1698"/>
      <c r="C105" s="1698"/>
      <c r="D105" s="1699"/>
      <c r="E105" s="1700" t="s">
        <v>291</v>
      </c>
      <c r="F105" s="1701"/>
      <c r="G105" s="1701"/>
      <c r="H105" s="1701"/>
      <c r="I105" s="1701"/>
      <c r="J105" s="1701"/>
      <c r="K105" s="1701"/>
      <c r="L105" s="1701"/>
      <c r="M105" s="1701"/>
      <c r="N105" s="170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4"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708" t="s">
        <v>40</v>
      </c>
      <c r="Q4" s="1709"/>
      <c r="R4" s="1709"/>
      <c r="S4" s="1709"/>
      <c r="T4" s="196" t="str">
        <f>LEFT(E83,1)</f>
        <v>Ｂ</v>
      </c>
      <c r="U4" s="1834" t="s">
        <v>41</v>
      </c>
      <c r="V4" s="1834"/>
      <c r="W4" s="1834"/>
      <c r="X4" s="1835"/>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施策２　防犯体制の充実</v>
      </c>
      <c r="F6" s="137"/>
      <c r="G6" s="137"/>
      <c r="H6" s="137"/>
      <c r="I6" s="137"/>
      <c r="J6" s="137"/>
      <c r="K6" s="137"/>
      <c r="L6" s="137"/>
      <c r="M6" s="137"/>
      <c r="N6" s="138"/>
      <c r="P6" s="1697" t="s">
        <v>44</v>
      </c>
      <c r="Q6" s="1698"/>
      <c r="R6" s="1698"/>
      <c r="S6" s="1698"/>
      <c r="T6" s="196" t="str">
        <f>LEFT(E85,1)</f>
        <v>Ｂ</v>
      </c>
      <c r="U6" s="1834" t="s">
        <v>45</v>
      </c>
      <c r="V6" s="1834"/>
      <c r="W6" s="1834"/>
      <c r="X6" s="1835"/>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836" t="s">
        <v>46</v>
      </c>
      <c r="B7" s="1837"/>
      <c r="C7" s="1837"/>
      <c r="D7" s="1837"/>
      <c r="E7" s="1838" t="str">
        <f t="shared" si="0"/>
        <v>防犯対策</v>
      </c>
      <c r="F7" s="1839"/>
      <c r="G7" s="1839"/>
      <c r="H7" s="1839"/>
      <c r="I7" s="1839"/>
      <c r="J7" s="1839"/>
      <c r="K7" s="1839"/>
      <c r="L7" s="1839"/>
      <c r="M7" s="1839"/>
      <c r="N7" s="1840"/>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811" t="s">
        <v>47</v>
      </c>
      <c r="B8" s="1812"/>
      <c r="C8" s="1812"/>
      <c r="D8" s="1812"/>
      <c r="E8" s="1821" t="str">
        <f t="shared" si="0"/>
        <v>危機管理室</v>
      </c>
      <c r="F8" s="1822"/>
      <c r="G8" s="1822"/>
      <c r="H8" s="1822"/>
      <c r="I8" s="1822"/>
      <c r="J8" s="1822"/>
      <c r="K8" s="1822"/>
      <c r="L8" s="1822"/>
      <c r="M8" s="1822"/>
      <c r="N8" s="1823"/>
      <c r="P8" s="1808" t="s">
        <v>48</v>
      </c>
      <c r="Q8" s="1809"/>
      <c r="R8" s="1809"/>
      <c r="S8" s="1809"/>
      <c r="T8" s="183" t="str">
        <f>LEFT(E87,1)</f>
        <v>Ａ</v>
      </c>
      <c r="U8" s="1824" t="s">
        <v>49</v>
      </c>
      <c r="V8" s="1824"/>
      <c r="W8" s="1824"/>
      <c r="X8" s="1825"/>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826" t="s">
        <v>50</v>
      </c>
      <c r="B9" s="1827"/>
      <c r="C9" s="1827"/>
      <c r="D9" s="1828"/>
      <c r="E9" s="1829" t="str">
        <f t="shared" si="0"/>
        <v>新座市防犯推進条例に基づき、防犯対策の取組を実施するとともに、防犯関連団体を支援する。
また、新座市犯罪被害者等支援条例に基づき、犯罪被害者等に見舞金を支給する。</v>
      </c>
      <c r="F9" s="1830"/>
      <c r="G9" s="1830"/>
      <c r="H9" s="1830"/>
      <c r="I9" s="1830"/>
      <c r="J9" s="1830"/>
      <c r="K9" s="1830"/>
      <c r="L9" s="1830"/>
      <c r="M9" s="1830"/>
      <c r="N9" s="1831"/>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832" t="s">
        <v>51</v>
      </c>
      <c r="Q10" s="1833"/>
      <c r="R10" s="1833"/>
      <c r="S10" s="1833"/>
      <c r="T10" s="196" t="str">
        <f>LEFT(E89,1)</f>
        <v>Ａ</v>
      </c>
      <c r="U10" s="1824" t="s">
        <v>52</v>
      </c>
      <c r="V10" s="1824"/>
      <c r="W10" s="1824"/>
      <c r="X10" s="1825"/>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地域における犯罪を未然に防止し、安全で安心して暮らせるまちづくりを進めるためには、市民や各種団体が一体となって、地域の安全のために幅広く活動していくなどの地域単位の自主的な活動が重要であり、これらの市民の自主的な地域活動を促進するするため、自主防犯パトロール団体に防犯資機材を貸与する等の支援を行った。市内の犯罪認知件数は微増の状況であり、今後も自主防犯パトロール団体の活動が重要である。
また、令和５年４月に犯罪被害者等支援条例が施行されたことに伴い、相談窓口等の周知を行い、犯罪被害に関する相談を受け付けた。</v>
      </c>
      <c r="U12" s="1806"/>
      <c r="V12" s="1806"/>
      <c r="W12" s="1806"/>
      <c r="X12" s="1807"/>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811" t="s">
        <v>54</v>
      </c>
      <c r="B14" s="1812"/>
      <c r="C14" s="1812"/>
      <c r="D14" s="1812"/>
      <c r="E14" s="1813" t="str">
        <f>E51</f>
        <v>■市が直接実施  □一部委託  □全部委託・指定管理  □その他</v>
      </c>
      <c r="F14" s="1814"/>
      <c r="G14" s="1814"/>
      <c r="H14" s="1814"/>
      <c r="I14" s="1814"/>
      <c r="J14" s="1814"/>
      <c r="K14" s="1814"/>
      <c r="L14" s="1814"/>
      <c r="M14" s="1814"/>
      <c r="N14" s="1815"/>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811" t="s">
        <v>55</v>
      </c>
      <c r="B15" s="1812"/>
      <c r="C15" s="1812"/>
      <c r="D15" s="1812"/>
      <c r="E15" s="1813" t="str">
        <f>E52</f>
        <v>□国・県の制度　 □国・県の制度＋市独自の制度　 ■市独自の制度</v>
      </c>
      <c r="F15" s="1814"/>
      <c r="G15" s="1814"/>
      <c r="H15" s="1814"/>
      <c r="I15" s="1814"/>
      <c r="J15" s="1814"/>
      <c r="K15" s="1814"/>
      <c r="L15" s="1814"/>
      <c r="M15" s="1814"/>
      <c r="N15" s="1815"/>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816" t="s">
        <v>56</v>
      </c>
      <c r="B16" s="1817"/>
      <c r="C16" s="1817"/>
      <c r="D16" s="1817"/>
      <c r="E16" s="1818" t="str">
        <f>E53</f>
        <v>新座市防犯推進条例、新座市犯罪被害者等支援条例</v>
      </c>
      <c r="F16" s="1819"/>
      <c r="G16" s="1819"/>
      <c r="H16" s="1819"/>
      <c r="I16" s="1819"/>
      <c r="J16" s="1819"/>
      <c r="K16" s="1819"/>
      <c r="L16" s="1819"/>
      <c r="M16" s="1819"/>
      <c r="N16" s="1820"/>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918000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918000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607494</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310506</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0.66175816993464054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新座市防犯推進条例に基づき、防犯対策の取組を実施するとともに、防犯関連団体を支援した。
また、新座市犯罪被害者等支援条例に基づき、犯罪被害者等への支援を行った。</v>
      </c>
      <c r="F26" s="104"/>
      <c r="G26" s="104"/>
      <c r="H26" s="104"/>
      <c r="I26" s="104"/>
      <c r="J26" s="104"/>
      <c r="K26" s="104"/>
      <c r="L26" s="104"/>
      <c r="M26" s="104"/>
      <c r="N26" s="105"/>
      <c r="O26" s="20"/>
      <c r="P26" s="1808" t="s">
        <v>76</v>
      </c>
      <c r="Q26" s="1809"/>
      <c r="R26" s="1809"/>
      <c r="S26" s="1810"/>
      <c r="T26" s="152" t="str">
        <f>E105</f>
        <v>自主防犯パトロール団体へ防犯資機材を貸与する等の支援を行う。
また、引き続き犯罪被害に関する相談窓口等の周知を行い、相談を受け付ける。</v>
      </c>
      <c r="U26" s="1806"/>
      <c r="V26" s="1806"/>
      <c r="W26" s="1806"/>
      <c r="X26" s="1807"/>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自主防犯パトロール団体</v>
      </c>
      <c r="C33" s="95"/>
      <c r="D33" s="23" t="str">
        <f t="shared" ref="D33:E36" si="1">D70</f>
        <v>団体</v>
      </c>
      <c r="E33" s="147">
        <f t="shared" si="1"/>
        <v>78</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犯罪被害者等相談件数</v>
      </c>
      <c r="C34" s="95"/>
      <c r="D34" s="23" t="str">
        <f t="shared" si="1"/>
        <v>件</v>
      </c>
      <c r="E34" s="147">
        <f t="shared" si="1"/>
        <v>14</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施策２　防犯体制の充実</v>
      </c>
      <c r="F43" s="137"/>
      <c r="G43" s="137"/>
      <c r="H43" s="137"/>
      <c r="I43" s="137"/>
      <c r="J43" s="137"/>
      <c r="K43" s="137"/>
      <c r="L43" s="137"/>
      <c r="M43" s="137"/>
      <c r="N43" s="138"/>
      <c r="AA43" s="10">
        <v>2</v>
      </c>
      <c r="AB43" s="10" t="s">
        <v>32</v>
      </c>
    </row>
    <row r="44" spans="1:35" ht="20.100000000000001" customHeight="1" x14ac:dyDescent="0.15">
      <c r="A44" s="1798" t="s">
        <v>46</v>
      </c>
      <c r="B44" s="1799"/>
      <c r="C44" s="1799"/>
      <c r="D44" s="1799"/>
      <c r="E44" s="1800" t="s">
        <v>292</v>
      </c>
      <c r="F44" s="1801"/>
      <c r="G44" s="1801"/>
      <c r="H44" s="1801"/>
      <c r="I44" s="1801"/>
      <c r="J44" s="1801"/>
      <c r="K44" s="1801"/>
      <c r="L44" s="1801"/>
      <c r="M44" s="1801"/>
      <c r="N44" s="1802"/>
    </row>
    <row r="45" spans="1:35" ht="20.100000000000001" customHeight="1" x14ac:dyDescent="0.15">
      <c r="A45" s="1793" t="s">
        <v>47</v>
      </c>
      <c r="B45" s="1794"/>
      <c r="C45" s="1794"/>
      <c r="D45" s="1794"/>
      <c r="E45" s="1803" t="s">
        <v>137</v>
      </c>
      <c r="F45" s="1804"/>
      <c r="G45" s="1804"/>
      <c r="H45" s="1804"/>
      <c r="I45" s="1804"/>
      <c r="J45" s="1804"/>
      <c r="K45" s="1804"/>
      <c r="L45" s="1804"/>
      <c r="M45" s="1804"/>
      <c r="N45" s="1805"/>
    </row>
    <row r="46" spans="1:35" ht="20.100000000000001" customHeight="1" x14ac:dyDescent="0.15">
      <c r="A46" s="1787" t="s">
        <v>50</v>
      </c>
      <c r="B46" s="1788"/>
      <c r="C46" s="1788"/>
      <c r="D46" s="1789"/>
      <c r="E46" s="1790" t="s">
        <v>293</v>
      </c>
      <c r="F46" s="1791"/>
      <c r="G46" s="1791"/>
      <c r="H46" s="1791"/>
      <c r="I46" s="1791"/>
      <c r="J46" s="1791"/>
      <c r="K46" s="1791"/>
      <c r="L46" s="1791"/>
      <c r="M46" s="1791"/>
      <c r="N46" s="179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793" t="s">
        <v>54</v>
      </c>
      <c r="B51" s="1794"/>
      <c r="C51" s="1794"/>
      <c r="D51" s="1794"/>
      <c r="E51" s="1795" t="str">
        <f>AA52 &amp; "市が直接実施  " &amp; AB52  &amp; "一部委託  "  &amp; AC52 &amp; "全部委託・指定管理  " &amp; AD52 &amp; "その他"</f>
        <v>■市が直接実施  □一部委託  □全部委託・指定管理  □その他</v>
      </c>
      <c r="F51" s="1796"/>
      <c r="G51" s="1796"/>
      <c r="H51" s="1796"/>
      <c r="I51" s="1796"/>
      <c r="J51" s="1796"/>
      <c r="K51" s="1796"/>
      <c r="L51" s="1796"/>
      <c r="M51" s="1796"/>
      <c r="N51" s="1797"/>
    </row>
    <row r="52" spans="1:40" ht="20.100000000000001" customHeight="1" x14ac:dyDescent="0.15">
      <c r="A52" s="1793" t="s">
        <v>55</v>
      </c>
      <c r="B52" s="1794"/>
      <c r="C52" s="1794"/>
      <c r="D52" s="1794"/>
      <c r="E52" s="1795" t="str">
        <f>AA53 &amp; "国・県の制度　 " &amp; AB53  &amp; "国・県の制度＋市独自の制度　 "  &amp; AC53  &amp; "市独自の制度"</f>
        <v>□国・県の制度　 □国・県の制度＋市独自の制度　 ■市独自の制度</v>
      </c>
      <c r="F52" s="1796"/>
      <c r="G52" s="1796"/>
      <c r="H52" s="1796"/>
      <c r="I52" s="1796"/>
      <c r="J52" s="1796"/>
      <c r="K52" s="1796"/>
      <c r="L52" s="1796"/>
      <c r="M52" s="1796"/>
      <c r="N52" s="1797"/>
      <c r="AA52" s="10" t="s">
        <v>84</v>
      </c>
      <c r="AB52" s="10" t="s">
        <v>85</v>
      </c>
      <c r="AC52" s="10" t="s">
        <v>85</v>
      </c>
      <c r="AD52" s="10" t="s">
        <v>85</v>
      </c>
    </row>
    <row r="53" spans="1:40" ht="20.100000000000001" customHeight="1" thickBot="1" x14ac:dyDescent="0.2">
      <c r="A53" s="1782" t="s">
        <v>56</v>
      </c>
      <c r="B53" s="1783"/>
      <c r="C53" s="1783"/>
      <c r="D53" s="1783"/>
      <c r="E53" s="1784" t="s">
        <v>294</v>
      </c>
      <c r="F53" s="1785"/>
      <c r="G53" s="1785"/>
      <c r="H53" s="1785"/>
      <c r="I53" s="1785"/>
      <c r="J53" s="1785"/>
      <c r="K53" s="1785"/>
      <c r="L53" s="1785"/>
      <c r="M53" s="1785"/>
      <c r="N53" s="1786"/>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918000</v>
      </c>
      <c r="F57" s="107"/>
      <c r="G57" s="107">
        <f>IFERROR(HLOOKUP($AF$38,$AA$56:$AI$57,2,FALSE)*1000,"")</f>
        <v>960000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83</v>
      </c>
      <c r="AE57" s="25">
        <v>918</v>
      </c>
      <c r="AF57" s="25">
        <v>960</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918000</v>
      </c>
      <c r="G58" s="17"/>
      <c r="H58" s="18">
        <f>IFERROR(G57-H59,"")</f>
        <v>960000</v>
      </c>
      <c r="I58" s="17"/>
      <c r="J58" s="18">
        <f>IFERROR(I57-J59,"")</f>
        <v>0</v>
      </c>
      <c r="K58" s="17"/>
      <c r="L58" s="18">
        <f>IFERROR(K57-L59,"")</f>
        <v>0</v>
      </c>
      <c r="M58" s="17"/>
      <c r="N58" s="19">
        <f>IFERROR(M57-N59,"")</f>
        <v>0</v>
      </c>
      <c r="AA58" s="25">
        <v>0</v>
      </c>
      <c r="AB58" s="25">
        <v>0</v>
      </c>
      <c r="AC58" s="25">
        <v>0</v>
      </c>
      <c r="AD58" s="25">
        <v>26606</v>
      </c>
      <c r="AE58" s="25">
        <v>607494</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607494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310506</v>
      </c>
      <c r="F61" s="107"/>
      <c r="G61" s="107">
        <f>IFERROR(G57-G60,"")</f>
        <v>960000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0.66175816993464054</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295</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296</v>
      </c>
      <c r="C70" s="95"/>
      <c r="D70" s="28" t="s">
        <v>142</v>
      </c>
      <c r="E70" s="90">
        <f>IFERROR(HLOOKUP($AE$38,$AA$76:$AI$80,2,FALSE),"")</f>
        <v>78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297</v>
      </c>
      <c r="C71" s="95"/>
      <c r="D71" s="28" t="s">
        <v>153</v>
      </c>
      <c r="E71" s="90">
        <f>IFERROR(HLOOKUP($AE$38,$AA$76:$AI$80,3,FALSE),"")</f>
        <v>14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78</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v>14</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769" t="s">
        <v>44</v>
      </c>
      <c r="B85" s="1770"/>
      <c r="C85" s="1770"/>
      <c r="D85" s="1770"/>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769" t="s">
        <v>48</v>
      </c>
      <c r="B87" s="1770"/>
      <c r="C87" s="1770"/>
      <c r="D87" s="1770"/>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780" t="s">
        <v>51</v>
      </c>
      <c r="B89" s="1781"/>
      <c r="C89" s="1781"/>
      <c r="D89" s="1781"/>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769" t="s">
        <v>53</v>
      </c>
      <c r="B91" s="1770"/>
      <c r="C91" s="1770"/>
      <c r="D91" s="1771"/>
      <c r="E91" s="51" t="s">
        <v>298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769" t="s">
        <v>65</v>
      </c>
      <c r="B98" s="1770"/>
      <c r="C98" s="1770"/>
      <c r="D98" s="1771"/>
      <c r="E98" s="1775" t="s">
        <v>111</v>
      </c>
      <c r="F98" s="1776"/>
      <c r="G98" s="1777" t="s">
        <v>66</v>
      </c>
      <c r="H98" s="1778"/>
      <c r="I98" s="1778"/>
      <c r="J98" s="1778"/>
      <c r="K98" s="1778"/>
      <c r="L98" s="1778"/>
      <c r="M98" s="1778"/>
      <c r="N98" s="177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769" t="s">
        <v>76</v>
      </c>
      <c r="B105" s="1770"/>
      <c r="C105" s="1770"/>
      <c r="D105" s="1771"/>
      <c r="E105" s="1772" t="s">
        <v>299</v>
      </c>
      <c r="F105" s="1773"/>
      <c r="G105" s="1773"/>
      <c r="H105" s="1773"/>
      <c r="I105" s="1773"/>
      <c r="J105" s="1773"/>
      <c r="K105" s="1773"/>
      <c r="L105" s="1773"/>
      <c r="M105" s="1773"/>
      <c r="N105" s="177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780" t="s">
        <v>40</v>
      </c>
      <c r="Q4" s="1781"/>
      <c r="R4" s="1781"/>
      <c r="S4" s="1781"/>
      <c r="T4" s="196" t="str">
        <f>LEFT(E83,1)</f>
        <v>Ｂ</v>
      </c>
      <c r="U4" s="1906" t="s">
        <v>41</v>
      </c>
      <c r="V4" s="1906"/>
      <c r="W4" s="1906"/>
      <c r="X4" s="1907"/>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施策２　防犯体制の充実</v>
      </c>
      <c r="F6" s="137"/>
      <c r="G6" s="137"/>
      <c r="H6" s="137"/>
      <c r="I6" s="137"/>
      <c r="J6" s="137"/>
      <c r="K6" s="137"/>
      <c r="L6" s="137"/>
      <c r="M6" s="137"/>
      <c r="N6" s="138"/>
      <c r="P6" s="1769" t="s">
        <v>44</v>
      </c>
      <c r="Q6" s="1770"/>
      <c r="R6" s="1770"/>
      <c r="S6" s="1770"/>
      <c r="T6" s="196" t="str">
        <f>LEFT(E85,1)</f>
        <v>Ｂ</v>
      </c>
      <c r="U6" s="1906" t="s">
        <v>45</v>
      </c>
      <c r="V6" s="1906"/>
      <c r="W6" s="1906"/>
      <c r="X6" s="1907"/>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908" t="s">
        <v>46</v>
      </c>
      <c r="B7" s="1909"/>
      <c r="C7" s="1909"/>
      <c r="D7" s="1909"/>
      <c r="E7" s="1910" t="str">
        <f t="shared" si="0"/>
        <v>防犯等推進補助</v>
      </c>
      <c r="F7" s="1911"/>
      <c r="G7" s="1911"/>
      <c r="H7" s="1911"/>
      <c r="I7" s="1911"/>
      <c r="J7" s="1911"/>
      <c r="K7" s="1911"/>
      <c r="L7" s="1911"/>
      <c r="M7" s="1911"/>
      <c r="N7" s="1912"/>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883" t="s">
        <v>47</v>
      </c>
      <c r="B8" s="1884"/>
      <c r="C8" s="1884"/>
      <c r="D8" s="1884"/>
      <c r="E8" s="1893" t="str">
        <f t="shared" si="0"/>
        <v>危機管理室</v>
      </c>
      <c r="F8" s="1894"/>
      <c r="G8" s="1894"/>
      <c r="H8" s="1894"/>
      <c r="I8" s="1894"/>
      <c r="J8" s="1894"/>
      <c r="K8" s="1894"/>
      <c r="L8" s="1894"/>
      <c r="M8" s="1894"/>
      <c r="N8" s="1895"/>
      <c r="P8" s="1880" t="s">
        <v>48</v>
      </c>
      <c r="Q8" s="1881"/>
      <c r="R8" s="1881"/>
      <c r="S8" s="1881"/>
      <c r="T8" s="183" t="str">
        <f>LEFT(E87,1)</f>
        <v>Ａ</v>
      </c>
      <c r="U8" s="1896" t="s">
        <v>49</v>
      </c>
      <c r="V8" s="1896"/>
      <c r="W8" s="1896"/>
      <c r="X8" s="1897"/>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898" t="s">
        <v>50</v>
      </c>
      <c r="B9" s="1899"/>
      <c r="C9" s="1899"/>
      <c r="D9" s="1900"/>
      <c r="E9" s="1901" t="str">
        <f t="shared" si="0"/>
        <v>新座市防犯・暴力排除推進協議会に対し、補助を行う。</v>
      </c>
      <c r="F9" s="1902"/>
      <c r="G9" s="1902"/>
      <c r="H9" s="1902"/>
      <c r="I9" s="1902"/>
      <c r="J9" s="1902"/>
      <c r="K9" s="1902"/>
      <c r="L9" s="1902"/>
      <c r="M9" s="1902"/>
      <c r="N9" s="1903"/>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904" t="s">
        <v>51</v>
      </c>
      <c r="Q10" s="1905"/>
      <c r="R10" s="1905"/>
      <c r="S10" s="1905"/>
      <c r="T10" s="196" t="str">
        <f>LEFT(E89,1)</f>
        <v>Ａ</v>
      </c>
      <c r="U10" s="1896" t="s">
        <v>52</v>
      </c>
      <c r="V10" s="1896"/>
      <c r="W10" s="1896"/>
      <c r="X10" s="1897"/>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新座市防犯・暴力排除推進協議会は新座警察署内に事務局を置き、犯罪のない明るい社会の実現のため、３５団体により構成されている。
防犯キャンペーン等を通じて市民に啓発活動を行うなど、防犯や暴力排除活動に取り組んでいることから、その活動を支援するため補助を行っている。</v>
      </c>
      <c r="U12" s="1878"/>
      <c r="V12" s="1878"/>
      <c r="W12" s="1878"/>
      <c r="X12" s="1879"/>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883" t="s">
        <v>54</v>
      </c>
      <c r="B14" s="1884"/>
      <c r="C14" s="1884"/>
      <c r="D14" s="1884"/>
      <c r="E14" s="1885" t="str">
        <f>E51</f>
        <v>■市が直接実施  □一部委託  □全部委託・指定管理  □その他</v>
      </c>
      <c r="F14" s="1886"/>
      <c r="G14" s="1886"/>
      <c r="H14" s="1886"/>
      <c r="I14" s="1886"/>
      <c r="J14" s="1886"/>
      <c r="K14" s="1886"/>
      <c r="L14" s="1886"/>
      <c r="M14" s="1886"/>
      <c r="N14" s="1887"/>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883" t="s">
        <v>55</v>
      </c>
      <c r="B15" s="1884"/>
      <c r="C15" s="1884"/>
      <c r="D15" s="1884"/>
      <c r="E15" s="1885" t="str">
        <f>E52</f>
        <v>□国・県の制度　 □国・県の制度＋市独自の制度　 ■市独自の制度</v>
      </c>
      <c r="F15" s="1886"/>
      <c r="G15" s="1886"/>
      <c r="H15" s="1886"/>
      <c r="I15" s="1886"/>
      <c r="J15" s="1886"/>
      <c r="K15" s="1886"/>
      <c r="L15" s="1886"/>
      <c r="M15" s="1886"/>
      <c r="N15" s="1887"/>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888" t="s">
        <v>56</v>
      </c>
      <c r="B16" s="1889"/>
      <c r="C16" s="1889"/>
      <c r="D16" s="1889"/>
      <c r="E16" s="1890" t="str">
        <f>E53</f>
        <v>なし</v>
      </c>
      <c r="F16" s="1891"/>
      <c r="G16" s="1891"/>
      <c r="H16" s="1891"/>
      <c r="I16" s="1891"/>
      <c r="J16" s="1891"/>
      <c r="K16" s="1891"/>
      <c r="L16" s="1891"/>
      <c r="M16" s="1891"/>
      <c r="N16" s="1892"/>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2174000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2174000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2174000</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新座市防犯・暴力排除推進協議会に対し、補助を行った。</v>
      </c>
      <c r="F26" s="104"/>
      <c r="G26" s="104"/>
      <c r="H26" s="104"/>
      <c r="I26" s="104"/>
      <c r="J26" s="104"/>
      <c r="K26" s="104"/>
      <c r="L26" s="104"/>
      <c r="M26" s="104"/>
      <c r="N26" s="105"/>
      <c r="O26" s="20"/>
      <c r="P26" s="1880" t="s">
        <v>76</v>
      </c>
      <c r="Q26" s="1881"/>
      <c r="R26" s="1881"/>
      <c r="S26" s="1882"/>
      <c r="T26" s="152" t="str">
        <f>E105</f>
        <v>地域の安全確保や暴力排除活動のため、引き続き協議会への補助を行う。</v>
      </c>
      <c r="U26" s="1878"/>
      <c r="V26" s="1878"/>
      <c r="W26" s="1878"/>
      <c r="X26" s="1879"/>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新座市防犯・暴力排除推進協議会補助金</v>
      </c>
      <c r="C33" s="95"/>
      <c r="D33" s="23" t="str">
        <f t="shared" ref="D33:E36" si="1">D70</f>
        <v>円</v>
      </c>
      <c r="E33" s="161">
        <f t="shared" si="1"/>
        <v>2174000</v>
      </c>
      <c r="F33" s="161"/>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施策２　防犯体制の充実</v>
      </c>
      <c r="F43" s="137"/>
      <c r="G43" s="137"/>
      <c r="H43" s="137"/>
      <c r="I43" s="137"/>
      <c r="J43" s="137"/>
      <c r="K43" s="137"/>
      <c r="L43" s="137"/>
      <c r="M43" s="137"/>
      <c r="N43" s="138"/>
      <c r="AA43" s="10">
        <v>2</v>
      </c>
      <c r="AB43" s="10" t="s">
        <v>32</v>
      </c>
    </row>
    <row r="44" spans="1:35" ht="20.100000000000001" customHeight="1" x14ac:dyDescent="0.15">
      <c r="A44" s="1870" t="s">
        <v>46</v>
      </c>
      <c r="B44" s="1871"/>
      <c r="C44" s="1871"/>
      <c r="D44" s="1871"/>
      <c r="E44" s="1872" t="s">
        <v>300</v>
      </c>
      <c r="F44" s="1873"/>
      <c r="G44" s="1873"/>
      <c r="H44" s="1873"/>
      <c r="I44" s="1873"/>
      <c r="J44" s="1873"/>
      <c r="K44" s="1873"/>
      <c r="L44" s="1873"/>
      <c r="M44" s="1873"/>
      <c r="N44" s="1874"/>
    </row>
    <row r="45" spans="1:35" ht="20.100000000000001" customHeight="1" x14ac:dyDescent="0.15">
      <c r="A45" s="1865" t="s">
        <v>47</v>
      </c>
      <c r="B45" s="1866"/>
      <c r="C45" s="1866"/>
      <c r="D45" s="1866"/>
      <c r="E45" s="1875" t="s">
        <v>137</v>
      </c>
      <c r="F45" s="1876"/>
      <c r="G45" s="1876"/>
      <c r="H45" s="1876"/>
      <c r="I45" s="1876"/>
      <c r="J45" s="1876"/>
      <c r="K45" s="1876"/>
      <c r="L45" s="1876"/>
      <c r="M45" s="1876"/>
      <c r="N45" s="1877"/>
    </row>
    <row r="46" spans="1:35" ht="20.100000000000001" customHeight="1" x14ac:dyDescent="0.15">
      <c r="A46" s="1859" t="s">
        <v>50</v>
      </c>
      <c r="B46" s="1860"/>
      <c r="C46" s="1860"/>
      <c r="D46" s="1861"/>
      <c r="E46" s="1862" t="s">
        <v>301</v>
      </c>
      <c r="F46" s="1863"/>
      <c r="G46" s="1863"/>
      <c r="H46" s="1863"/>
      <c r="I46" s="1863"/>
      <c r="J46" s="1863"/>
      <c r="K46" s="1863"/>
      <c r="L46" s="1863"/>
      <c r="M46" s="1863"/>
      <c r="N46" s="186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865" t="s">
        <v>54</v>
      </c>
      <c r="B51" s="1866"/>
      <c r="C51" s="1866"/>
      <c r="D51" s="1866"/>
      <c r="E51" s="1867" t="str">
        <f>AA52 &amp; "市が直接実施  " &amp; AB52  &amp; "一部委託  "  &amp; AC52 &amp; "全部委託・指定管理  " &amp; AD52 &amp; "その他"</f>
        <v>■市が直接実施  □一部委託  □全部委託・指定管理  □その他</v>
      </c>
      <c r="F51" s="1868"/>
      <c r="G51" s="1868"/>
      <c r="H51" s="1868"/>
      <c r="I51" s="1868"/>
      <c r="J51" s="1868"/>
      <c r="K51" s="1868"/>
      <c r="L51" s="1868"/>
      <c r="M51" s="1868"/>
      <c r="N51" s="1869"/>
    </row>
    <row r="52" spans="1:40" ht="20.100000000000001" customHeight="1" x14ac:dyDescent="0.15">
      <c r="A52" s="1865" t="s">
        <v>55</v>
      </c>
      <c r="B52" s="1866"/>
      <c r="C52" s="1866"/>
      <c r="D52" s="1866"/>
      <c r="E52" s="1867" t="str">
        <f>AA53 &amp; "国・県の制度　 " &amp; AB53  &amp; "国・県の制度＋市独自の制度　 "  &amp; AC53  &amp; "市独自の制度"</f>
        <v>□国・県の制度　 □国・県の制度＋市独自の制度　 ■市独自の制度</v>
      </c>
      <c r="F52" s="1868"/>
      <c r="G52" s="1868"/>
      <c r="H52" s="1868"/>
      <c r="I52" s="1868"/>
      <c r="J52" s="1868"/>
      <c r="K52" s="1868"/>
      <c r="L52" s="1868"/>
      <c r="M52" s="1868"/>
      <c r="N52" s="1869"/>
      <c r="AA52" s="10" t="s">
        <v>84</v>
      </c>
      <c r="AB52" s="10" t="s">
        <v>85</v>
      </c>
      <c r="AC52" s="10" t="s">
        <v>85</v>
      </c>
      <c r="AD52" s="10" t="s">
        <v>85</v>
      </c>
    </row>
    <row r="53" spans="1:40" ht="20.100000000000001" customHeight="1" thickBot="1" x14ac:dyDescent="0.2">
      <c r="A53" s="1854" t="s">
        <v>56</v>
      </c>
      <c r="B53" s="1855"/>
      <c r="C53" s="1855"/>
      <c r="D53" s="1855"/>
      <c r="E53" s="1856" t="s">
        <v>158</v>
      </c>
      <c r="F53" s="1857"/>
      <c r="G53" s="1857"/>
      <c r="H53" s="1857"/>
      <c r="I53" s="1857"/>
      <c r="J53" s="1857"/>
      <c r="K53" s="1857"/>
      <c r="L53" s="1857"/>
      <c r="M53" s="1857"/>
      <c r="N53" s="1858"/>
      <c r="AA53" s="10" t="s">
        <v>85</v>
      </c>
      <c r="AB53" s="10" t="s">
        <v>85</v>
      </c>
      <c r="AC53" s="10" t="s">
        <v>84</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2174000</v>
      </c>
      <c r="F57" s="107"/>
      <c r="G57" s="107">
        <f>IFERROR(HLOOKUP($AF$38,$AA$56:$AI$57,2,FALSE)*1000,"")</f>
        <v>2174000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2274</v>
      </c>
      <c r="AE57" s="25">
        <v>2174</v>
      </c>
      <c r="AF57" s="25">
        <v>2174</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2174000</v>
      </c>
      <c r="G58" s="17"/>
      <c r="H58" s="18">
        <f>IFERROR(G57-H59,"")</f>
        <v>2174000</v>
      </c>
      <c r="I58" s="17"/>
      <c r="J58" s="18">
        <f>IFERROR(I57-J59,"")</f>
        <v>0</v>
      </c>
      <c r="K58" s="17"/>
      <c r="L58" s="18">
        <f>IFERROR(K57-L59,"")</f>
        <v>0</v>
      </c>
      <c r="M58" s="17"/>
      <c r="N58" s="19">
        <f>IFERROR(M57-N59,"")</f>
        <v>0</v>
      </c>
      <c r="AA58" s="25">
        <v>0</v>
      </c>
      <c r="AB58" s="25">
        <v>0</v>
      </c>
      <c r="AC58" s="25">
        <v>0</v>
      </c>
      <c r="AD58" s="25">
        <v>2274000</v>
      </c>
      <c r="AE58" s="25">
        <v>2174000</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2174000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0</v>
      </c>
      <c r="F61" s="107"/>
      <c r="G61" s="107">
        <f>IFERROR(G57-G60,"")</f>
        <v>2174000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1</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302</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303</v>
      </c>
      <c r="C70" s="95"/>
      <c r="D70" s="28" t="s">
        <v>222</v>
      </c>
      <c r="E70" s="90">
        <f>IFERROR(HLOOKUP($AE$38,$AA$76:$AI$80,2,FALSE),"")</f>
        <v>2174000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2174000</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841" t="s">
        <v>44</v>
      </c>
      <c r="B85" s="1842"/>
      <c r="C85" s="1842"/>
      <c r="D85" s="1842"/>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841" t="s">
        <v>48</v>
      </c>
      <c r="B87" s="1842"/>
      <c r="C87" s="1842"/>
      <c r="D87" s="1842"/>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852" t="s">
        <v>51</v>
      </c>
      <c r="B89" s="1853"/>
      <c r="C89" s="1853"/>
      <c r="D89" s="1853"/>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841" t="s">
        <v>53</v>
      </c>
      <c r="B91" s="1842"/>
      <c r="C91" s="1842"/>
      <c r="D91" s="1843"/>
      <c r="E91" s="51" t="s">
        <v>304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841" t="s">
        <v>65</v>
      </c>
      <c r="B98" s="1842"/>
      <c r="C98" s="1842"/>
      <c r="D98" s="1843"/>
      <c r="E98" s="1847" t="s">
        <v>111</v>
      </c>
      <c r="F98" s="1848"/>
      <c r="G98" s="1849" t="s">
        <v>66</v>
      </c>
      <c r="H98" s="1850"/>
      <c r="I98" s="1850"/>
      <c r="J98" s="1850"/>
      <c r="K98" s="1850"/>
      <c r="L98" s="1850"/>
      <c r="M98" s="1850"/>
      <c r="N98" s="185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841" t="s">
        <v>76</v>
      </c>
      <c r="B105" s="1842"/>
      <c r="C105" s="1842"/>
      <c r="D105" s="1843"/>
      <c r="E105" s="1844" t="s">
        <v>305</v>
      </c>
      <c r="F105" s="1845"/>
      <c r="G105" s="1845"/>
      <c r="H105" s="1845"/>
      <c r="I105" s="1845"/>
      <c r="J105" s="1845"/>
      <c r="K105" s="1845"/>
      <c r="L105" s="1845"/>
      <c r="M105" s="1845"/>
      <c r="N105" s="184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ColWidth="8.75" defaultRowHeight="13.5" x14ac:dyDescent="0.15"/>
  <cols>
    <col min="1" max="1" width="7" style="15" customWidth="1"/>
    <col min="2" max="2" width="8.25" style="15" customWidth="1"/>
    <col min="3" max="4" width="7" style="15" customWidth="1"/>
    <col min="5" max="5" width="0.375" style="15" customWidth="1"/>
    <col min="6" max="6" width="11.75" style="15" customWidth="1"/>
    <col min="7" max="7" width="0.375" style="15" customWidth="1"/>
    <col min="8" max="8" width="11.625" style="15" customWidth="1"/>
    <col min="9" max="9" width="0.375" style="15" customWidth="1"/>
    <col min="10" max="10" width="11.75" style="15" customWidth="1"/>
    <col min="11" max="11" width="0.375" style="15" customWidth="1"/>
    <col min="12" max="12" width="11.75" style="15" customWidth="1"/>
    <col min="13" max="13" width="0.375" style="15" customWidth="1"/>
    <col min="14" max="14" width="11.75" style="15" customWidth="1"/>
    <col min="15" max="15" width="0.625" style="9" customWidth="1"/>
    <col min="16" max="19" width="5.25" style="9" customWidth="1"/>
    <col min="20" max="24" width="14.875" style="9" customWidth="1"/>
    <col min="25" max="25" width="19.875" style="9" customWidth="1"/>
    <col min="26" max="26" width="1.625" style="9" customWidth="1"/>
    <col min="27" max="52" width="3.625" style="10" customWidth="1"/>
    <col min="53" max="57" width="3.625" style="9" customWidth="1"/>
    <col min="58" max="16384" width="8.75" style="9"/>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8" t="str">
        <f>HYPERLINK("#目次!J1","目次に戻る")</f>
        <v>目次に戻る</v>
      </c>
    </row>
    <row r="2" spans="1:52" ht="4.5" customHeight="1" thickBot="1" x14ac:dyDescent="0.2">
      <c r="A2" s="11"/>
      <c r="B2" s="11"/>
      <c r="C2" s="11"/>
      <c r="D2" s="11"/>
      <c r="E2" s="11"/>
      <c r="F2" s="11"/>
      <c r="G2" s="11"/>
      <c r="H2" s="11"/>
      <c r="I2" s="11"/>
      <c r="J2" s="11"/>
      <c r="K2" s="11"/>
      <c r="L2" s="11"/>
      <c r="M2" s="11"/>
      <c r="N2" s="11"/>
    </row>
    <row r="3" spans="1:52" ht="30" customHeight="1" thickTop="1" thickBot="1" x14ac:dyDescent="0.2">
      <c r="A3" s="57" t="s">
        <v>37</v>
      </c>
      <c r="B3" s="58"/>
      <c r="C3" s="58"/>
      <c r="D3" s="58"/>
      <c r="E3" s="58"/>
      <c r="F3" s="58"/>
      <c r="G3" s="58"/>
      <c r="H3" s="58"/>
      <c r="I3" s="58"/>
      <c r="J3" s="58"/>
      <c r="K3" s="58"/>
      <c r="L3" s="58"/>
      <c r="M3" s="58"/>
      <c r="N3" s="59"/>
      <c r="P3" s="57" t="s">
        <v>38</v>
      </c>
      <c r="Q3" s="58"/>
      <c r="R3" s="58"/>
      <c r="S3" s="58"/>
      <c r="T3" s="87"/>
      <c r="U3" s="58"/>
      <c r="V3" s="58"/>
      <c r="W3" s="58"/>
      <c r="X3" s="59"/>
    </row>
    <row r="4" spans="1:52" s="12" customFormat="1" ht="18.75" customHeight="1" thickTop="1" x14ac:dyDescent="0.15">
      <c r="A4" s="102" t="s">
        <v>39</v>
      </c>
      <c r="B4" s="103"/>
      <c r="C4" s="103"/>
      <c r="D4" s="103"/>
      <c r="E4" s="137" t="str">
        <f t="shared" ref="E4:E9" si="0">E41</f>
        <v>第5章　基本政策５　安全・安心を実感できるまち【安全安心】</v>
      </c>
      <c r="F4" s="137"/>
      <c r="G4" s="137"/>
      <c r="H4" s="137"/>
      <c r="I4" s="137"/>
      <c r="J4" s="137"/>
      <c r="K4" s="137"/>
      <c r="L4" s="137"/>
      <c r="M4" s="137"/>
      <c r="N4" s="138"/>
      <c r="P4" s="1852" t="s">
        <v>40</v>
      </c>
      <c r="Q4" s="1853"/>
      <c r="R4" s="1853"/>
      <c r="S4" s="1853"/>
      <c r="T4" s="196" t="str">
        <f>LEFT(E83,1)</f>
        <v>Ｂ</v>
      </c>
      <c r="U4" s="1978" t="s">
        <v>41</v>
      </c>
      <c r="V4" s="1978"/>
      <c r="W4" s="1978"/>
      <c r="X4" s="1979"/>
      <c r="Z4" s="13"/>
      <c r="AA4" s="14"/>
      <c r="AB4" s="14"/>
      <c r="AC4" s="14"/>
      <c r="AD4" s="10"/>
      <c r="AE4" s="10"/>
      <c r="AF4" s="10"/>
      <c r="AG4" s="10"/>
      <c r="AH4" s="10"/>
      <c r="AI4" s="10"/>
      <c r="AJ4" s="10"/>
      <c r="AK4" s="10"/>
      <c r="AL4" s="10"/>
      <c r="AM4" s="10"/>
      <c r="AN4" s="10"/>
      <c r="AO4" s="10"/>
      <c r="AP4" s="10"/>
      <c r="AQ4" s="10"/>
      <c r="AR4" s="10"/>
      <c r="AS4" s="10"/>
      <c r="AT4" s="10"/>
      <c r="AU4" s="10"/>
      <c r="AV4" s="10"/>
      <c r="AW4" s="10"/>
      <c r="AX4" s="10"/>
      <c r="AY4" s="10"/>
      <c r="AZ4" s="10"/>
    </row>
    <row r="5" spans="1:52" s="12" customFormat="1" ht="19.5" customHeight="1" thickBot="1" x14ac:dyDescent="0.2">
      <c r="A5" s="102" t="s">
        <v>42</v>
      </c>
      <c r="B5" s="103"/>
      <c r="C5" s="103"/>
      <c r="D5" s="103"/>
      <c r="E5" s="137" t="str">
        <f t="shared" si="0"/>
        <v>第1節　危機管理</v>
      </c>
      <c r="F5" s="137"/>
      <c r="G5" s="137"/>
      <c r="H5" s="137"/>
      <c r="I5" s="137"/>
      <c r="J5" s="137"/>
      <c r="K5" s="137"/>
      <c r="L5" s="137"/>
      <c r="M5" s="137"/>
      <c r="N5" s="138"/>
      <c r="P5" s="85"/>
      <c r="Q5" s="86"/>
      <c r="R5" s="86"/>
      <c r="S5" s="86"/>
      <c r="T5" s="197"/>
      <c r="U5" s="186"/>
      <c r="V5" s="186"/>
      <c r="W5" s="186"/>
      <c r="X5" s="187"/>
      <c r="Z5" s="13"/>
      <c r="AA5" s="14"/>
      <c r="AB5" s="14"/>
      <c r="AC5" s="14"/>
      <c r="AD5" s="10"/>
      <c r="AE5" s="10"/>
      <c r="AF5" s="10"/>
      <c r="AG5" s="10"/>
      <c r="AH5" s="10"/>
      <c r="AI5" s="10"/>
      <c r="AJ5" s="10"/>
      <c r="AK5" s="10"/>
      <c r="AL5" s="10"/>
      <c r="AM5" s="10"/>
      <c r="AN5" s="10"/>
      <c r="AO5" s="10"/>
      <c r="AP5" s="10"/>
      <c r="AQ5" s="10"/>
      <c r="AR5" s="10"/>
      <c r="AS5" s="10"/>
      <c r="AT5" s="10"/>
      <c r="AU5" s="10"/>
      <c r="AV5" s="10"/>
      <c r="AW5" s="10"/>
      <c r="AX5" s="10"/>
      <c r="AY5" s="10"/>
      <c r="AZ5" s="10"/>
    </row>
    <row r="6" spans="1:52" s="12" customFormat="1" ht="19.5" customHeight="1" thickTop="1" x14ac:dyDescent="0.15">
      <c r="A6" s="102" t="s">
        <v>43</v>
      </c>
      <c r="B6" s="103"/>
      <c r="C6" s="103"/>
      <c r="D6" s="103"/>
      <c r="E6" s="137" t="str">
        <f t="shared" si="0"/>
        <v>施策３　危機管理への対応力強化</v>
      </c>
      <c r="F6" s="137"/>
      <c r="G6" s="137"/>
      <c r="H6" s="137"/>
      <c r="I6" s="137"/>
      <c r="J6" s="137"/>
      <c r="K6" s="137"/>
      <c r="L6" s="137"/>
      <c r="M6" s="137"/>
      <c r="N6" s="138"/>
      <c r="P6" s="1841" t="s">
        <v>44</v>
      </c>
      <c r="Q6" s="1842"/>
      <c r="R6" s="1842"/>
      <c r="S6" s="1842"/>
      <c r="T6" s="196" t="str">
        <f>LEFT(E85,1)</f>
        <v>Ｂ</v>
      </c>
      <c r="U6" s="1978" t="s">
        <v>45</v>
      </c>
      <c r="V6" s="1978"/>
      <c r="W6" s="1978"/>
      <c r="X6" s="1979"/>
      <c r="Z6" s="13"/>
      <c r="AA6" s="14"/>
      <c r="AB6" s="14"/>
      <c r="AC6" s="14"/>
      <c r="AD6" s="10"/>
      <c r="AE6" s="10"/>
      <c r="AF6" s="10"/>
      <c r="AG6" s="10"/>
      <c r="AH6" s="10"/>
      <c r="AI6" s="10"/>
      <c r="AJ6" s="10"/>
      <c r="AK6" s="10"/>
      <c r="AL6" s="10"/>
      <c r="AM6" s="10"/>
      <c r="AN6" s="10"/>
      <c r="AO6" s="10"/>
      <c r="AP6" s="10"/>
      <c r="AQ6" s="10"/>
      <c r="AR6" s="10"/>
      <c r="AS6" s="10"/>
      <c r="AT6" s="10"/>
      <c r="AU6" s="10"/>
      <c r="AV6" s="10"/>
      <c r="AW6" s="10"/>
      <c r="AX6" s="10"/>
      <c r="AY6" s="10"/>
      <c r="AZ6" s="10"/>
    </row>
    <row r="7" spans="1:52" s="12" customFormat="1" ht="19.5" customHeight="1" thickBot="1" x14ac:dyDescent="0.2">
      <c r="A7" s="1980" t="s">
        <v>46</v>
      </c>
      <c r="B7" s="1981"/>
      <c r="C7" s="1981"/>
      <c r="D7" s="1981"/>
      <c r="E7" s="1982" t="str">
        <f t="shared" si="0"/>
        <v>国民保護</v>
      </c>
      <c r="F7" s="1983"/>
      <c r="G7" s="1983"/>
      <c r="H7" s="1983"/>
      <c r="I7" s="1983"/>
      <c r="J7" s="1983"/>
      <c r="K7" s="1983"/>
      <c r="L7" s="1983"/>
      <c r="M7" s="1983"/>
      <c r="N7" s="1984"/>
      <c r="P7" s="60"/>
      <c r="Q7" s="61"/>
      <c r="R7" s="61"/>
      <c r="S7" s="61"/>
      <c r="T7" s="197"/>
      <c r="U7" s="186"/>
      <c r="V7" s="186"/>
      <c r="W7" s="186"/>
      <c r="X7" s="187"/>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12" customFormat="1" ht="19.5" customHeight="1" thickTop="1" x14ac:dyDescent="0.15">
      <c r="A8" s="1955" t="s">
        <v>47</v>
      </c>
      <c r="B8" s="1956"/>
      <c r="C8" s="1956"/>
      <c r="D8" s="1956"/>
      <c r="E8" s="1965" t="str">
        <f t="shared" si="0"/>
        <v>危機管理室</v>
      </c>
      <c r="F8" s="1966"/>
      <c r="G8" s="1966"/>
      <c r="H8" s="1966"/>
      <c r="I8" s="1966"/>
      <c r="J8" s="1966"/>
      <c r="K8" s="1966"/>
      <c r="L8" s="1966"/>
      <c r="M8" s="1966"/>
      <c r="N8" s="1967"/>
      <c r="P8" s="1952" t="s">
        <v>48</v>
      </c>
      <c r="Q8" s="1953"/>
      <c r="R8" s="1953"/>
      <c r="S8" s="1953"/>
      <c r="T8" s="183" t="str">
        <f>LEFT(E87,1)</f>
        <v>Ａ</v>
      </c>
      <c r="U8" s="1968" t="s">
        <v>49</v>
      </c>
      <c r="V8" s="1968"/>
      <c r="W8" s="1968"/>
      <c r="X8" s="1969"/>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12" customFormat="1" ht="19.5" customHeight="1" thickBot="1" x14ac:dyDescent="0.2">
      <c r="A9" s="1970" t="s">
        <v>50</v>
      </c>
      <c r="B9" s="1971"/>
      <c r="C9" s="1971"/>
      <c r="D9" s="1972"/>
      <c r="E9" s="1973" t="str">
        <f t="shared" si="0"/>
        <v>国民保護事務に係る共通事務経費等</v>
      </c>
      <c r="F9" s="1974"/>
      <c r="G9" s="1974"/>
      <c r="H9" s="1974"/>
      <c r="I9" s="1974"/>
      <c r="J9" s="1974"/>
      <c r="K9" s="1974"/>
      <c r="L9" s="1974"/>
      <c r="M9" s="1974"/>
      <c r="N9" s="1975"/>
      <c r="P9" s="60"/>
      <c r="Q9" s="61"/>
      <c r="R9" s="61"/>
      <c r="S9" s="61"/>
      <c r="T9" s="183"/>
      <c r="U9" s="186"/>
      <c r="V9" s="186"/>
      <c r="W9" s="186"/>
      <c r="X9" s="187"/>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s="12" customFormat="1" ht="19.5" customHeight="1" thickTop="1" x14ac:dyDescent="0.15">
      <c r="A10" s="88"/>
      <c r="B10" s="89"/>
      <c r="C10" s="89"/>
      <c r="D10" s="119"/>
      <c r="E10" s="126"/>
      <c r="F10" s="127"/>
      <c r="G10" s="127"/>
      <c r="H10" s="127"/>
      <c r="I10" s="127"/>
      <c r="J10" s="127"/>
      <c r="K10" s="127"/>
      <c r="L10" s="127"/>
      <c r="M10" s="127"/>
      <c r="N10" s="128"/>
      <c r="P10" s="1976" t="s">
        <v>51</v>
      </c>
      <c r="Q10" s="1977"/>
      <c r="R10" s="1977"/>
      <c r="S10" s="1977"/>
      <c r="T10" s="196" t="str">
        <f>LEFT(E89,1)</f>
        <v>Ａ</v>
      </c>
      <c r="U10" s="1968" t="s">
        <v>52</v>
      </c>
      <c r="V10" s="1968"/>
      <c r="W10" s="1968"/>
      <c r="X10" s="1969"/>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s="12"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spans="1:52" s="12" customFormat="1" ht="19.5" customHeight="1" thickTop="1" x14ac:dyDescent="0.15">
      <c r="A12" s="88"/>
      <c r="B12" s="89"/>
      <c r="C12" s="89"/>
      <c r="D12" s="119"/>
      <c r="E12" s="126"/>
      <c r="F12" s="127"/>
      <c r="G12" s="127"/>
      <c r="H12" s="127"/>
      <c r="I12" s="127"/>
      <c r="J12" s="127"/>
      <c r="K12" s="127"/>
      <c r="L12" s="127"/>
      <c r="M12" s="127"/>
      <c r="N12" s="128"/>
      <c r="P12" s="96" t="s">
        <v>53</v>
      </c>
      <c r="Q12" s="98"/>
      <c r="R12" s="98"/>
      <c r="S12" s="98"/>
      <c r="T12" s="152" t="str">
        <f>E91</f>
        <v>有事の際に迅速かつ的確な対応が図れるよう、埼玉県や自衛隊が主催する訓練に参加し、習熟を深めた。</v>
      </c>
      <c r="U12" s="1950"/>
      <c r="V12" s="1950"/>
      <c r="W12" s="1950"/>
      <c r="X12" s="1951"/>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1:52" s="12"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52" s="12" customFormat="1" ht="19.5" customHeight="1" x14ac:dyDescent="0.15">
      <c r="A14" s="1955" t="s">
        <v>54</v>
      </c>
      <c r="B14" s="1956"/>
      <c r="C14" s="1956"/>
      <c r="D14" s="1956"/>
      <c r="E14" s="1957" t="str">
        <f>E51</f>
        <v>■市が直接実施  □一部委託  □全部委託・指定管理  □その他</v>
      </c>
      <c r="F14" s="1958"/>
      <c r="G14" s="1958"/>
      <c r="H14" s="1958"/>
      <c r="I14" s="1958"/>
      <c r="J14" s="1958"/>
      <c r="K14" s="1958"/>
      <c r="L14" s="1958"/>
      <c r="M14" s="1958"/>
      <c r="N14" s="1959"/>
      <c r="P14" s="96"/>
      <c r="Q14" s="98"/>
      <c r="R14" s="98"/>
      <c r="S14" s="98"/>
      <c r="T14" s="152"/>
      <c r="U14" s="52"/>
      <c r="V14" s="52"/>
      <c r="W14" s="52"/>
      <c r="X14" s="53"/>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12" customFormat="1" ht="19.5" customHeight="1" x14ac:dyDescent="0.15">
      <c r="A15" s="1955" t="s">
        <v>55</v>
      </c>
      <c r="B15" s="1956"/>
      <c r="C15" s="1956"/>
      <c r="D15" s="1956"/>
      <c r="E15" s="1957" t="str">
        <f>E52</f>
        <v>■国・県の制度　 □国・県の制度＋市独自の制度　 □市独自の制度</v>
      </c>
      <c r="F15" s="1958"/>
      <c r="G15" s="1958"/>
      <c r="H15" s="1958"/>
      <c r="I15" s="1958"/>
      <c r="J15" s="1958"/>
      <c r="K15" s="1958"/>
      <c r="L15" s="1958"/>
      <c r="M15" s="1958"/>
      <c r="N15" s="1959"/>
      <c r="P15" s="96"/>
      <c r="Q15" s="98"/>
      <c r="R15" s="98"/>
      <c r="S15" s="98"/>
      <c r="T15" s="152"/>
      <c r="U15" s="52"/>
      <c r="V15" s="52"/>
      <c r="W15" s="52"/>
      <c r="X15" s="53"/>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row>
    <row r="16" spans="1:52" s="12" customFormat="1" ht="19.5" customHeight="1" thickBot="1" x14ac:dyDescent="0.2">
      <c r="A16" s="1960" t="s">
        <v>56</v>
      </c>
      <c r="B16" s="1961"/>
      <c r="C16" s="1961"/>
      <c r="D16" s="1961"/>
      <c r="E16" s="1962" t="str">
        <f>E53</f>
        <v>武力攻撃事態等における国民の保護のための措置に関する法律</v>
      </c>
      <c r="F16" s="1963"/>
      <c r="G16" s="1963"/>
      <c r="H16" s="1963"/>
      <c r="I16" s="1963"/>
      <c r="J16" s="1963"/>
      <c r="K16" s="1963"/>
      <c r="L16" s="1963"/>
      <c r="M16" s="1963"/>
      <c r="N16" s="1964"/>
      <c r="P16" s="97"/>
      <c r="Q16" s="169"/>
      <c r="R16" s="169"/>
      <c r="S16" s="169"/>
      <c r="T16" s="155"/>
      <c r="U16" s="55"/>
      <c r="V16" s="55"/>
      <c r="W16" s="55"/>
      <c r="X16" s="56"/>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ht="7.5" customHeight="1" thickTop="1" thickBot="1" x14ac:dyDescent="0.2"/>
    <row r="18" spans="1:52" ht="30" customHeight="1" thickTop="1" thickBot="1" x14ac:dyDescent="0.2">
      <c r="A18" s="57" t="s">
        <v>57</v>
      </c>
      <c r="B18" s="58"/>
      <c r="C18" s="58"/>
      <c r="D18" s="58"/>
      <c r="E18" s="58"/>
      <c r="F18" s="58"/>
      <c r="G18" s="58"/>
      <c r="H18" s="58"/>
      <c r="I18" s="58"/>
      <c r="J18" s="58"/>
      <c r="K18" s="58"/>
      <c r="L18" s="58"/>
      <c r="M18" s="58"/>
      <c r="N18" s="59"/>
      <c r="P18" s="57" t="s">
        <v>58</v>
      </c>
      <c r="Q18" s="58"/>
      <c r="R18" s="58"/>
      <c r="S18" s="58"/>
      <c r="T18" s="87"/>
      <c r="U18" s="58"/>
      <c r="V18" s="58"/>
      <c r="W18" s="58"/>
      <c r="X18" s="59"/>
      <c r="Z18" s="16"/>
    </row>
    <row r="19" spans="1:52" s="12" customFormat="1" ht="19.5" customHeight="1" thickTop="1" x14ac:dyDescent="0.15">
      <c r="A19" s="102" t="s">
        <v>59</v>
      </c>
      <c r="B19" s="103"/>
      <c r="C19" s="103"/>
      <c r="D19" s="103"/>
      <c r="E19" s="103" t="s">
        <v>60</v>
      </c>
      <c r="F19" s="103"/>
      <c r="G19" s="103" t="s">
        <v>61</v>
      </c>
      <c r="H19" s="103"/>
      <c r="I19" s="103" t="s">
        <v>62</v>
      </c>
      <c r="J19" s="103"/>
      <c r="K19" s="103" t="s">
        <v>63</v>
      </c>
      <c r="L19" s="103"/>
      <c r="M19" s="103" t="s">
        <v>64</v>
      </c>
      <c r="N19" s="106"/>
      <c r="P19" s="96" t="s">
        <v>65</v>
      </c>
      <c r="Q19" s="98"/>
      <c r="R19" s="98"/>
      <c r="S19" s="162"/>
      <c r="T19" s="163" t="str">
        <f>LEFT(E98,1)</f>
        <v>Ⅲ</v>
      </c>
      <c r="U19" s="166" t="s">
        <v>66</v>
      </c>
      <c r="V19" s="167"/>
      <c r="W19" s="167"/>
      <c r="X19" s="168"/>
      <c r="Z19" s="16"/>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row>
    <row r="20" spans="1:52" ht="19.5" customHeight="1" x14ac:dyDescent="0.15">
      <c r="A20" s="96" t="s">
        <v>67</v>
      </c>
      <c r="B20" s="98" t="s">
        <v>68</v>
      </c>
      <c r="C20" s="98"/>
      <c r="D20" s="98"/>
      <c r="E20" s="107">
        <f>IFERROR(IF($AA$38+1&gt;=$AE$38,E$57,IF(E$57=0,"",E$57)),"")</f>
        <v>2000</v>
      </c>
      <c r="F20" s="107"/>
      <c r="G20" s="107"/>
      <c r="H20" s="107"/>
      <c r="I20" s="107"/>
      <c r="J20" s="107"/>
      <c r="K20" s="107"/>
      <c r="L20" s="107"/>
      <c r="M20" s="107"/>
      <c r="N20" s="108"/>
      <c r="P20" s="96"/>
      <c r="Q20" s="98"/>
      <c r="R20" s="98"/>
      <c r="S20" s="162"/>
      <c r="T20" s="164"/>
      <c r="U20" s="166"/>
      <c r="V20" s="167"/>
      <c r="W20" s="167"/>
      <c r="X20" s="168"/>
      <c r="Z20" s="16"/>
    </row>
    <row r="21" spans="1:52" ht="19.5" customHeight="1" x14ac:dyDescent="0.15">
      <c r="A21" s="96"/>
      <c r="B21" s="98" t="s">
        <v>69</v>
      </c>
      <c r="C21" s="98" t="s">
        <v>70</v>
      </c>
      <c r="D21" s="98"/>
      <c r="E21" s="17"/>
      <c r="F21" s="18">
        <f>IFERROR(IF($AA$38+1&gt;=$AE$38,F$58,IF(F$58=0,"",F$58)),"")</f>
        <v>2000</v>
      </c>
      <c r="G21" s="17"/>
      <c r="H21" s="18"/>
      <c r="I21" s="17"/>
      <c r="J21" s="18"/>
      <c r="K21" s="17"/>
      <c r="L21" s="18"/>
      <c r="M21" s="17"/>
      <c r="N21" s="19"/>
      <c r="P21" s="96"/>
      <c r="Q21" s="98"/>
      <c r="R21" s="98"/>
      <c r="S21" s="162"/>
      <c r="T21" s="164"/>
      <c r="U21" s="166"/>
      <c r="V21" s="167"/>
      <c r="W21" s="167"/>
      <c r="X21" s="168"/>
      <c r="Z21" s="16"/>
    </row>
    <row r="22" spans="1:52" ht="19.5" customHeight="1" x14ac:dyDescent="0.15">
      <c r="A22" s="96"/>
      <c r="B22" s="98"/>
      <c r="C22" s="98" t="s">
        <v>71</v>
      </c>
      <c r="D22" s="98"/>
      <c r="E22" s="17"/>
      <c r="F22" s="18">
        <f>IFERROR(IF($AA$38+1&gt;=$AE$38,F$59,IF(F$59=0,"",F$59)),"")</f>
        <v>0</v>
      </c>
      <c r="G22" s="17"/>
      <c r="H22" s="18"/>
      <c r="I22" s="17"/>
      <c r="J22" s="18"/>
      <c r="K22" s="17"/>
      <c r="L22" s="18"/>
      <c r="M22" s="17"/>
      <c r="N22" s="19"/>
      <c r="P22" s="96"/>
      <c r="Q22" s="98"/>
      <c r="R22" s="98"/>
      <c r="S22" s="162"/>
      <c r="T22" s="164"/>
      <c r="U22" s="166"/>
      <c r="V22" s="167"/>
      <c r="W22" s="167"/>
      <c r="X22" s="168"/>
      <c r="Z22" s="16"/>
    </row>
    <row r="23" spans="1:52" ht="19.5" customHeight="1" x14ac:dyDescent="0.15">
      <c r="A23" s="96"/>
      <c r="B23" s="98" t="s">
        <v>72</v>
      </c>
      <c r="C23" s="98"/>
      <c r="D23" s="98"/>
      <c r="E23" s="107">
        <f>IFERROR(IF($AA$38+1&gt;=$AE$38,E$60,IF(E$60=0,"",E$60)),"")</f>
        <v>1486</v>
      </c>
      <c r="F23" s="107"/>
      <c r="G23" s="107"/>
      <c r="H23" s="107"/>
      <c r="I23" s="107"/>
      <c r="J23" s="107"/>
      <c r="K23" s="107"/>
      <c r="L23" s="107"/>
      <c r="M23" s="107"/>
      <c r="N23" s="108"/>
      <c r="P23" s="96"/>
      <c r="Q23" s="98"/>
      <c r="R23" s="98"/>
      <c r="S23" s="162"/>
      <c r="T23" s="164"/>
      <c r="U23" s="166"/>
      <c r="V23" s="167"/>
      <c r="W23" s="167"/>
      <c r="X23" s="168"/>
      <c r="Z23" s="16"/>
    </row>
    <row r="24" spans="1:52" ht="19.5" customHeight="1" x14ac:dyDescent="0.15">
      <c r="A24" s="96"/>
      <c r="B24" s="98" t="s">
        <v>73</v>
      </c>
      <c r="C24" s="98"/>
      <c r="D24" s="98"/>
      <c r="E24" s="107">
        <f>IFERROR(IF($AA$38+1&gt;=$AE$38,E$61,IF(E$61&gt;0,E$61,"")),"")</f>
        <v>514</v>
      </c>
      <c r="F24" s="107"/>
      <c r="G24" s="107"/>
      <c r="H24" s="107"/>
      <c r="I24" s="107"/>
      <c r="J24" s="107"/>
      <c r="K24" s="107"/>
      <c r="L24" s="107"/>
      <c r="M24" s="107"/>
      <c r="N24" s="108"/>
      <c r="P24" s="96"/>
      <c r="Q24" s="98"/>
      <c r="R24" s="98"/>
      <c r="S24" s="162"/>
      <c r="T24" s="164"/>
      <c r="U24" s="166"/>
      <c r="V24" s="167"/>
      <c r="W24" s="167"/>
      <c r="X24" s="168"/>
      <c r="Z24" s="16"/>
    </row>
    <row r="25" spans="1:52" ht="19.5" customHeight="1" thickBot="1" x14ac:dyDescent="0.2">
      <c r="A25" s="96"/>
      <c r="B25" s="98" t="s">
        <v>74</v>
      </c>
      <c r="C25" s="98"/>
      <c r="D25" s="98"/>
      <c r="E25" s="109">
        <f>IFERROR(IF($AA$38+1&gt;=$AE$38,E$62,IF(E$62&gt;0,E$62,"")),"")</f>
        <v>0.74299999999999999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75</v>
      </c>
      <c r="B26" s="103"/>
      <c r="C26" s="103"/>
      <c r="D26" s="103"/>
      <c r="E26" s="104" t="str">
        <f>E63</f>
        <v>国民保護に関連する会議及び訓練等に参加した。</v>
      </c>
      <c r="F26" s="104"/>
      <c r="G26" s="104"/>
      <c r="H26" s="104"/>
      <c r="I26" s="104"/>
      <c r="J26" s="104"/>
      <c r="K26" s="104"/>
      <c r="L26" s="104"/>
      <c r="M26" s="104"/>
      <c r="N26" s="105"/>
      <c r="O26" s="20"/>
      <c r="P26" s="1952" t="s">
        <v>76</v>
      </c>
      <c r="Q26" s="1953"/>
      <c r="R26" s="1953"/>
      <c r="S26" s="1954"/>
      <c r="T26" s="152" t="str">
        <f>E105</f>
        <v>引き続き埼玉県等が主催する訓練に参加するとともに、不測の事態に対応できるよう、必要に応じて国民保護に関する計画の変更やマニュアルの修正等による体制の整備を図る。</v>
      </c>
      <c r="U26" s="1950"/>
      <c r="V26" s="1950"/>
      <c r="W26" s="1950"/>
      <c r="X26" s="1951"/>
    </row>
    <row r="27" spans="1:52" ht="15.75" customHeight="1" x14ac:dyDescent="0.15">
      <c r="A27" s="102"/>
      <c r="B27" s="103"/>
      <c r="C27" s="103"/>
      <c r="D27" s="103"/>
      <c r="E27" s="104"/>
      <c r="F27" s="104"/>
      <c r="G27" s="104"/>
      <c r="H27" s="104"/>
      <c r="I27" s="104"/>
      <c r="J27" s="104"/>
      <c r="K27" s="104"/>
      <c r="L27" s="104"/>
      <c r="M27" s="104"/>
      <c r="N27" s="105"/>
      <c r="O27" s="20"/>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20"/>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20"/>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20"/>
      <c r="P30" s="42"/>
      <c r="Q30" s="43"/>
      <c r="R30" s="43"/>
      <c r="S30" s="159"/>
      <c r="T30" s="152"/>
      <c r="U30" s="52"/>
      <c r="V30" s="52"/>
      <c r="W30" s="52"/>
      <c r="X30" s="53"/>
    </row>
    <row r="31" spans="1:52" ht="19.5" customHeight="1" x14ac:dyDescent="0.15">
      <c r="A31" s="102" t="s">
        <v>59</v>
      </c>
      <c r="B31" s="103"/>
      <c r="C31" s="103"/>
      <c r="D31" s="103"/>
      <c r="E31" s="103" t="s">
        <v>60</v>
      </c>
      <c r="F31" s="103"/>
      <c r="G31" s="103" t="s">
        <v>61</v>
      </c>
      <c r="H31" s="103"/>
      <c r="I31" s="103" t="s">
        <v>62</v>
      </c>
      <c r="J31" s="103"/>
      <c r="K31" s="103" t="s">
        <v>63</v>
      </c>
      <c r="L31" s="103"/>
      <c r="M31" s="103" t="s">
        <v>64</v>
      </c>
      <c r="N31" s="106"/>
      <c r="O31" s="20"/>
      <c r="P31" s="42"/>
      <c r="Q31" s="43"/>
      <c r="R31" s="43"/>
      <c r="S31" s="159"/>
      <c r="T31" s="152"/>
      <c r="U31" s="52"/>
      <c r="V31" s="52"/>
      <c r="W31" s="52"/>
      <c r="X31" s="53"/>
    </row>
    <row r="32" spans="1:52" ht="19.5" customHeight="1" x14ac:dyDescent="0.15">
      <c r="A32" s="21"/>
      <c r="B32" s="98" t="s">
        <v>77</v>
      </c>
      <c r="C32" s="98"/>
      <c r="D32" s="22" t="s">
        <v>78</v>
      </c>
      <c r="E32" s="99"/>
      <c r="F32" s="100"/>
      <c r="G32" s="99"/>
      <c r="H32" s="100"/>
      <c r="I32" s="99"/>
      <c r="J32" s="100"/>
      <c r="K32" s="99"/>
      <c r="L32" s="100"/>
      <c r="M32" s="99"/>
      <c r="N32" s="101"/>
      <c r="O32" s="20"/>
      <c r="P32" s="42"/>
      <c r="Q32" s="43"/>
      <c r="R32" s="43"/>
      <c r="S32" s="159"/>
      <c r="T32" s="152"/>
      <c r="U32" s="52"/>
      <c r="V32" s="52"/>
      <c r="W32" s="52"/>
      <c r="X32" s="53"/>
    </row>
    <row r="33" spans="1:35" ht="23.25" customHeight="1" x14ac:dyDescent="0.15">
      <c r="A33" s="96" t="s">
        <v>79</v>
      </c>
      <c r="B33" s="95" t="str">
        <f>B70</f>
        <v>国民保護訓練参加回数</v>
      </c>
      <c r="C33" s="95"/>
      <c r="D33" s="23" t="str">
        <f t="shared" ref="D33:E36" si="1">D70</f>
        <v>回</v>
      </c>
      <c r="E33" s="147">
        <f t="shared" si="1"/>
        <v>3</v>
      </c>
      <c r="F33" s="147"/>
      <c r="G33" s="147" t="str">
        <f>G70</f>
        <v/>
      </c>
      <c r="H33" s="147"/>
      <c r="I33" s="147" t="str">
        <f>I70</f>
        <v/>
      </c>
      <c r="J33" s="147"/>
      <c r="K33" s="147" t="str">
        <f>K70</f>
        <v/>
      </c>
      <c r="L33" s="147"/>
      <c r="M33" s="147" t="str">
        <f>M70</f>
        <v/>
      </c>
      <c r="N33" s="148"/>
      <c r="O33" s="20"/>
      <c r="P33" s="42"/>
      <c r="Q33" s="43"/>
      <c r="R33" s="43"/>
      <c r="S33" s="159"/>
      <c r="T33" s="152"/>
      <c r="U33" s="52"/>
      <c r="V33" s="52"/>
      <c r="W33" s="52"/>
      <c r="X33" s="53"/>
    </row>
    <row r="34" spans="1:35" ht="23.25" customHeight="1" x14ac:dyDescent="0.15">
      <c r="A34" s="96"/>
      <c r="B34" s="95" t="str">
        <f>B71</f>
        <v/>
      </c>
      <c r="C34" s="95"/>
      <c r="D34" s="23" t="str">
        <f t="shared" si="1"/>
        <v/>
      </c>
      <c r="E34" s="147" t="str">
        <f t="shared" si="1"/>
        <v/>
      </c>
      <c r="F34" s="147"/>
      <c r="G34" s="147" t="str">
        <f>G71</f>
        <v/>
      </c>
      <c r="H34" s="147"/>
      <c r="I34" s="147" t="str">
        <f>I71</f>
        <v/>
      </c>
      <c r="J34" s="147"/>
      <c r="K34" s="147" t="str">
        <f>K71</f>
        <v/>
      </c>
      <c r="L34" s="147"/>
      <c r="M34" s="147" t="str">
        <f>M71</f>
        <v/>
      </c>
      <c r="N34" s="148"/>
      <c r="O34" s="20"/>
      <c r="P34" s="42"/>
      <c r="Q34" s="43"/>
      <c r="R34" s="43"/>
      <c r="S34" s="159"/>
      <c r="T34" s="152"/>
      <c r="U34" s="52"/>
      <c r="V34" s="52"/>
      <c r="W34" s="52"/>
      <c r="X34" s="53"/>
    </row>
    <row r="35" spans="1:35" ht="23.25" customHeight="1" x14ac:dyDescent="0.15">
      <c r="A35" s="96"/>
      <c r="B35" s="95" t="str">
        <f>B72</f>
        <v/>
      </c>
      <c r="C35" s="95"/>
      <c r="D35" s="23" t="str">
        <f t="shared" si="1"/>
        <v/>
      </c>
      <c r="E35" s="147" t="str">
        <f t="shared" si="1"/>
        <v/>
      </c>
      <c r="F35" s="147"/>
      <c r="G35" s="147" t="str">
        <f>G72</f>
        <v/>
      </c>
      <c r="H35" s="147"/>
      <c r="I35" s="147" t="str">
        <f>I72</f>
        <v/>
      </c>
      <c r="J35" s="147"/>
      <c r="K35" s="147" t="str">
        <f>K72</f>
        <v/>
      </c>
      <c r="L35" s="147"/>
      <c r="M35" s="147" t="str">
        <f>M72</f>
        <v/>
      </c>
      <c r="N35" s="148"/>
      <c r="O35" s="20"/>
      <c r="P35" s="42"/>
      <c r="Q35" s="43"/>
      <c r="R35" s="43"/>
      <c r="S35" s="159"/>
      <c r="T35" s="152"/>
      <c r="U35" s="52"/>
      <c r="V35" s="52"/>
      <c r="W35" s="52"/>
      <c r="X35" s="53"/>
    </row>
    <row r="36" spans="1:35" ht="23.25" customHeight="1" thickBot="1" x14ac:dyDescent="0.2">
      <c r="A36" s="97"/>
      <c r="B36" s="92" t="str">
        <f>B73</f>
        <v/>
      </c>
      <c r="C36" s="92"/>
      <c r="D36" s="24" t="str">
        <f t="shared" si="1"/>
        <v/>
      </c>
      <c r="E36" s="149" t="str">
        <f t="shared" si="1"/>
        <v/>
      </c>
      <c r="F36" s="149"/>
      <c r="G36" s="149" t="str">
        <f>G73</f>
        <v/>
      </c>
      <c r="H36" s="149"/>
      <c r="I36" s="149" t="str">
        <f>I73</f>
        <v/>
      </c>
      <c r="J36" s="149"/>
      <c r="K36" s="149" t="str">
        <f>K73</f>
        <v/>
      </c>
      <c r="L36" s="149"/>
      <c r="M36" s="149" t="str">
        <f>M73</f>
        <v/>
      </c>
      <c r="N36" s="150"/>
      <c r="O36" s="20"/>
      <c r="P36" s="45"/>
      <c r="Q36" s="46"/>
      <c r="R36" s="46"/>
      <c r="S36" s="160"/>
      <c r="T36" s="155"/>
      <c r="U36" s="55"/>
      <c r="V36" s="55"/>
      <c r="W36" s="55"/>
      <c r="X36" s="56"/>
    </row>
    <row r="37" spans="1:35" ht="14.25" thickTop="1" x14ac:dyDescent="0.15"/>
    <row r="38" spans="1:35" x14ac:dyDescent="0.15">
      <c r="AA38" s="10">
        <v>5</v>
      </c>
      <c r="AE38" s="25">
        <v>5</v>
      </c>
      <c r="AF38" s="25">
        <v>6</v>
      </c>
      <c r="AG38" s="25">
        <v>7</v>
      </c>
      <c r="AH38" s="25">
        <v>8</v>
      </c>
      <c r="AI38" s="25">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37</v>
      </c>
      <c r="B40" s="58"/>
      <c r="C40" s="58"/>
      <c r="D40" s="58"/>
      <c r="E40" s="58"/>
      <c r="F40" s="58"/>
      <c r="G40" s="58"/>
      <c r="H40" s="58"/>
      <c r="I40" s="58"/>
      <c r="J40" s="58"/>
      <c r="K40" s="58"/>
      <c r="L40" s="58"/>
      <c r="M40" s="58"/>
      <c r="N40" s="59"/>
    </row>
    <row r="41" spans="1:35" ht="20.100000000000001" customHeight="1" x14ac:dyDescent="0.15">
      <c r="A41" s="102" t="s">
        <v>39</v>
      </c>
      <c r="B41" s="103"/>
      <c r="C41" s="103"/>
      <c r="D41" s="103"/>
      <c r="E41" s="137" t="str">
        <f>"第" &amp; AA41 &amp; "章　" &amp; AB41</f>
        <v>第5章　基本政策５　安全・安心を実感できるまち【安全安心】</v>
      </c>
      <c r="F41" s="137"/>
      <c r="G41" s="137"/>
      <c r="H41" s="137"/>
      <c r="I41" s="137"/>
      <c r="J41" s="137"/>
      <c r="K41" s="137"/>
      <c r="L41" s="137"/>
      <c r="M41" s="137"/>
      <c r="N41" s="138"/>
      <c r="AA41" s="10">
        <v>5</v>
      </c>
      <c r="AB41" s="10" t="s">
        <v>80</v>
      </c>
    </row>
    <row r="42" spans="1:35" ht="20.100000000000001" customHeight="1" x14ac:dyDescent="0.15">
      <c r="A42" s="102" t="s">
        <v>42</v>
      </c>
      <c r="B42" s="103"/>
      <c r="C42" s="103"/>
      <c r="D42" s="103"/>
      <c r="E42" s="137" t="str">
        <f>"第" &amp; AA42 &amp; "節　" &amp; AB42</f>
        <v>第1節　危機管理</v>
      </c>
      <c r="F42" s="137"/>
      <c r="G42" s="137"/>
      <c r="H42" s="137"/>
      <c r="I42" s="137"/>
      <c r="J42" s="137"/>
      <c r="K42" s="137"/>
      <c r="L42" s="137"/>
      <c r="M42" s="137"/>
      <c r="N42" s="138"/>
      <c r="AA42" s="10">
        <v>1</v>
      </c>
      <c r="AB42" s="10" t="s">
        <v>6</v>
      </c>
    </row>
    <row r="43" spans="1:35" ht="20.100000000000001" customHeight="1" x14ac:dyDescent="0.15">
      <c r="A43" s="102" t="s">
        <v>43</v>
      </c>
      <c r="B43" s="103"/>
      <c r="C43" s="103"/>
      <c r="D43" s="103"/>
      <c r="E43" s="137" t="str">
        <f>AB43</f>
        <v>施策３　危機管理への対応力強化</v>
      </c>
      <c r="F43" s="137"/>
      <c r="G43" s="137"/>
      <c r="H43" s="137"/>
      <c r="I43" s="137"/>
      <c r="J43" s="137"/>
      <c r="K43" s="137"/>
      <c r="L43" s="137"/>
      <c r="M43" s="137"/>
      <c r="N43" s="138"/>
      <c r="AA43" s="10">
        <v>3</v>
      </c>
      <c r="AB43" s="10" t="s">
        <v>35</v>
      </c>
    </row>
    <row r="44" spans="1:35" ht="20.100000000000001" customHeight="1" x14ac:dyDescent="0.15">
      <c r="A44" s="1942" t="s">
        <v>46</v>
      </c>
      <c r="B44" s="1943"/>
      <c r="C44" s="1943"/>
      <c r="D44" s="1943"/>
      <c r="E44" s="1944" t="s">
        <v>306</v>
      </c>
      <c r="F44" s="1945"/>
      <c r="G44" s="1945"/>
      <c r="H44" s="1945"/>
      <c r="I44" s="1945"/>
      <c r="J44" s="1945"/>
      <c r="K44" s="1945"/>
      <c r="L44" s="1945"/>
      <c r="M44" s="1945"/>
      <c r="N44" s="1946"/>
    </row>
    <row r="45" spans="1:35" ht="20.100000000000001" customHeight="1" x14ac:dyDescent="0.15">
      <c r="A45" s="1937" t="s">
        <v>47</v>
      </c>
      <c r="B45" s="1938"/>
      <c r="C45" s="1938"/>
      <c r="D45" s="1938"/>
      <c r="E45" s="1947" t="s">
        <v>137</v>
      </c>
      <c r="F45" s="1948"/>
      <c r="G45" s="1948"/>
      <c r="H45" s="1948"/>
      <c r="I45" s="1948"/>
      <c r="J45" s="1948"/>
      <c r="K45" s="1948"/>
      <c r="L45" s="1948"/>
      <c r="M45" s="1948"/>
      <c r="N45" s="1949"/>
    </row>
    <row r="46" spans="1:35" ht="20.100000000000001" customHeight="1" x14ac:dyDescent="0.15">
      <c r="A46" s="1931" t="s">
        <v>50</v>
      </c>
      <c r="B46" s="1932"/>
      <c r="C46" s="1932"/>
      <c r="D46" s="1933"/>
      <c r="E46" s="1934" t="s">
        <v>307</v>
      </c>
      <c r="F46" s="1935"/>
      <c r="G46" s="1935"/>
      <c r="H46" s="1935"/>
      <c r="I46" s="1935"/>
      <c r="J46" s="1935"/>
      <c r="K46" s="1935"/>
      <c r="L46" s="1935"/>
      <c r="M46" s="1935"/>
      <c r="N46" s="193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937" t="s">
        <v>54</v>
      </c>
      <c r="B51" s="1938"/>
      <c r="C51" s="1938"/>
      <c r="D51" s="1938"/>
      <c r="E51" s="1939" t="str">
        <f>AA52 &amp; "市が直接実施  " &amp; AB52  &amp; "一部委託  "  &amp; AC52 &amp; "全部委託・指定管理  " &amp; AD52 &amp; "その他"</f>
        <v>■市が直接実施  □一部委託  □全部委託・指定管理  □その他</v>
      </c>
      <c r="F51" s="1940"/>
      <c r="G51" s="1940"/>
      <c r="H51" s="1940"/>
      <c r="I51" s="1940"/>
      <c r="J51" s="1940"/>
      <c r="K51" s="1940"/>
      <c r="L51" s="1940"/>
      <c r="M51" s="1940"/>
      <c r="N51" s="1941"/>
    </row>
    <row r="52" spans="1:40" ht="20.100000000000001" customHeight="1" x14ac:dyDescent="0.15">
      <c r="A52" s="1937" t="s">
        <v>55</v>
      </c>
      <c r="B52" s="1938"/>
      <c r="C52" s="1938"/>
      <c r="D52" s="1938"/>
      <c r="E52" s="1939" t="str">
        <f>AA53 &amp; "国・県の制度　 " &amp; AB53  &amp; "国・県の制度＋市独自の制度　 "  &amp; AC53  &amp; "市独自の制度"</f>
        <v>■国・県の制度　 □国・県の制度＋市独自の制度　 □市独自の制度</v>
      </c>
      <c r="F52" s="1940"/>
      <c r="G52" s="1940"/>
      <c r="H52" s="1940"/>
      <c r="I52" s="1940"/>
      <c r="J52" s="1940"/>
      <c r="K52" s="1940"/>
      <c r="L52" s="1940"/>
      <c r="M52" s="1940"/>
      <c r="N52" s="1941"/>
      <c r="AA52" s="10" t="s">
        <v>84</v>
      </c>
      <c r="AB52" s="10" t="s">
        <v>85</v>
      </c>
      <c r="AC52" s="10" t="s">
        <v>85</v>
      </c>
      <c r="AD52" s="10" t="s">
        <v>85</v>
      </c>
    </row>
    <row r="53" spans="1:40" ht="20.100000000000001" customHeight="1" thickBot="1" x14ac:dyDescent="0.2">
      <c r="A53" s="1926" t="s">
        <v>56</v>
      </c>
      <c r="B53" s="1927"/>
      <c r="C53" s="1927"/>
      <c r="D53" s="1927"/>
      <c r="E53" s="1928" t="s">
        <v>308</v>
      </c>
      <c r="F53" s="1929"/>
      <c r="G53" s="1929"/>
      <c r="H53" s="1929"/>
      <c r="I53" s="1929"/>
      <c r="J53" s="1929"/>
      <c r="K53" s="1929"/>
      <c r="L53" s="1929"/>
      <c r="M53" s="1929"/>
      <c r="N53" s="1930"/>
      <c r="AA53" s="10" t="s">
        <v>84</v>
      </c>
      <c r="AB53" s="10" t="s">
        <v>85</v>
      </c>
      <c r="AC53" s="10" t="s">
        <v>85</v>
      </c>
    </row>
    <row r="54" spans="1:40" ht="15" thickTop="1" thickBot="1" x14ac:dyDescent="0.2"/>
    <row r="55" spans="1:40" ht="17.25" thickTop="1" x14ac:dyDescent="0.15">
      <c r="A55" s="57" t="s">
        <v>57</v>
      </c>
      <c r="B55" s="58"/>
      <c r="C55" s="58"/>
      <c r="D55" s="58"/>
      <c r="E55" s="58"/>
      <c r="F55" s="58"/>
      <c r="G55" s="58"/>
      <c r="H55" s="58"/>
      <c r="I55" s="58"/>
      <c r="J55" s="58"/>
      <c r="K55" s="58"/>
      <c r="L55" s="58"/>
      <c r="M55" s="58"/>
      <c r="N55" s="59"/>
    </row>
    <row r="56" spans="1:40" ht="20.100000000000001" customHeight="1" x14ac:dyDescent="0.15">
      <c r="A56" s="102" t="s">
        <v>59</v>
      </c>
      <c r="B56" s="103"/>
      <c r="C56" s="103"/>
      <c r="D56" s="103"/>
      <c r="E56" s="103" t="s">
        <v>60</v>
      </c>
      <c r="F56" s="103"/>
      <c r="G56" s="103" t="s">
        <v>61</v>
      </c>
      <c r="H56" s="103"/>
      <c r="I56" s="103" t="s">
        <v>62</v>
      </c>
      <c r="J56" s="103"/>
      <c r="K56" s="103" t="s">
        <v>63</v>
      </c>
      <c r="L56" s="103"/>
      <c r="M56" s="103" t="s">
        <v>64</v>
      </c>
      <c r="N56" s="106"/>
      <c r="AA56" s="25">
        <f>IFERROR($AE$56-4,"N-4")</f>
        <v>1</v>
      </c>
      <c r="AB56" s="25">
        <f>IFERROR($AE$56-3,"N-3")</f>
        <v>2</v>
      </c>
      <c r="AC56" s="25">
        <f>IFERROR($AE$56-2,"N-2")</f>
        <v>3</v>
      </c>
      <c r="AD56" s="25">
        <f>IFERROR($AE$56-1,"N-1")</f>
        <v>4</v>
      </c>
      <c r="AE56" s="25">
        <f>$AA$38</f>
        <v>5</v>
      </c>
      <c r="AF56" s="25">
        <f>IFERROR($AE$56+1,"N+1")</f>
        <v>6</v>
      </c>
      <c r="AG56" s="25">
        <f>IFERROR($AE$56+2,"N+2")</f>
        <v>7</v>
      </c>
      <c r="AH56" s="25">
        <f>IFERROR($AE$56+3,"N+3")</f>
        <v>8</v>
      </c>
      <c r="AI56" s="25">
        <f>IFERROR($AE$56+4,"N+4")</f>
        <v>9</v>
      </c>
      <c r="AL56" s="10" t="s">
        <v>87</v>
      </c>
    </row>
    <row r="57" spans="1:40" ht="20.100000000000001" customHeight="1" x14ac:dyDescent="0.15">
      <c r="A57" s="96" t="s">
        <v>67</v>
      </c>
      <c r="B57" s="98" t="s">
        <v>68</v>
      </c>
      <c r="C57" s="98"/>
      <c r="D57" s="98"/>
      <c r="E57" s="107">
        <f>IFERROR(HLOOKUP($AE$38,$AA$56:$AI$57,2,FALSE)*1000,"")</f>
        <v>2000</v>
      </c>
      <c r="F57" s="107"/>
      <c r="G57" s="107">
        <f>IFERROR(HLOOKUP($AF$38,$AA$56:$AI$57,2,FALSE)*1000,"")</f>
        <v>678000</v>
      </c>
      <c r="H57" s="107"/>
      <c r="I57" s="107">
        <f>IFERROR(HLOOKUP($AG$38,$AA$56:$AI$57,2,FALSE)*1000,"")</f>
        <v>0</v>
      </c>
      <c r="J57" s="107"/>
      <c r="K57" s="107">
        <f>IFERROR(HLOOKUP($AH$38,$AA$56:$AI$57,2,FALSE)*1000,"")</f>
        <v>0</v>
      </c>
      <c r="L57" s="107"/>
      <c r="M57" s="107">
        <f>IFERROR(HLOOKUP($AI$38,$AA$56:$AI$57,2,FALSE)*1000,"")</f>
        <v>0</v>
      </c>
      <c r="N57" s="108"/>
      <c r="AA57" s="25">
        <v>0</v>
      </c>
      <c r="AB57" s="25">
        <v>0</v>
      </c>
      <c r="AC57" s="25">
        <v>0</v>
      </c>
      <c r="AD57" s="25">
        <v>2</v>
      </c>
      <c r="AE57" s="25">
        <v>2</v>
      </c>
      <c r="AF57" s="25">
        <v>678</v>
      </c>
      <c r="AG57" s="25">
        <v>0</v>
      </c>
      <c r="AH57" s="25">
        <v>0</v>
      </c>
      <c r="AI57" s="25">
        <v>0</v>
      </c>
      <c r="AJ57" s="10" t="s">
        <v>87</v>
      </c>
      <c r="AL57" s="10" t="s">
        <v>87</v>
      </c>
      <c r="AN57" s="10" t="s">
        <v>87</v>
      </c>
    </row>
    <row r="58" spans="1:40" ht="20.100000000000001" customHeight="1" x14ac:dyDescent="0.15">
      <c r="A58" s="96"/>
      <c r="B58" s="98" t="s">
        <v>69</v>
      </c>
      <c r="C58" s="98" t="s">
        <v>70</v>
      </c>
      <c r="D58" s="98"/>
      <c r="E58" s="17"/>
      <c r="F58" s="18">
        <f>IFERROR(E57-F59,"")</f>
        <v>2000</v>
      </c>
      <c r="G58" s="17"/>
      <c r="H58" s="18">
        <f>IFERROR(G57-H59,"")</f>
        <v>678000</v>
      </c>
      <c r="I58" s="17"/>
      <c r="J58" s="18">
        <f>IFERROR(I57-J59,"")</f>
        <v>0</v>
      </c>
      <c r="K58" s="17"/>
      <c r="L58" s="18">
        <f>IFERROR(K57-L59,"")</f>
        <v>0</v>
      </c>
      <c r="M58" s="17"/>
      <c r="N58" s="19">
        <f>IFERROR(M57-N59,"")</f>
        <v>0</v>
      </c>
      <c r="AA58" s="25">
        <v>0</v>
      </c>
      <c r="AB58" s="25">
        <v>0</v>
      </c>
      <c r="AC58" s="25">
        <v>0</v>
      </c>
      <c r="AD58" s="25">
        <v>440</v>
      </c>
      <c r="AE58" s="25">
        <v>1486</v>
      </c>
      <c r="AF58" s="25">
        <v>0</v>
      </c>
      <c r="AG58" s="25">
        <v>0</v>
      </c>
      <c r="AH58" s="25">
        <v>0</v>
      </c>
      <c r="AI58" s="25">
        <v>0</v>
      </c>
      <c r="AJ58" s="10" t="s">
        <v>87</v>
      </c>
      <c r="AL58" s="10" t="s">
        <v>87</v>
      </c>
      <c r="AN58" s="10" t="s">
        <v>87</v>
      </c>
    </row>
    <row r="59" spans="1:40" ht="20.100000000000001" customHeight="1" x14ac:dyDescent="0.15">
      <c r="A59" s="96"/>
      <c r="B59" s="98"/>
      <c r="C59" s="98" t="s">
        <v>71</v>
      </c>
      <c r="D59" s="98"/>
      <c r="E59" s="17"/>
      <c r="F59" s="18">
        <f>IFERROR(HLOOKUP($AE$38,$AA$60:$AI$61,2,FALSE)*1000,"")</f>
        <v>0</v>
      </c>
      <c r="G59" s="17"/>
      <c r="H59" s="18">
        <f>IFERROR(HLOOKUP($AF$38,$AA$60:$AI$61,2,FALSE)*1000,"")</f>
        <v>0</v>
      </c>
      <c r="I59" s="17"/>
      <c r="J59" s="18">
        <f>IFERROR(HLOOKUP($AG$38,$AA$60:$AI$61,2,FALSE)*1000,"")</f>
        <v>0</v>
      </c>
      <c r="K59" s="17"/>
      <c r="L59" s="18">
        <f>IFERROR(HLOOKUP($AH$38,$AA$60:$AI$61,2,FALSE)*1000,"")</f>
        <v>0</v>
      </c>
      <c r="M59" s="17"/>
      <c r="N59" s="19">
        <f>IFERROR(HLOOKUP($AI$38,$AA$60:$AI$61,2,FALSE)*1000,"")</f>
        <v>0</v>
      </c>
    </row>
    <row r="60" spans="1:40" ht="20.100000000000001" customHeight="1" x14ac:dyDescent="0.15">
      <c r="A60" s="96"/>
      <c r="B60" s="98" t="s">
        <v>72</v>
      </c>
      <c r="C60" s="98"/>
      <c r="D60" s="98"/>
      <c r="E60" s="107">
        <f>IFERROR(HLOOKUP($AE$38,$AA$56:$AI$58,3,FALSE),"")</f>
        <v>1486</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25">
        <f>IFERROR($AE$60-4,"N-4")</f>
        <v>1</v>
      </c>
      <c r="AB60" s="25">
        <f>IFERROR($AE$60-3,"N-3")</f>
        <v>2</v>
      </c>
      <c r="AC60" s="25">
        <f>IFERROR($AE$60-2,"N-2")</f>
        <v>3</v>
      </c>
      <c r="AD60" s="25">
        <f>IFERROR($AE$60-1,"N-1")</f>
        <v>4</v>
      </c>
      <c r="AE60" s="25">
        <f>$AA$38</f>
        <v>5</v>
      </c>
      <c r="AF60" s="25">
        <f>IFERROR($AE$60+1,"N+1")</f>
        <v>6</v>
      </c>
      <c r="AG60" s="25">
        <f>IFERROR($AE$60+2,"N+2")</f>
        <v>7</v>
      </c>
      <c r="AH60" s="25">
        <f>IFERROR($AE$60+3,"N+3")</f>
        <v>8</v>
      </c>
      <c r="AI60" s="25">
        <f>IFERROR($AE$60+4,"N+4")</f>
        <v>9</v>
      </c>
      <c r="AL60" s="10" t="s">
        <v>87</v>
      </c>
    </row>
    <row r="61" spans="1:40" ht="20.100000000000001" customHeight="1" x14ac:dyDescent="0.15">
      <c r="A61" s="96"/>
      <c r="B61" s="98" t="s">
        <v>73</v>
      </c>
      <c r="C61" s="98"/>
      <c r="D61" s="98"/>
      <c r="E61" s="107">
        <f>IFERROR(E57-E60,"")</f>
        <v>514</v>
      </c>
      <c r="F61" s="107"/>
      <c r="G61" s="107">
        <f>IFERROR(G57-G60,"")</f>
        <v>678000</v>
      </c>
      <c r="H61" s="107"/>
      <c r="I61" s="107">
        <f>IFERROR(I57-I60,"")</f>
        <v>0</v>
      </c>
      <c r="J61" s="107"/>
      <c r="K61" s="107">
        <f>IFERROR(K57-K60,"")</f>
        <v>0</v>
      </c>
      <c r="L61" s="107"/>
      <c r="M61" s="107">
        <f>IFERROR(M57-M60,"")</f>
        <v>0</v>
      </c>
      <c r="N61" s="108"/>
      <c r="AA61" s="26">
        <f t="shared" ref="AA61:AI61" si="2">SUM(AA62:AA74)</f>
        <v>0</v>
      </c>
      <c r="AB61" s="26">
        <f t="shared" si="2"/>
        <v>0</v>
      </c>
      <c r="AC61" s="26">
        <f t="shared" si="2"/>
        <v>0</v>
      </c>
      <c r="AD61" s="26">
        <f t="shared" si="2"/>
        <v>0</v>
      </c>
      <c r="AE61" s="26">
        <f t="shared" si="2"/>
        <v>0</v>
      </c>
      <c r="AF61" s="26">
        <f t="shared" si="2"/>
        <v>0</v>
      </c>
      <c r="AG61" s="26">
        <f t="shared" si="2"/>
        <v>0</v>
      </c>
      <c r="AH61" s="26">
        <f t="shared" si="2"/>
        <v>0</v>
      </c>
      <c r="AI61" s="26">
        <f t="shared" si="2"/>
        <v>0</v>
      </c>
      <c r="AL61" s="10" t="s">
        <v>87</v>
      </c>
    </row>
    <row r="62" spans="1:40" ht="20.100000000000001" customHeight="1" x14ac:dyDescent="0.15">
      <c r="A62" s="96"/>
      <c r="B62" s="98" t="s">
        <v>74</v>
      </c>
      <c r="C62" s="98"/>
      <c r="D62" s="98"/>
      <c r="E62" s="109">
        <f>IFERROR(E$60/E$57,"")</f>
        <v>0.74299999999999999</v>
      </c>
      <c r="F62" s="109"/>
      <c r="G62" s="109">
        <f>IFERROR(G$60/G$57,"")</f>
        <v>0</v>
      </c>
      <c r="H62" s="109"/>
      <c r="I62" s="109" t="str">
        <f>IFERROR(I$60/I$57,"")</f>
        <v/>
      </c>
      <c r="J62" s="109"/>
      <c r="K62" s="109" t="str">
        <f>IFERROR(K$60/K$57,"")</f>
        <v/>
      </c>
      <c r="L62" s="109"/>
      <c r="M62" s="109" t="str">
        <f>IFERROR(M$60/M$57,"")</f>
        <v/>
      </c>
      <c r="N62" s="110"/>
      <c r="AA62" s="27">
        <v>0</v>
      </c>
      <c r="AB62" s="27">
        <v>0</v>
      </c>
      <c r="AC62" s="27">
        <v>0</v>
      </c>
      <c r="AD62" s="27">
        <v>0</v>
      </c>
      <c r="AE62" s="27">
        <v>0</v>
      </c>
      <c r="AF62" s="27">
        <v>0</v>
      </c>
      <c r="AG62" s="27">
        <v>0</v>
      </c>
      <c r="AH62" s="27">
        <v>0</v>
      </c>
      <c r="AI62" s="27">
        <v>0</v>
      </c>
      <c r="AJ62" s="10" t="s">
        <v>87</v>
      </c>
      <c r="AL62" s="10" t="s">
        <v>87</v>
      </c>
      <c r="AN62" s="10" t="s">
        <v>87</v>
      </c>
    </row>
    <row r="63" spans="1:40" ht="20.100000000000001" customHeight="1" x14ac:dyDescent="0.15">
      <c r="A63" s="102" t="s">
        <v>75</v>
      </c>
      <c r="B63" s="103"/>
      <c r="C63" s="103"/>
      <c r="D63" s="103"/>
      <c r="E63" s="104" t="s">
        <v>309</v>
      </c>
      <c r="F63" s="104"/>
      <c r="G63" s="104"/>
      <c r="H63" s="104"/>
      <c r="I63" s="104"/>
      <c r="J63" s="104"/>
      <c r="K63" s="104"/>
      <c r="L63" s="104"/>
      <c r="M63" s="104"/>
      <c r="N63" s="105"/>
      <c r="AA63" s="27">
        <v>0</v>
      </c>
      <c r="AB63" s="27">
        <v>0</v>
      </c>
      <c r="AC63" s="27">
        <v>0</v>
      </c>
      <c r="AD63" s="27">
        <v>0</v>
      </c>
      <c r="AE63" s="27">
        <v>0</v>
      </c>
      <c r="AF63" s="27">
        <v>0</v>
      </c>
      <c r="AG63" s="27">
        <v>0</v>
      </c>
      <c r="AH63" s="27">
        <v>0</v>
      </c>
      <c r="AI63" s="27">
        <v>0</v>
      </c>
      <c r="AJ63" s="10" t="s">
        <v>87</v>
      </c>
      <c r="AL63" s="10" t="s">
        <v>87</v>
      </c>
      <c r="AN63" s="10" t="s">
        <v>87</v>
      </c>
    </row>
    <row r="64" spans="1:40" ht="20.100000000000001" customHeight="1" x14ac:dyDescent="0.15">
      <c r="A64" s="102"/>
      <c r="B64" s="103"/>
      <c r="C64" s="103"/>
      <c r="D64" s="103"/>
      <c r="E64" s="104"/>
      <c r="F64" s="104"/>
      <c r="G64" s="104"/>
      <c r="H64" s="104"/>
      <c r="I64" s="104"/>
      <c r="J64" s="104"/>
      <c r="K64" s="104"/>
      <c r="L64" s="104"/>
      <c r="M64" s="104"/>
      <c r="N64" s="105"/>
      <c r="AA64" s="27">
        <v>0</v>
      </c>
      <c r="AB64" s="27">
        <v>0</v>
      </c>
      <c r="AC64" s="27">
        <v>0</v>
      </c>
      <c r="AD64" s="27">
        <v>0</v>
      </c>
      <c r="AE64" s="27">
        <v>0</v>
      </c>
      <c r="AF64" s="27">
        <v>0</v>
      </c>
      <c r="AG64" s="27">
        <v>0</v>
      </c>
      <c r="AH64" s="27">
        <v>0</v>
      </c>
      <c r="AI64" s="27">
        <v>0</v>
      </c>
      <c r="AJ64" s="10" t="s">
        <v>87</v>
      </c>
      <c r="AL64" s="10" t="s">
        <v>87</v>
      </c>
      <c r="AN64" s="10" t="s">
        <v>87</v>
      </c>
    </row>
    <row r="65" spans="1:40" ht="20.100000000000001" customHeight="1" x14ac:dyDescent="0.15">
      <c r="A65" s="102"/>
      <c r="B65" s="103"/>
      <c r="C65" s="103"/>
      <c r="D65" s="103"/>
      <c r="E65" s="104"/>
      <c r="F65" s="104"/>
      <c r="G65" s="104"/>
      <c r="H65" s="104"/>
      <c r="I65" s="104"/>
      <c r="J65" s="104"/>
      <c r="K65" s="104"/>
      <c r="L65" s="104"/>
      <c r="M65" s="104"/>
      <c r="N65" s="105"/>
      <c r="AA65" s="27">
        <v>0</v>
      </c>
      <c r="AB65" s="27">
        <v>0</v>
      </c>
      <c r="AC65" s="27">
        <v>0</v>
      </c>
      <c r="AD65" s="27">
        <v>0</v>
      </c>
      <c r="AE65" s="27">
        <v>0</v>
      </c>
      <c r="AF65" s="27">
        <v>0</v>
      </c>
      <c r="AG65" s="27">
        <v>0</v>
      </c>
      <c r="AH65" s="27">
        <v>0</v>
      </c>
      <c r="AI65" s="27">
        <v>0</v>
      </c>
      <c r="AJ65" s="10" t="s">
        <v>87</v>
      </c>
      <c r="AL65" s="10" t="s">
        <v>87</v>
      </c>
      <c r="AN65" s="10" t="s">
        <v>87</v>
      </c>
    </row>
    <row r="66" spans="1:40" ht="20.100000000000001" customHeight="1" x14ac:dyDescent="0.15">
      <c r="A66" s="102"/>
      <c r="B66" s="103"/>
      <c r="C66" s="103"/>
      <c r="D66" s="103"/>
      <c r="E66" s="104"/>
      <c r="F66" s="104"/>
      <c r="G66" s="104"/>
      <c r="H66" s="104"/>
      <c r="I66" s="104"/>
      <c r="J66" s="104"/>
      <c r="K66" s="104"/>
      <c r="L66" s="104"/>
      <c r="M66" s="104"/>
      <c r="N66" s="105"/>
      <c r="AA66" s="27">
        <v>0</v>
      </c>
      <c r="AB66" s="27">
        <v>0</v>
      </c>
      <c r="AC66" s="27">
        <v>0</v>
      </c>
      <c r="AD66" s="27">
        <v>0</v>
      </c>
      <c r="AE66" s="27">
        <v>0</v>
      </c>
      <c r="AF66" s="27">
        <v>0</v>
      </c>
      <c r="AG66" s="27">
        <v>0</v>
      </c>
      <c r="AH66" s="27">
        <v>0</v>
      </c>
      <c r="AI66" s="27">
        <v>0</v>
      </c>
      <c r="AJ66" s="10" t="s">
        <v>87</v>
      </c>
      <c r="AL66" s="10" t="s">
        <v>87</v>
      </c>
      <c r="AN66" s="10" t="s">
        <v>87</v>
      </c>
    </row>
    <row r="67" spans="1:40" ht="20.100000000000001" customHeight="1" x14ac:dyDescent="0.15">
      <c r="A67" s="102"/>
      <c r="B67" s="103"/>
      <c r="C67" s="103"/>
      <c r="D67" s="103"/>
      <c r="E67" s="104"/>
      <c r="F67" s="104"/>
      <c r="G67" s="104"/>
      <c r="H67" s="104"/>
      <c r="I67" s="104"/>
      <c r="J67" s="104"/>
      <c r="K67" s="104"/>
      <c r="L67" s="104"/>
      <c r="M67" s="104"/>
      <c r="N67" s="105"/>
      <c r="AA67" s="27">
        <v>0</v>
      </c>
      <c r="AB67" s="27">
        <v>0</v>
      </c>
      <c r="AC67" s="27">
        <v>0</v>
      </c>
      <c r="AD67" s="27">
        <v>0</v>
      </c>
      <c r="AE67" s="27">
        <v>0</v>
      </c>
      <c r="AF67" s="27">
        <v>0</v>
      </c>
      <c r="AG67" s="27">
        <v>0</v>
      </c>
      <c r="AH67" s="27">
        <v>0</v>
      </c>
      <c r="AI67" s="27">
        <v>0</v>
      </c>
      <c r="AJ67" s="10" t="s">
        <v>87</v>
      </c>
      <c r="AL67" s="10" t="s">
        <v>87</v>
      </c>
      <c r="AN67" s="10" t="s">
        <v>87</v>
      </c>
    </row>
    <row r="68" spans="1:40" ht="20.100000000000001" customHeight="1" x14ac:dyDescent="0.15">
      <c r="A68" s="102" t="s">
        <v>59</v>
      </c>
      <c r="B68" s="103"/>
      <c r="C68" s="103"/>
      <c r="D68" s="103"/>
      <c r="E68" s="103" t="s">
        <v>60</v>
      </c>
      <c r="F68" s="103"/>
      <c r="G68" s="103" t="s">
        <v>61</v>
      </c>
      <c r="H68" s="103"/>
      <c r="I68" s="103" t="s">
        <v>62</v>
      </c>
      <c r="J68" s="103"/>
      <c r="K68" s="103" t="s">
        <v>63</v>
      </c>
      <c r="L68" s="103"/>
      <c r="M68" s="103" t="s">
        <v>64</v>
      </c>
      <c r="N68" s="106"/>
      <c r="AA68" s="27">
        <v>0</v>
      </c>
      <c r="AB68" s="27">
        <v>0</v>
      </c>
      <c r="AC68" s="27">
        <v>0</v>
      </c>
      <c r="AD68" s="27">
        <v>0</v>
      </c>
      <c r="AE68" s="27">
        <v>0</v>
      </c>
      <c r="AF68" s="27">
        <v>0</v>
      </c>
      <c r="AG68" s="27">
        <v>0</v>
      </c>
      <c r="AH68" s="27">
        <v>0</v>
      </c>
      <c r="AI68" s="27">
        <v>0</v>
      </c>
      <c r="AJ68" s="10" t="s">
        <v>87</v>
      </c>
      <c r="AL68" s="10" t="s">
        <v>87</v>
      </c>
      <c r="AN68" s="10" t="s">
        <v>87</v>
      </c>
    </row>
    <row r="69" spans="1:40" ht="20.100000000000001" customHeight="1" x14ac:dyDescent="0.15">
      <c r="A69" s="21"/>
      <c r="B69" s="98" t="s">
        <v>77</v>
      </c>
      <c r="C69" s="98"/>
      <c r="D69" s="22" t="s">
        <v>78</v>
      </c>
      <c r="E69" s="99"/>
      <c r="F69" s="100"/>
      <c r="G69" s="99"/>
      <c r="H69" s="100"/>
      <c r="I69" s="99"/>
      <c r="J69" s="100"/>
      <c r="K69" s="99"/>
      <c r="L69" s="100"/>
      <c r="M69" s="99"/>
      <c r="N69" s="101"/>
      <c r="AA69" s="27">
        <v>0</v>
      </c>
      <c r="AB69" s="27">
        <v>0</v>
      </c>
      <c r="AC69" s="27">
        <v>0</v>
      </c>
      <c r="AD69" s="27">
        <v>0</v>
      </c>
      <c r="AE69" s="27">
        <v>0</v>
      </c>
      <c r="AF69" s="27">
        <v>0</v>
      </c>
      <c r="AG69" s="27">
        <v>0</v>
      </c>
      <c r="AH69" s="27">
        <v>0</v>
      </c>
      <c r="AI69" s="27">
        <v>0</v>
      </c>
      <c r="AJ69" s="10" t="s">
        <v>87</v>
      </c>
      <c r="AL69" s="10" t="s">
        <v>87</v>
      </c>
      <c r="AN69" s="10" t="s">
        <v>87</v>
      </c>
    </row>
    <row r="70" spans="1:40" ht="20.100000000000001" customHeight="1" x14ac:dyDescent="0.15">
      <c r="A70" s="96" t="s">
        <v>79</v>
      </c>
      <c r="B70" s="95" t="s">
        <v>310</v>
      </c>
      <c r="C70" s="95"/>
      <c r="D70" s="28" t="s">
        <v>105</v>
      </c>
      <c r="E70" s="90">
        <f>IFERROR(HLOOKUP($AE$38,$AA$76:$AI$80,2,FALSE),"")</f>
        <v>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27">
        <v>0</v>
      </c>
      <c r="AB70" s="27">
        <v>0</v>
      </c>
      <c r="AC70" s="27">
        <v>0</v>
      </c>
      <c r="AD70" s="27">
        <v>0</v>
      </c>
      <c r="AE70" s="27">
        <v>0</v>
      </c>
      <c r="AF70" s="27">
        <v>0</v>
      </c>
      <c r="AG70" s="27">
        <v>0</v>
      </c>
      <c r="AH70" s="27">
        <v>0</v>
      </c>
      <c r="AI70" s="27">
        <v>0</v>
      </c>
      <c r="AJ70" s="10" t="s">
        <v>87</v>
      </c>
      <c r="AL70" s="10" t="s">
        <v>87</v>
      </c>
      <c r="AN70" s="10" t="s">
        <v>87</v>
      </c>
    </row>
    <row r="71" spans="1:40" ht="20.100000000000001" customHeight="1" x14ac:dyDescent="0.15">
      <c r="A71" s="96"/>
      <c r="B71" s="95" t="s">
        <v>87</v>
      </c>
      <c r="C71" s="95"/>
      <c r="D71" s="28" t="s">
        <v>87</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27">
        <v>0</v>
      </c>
      <c r="AB71" s="27">
        <v>0</v>
      </c>
      <c r="AC71" s="27">
        <v>0</v>
      </c>
      <c r="AD71" s="27">
        <v>0</v>
      </c>
      <c r="AE71" s="27">
        <v>0</v>
      </c>
      <c r="AF71" s="27">
        <v>0</v>
      </c>
      <c r="AG71" s="27">
        <v>0</v>
      </c>
      <c r="AH71" s="27">
        <v>0</v>
      </c>
      <c r="AI71" s="27">
        <v>0</v>
      </c>
      <c r="AJ71" s="10" t="s">
        <v>87</v>
      </c>
      <c r="AL71" s="10" t="s">
        <v>87</v>
      </c>
      <c r="AN71" s="10" t="s">
        <v>87</v>
      </c>
    </row>
    <row r="72" spans="1:40" ht="20.100000000000001" customHeight="1" x14ac:dyDescent="0.15">
      <c r="A72" s="96"/>
      <c r="B72" s="95" t="s">
        <v>87</v>
      </c>
      <c r="C72" s="95"/>
      <c r="D72" s="28" t="s">
        <v>87</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27">
        <v>0</v>
      </c>
      <c r="AB72" s="27">
        <v>0</v>
      </c>
      <c r="AC72" s="27">
        <v>0</v>
      </c>
      <c r="AD72" s="27">
        <v>0</v>
      </c>
      <c r="AE72" s="27">
        <v>0</v>
      </c>
      <c r="AF72" s="27">
        <v>0</v>
      </c>
      <c r="AG72" s="27">
        <v>0</v>
      </c>
      <c r="AH72" s="27">
        <v>0</v>
      </c>
      <c r="AI72" s="27">
        <v>0</v>
      </c>
      <c r="AJ72" s="10" t="s">
        <v>87</v>
      </c>
      <c r="AL72" s="10" t="s">
        <v>87</v>
      </c>
      <c r="AN72" s="10" t="s">
        <v>87</v>
      </c>
    </row>
    <row r="73" spans="1:40" ht="20.100000000000001" customHeight="1" thickBot="1" x14ac:dyDescent="0.2">
      <c r="A73" s="97"/>
      <c r="B73" s="92" t="s">
        <v>87</v>
      </c>
      <c r="C73" s="92"/>
      <c r="D73" s="29" t="s">
        <v>87</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27">
        <v>0</v>
      </c>
      <c r="AB73" s="27">
        <v>0</v>
      </c>
      <c r="AC73" s="27">
        <v>0</v>
      </c>
      <c r="AD73" s="27">
        <v>0</v>
      </c>
      <c r="AE73" s="27">
        <v>0</v>
      </c>
      <c r="AF73" s="27">
        <v>0</v>
      </c>
      <c r="AG73" s="27">
        <v>0</v>
      </c>
      <c r="AH73" s="27">
        <v>0</v>
      </c>
      <c r="AI73" s="27">
        <v>0</v>
      </c>
      <c r="AJ73" s="10" t="s">
        <v>87</v>
      </c>
      <c r="AL73" s="10" t="s">
        <v>87</v>
      </c>
      <c r="AN73" s="10" t="s">
        <v>87</v>
      </c>
    </row>
    <row r="74" spans="1:40" ht="14.25" thickTop="1" x14ac:dyDescent="0.15">
      <c r="AA74" s="30">
        <v>0</v>
      </c>
      <c r="AB74" s="30">
        <v>0</v>
      </c>
      <c r="AC74" s="30">
        <v>0</v>
      </c>
      <c r="AD74" s="30">
        <v>0</v>
      </c>
      <c r="AE74" s="30">
        <v>0</v>
      </c>
      <c r="AF74" s="30">
        <v>0</v>
      </c>
      <c r="AG74" s="30">
        <v>0</v>
      </c>
      <c r="AH74" s="30">
        <v>0</v>
      </c>
      <c r="AI74" s="30">
        <v>0</v>
      </c>
      <c r="AJ74" s="10" t="s">
        <v>87</v>
      </c>
      <c r="AL74" s="10" t="s">
        <v>87</v>
      </c>
      <c r="AN74" s="10" t="s">
        <v>87</v>
      </c>
    </row>
    <row r="75" spans="1:40" ht="24" customHeight="1" x14ac:dyDescent="0.15">
      <c r="AJ75" s="10" t="s">
        <v>87</v>
      </c>
      <c r="AN75" s="10" t="s">
        <v>87</v>
      </c>
    </row>
    <row r="76" spans="1:40" ht="18.95" customHeight="1" x14ac:dyDescent="0.15">
      <c r="AA76" s="25">
        <f>IFERROR($AE$76-4,"N-4")</f>
        <v>1</v>
      </c>
      <c r="AB76" s="25">
        <f>IFERROR($AE$76-3,"N-3")</f>
        <v>2</v>
      </c>
      <c r="AC76" s="25">
        <f>IFERROR($AE$76-2,"N-2")</f>
        <v>3</v>
      </c>
      <c r="AD76" s="25">
        <f>IFERROR($AE$76-1,"N-1")</f>
        <v>4</v>
      </c>
      <c r="AE76" s="25">
        <f>$AA$38</f>
        <v>5</v>
      </c>
      <c r="AF76" s="25">
        <f>IFERROR($AE$76+1,"N+1")</f>
        <v>6</v>
      </c>
      <c r="AG76" s="25">
        <f>IFERROR($AE$76+2,"N+2")</f>
        <v>7</v>
      </c>
      <c r="AH76" s="25">
        <f>IFERROR($AE$76+3,"N+3")</f>
        <v>8</v>
      </c>
      <c r="AI76" s="25">
        <f>IFERROR($AE$76+4,"N+4")</f>
        <v>9</v>
      </c>
      <c r="AL76" s="10" t="s">
        <v>87</v>
      </c>
      <c r="AN76" s="10" t="s">
        <v>87</v>
      </c>
    </row>
    <row r="77" spans="1:40" ht="18.95" customHeight="1" x14ac:dyDescent="0.15">
      <c r="AA77" s="26" t="s">
        <v>87</v>
      </c>
      <c r="AB77" s="26" t="s">
        <v>87</v>
      </c>
      <c r="AC77" s="26" t="s">
        <v>87</v>
      </c>
      <c r="AD77" s="26" t="s">
        <v>87</v>
      </c>
      <c r="AE77" s="26">
        <v>3</v>
      </c>
      <c r="AF77" s="26" t="s">
        <v>87</v>
      </c>
      <c r="AG77" s="26" t="s">
        <v>87</v>
      </c>
      <c r="AH77" s="26" t="s">
        <v>87</v>
      </c>
      <c r="AI77" s="26" t="s">
        <v>87</v>
      </c>
      <c r="AJ77" s="10" t="s">
        <v>87</v>
      </c>
      <c r="AL77" s="10" t="s">
        <v>87</v>
      </c>
      <c r="AN77" s="10" t="s">
        <v>87</v>
      </c>
    </row>
    <row r="78" spans="1:40" ht="18.95" customHeight="1" x14ac:dyDescent="0.15">
      <c r="AA78" s="27" t="s">
        <v>87</v>
      </c>
      <c r="AB78" s="27" t="s">
        <v>87</v>
      </c>
      <c r="AC78" s="27" t="s">
        <v>87</v>
      </c>
      <c r="AD78" s="27" t="s">
        <v>87</v>
      </c>
      <c r="AE78" s="27" t="s">
        <v>87</v>
      </c>
      <c r="AF78" s="27" t="s">
        <v>87</v>
      </c>
      <c r="AG78" s="27" t="s">
        <v>87</v>
      </c>
      <c r="AH78" s="27" t="s">
        <v>87</v>
      </c>
      <c r="AI78" s="27" t="s">
        <v>87</v>
      </c>
      <c r="AJ78" s="10" t="s">
        <v>87</v>
      </c>
      <c r="AL78" s="10" t="s">
        <v>87</v>
      </c>
      <c r="AN78" s="10" t="s">
        <v>87</v>
      </c>
    </row>
    <row r="79" spans="1:40" ht="18.95" customHeight="1" x14ac:dyDescent="0.15">
      <c r="AA79" s="27" t="s">
        <v>87</v>
      </c>
      <c r="AB79" s="27" t="s">
        <v>87</v>
      </c>
      <c r="AC79" s="27" t="s">
        <v>87</v>
      </c>
      <c r="AD79" s="27" t="s">
        <v>87</v>
      </c>
      <c r="AE79" s="27" t="s">
        <v>87</v>
      </c>
      <c r="AF79" s="27" t="s">
        <v>87</v>
      </c>
      <c r="AG79" s="27" t="s">
        <v>87</v>
      </c>
      <c r="AH79" s="27" t="s">
        <v>87</v>
      </c>
      <c r="AI79" s="27" t="s">
        <v>87</v>
      </c>
      <c r="AJ79" s="10" t="s">
        <v>87</v>
      </c>
      <c r="AL79" s="10" t="s">
        <v>87</v>
      </c>
      <c r="AN79" s="10" t="s">
        <v>87</v>
      </c>
    </row>
    <row r="80" spans="1:40" ht="18.95" customHeight="1" x14ac:dyDescent="0.15">
      <c r="AA80" s="30" t="s">
        <v>87</v>
      </c>
      <c r="AB80" s="30" t="s">
        <v>87</v>
      </c>
      <c r="AC80" s="30" t="s">
        <v>87</v>
      </c>
      <c r="AD80" s="30" t="s">
        <v>87</v>
      </c>
      <c r="AE80" s="30" t="s">
        <v>87</v>
      </c>
      <c r="AF80" s="30" t="s">
        <v>87</v>
      </c>
      <c r="AG80" s="30" t="s">
        <v>87</v>
      </c>
      <c r="AH80" s="30" t="s">
        <v>87</v>
      </c>
      <c r="AI80" s="30" t="s">
        <v>87</v>
      </c>
      <c r="AJ80" s="10" t="s">
        <v>87</v>
      </c>
      <c r="AL80" s="10" t="s">
        <v>87</v>
      </c>
      <c r="AN80" s="10" t="s">
        <v>87</v>
      </c>
    </row>
    <row r="81" spans="1:38" ht="14.25" thickBot="1" x14ac:dyDescent="0.2">
      <c r="AJ81" s="10" t="s">
        <v>87</v>
      </c>
      <c r="AL81" s="10" t="s">
        <v>87</v>
      </c>
    </row>
    <row r="82" spans="1:38" ht="18" thickTop="1" thickBot="1" x14ac:dyDescent="0.2">
      <c r="A82" s="57" t="s">
        <v>38</v>
      </c>
      <c r="B82" s="58"/>
      <c r="C82" s="58"/>
      <c r="D82" s="58"/>
      <c r="E82" s="87"/>
      <c r="F82" s="87"/>
      <c r="G82" s="58"/>
      <c r="H82" s="58"/>
      <c r="I82" s="58"/>
      <c r="J82" s="58"/>
      <c r="K82" s="58"/>
      <c r="L82" s="58"/>
      <c r="M82" s="58"/>
      <c r="N82" s="59"/>
    </row>
    <row r="83" spans="1:38" ht="15" thickTop="1" thickBot="1" x14ac:dyDescent="0.2">
      <c r="A83" s="88" t="s">
        <v>40</v>
      </c>
      <c r="B83" s="89"/>
      <c r="C83" s="89"/>
      <c r="D83" s="89"/>
      <c r="E83" s="78" t="s">
        <v>106</v>
      </c>
      <c r="F83" s="79"/>
      <c r="G83" s="80" t="s">
        <v>41</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913" t="s">
        <v>44</v>
      </c>
      <c r="B85" s="1914"/>
      <c r="C85" s="1914"/>
      <c r="D85" s="1914"/>
      <c r="E85" s="78" t="s">
        <v>107</v>
      </c>
      <c r="F85" s="79"/>
      <c r="G85" s="80" t="s">
        <v>45</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913" t="s">
        <v>48</v>
      </c>
      <c r="B87" s="1914"/>
      <c r="C87" s="1914"/>
      <c r="D87" s="1914"/>
      <c r="E87" s="78" t="s">
        <v>108</v>
      </c>
      <c r="F87" s="79"/>
      <c r="G87" s="80" t="s">
        <v>49</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924" t="s">
        <v>51</v>
      </c>
      <c r="B89" s="1925"/>
      <c r="C89" s="1925"/>
      <c r="D89" s="1925"/>
      <c r="E89" s="78" t="s">
        <v>109</v>
      </c>
      <c r="F89" s="79"/>
      <c r="G89" s="80" t="s">
        <v>52</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913" t="s">
        <v>53</v>
      </c>
      <c r="B91" s="1914"/>
      <c r="C91" s="1914"/>
      <c r="D91" s="1915"/>
      <c r="E91" s="51" t="s">
        <v>311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58</v>
      </c>
      <c r="B97" s="58"/>
      <c r="C97" s="58"/>
      <c r="D97" s="58"/>
      <c r="E97" s="58"/>
      <c r="F97" s="58"/>
      <c r="G97" s="58"/>
      <c r="H97" s="58"/>
      <c r="I97" s="58"/>
      <c r="J97" s="58"/>
      <c r="K97" s="58"/>
      <c r="L97" s="58"/>
      <c r="M97" s="58"/>
      <c r="N97" s="59"/>
    </row>
    <row r="98" spans="1:14" x14ac:dyDescent="0.15">
      <c r="A98" s="1913" t="s">
        <v>65</v>
      </c>
      <c r="B98" s="1914"/>
      <c r="C98" s="1914"/>
      <c r="D98" s="1915"/>
      <c r="E98" s="1919" t="s">
        <v>111</v>
      </c>
      <c r="F98" s="1920"/>
      <c r="G98" s="1921" t="s">
        <v>66</v>
      </c>
      <c r="H98" s="1922"/>
      <c r="I98" s="1922"/>
      <c r="J98" s="1922"/>
      <c r="K98" s="1922"/>
      <c r="L98" s="1922"/>
      <c r="M98" s="1922"/>
      <c r="N98" s="192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913" t="s">
        <v>76</v>
      </c>
      <c r="B105" s="1914"/>
      <c r="C105" s="1914"/>
      <c r="D105" s="1915"/>
      <c r="E105" s="1916" t="s">
        <v>312</v>
      </c>
      <c r="F105" s="1917"/>
      <c r="G105" s="1917"/>
      <c r="H105" s="1917"/>
      <c r="I105" s="1917"/>
      <c r="J105" s="1917"/>
      <c r="K105" s="1917"/>
      <c r="L105" s="1917"/>
      <c r="M105" s="1917"/>
      <c r="N105" s="191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目次</vt:lpstr>
      <vt:lpstr>事務事業評価シート(445)</vt:lpstr>
      <vt:lpstr>事務事業評価シート(446)</vt:lpstr>
      <vt:lpstr>事務事業評価シート(447)</vt:lpstr>
      <vt:lpstr>事務事業評価シート(448)</vt:lpstr>
      <vt:lpstr>事務事業評価シート(449)</vt:lpstr>
      <vt:lpstr>事務事業評価シート(450)</vt:lpstr>
      <vt:lpstr>事務事業評価シート(451)</vt:lpstr>
      <vt:lpstr>事務事業評価シート(452)</vt:lpstr>
      <vt:lpstr>事務事業評価シート(453)</vt:lpstr>
      <vt:lpstr>事務事業評価シート(454)</vt:lpstr>
      <vt:lpstr>事務事業評価シート(455)</vt:lpstr>
      <vt:lpstr>事務事業評価シート(456)</vt:lpstr>
      <vt:lpstr>事務事業評価シート(457)</vt:lpstr>
      <vt:lpstr>事務事業評価シート(458)</vt:lpstr>
      <vt:lpstr>事務事業評価シート(459)</vt:lpstr>
      <vt:lpstr>事務事業評価シート(460)</vt:lpstr>
      <vt:lpstr>事務事業評価シート(461)</vt:lpstr>
      <vt:lpstr>事務事業評価シート(462)</vt:lpstr>
      <vt:lpstr>事務事業評価シート(463)</vt:lpstr>
      <vt:lpstr>事務事業評価シート(464)</vt:lpstr>
      <vt:lpstr>事務事業評価シート(465)</vt:lpstr>
      <vt:lpstr>事務事業評価シート(466)</vt:lpstr>
      <vt:lpstr>事務事業評価シート(467)</vt:lpstr>
      <vt:lpstr>事務事業評価シート(468)</vt:lpstr>
      <vt:lpstr>事務事業評価シート(469)</vt:lpstr>
      <vt:lpstr>事務事業評価シート(470)</vt:lpstr>
      <vt:lpstr>事務事業評価シート(471)</vt:lpstr>
      <vt:lpstr>'事務事業評価シート(445)'!Print_Area</vt:lpstr>
      <vt:lpstr>'事務事業評価シート(446)'!Print_Area</vt:lpstr>
      <vt:lpstr>'事務事業評価シート(447)'!Print_Area</vt:lpstr>
      <vt:lpstr>'事務事業評価シート(448)'!Print_Area</vt:lpstr>
      <vt:lpstr>'事務事業評価シート(449)'!Print_Area</vt:lpstr>
      <vt:lpstr>'事務事業評価シート(450)'!Print_Area</vt:lpstr>
      <vt:lpstr>'事務事業評価シート(451)'!Print_Area</vt:lpstr>
      <vt:lpstr>'事務事業評価シート(452)'!Print_Area</vt:lpstr>
      <vt:lpstr>'事務事業評価シート(453)'!Print_Area</vt:lpstr>
      <vt:lpstr>'事務事業評価シート(454)'!Print_Area</vt:lpstr>
      <vt:lpstr>'事務事業評価シート(455)'!Print_Area</vt:lpstr>
      <vt:lpstr>'事務事業評価シート(456)'!Print_Area</vt:lpstr>
      <vt:lpstr>'事務事業評価シート(457)'!Print_Area</vt:lpstr>
      <vt:lpstr>'事務事業評価シート(458)'!Print_Area</vt:lpstr>
      <vt:lpstr>'事務事業評価シート(459)'!Print_Area</vt:lpstr>
      <vt:lpstr>'事務事業評価シート(460)'!Print_Area</vt:lpstr>
      <vt:lpstr>'事務事業評価シート(461)'!Print_Area</vt:lpstr>
      <vt:lpstr>'事務事業評価シート(462)'!Print_Area</vt:lpstr>
      <vt:lpstr>'事務事業評価シート(463)'!Print_Area</vt:lpstr>
      <vt:lpstr>'事務事業評価シート(464)'!Print_Area</vt:lpstr>
      <vt:lpstr>'事務事業評価シート(465)'!Print_Area</vt:lpstr>
      <vt:lpstr>'事務事業評価シート(466)'!Print_Area</vt:lpstr>
      <vt:lpstr>'事務事業評価シート(467)'!Print_Area</vt:lpstr>
      <vt:lpstr>'事務事業評価シート(468)'!Print_Area</vt:lpstr>
      <vt:lpstr>'事務事業評価シート(469)'!Print_Area</vt:lpstr>
      <vt:lpstr>'事務事業評価シート(470)'!Print_Area</vt:lpstr>
      <vt:lpstr>'事務事業評価シート(471)'!Print_Area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松村</cp:lastModifiedBy>
  <cp:lastPrinted>2024-07-25T23:45:49Z</cp:lastPrinted>
  <dcterms:created xsi:type="dcterms:W3CDTF">2024-07-25T01:42:19Z</dcterms:created>
  <dcterms:modified xsi:type="dcterms:W3CDTF">2024-07-29T07:50:53Z</dcterms:modified>
</cp:coreProperties>
</file>