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企画課\２ 基本構想・基本計画\Ｆ 政策評価委員会\04 会議\05 会議資料・当日の運営等\★令和６年度第１回（R060829）\02 会議資料\送付用\"/>
    </mc:Choice>
  </mc:AlternateContent>
  <bookViews>
    <workbookView xWindow="0" yWindow="0" windowWidth="19200" windowHeight="6285"/>
  </bookViews>
  <sheets>
    <sheet name="目次" sheetId="56" r:id="rId1"/>
    <sheet name="事務事業評価シート(472)" sheetId="1" r:id="rId2"/>
    <sheet name="事務事業評価シート(473)" sheetId="2" r:id="rId3"/>
    <sheet name="事務事業評価シート(474)" sheetId="3" r:id="rId4"/>
    <sheet name="事務事業評価シート(475)" sheetId="4" r:id="rId5"/>
    <sheet name="事務事業評価シート(476)" sheetId="5" r:id="rId6"/>
    <sheet name="事務事業評価シート(477)" sheetId="6" r:id="rId7"/>
    <sheet name="事務事業評価シート(478)" sheetId="7" r:id="rId8"/>
    <sheet name="事務事業評価シート(479)" sheetId="8" r:id="rId9"/>
    <sheet name="事務事業評価シート(480)" sheetId="9" r:id="rId10"/>
    <sheet name="事務事業評価シート(481)" sheetId="10" r:id="rId11"/>
    <sheet name="事務事業評価シート(482)" sheetId="11" r:id="rId12"/>
    <sheet name="事務事業評価シート(483)" sheetId="12" r:id="rId13"/>
    <sheet name="事務事業評価シート(484)" sheetId="13" r:id="rId14"/>
    <sheet name="事務事業評価シート(485)" sheetId="14" r:id="rId15"/>
    <sheet name="事務事業評価シート(486)" sheetId="15" r:id="rId16"/>
    <sheet name="事務事業評価シート(487)" sheetId="16" r:id="rId17"/>
    <sheet name="事務事業評価シート(488)" sheetId="17" r:id="rId18"/>
    <sheet name="事務事業評価シート(489)" sheetId="18" r:id="rId19"/>
    <sheet name="事務事業評価シート(490)" sheetId="19" r:id="rId20"/>
    <sheet name="事務事業評価シート(491)" sheetId="20" r:id="rId21"/>
    <sheet name="事務事業評価シート(492)" sheetId="21" r:id="rId22"/>
    <sheet name="事務事業評価シート(493)" sheetId="22" r:id="rId23"/>
    <sheet name="事務事業評価シート(494)" sheetId="23" r:id="rId24"/>
    <sheet name="事務事業評価シート(495)" sheetId="24" r:id="rId25"/>
    <sheet name="事務事業評価シート(496)" sheetId="25" r:id="rId26"/>
    <sheet name="事務事業評価シート(497)" sheetId="26" r:id="rId27"/>
    <sheet name="事務事業評価シート(498)" sheetId="27" r:id="rId28"/>
    <sheet name="事務事業評価シート(499)" sheetId="28" r:id="rId29"/>
    <sheet name="事務事業評価シート(500)" sheetId="29" r:id="rId30"/>
    <sheet name="事務事業評価シート(501)" sheetId="30" r:id="rId31"/>
    <sheet name="事務事業評価シート(502)" sheetId="31" r:id="rId32"/>
    <sheet name="事務事業評価シート(503)" sheetId="32" r:id="rId33"/>
    <sheet name="事務事業評価シート(504)" sheetId="33" r:id="rId34"/>
    <sheet name="事務事業評価シート(505)" sheetId="34" r:id="rId35"/>
    <sheet name="事務事業評価シート(506)" sheetId="35" r:id="rId36"/>
    <sheet name="事務事業評価シート(507)" sheetId="36" r:id="rId37"/>
    <sheet name="事務事業評価シート(508)" sheetId="37" r:id="rId38"/>
    <sheet name="事務事業評価シート(509)" sheetId="38" r:id="rId39"/>
    <sheet name="事務事業評価シート(510)" sheetId="39" r:id="rId40"/>
    <sheet name="事務事業評価シート(511)" sheetId="40" r:id="rId41"/>
    <sheet name="事務事業評価シート(512)" sheetId="41" r:id="rId42"/>
    <sheet name="事務事業評価シート(513)" sheetId="42" r:id="rId43"/>
    <sheet name="事務事業評価シート(514)" sheetId="43" r:id="rId44"/>
    <sheet name="事務事業評価シート(515)" sheetId="44" r:id="rId45"/>
    <sheet name="事務事業評価シート(516)" sheetId="45" r:id="rId46"/>
    <sheet name="事務事業評価シート(517)" sheetId="46" r:id="rId47"/>
    <sheet name="事務事業評価シート(518)" sheetId="47" r:id="rId48"/>
    <sheet name="事務事業評価シート(519)" sheetId="48" r:id="rId49"/>
    <sheet name="事務事業評価シート(520)" sheetId="49" r:id="rId50"/>
    <sheet name="事務事業評価シート(521)" sheetId="50" r:id="rId51"/>
    <sheet name="事務事業評価シート(522)" sheetId="51" r:id="rId52"/>
    <sheet name="事務事業評価シート(523)" sheetId="52" r:id="rId53"/>
    <sheet name="事務事業評価シート(524)" sheetId="53" r:id="rId54"/>
    <sheet name="事務事業評価シート(525)" sheetId="54" r:id="rId55"/>
    <sheet name="事務事業評価シート(526)" sheetId="55" r:id="rId56"/>
  </sheets>
  <definedNames>
    <definedName name="_xlnm._FilterDatabase" localSheetId="0" hidden="1">目次!$B$1:$G$56</definedName>
    <definedName name="_xlnm.Print_Area" localSheetId="1">'事務事業評価シート(472)'!$A$1:$X$36</definedName>
    <definedName name="_xlnm.Print_Area" localSheetId="2">'事務事業評価シート(473)'!$A$1:$X$36</definedName>
    <definedName name="_xlnm.Print_Area" localSheetId="3">'事務事業評価シート(474)'!$A$1:$X$36</definedName>
    <definedName name="_xlnm.Print_Area" localSheetId="4">'事務事業評価シート(475)'!$A$1:$X$36</definedName>
    <definedName name="_xlnm.Print_Area" localSheetId="5">'事務事業評価シート(476)'!$A$1:$X$36</definedName>
    <definedName name="_xlnm.Print_Area" localSheetId="6">'事務事業評価シート(477)'!$A$1:$X$36</definedName>
    <definedName name="_xlnm.Print_Area" localSheetId="7">'事務事業評価シート(478)'!$A$1:$X$36</definedName>
    <definedName name="_xlnm.Print_Area" localSheetId="8">'事務事業評価シート(479)'!$A$1:$X$36</definedName>
    <definedName name="_xlnm.Print_Area" localSheetId="9">'事務事業評価シート(480)'!$A$1:$X$36</definedName>
    <definedName name="_xlnm.Print_Area" localSheetId="10">'事務事業評価シート(481)'!$A$1:$X$36</definedName>
    <definedName name="_xlnm.Print_Area" localSheetId="11">'事務事業評価シート(482)'!$A$1:$X$36</definedName>
    <definedName name="_xlnm.Print_Area" localSheetId="12">'事務事業評価シート(483)'!$A$1:$X$36</definedName>
    <definedName name="_xlnm.Print_Area" localSheetId="13">'事務事業評価シート(484)'!$A$1:$X$36</definedName>
    <definedName name="_xlnm.Print_Area" localSheetId="14">'事務事業評価シート(485)'!$A$1:$X$36</definedName>
    <definedName name="_xlnm.Print_Area" localSheetId="15">'事務事業評価シート(486)'!$A$1:$X$36</definedName>
    <definedName name="_xlnm.Print_Area" localSheetId="16">'事務事業評価シート(487)'!$A$1:$X$36</definedName>
    <definedName name="_xlnm.Print_Area" localSheetId="17">'事務事業評価シート(488)'!$A$1:$X$36</definedName>
    <definedName name="_xlnm.Print_Area" localSheetId="18">'事務事業評価シート(489)'!$A$1:$X$36</definedName>
    <definedName name="_xlnm.Print_Area" localSheetId="19">'事務事業評価シート(490)'!$A$1:$X$36</definedName>
    <definedName name="_xlnm.Print_Area" localSheetId="20">'事務事業評価シート(491)'!$A$1:$X$36</definedName>
    <definedName name="_xlnm.Print_Area" localSheetId="21">'事務事業評価シート(492)'!$A$1:$X$36</definedName>
    <definedName name="_xlnm.Print_Area" localSheetId="22">'事務事業評価シート(493)'!$A$1:$X$36</definedName>
    <definedName name="_xlnm.Print_Area" localSheetId="23">'事務事業評価シート(494)'!$A$1:$X$36</definedName>
    <definedName name="_xlnm.Print_Area" localSheetId="24">'事務事業評価シート(495)'!$A$1:$X$36</definedName>
    <definedName name="_xlnm.Print_Area" localSheetId="25">'事務事業評価シート(496)'!$A$1:$X$36</definedName>
    <definedName name="_xlnm.Print_Area" localSheetId="26">'事務事業評価シート(497)'!$A$1:$X$36</definedName>
    <definedName name="_xlnm.Print_Area" localSheetId="27">'事務事業評価シート(498)'!$A$1:$X$36</definedName>
    <definedName name="_xlnm.Print_Area" localSheetId="28">'事務事業評価シート(499)'!$A$1:$X$36</definedName>
    <definedName name="_xlnm.Print_Area" localSheetId="29">'事務事業評価シート(500)'!$A$1:$X$36</definedName>
    <definedName name="_xlnm.Print_Area" localSheetId="30">'事務事業評価シート(501)'!$A$1:$X$36</definedName>
    <definedName name="_xlnm.Print_Area" localSheetId="31">'事務事業評価シート(502)'!$A$1:$X$36</definedName>
    <definedName name="_xlnm.Print_Area" localSheetId="32">'事務事業評価シート(503)'!$A$1:$X$36</definedName>
    <definedName name="_xlnm.Print_Area" localSheetId="33">'事務事業評価シート(504)'!$A$1:$X$36</definedName>
    <definedName name="_xlnm.Print_Area" localSheetId="34">'事務事業評価シート(505)'!$A$1:$X$36</definedName>
    <definedName name="_xlnm.Print_Area" localSheetId="35">'事務事業評価シート(506)'!$A$1:$X$36</definedName>
    <definedName name="_xlnm.Print_Area" localSheetId="36">'事務事業評価シート(507)'!$A$1:$X$36</definedName>
    <definedName name="_xlnm.Print_Area" localSheetId="37">'事務事業評価シート(508)'!$A$1:$X$36</definedName>
    <definedName name="_xlnm.Print_Area" localSheetId="38">'事務事業評価シート(509)'!$A$1:$X$36</definedName>
    <definedName name="_xlnm.Print_Area" localSheetId="39">'事務事業評価シート(510)'!$A$1:$X$36</definedName>
    <definedName name="_xlnm.Print_Area" localSheetId="40">'事務事業評価シート(511)'!$A$1:$X$36</definedName>
    <definedName name="_xlnm.Print_Area" localSheetId="41">'事務事業評価シート(512)'!$A$1:$X$36</definedName>
    <definedName name="_xlnm.Print_Area" localSheetId="42">'事務事業評価シート(513)'!$A$1:$X$36</definedName>
    <definedName name="_xlnm.Print_Area" localSheetId="43">'事務事業評価シート(514)'!$A$1:$X$36</definedName>
    <definedName name="_xlnm.Print_Area" localSheetId="44">'事務事業評価シート(515)'!$A$1:$X$36</definedName>
    <definedName name="_xlnm.Print_Area" localSheetId="45">'事務事業評価シート(516)'!$A$1:$X$36</definedName>
    <definedName name="_xlnm.Print_Area" localSheetId="46">'事務事業評価シート(517)'!$A$1:$X$36</definedName>
    <definedName name="_xlnm.Print_Area" localSheetId="47">'事務事業評価シート(518)'!$A$1:$X$36</definedName>
    <definedName name="_xlnm.Print_Area" localSheetId="48">'事務事業評価シート(519)'!$A$1:$X$36</definedName>
    <definedName name="_xlnm.Print_Area" localSheetId="49">'事務事業評価シート(520)'!$A$1:$X$36</definedName>
    <definedName name="_xlnm.Print_Area" localSheetId="50">'事務事業評価シート(521)'!$A$1:$X$36</definedName>
    <definedName name="_xlnm.Print_Area" localSheetId="51">'事務事業評価シート(522)'!$A$1:$X$36</definedName>
    <definedName name="_xlnm.Print_Area" localSheetId="52">'事務事業評価シート(523)'!$A$1:$X$36</definedName>
    <definedName name="_xlnm.Print_Area" localSheetId="53">'事務事業評価シート(524)'!$A$1:$X$36</definedName>
    <definedName name="_xlnm.Print_Area" localSheetId="54">'事務事業評価シート(525)'!$A$1:$X$36</definedName>
    <definedName name="_xlnm.Print_Area" localSheetId="55">'事務事業評価シート(526)'!$A$1:$X$36</definedName>
    <definedName name="_xlnm.Print_Area" localSheetId="0">目次!$A$1:$N$56</definedName>
    <definedName name="sName" localSheetId="0">GET&gt;WORKBOOK(1)</definedName>
    <definedName name="sName">GET&gt;WORKBOOK(1)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6" i="55" l="1"/>
  <c r="AE76" i="55"/>
  <c r="AI76" i="55" s="1"/>
  <c r="AB76" i="55"/>
  <c r="AA76" i="55"/>
  <c r="AI61" i="55"/>
  <c r="AH61" i="55"/>
  <c r="AG61" i="55"/>
  <c r="AF61" i="55"/>
  <c r="AE61" i="55"/>
  <c r="AD61" i="55"/>
  <c r="AC61" i="55"/>
  <c r="AB61" i="55"/>
  <c r="AA61" i="55"/>
  <c r="AG60" i="55"/>
  <c r="AF60" i="55"/>
  <c r="AE60" i="55"/>
  <c r="AI60" i="55" s="1"/>
  <c r="AC60" i="55"/>
  <c r="AB60" i="55"/>
  <c r="AA60" i="55"/>
  <c r="I60" i="55"/>
  <c r="G57" i="55"/>
  <c r="AH56" i="55"/>
  <c r="AG56" i="55"/>
  <c r="AE56" i="55"/>
  <c r="AF56" i="55" s="1"/>
  <c r="AD56" i="55"/>
  <c r="AC56" i="55"/>
  <c r="AB56" i="55"/>
  <c r="AA56" i="55"/>
  <c r="G60" i="55" s="1"/>
  <c r="E52" i="55"/>
  <c r="E51" i="55"/>
  <c r="E14" i="55" s="1"/>
  <c r="E43" i="55"/>
  <c r="E42" i="55"/>
  <c r="E41" i="55"/>
  <c r="A39" i="55"/>
  <c r="A1" i="55" s="1"/>
  <c r="D36" i="55"/>
  <c r="B36" i="55"/>
  <c r="D35" i="55"/>
  <c r="B35" i="55"/>
  <c r="D34" i="55"/>
  <c r="B34" i="55"/>
  <c r="D33" i="55"/>
  <c r="B33" i="55"/>
  <c r="T26" i="55"/>
  <c r="E26" i="55"/>
  <c r="T19" i="55"/>
  <c r="E16" i="55"/>
  <c r="E15" i="55"/>
  <c r="T12" i="55"/>
  <c r="T10" i="55"/>
  <c r="E9" i="55"/>
  <c r="T8" i="55"/>
  <c r="E8" i="55"/>
  <c r="E7" i="55"/>
  <c r="T6" i="55"/>
  <c r="E6" i="55"/>
  <c r="E5" i="55"/>
  <c r="T4" i="55"/>
  <c r="E4" i="55"/>
  <c r="Y1" i="55"/>
  <c r="AH76" i="54"/>
  <c r="AG76" i="54"/>
  <c r="AF76" i="54"/>
  <c r="AE76" i="54"/>
  <c r="AI76" i="54" s="1"/>
  <c r="AD76" i="54"/>
  <c r="AC76" i="54"/>
  <c r="AB76" i="54"/>
  <c r="AA76" i="54"/>
  <c r="AI61" i="54"/>
  <c r="AH61" i="54"/>
  <c r="AG61" i="54"/>
  <c r="AF61" i="54"/>
  <c r="AE61" i="54"/>
  <c r="AD61" i="54"/>
  <c r="AC61" i="54"/>
  <c r="AB61" i="54"/>
  <c r="AA61" i="54"/>
  <c r="AG60" i="54"/>
  <c r="AE60" i="54"/>
  <c r="AF60" i="54" s="1"/>
  <c r="AD60" i="54"/>
  <c r="AC60" i="54"/>
  <c r="AB60" i="54"/>
  <c r="AA60" i="54"/>
  <c r="F59" i="54"/>
  <c r="F22" i="54" s="1"/>
  <c r="AH56" i="54"/>
  <c r="AF56" i="54"/>
  <c r="AE56" i="54"/>
  <c r="AG56" i="54" s="1"/>
  <c r="AD56" i="54"/>
  <c r="AB56" i="54"/>
  <c r="AA56" i="54"/>
  <c r="E52" i="54"/>
  <c r="E15" i="54" s="1"/>
  <c r="E51" i="54"/>
  <c r="E43" i="54"/>
  <c r="E42" i="54"/>
  <c r="E41" i="54"/>
  <c r="E4" i="54" s="1"/>
  <c r="A39" i="54"/>
  <c r="D36" i="54"/>
  <c r="B36" i="54"/>
  <c r="D35" i="54"/>
  <c r="B35" i="54"/>
  <c r="D34" i="54"/>
  <c r="B34" i="54"/>
  <c r="D33" i="54"/>
  <c r="B33" i="54"/>
  <c r="T26" i="54"/>
  <c r="E26" i="54"/>
  <c r="T19" i="54"/>
  <c r="E16" i="54"/>
  <c r="E14" i="54"/>
  <c r="T12" i="54"/>
  <c r="T10" i="54"/>
  <c r="E9" i="54"/>
  <c r="T8" i="54"/>
  <c r="E8" i="54"/>
  <c r="E7" i="54"/>
  <c r="T6" i="54"/>
  <c r="E6" i="54"/>
  <c r="E5" i="54"/>
  <c r="T4" i="54"/>
  <c r="Y1" i="54"/>
  <c r="A1" i="54"/>
  <c r="AH76" i="53"/>
  <c r="AG76" i="53"/>
  <c r="AF76" i="53"/>
  <c r="AE76" i="53"/>
  <c r="AI76" i="53" s="1"/>
  <c r="AD76" i="53"/>
  <c r="K70" i="53" s="1"/>
  <c r="K33" i="53" s="1"/>
  <c r="AC76" i="53"/>
  <c r="AB76" i="53"/>
  <c r="AA76" i="53"/>
  <c r="M73" i="53"/>
  <c r="M36" i="53" s="1"/>
  <c r="AI61" i="53"/>
  <c r="AH61" i="53"/>
  <c r="AG61" i="53"/>
  <c r="AF61" i="53"/>
  <c r="AE61" i="53"/>
  <c r="AD61" i="53"/>
  <c r="AC61" i="53"/>
  <c r="AB61" i="53"/>
  <c r="AA61" i="53"/>
  <c r="AH60" i="53"/>
  <c r="AG60" i="53"/>
  <c r="AE60" i="53"/>
  <c r="AF60" i="53" s="1"/>
  <c r="AD60" i="53"/>
  <c r="AC60" i="53"/>
  <c r="AB60" i="53"/>
  <c r="AA60" i="53"/>
  <c r="AI56" i="53"/>
  <c r="AE56" i="53"/>
  <c r="AA56" i="53"/>
  <c r="E52" i="53"/>
  <c r="E51" i="53"/>
  <c r="E43" i="53"/>
  <c r="E42" i="53"/>
  <c r="E5" i="53" s="1"/>
  <c r="E41" i="53"/>
  <c r="A39" i="53"/>
  <c r="D36" i="53"/>
  <c r="B36" i="53"/>
  <c r="D35" i="53"/>
  <c r="B35" i="53"/>
  <c r="D34" i="53"/>
  <c r="B34" i="53"/>
  <c r="D33" i="53"/>
  <c r="B33" i="53"/>
  <c r="T26" i="53"/>
  <c r="E26" i="53"/>
  <c r="T19" i="53"/>
  <c r="E16" i="53"/>
  <c r="E15" i="53"/>
  <c r="E14" i="53"/>
  <c r="T12" i="53"/>
  <c r="T10" i="53"/>
  <c r="E9" i="53"/>
  <c r="T8" i="53"/>
  <c r="E8" i="53"/>
  <c r="E7" i="53"/>
  <c r="T6" i="53"/>
  <c r="E6" i="53"/>
  <c r="T4" i="53"/>
  <c r="E4" i="53"/>
  <c r="Y1" i="53"/>
  <c r="A1" i="53"/>
  <c r="AE76" i="52"/>
  <c r="AA76" i="52"/>
  <c r="AI61" i="52"/>
  <c r="AH61" i="52"/>
  <c r="AG61" i="52"/>
  <c r="AF61" i="52"/>
  <c r="AE61" i="52"/>
  <c r="AD61" i="52"/>
  <c r="AC61" i="52"/>
  <c r="AB61" i="52"/>
  <c r="AA61" i="52"/>
  <c r="AI60" i="52"/>
  <c r="AE60" i="52"/>
  <c r="AA60" i="52"/>
  <c r="AE56" i="52"/>
  <c r="AB56" i="52"/>
  <c r="E52" i="52"/>
  <c r="E51" i="52"/>
  <c r="E43" i="52"/>
  <c r="E6" i="52" s="1"/>
  <c r="E42" i="52"/>
  <c r="E41" i="52"/>
  <c r="A39" i="52"/>
  <c r="D36" i="52"/>
  <c r="B36" i="52"/>
  <c r="D35" i="52"/>
  <c r="B35" i="52"/>
  <c r="D34" i="52"/>
  <c r="B34" i="52"/>
  <c r="D33" i="52"/>
  <c r="B33" i="52"/>
  <c r="T26" i="52"/>
  <c r="E26" i="52"/>
  <c r="T19" i="52"/>
  <c r="E16" i="52"/>
  <c r="E15" i="52"/>
  <c r="E14" i="52"/>
  <c r="T12" i="52"/>
  <c r="T10" i="52"/>
  <c r="E9" i="52"/>
  <c r="T8" i="52"/>
  <c r="E8" i="52"/>
  <c r="E7" i="52"/>
  <c r="T6" i="52"/>
  <c r="E5" i="52"/>
  <c r="T4" i="52"/>
  <c r="E4" i="52"/>
  <c r="Y1" i="52"/>
  <c r="A1" i="52"/>
  <c r="AG76" i="51"/>
  <c r="AF76" i="51"/>
  <c r="AE76" i="51"/>
  <c r="AI76" i="51" s="1"/>
  <c r="AC76" i="51"/>
  <c r="AB76" i="51"/>
  <c r="AA76" i="51"/>
  <c r="E62" i="51"/>
  <c r="AI61" i="51"/>
  <c r="AH61" i="51"/>
  <c r="AG61" i="51"/>
  <c r="AF61" i="51"/>
  <c r="AE61" i="51"/>
  <c r="AD61" i="51"/>
  <c r="AC61" i="51"/>
  <c r="AB61" i="51"/>
  <c r="AA61" i="51"/>
  <c r="E61" i="51"/>
  <c r="E24" i="51" s="1"/>
  <c r="AG60" i="51"/>
  <c r="AF60" i="51"/>
  <c r="AE60" i="51"/>
  <c r="AI60" i="51" s="1"/>
  <c r="AC60" i="51"/>
  <c r="AB60" i="51"/>
  <c r="AA60" i="51"/>
  <c r="AI56" i="51"/>
  <c r="AE56" i="51"/>
  <c r="AA56" i="51" s="1"/>
  <c r="E52" i="51"/>
  <c r="E51" i="51"/>
  <c r="E43" i="51"/>
  <c r="E6" i="51" s="1"/>
  <c r="E42" i="51"/>
  <c r="E5" i="51" s="1"/>
  <c r="E41" i="51"/>
  <c r="A39" i="51"/>
  <c r="D36" i="51"/>
  <c r="B36" i="51"/>
  <c r="D35" i="51"/>
  <c r="B35" i="51"/>
  <c r="D34" i="51"/>
  <c r="B34" i="51"/>
  <c r="D33" i="51"/>
  <c r="B33" i="51"/>
  <c r="T26" i="51"/>
  <c r="E26" i="51"/>
  <c r="E25" i="51"/>
  <c r="E23" i="51"/>
  <c r="E20" i="51"/>
  <c r="T19" i="51"/>
  <c r="E16" i="51"/>
  <c r="E15" i="51"/>
  <c r="E14" i="51"/>
  <c r="T12" i="51"/>
  <c r="T10" i="51"/>
  <c r="E9" i="51"/>
  <c r="T8" i="51"/>
  <c r="E8" i="51"/>
  <c r="E7" i="51"/>
  <c r="T6" i="51"/>
  <c r="T4" i="51"/>
  <c r="E4" i="51"/>
  <c r="Y1" i="51"/>
  <c r="A1" i="51"/>
  <c r="AE76" i="50"/>
  <c r="AI61" i="50"/>
  <c r="AH61" i="50"/>
  <c r="AG61" i="50"/>
  <c r="AF61" i="50"/>
  <c r="AE61" i="50"/>
  <c r="AD61" i="50"/>
  <c r="AC61" i="50"/>
  <c r="AB61" i="50"/>
  <c r="AA61" i="50"/>
  <c r="AE60" i="50"/>
  <c r="AA60" i="50"/>
  <c r="AF56" i="50"/>
  <c r="AE56" i="50"/>
  <c r="AI56" i="50" s="1"/>
  <c r="AB56" i="50"/>
  <c r="AA56" i="50"/>
  <c r="E52" i="50"/>
  <c r="E51" i="50"/>
  <c r="E43" i="50"/>
  <c r="E6" i="50" s="1"/>
  <c r="E42" i="50"/>
  <c r="E41" i="50"/>
  <c r="A39" i="50"/>
  <c r="D36" i="50"/>
  <c r="B36" i="50"/>
  <c r="D35" i="50"/>
  <c r="B35" i="50"/>
  <c r="D34" i="50"/>
  <c r="B34" i="50"/>
  <c r="D33" i="50"/>
  <c r="B33" i="50"/>
  <c r="T26" i="50"/>
  <c r="E26" i="50"/>
  <c r="T19" i="50"/>
  <c r="E16" i="50"/>
  <c r="E15" i="50"/>
  <c r="E14" i="50"/>
  <c r="T12" i="50"/>
  <c r="T10" i="50"/>
  <c r="E9" i="50"/>
  <c r="T8" i="50"/>
  <c r="E8" i="50"/>
  <c r="E7" i="50"/>
  <c r="T6" i="50"/>
  <c r="E5" i="50"/>
  <c r="T4" i="50"/>
  <c r="E4" i="50"/>
  <c r="Y1" i="50"/>
  <c r="A1" i="50"/>
  <c r="AG76" i="49"/>
  <c r="AF76" i="49"/>
  <c r="AE76" i="49"/>
  <c r="AI76" i="49" s="1"/>
  <c r="AC76" i="49"/>
  <c r="AB76" i="49"/>
  <c r="AA76" i="49"/>
  <c r="AI61" i="49"/>
  <c r="AH61" i="49"/>
  <c r="AG61" i="49"/>
  <c r="AF61" i="49"/>
  <c r="AE61" i="49"/>
  <c r="AD61" i="49"/>
  <c r="AC61" i="49"/>
  <c r="AB61" i="49"/>
  <c r="AA61" i="49"/>
  <c r="AG60" i="49"/>
  <c r="AF60" i="49"/>
  <c r="AE60" i="49"/>
  <c r="AI60" i="49" s="1"/>
  <c r="AB60" i="49"/>
  <c r="AA60" i="49"/>
  <c r="AG56" i="49"/>
  <c r="AF56" i="49"/>
  <c r="AE56" i="49"/>
  <c r="AI56" i="49" s="1"/>
  <c r="AC56" i="49"/>
  <c r="AB56" i="49"/>
  <c r="AA56" i="49"/>
  <c r="E52" i="49"/>
  <c r="E51" i="49"/>
  <c r="E43" i="49"/>
  <c r="E6" i="49" s="1"/>
  <c r="E42" i="49"/>
  <c r="E41" i="49"/>
  <c r="A39" i="49"/>
  <c r="D36" i="49"/>
  <c r="B36" i="49"/>
  <c r="D35" i="49"/>
  <c r="B35" i="49"/>
  <c r="D34" i="49"/>
  <c r="B34" i="49"/>
  <c r="D33" i="49"/>
  <c r="B33" i="49"/>
  <c r="T26" i="49"/>
  <c r="E26" i="49"/>
  <c r="T19" i="49"/>
  <c r="E16" i="49"/>
  <c r="E15" i="49"/>
  <c r="E14" i="49"/>
  <c r="T12" i="49"/>
  <c r="T10" i="49"/>
  <c r="E9" i="49"/>
  <c r="T8" i="49"/>
  <c r="E8" i="49"/>
  <c r="E7" i="49"/>
  <c r="T6" i="49"/>
  <c r="E5" i="49"/>
  <c r="T4" i="49"/>
  <c r="E4" i="49"/>
  <c r="Y1" i="49"/>
  <c r="A1" i="49"/>
  <c r="AG76" i="48"/>
  <c r="AF76" i="48"/>
  <c r="AE76" i="48"/>
  <c r="AI76" i="48" s="1"/>
  <c r="AC76" i="48"/>
  <c r="AB76" i="48"/>
  <c r="AA76" i="48"/>
  <c r="AI61" i="48"/>
  <c r="AH61" i="48"/>
  <c r="AG61" i="48"/>
  <c r="AF61" i="48"/>
  <c r="AE61" i="48"/>
  <c r="AD61" i="48"/>
  <c r="AC61" i="48"/>
  <c r="AB61" i="48"/>
  <c r="AA61" i="48"/>
  <c r="AG60" i="48"/>
  <c r="AF60" i="48"/>
  <c r="AE60" i="48"/>
  <c r="AI60" i="48" s="1"/>
  <c r="AC60" i="48"/>
  <c r="AB60" i="48"/>
  <c r="AA60" i="48"/>
  <c r="I60" i="48"/>
  <c r="G57" i="48"/>
  <c r="AH56" i="48"/>
  <c r="AG56" i="48"/>
  <c r="AF56" i="48"/>
  <c r="AE56" i="48"/>
  <c r="AI56" i="48" s="1"/>
  <c r="AD56" i="48"/>
  <c r="AC56" i="48"/>
  <c r="AB56" i="48"/>
  <c r="AA56" i="48"/>
  <c r="G60" i="48" s="1"/>
  <c r="G62" i="48" s="1"/>
  <c r="E52" i="48"/>
  <c r="E51" i="48"/>
  <c r="E43" i="48"/>
  <c r="E42" i="48"/>
  <c r="E41" i="48"/>
  <c r="A39" i="48"/>
  <c r="A1" i="48" s="1"/>
  <c r="D36" i="48"/>
  <c r="B36" i="48"/>
  <c r="D35" i="48"/>
  <c r="B35" i="48"/>
  <c r="D34" i="48"/>
  <c r="B34" i="48"/>
  <c r="D33" i="48"/>
  <c r="B33" i="48"/>
  <c r="T26" i="48"/>
  <c r="E26" i="48"/>
  <c r="T19" i="48"/>
  <c r="E16" i="48"/>
  <c r="E15" i="48"/>
  <c r="E14" i="48"/>
  <c r="T12" i="48"/>
  <c r="T10" i="48"/>
  <c r="E9" i="48"/>
  <c r="T8" i="48"/>
  <c r="E8" i="48"/>
  <c r="E7" i="48"/>
  <c r="T6" i="48"/>
  <c r="E6" i="48"/>
  <c r="E5" i="48"/>
  <c r="T4" i="48"/>
  <c r="E4" i="48"/>
  <c r="Y1" i="48"/>
  <c r="AH76" i="47"/>
  <c r="AG76" i="47"/>
  <c r="AE76" i="47"/>
  <c r="AF76" i="47" s="1"/>
  <c r="AD76" i="47"/>
  <c r="AC76" i="47"/>
  <c r="AA76" i="47"/>
  <c r="AI61" i="47"/>
  <c r="AH61" i="47"/>
  <c r="AG61" i="47"/>
  <c r="AF61" i="47"/>
  <c r="AE61" i="47"/>
  <c r="AD61" i="47"/>
  <c r="AC61" i="47"/>
  <c r="AB61" i="47"/>
  <c r="AA61" i="47"/>
  <c r="AH60" i="47"/>
  <c r="AG60" i="47"/>
  <c r="AE60" i="47"/>
  <c r="AF60" i="47" s="1"/>
  <c r="AD60" i="47"/>
  <c r="AC60" i="47"/>
  <c r="AB60" i="47"/>
  <c r="AA60" i="47"/>
  <c r="F59" i="47"/>
  <c r="F22" i="47" s="1"/>
  <c r="AH56" i="47"/>
  <c r="AE56" i="47"/>
  <c r="AG56" i="47" s="1"/>
  <c r="AD56" i="47"/>
  <c r="AA56" i="47"/>
  <c r="E52" i="47"/>
  <c r="E51" i="47"/>
  <c r="E43" i="47"/>
  <c r="E42" i="47"/>
  <c r="E41" i="47"/>
  <c r="A39" i="47"/>
  <c r="D36" i="47"/>
  <c r="B36" i="47"/>
  <c r="D35" i="47"/>
  <c r="B35" i="47"/>
  <c r="D34" i="47"/>
  <c r="B34" i="47"/>
  <c r="D33" i="47"/>
  <c r="B33" i="47"/>
  <c r="T26" i="47"/>
  <c r="E26" i="47"/>
  <c r="T19" i="47"/>
  <c r="E16" i="47"/>
  <c r="E15" i="47"/>
  <c r="E14" i="47"/>
  <c r="T12" i="47"/>
  <c r="T10" i="47"/>
  <c r="E9" i="47"/>
  <c r="T8" i="47"/>
  <c r="E8" i="47"/>
  <c r="E7" i="47"/>
  <c r="T6" i="47"/>
  <c r="E6" i="47"/>
  <c r="E5" i="47"/>
  <c r="T4" i="47"/>
  <c r="E4" i="47"/>
  <c r="Y1" i="47"/>
  <c r="A1" i="47"/>
  <c r="AH76" i="46"/>
  <c r="AE76" i="46"/>
  <c r="AG76" i="46" s="1"/>
  <c r="AD76" i="46"/>
  <c r="AA76" i="46"/>
  <c r="AI61" i="46"/>
  <c r="AH61" i="46"/>
  <c r="AG61" i="46"/>
  <c r="AF61" i="46"/>
  <c r="AE61" i="46"/>
  <c r="AD61" i="46"/>
  <c r="AC61" i="46"/>
  <c r="AB61" i="46"/>
  <c r="AA61" i="46"/>
  <c r="AI60" i="46"/>
  <c r="AH60" i="46"/>
  <c r="AE60" i="46"/>
  <c r="AD60" i="46"/>
  <c r="AA60" i="46"/>
  <c r="AF56" i="46"/>
  <c r="AE56" i="46"/>
  <c r="E52" i="46"/>
  <c r="E51" i="46"/>
  <c r="E43" i="46"/>
  <c r="E42" i="46"/>
  <c r="E5" i="46" s="1"/>
  <c r="E41" i="46"/>
  <c r="E4" i="46" s="1"/>
  <c r="A39" i="46"/>
  <c r="A1" i="46" s="1"/>
  <c r="D36" i="46"/>
  <c r="B36" i="46"/>
  <c r="D35" i="46"/>
  <c r="B35" i="46"/>
  <c r="D34" i="46"/>
  <c r="B34" i="46"/>
  <c r="D33" i="46"/>
  <c r="B33" i="46"/>
  <c r="T26" i="46"/>
  <c r="E26" i="46"/>
  <c r="T19" i="46"/>
  <c r="E16" i="46"/>
  <c r="E15" i="46"/>
  <c r="E14" i="46"/>
  <c r="T12" i="46"/>
  <c r="T10" i="46"/>
  <c r="E9" i="46"/>
  <c r="T8" i="46"/>
  <c r="E8" i="46"/>
  <c r="E7" i="46"/>
  <c r="T6" i="46"/>
  <c r="E6" i="46"/>
  <c r="T4" i="46"/>
  <c r="Y1" i="46"/>
  <c r="AH76" i="45"/>
  <c r="AG76" i="45"/>
  <c r="AE76" i="45"/>
  <c r="AF76" i="45" s="1"/>
  <c r="AD76" i="45"/>
  <c r="AC76" i="45"/>
  <c r="AA76" i="45"/>
  <c r="AI61" i="45"/>
  <c r="AH61" i="45"/>
  <c r="AG61" i="45"/>
  <c r="AF61" i="45"/>
  <c r="AE61" i="45"/>
  <c r="AD61" i="45"/>
  <c r="AC61" i="45"/>
  <c r="AB61" i="45"/>
  <c r="AA61" i="45"/>
  <c r="AH60" i="45"/>
  <c r="AG60" i="45"/>
  <c r="AE60" i="45"/>
  <c r="AF60" i="45" s="1"/>
  <c r="AD60" i="45"/>
  <c r="AC60" i="45"/>
  <c r="AA60" i="45"/>
  <c r="AE56" i="45"/>
  <c r="AD56" i="45"/>
  <c r="E52" i="45"/>
  <c r="E15" i="45" s="1"/>
  <c r="E51" i="45"/>
  <c r="E43" i="45"/>
  <c r="E6" i="45" s="1"/>
  <c r="E42" i="45"/>
  <c r="E5" i="45" s="1"/>
  <c r="E41" i="45"/>
  <c r="A39" i="45"/>
  <c r="D36" i="45"/>
  <c r="B36" i="45"/>
  <c r="D35" i="45"/>
  <c r="B35" i="45"/>
  <c r="D34" i="45"/>
  <c r="B34" i="45"/>
  <c r="D33" i="45"/>
  <c r="B33" i="45"/>
  <c r="T26" i="45"/>
  <c r="E26" i="45"/>
  <c r="T19" i="45"/>
  <c r="E16" i="45"/>
  <c r="E14" i="45"/>
  <c r="T12" i="45"/>
  <c r="T10" i="45"/>
  <c r="E9" i="45"/>
  <c r="T8" i="45"/>
  <c r="E8" i="45"/>
  <c r="E7" i="45"/>
  <c r="T6" i="45"/>
  <c r="T4" i="45"/>
  <c r="E4" i="45"/>
  <c r="Y1" i="45"/>
  <c r="A1" i="45"/>
  <c r="AE76" i="44"/>
  <c r="AI61" i="44"/>
  <c r="AH61" i="44"/>
  <c r="AG61" i="44"/>
  <c r="AF61" i="44"/>
  <c r="AE61" i="44"/>
  <c r="AD61" i="44"/>
  <c r="AC61" i="44"/>
  <c r="AB61" i="44"/>
  <c r="AA61" i="44"/>
  <c r="AI60" i="44"/>
  <c r="AH60" i="44"/>
  <c r="AE60" i="44"/>
  <c r="AD60" i="44"/>
  <c r="AA60" i="44"/>
  <c r="AE56" i="44"/>
  <c r="E52" i="44"/>
  <c r="E51" i="44"/>
  <c r="E43" i="44"/>
  <c r="E6" i="44" s="1"/>
  <c r="E42" i="44"/>
  <c r="E41" i="44"/>
  <c r="A39" i="44"/>
  <c r="D36" i="44"/>
  <c r="B36" i="44"/>
  <c r="D35" i="44"/>
  <c r="B35" i="44"/>
  <c r="D34" i="44"/>
  <c r="B34" i="44"/>
  <c r="D33" i="44"/>
  <c r="B33" i="44"/>
  <c r="T26" i="44"/>
  <c r="E26" i="44"/>
  <c r="T19" i="44"/>
  <c r="E16" i="44"/>
  <c r="E15" i="44"/>
  <c r="E14" i="44"/>
  <c r="T12" i="44"/>
  <c r="T10" i="44"/>
  <c r="E9" i="44"/>
  <c r="T8" i="44"/>
  <c r="E8" i="44"/>
  <c r="E7" i="44"/>
  <c r="T6" i="44"/>
  <c r="E5" i="44"/>
  <c r="T4" i="44"/>
  <c r="E4" i="44"/>
  <c r="Y1" i="44"/>
  <c r="A1" i="44"/>
  <c r="AI76" i="43"/>
  <c r="AF76" i="43"/>
  <c r="AE76" i="43"/>
  <c r="AB76" i="43"/>
  <c r="AA76" i="43"/>
  <c r="AI61" i="43"/>
  <c r="AH61" i="43"/>
  <c r="AG61" i="43"/>
  <c r="AF61" i="43"/>
  <c r="AE61" i="43"/>
  <c r="AD61" i="43"/>
  <c r="AC61" i="43"/>
  <c r="AB61" i="43"/>
  <c r="AA61" i="43"/>
  <c r="AI60" i="43"/>
  <c r="AE60" i="43"/>
  <c r="AB60" i="43"/>
  <c r="AA60" i="43"/>
  <c r="M57" i="43"/>
  <c r="AH56" i="43"/>
  <c r="AG56" i="43"/>
  <c r="AF56" i="43"/>
  <c r="AE56" i="43"/>
  <c r="AI56" i="43" s="1"/>
  <c r="AD56" i="43"/>
  <c r="AC56" i="43"/>
  <c r="AB56" i="43"/>
  <c r="I60" i="43" s="1"/>
  <c r="AA56" i="43"/>
  <c r="E52" i="43"/>
  <c r="E51" i="43"/>
  <c r="E14" i="43" s="1"/>
  <c r="E43" i="43"/>
  <c r="E42" i="43"/>
  <c r="E41" i="43"/>
  <c r="A39" i="43"/>
  <c r="D36" i="43"/>
  <c r="B36" i="43"/>
  <c r="D35" i="43"/>
  <c r="B35" i="43"/>
  <c r="D34" i="43"/>
  <c r="B34" i="43"/>
  <c r="D33" i="43"/>
  <c r="B33" i="43"/>
  <c r="T26" i="43"/>
  <c r="E26" i="43"/>
  <c r="T19" i="43"/>
  <c r="E16" i="43"/>
  <c r="E15" i="43"/>
  <c r="T12" i="43"/>
  <c r="T10" i="43"/>
  <c r="E9" i="43"/>
  <c r="T8" i="43"/>
  <c r="E8" i="43"/>
  <c r="E7" i="43"/>
  <c r="T6" i="43"/>
  <c r="E6" i="43"/>
  <c r="E5" i="43"/>
  <c r="T4" i="43"/>
  <c r="E4" i="43"/>
  <c r="Y1" i="43"/>
  <c r="A1" i="43"/>
  <c r="AG76" i="42"/>
  <c r="AF76" i="42"/>
  <c r="AE76" i="42"/>
  <c r="AI76" i="42" s="1"/>
  <c r="AC76" i="42"/>
  <c r="AB76" i="42"/>
  <c r="AA76" i="42"/>
  <c r="AI61" i="42"/>
  <c r="AH61" i="42"/>
  <c r="AG61" i="42"/>
  <c r="AF61" i="42"/>
  <c r="AE61" i="42"/>
  <c r="AD61" i="42"/>
  <c r="AC61" i="42"/>
  <c r="AB61" i="42"/>
  <c r="AA61" i="42"/>
  <c r="AG60" i="42"/>
  <c r="AF60" i="42"/>
  <c r="AE60" i="42"/>
  <c r="AI60" i="42" s="1"/>
  <c r="AC60" i="42"/>
  <c r="AB60" i="42"/>
  <c r="AA60" i="42"/>
  <c r="AH56" i="42"/>
  <c r="AG56" i="42"/>
  <c r="AF56" i="42"/>
  <c r="AE56" i="42"/>
  <c r="AI56" i="42" s="1"/>
  <c r="AD56" i="42"/>
  <c r="AC56" i="42"/>
  <c r="AB56" i="42"/>
  <c r="AA56" i="42"/>
  <c r="E52" i="42"/>
  <c r="E51" i="42"/>
  <c r="E14" i="42" s="1"/>
  <c r="E43" i="42"/>
  <c r="E42" i="42"/>
  <c r="E41" i="42"/>
  <c r="A39" i="42"/>
  <c r="A1" i="42" s="1"/>
  <c r="D36" i="42"/>
  <c r="B36" i="42"/>
  <c r="D35" i="42"/>
  <c r="B35" i="42"/>
  <c r="D34" i="42"/>
  <c r="B34" i="42"/>
  <c r="D33" i="42"/>
  <c r="B33" i="42"/>
  <c r="T26" i="42"/>
  <c r="E26" i="42"/>
  <c r="T19" i="42"/>
  <c r="E16" i="42"/>
  <c r="E15" i="42"/>
  <c r="T12" i="42"/>
  <c r="T10" i="42"/>
  <c r="E9" i="42"/>
  <c r="T8" i="42"/>
  <c r="E8" i="42"/>
  <c r="E7" i="42"/>
  <c r="T6" i="42"/>
  <c r="E6" i="42"/>
  <c r="E5" i="42"/>
  <c r="T4" i="42"/>
  <c r="E4" i="42"/>
  <c r="Y1" i="42"/>
  <c r="AH76" i="41"/>
  <c r="AG76" i="41"/>
  <c r="AE76" i="41"/>
  <c r="AF76" i="41" s="1"/>
  <c r="AD76" i="41"/>
  <c r="AC76" i="41"/>
  <c r="AA76" i="41"/>
  <c r="AI61" i="41"/>
  <c r="AH61" i="41"/>
  <c r="AG61" i="41"/>
  <c r="AF61" i="41"/>
  <c r="AE61" i="41"/>
  <c r="F59" i="41" s="1"/>
  <c r="AD61" i="41"/>
  <c r="AC61" i="41"/>
  <c r="AB61" i="41"/>
  <c r="AA61" i="41"/>
  <c r="AH60" i="41"/>
  <c r="AG60" i="41"/>
  <c r="AE60" i="41"/>
  <c r="AF60" i="41" s="1"/>
  <c r="AD60" i="41"/>
  <c r="AC60" i="41"/>
  <c r="AB60" i="41"/>
  <c r="AA60" i="41"/>
  <c r="AI56" i="41"/>
  <c r="AE56" i="41"/>
  <c r="AD56" i="41"/>
  <c r="AA56" i="41"/>
  <c r="E52" i="41"/>
  <c r="E51" i="41"/>
  <c r="E43" i="41"/>
  <c r="E42" i="41"/>
  <c r="E5" i="41" s="1"/>
  <c r="E41" i="41"/>
  <c r="A39" i="41"/>
  <c r="D36" i="41"/>
  <c r="B36" i="41"/>
  <c r="D35" i="41"/>
  <c r="B35" i="41"/>
  <c r="D34" i="41"/>
  <c r="B34" i="41"/>
  <c r="D33" i="41"/>
  <c r="B33" i="41"/>
  <c r="T26" i="41"/>
  <c r="E26" i="41"/>
  <c r="F22" i="41"/>
  <c r="T19" i="41"/>
  <c r="E16" i="41"/>
  <c r="E15" i="41"/>
  <c r="E14" i="41"/>
  <c r="T12" i="41"/>
  <c r="T10" i="41"/>
  <c r="E9" i="41"/>
  <c r="T8" i="41"/>
  <c r="E8" i="41"/>
  <c r="E7" i="41"/>
  <c r="T6" i="41"/>
  <c r="E6" i="41"/>
  <c r="T4" i="41"/>
  <c r="E4" i="41"/>
  <c r="Y1" i="41"/>
  <c r="A1" i="41"/>
  <c r="AE76" i="40"/>
  <c r="AI61" i="40"/>
  <c r="AH61" i="40"/>
  <c r="AG61" i="40"/>
  <c r="AF61" i="40"/>
  <c r="AE61" i="40"/>
  <c r="AD61" i="40"/>
  <c r="AC61" i="40"/>
  <c r="AB61" i="40"/>
  <c r="AA61" i="40"/>
  <c r="AI60" i="40"/>
  <c r="AH60" i="40"/>
  <c r="AE60" i="40"/>
  <c r="AD60" i="40"/>
  <c r="AA60" i="40"/>
  <c r="AI56" i="40"/>
  <c r="AG56" i="40"/>
  <c r="AF56" i="40"/>
  <c r="AE56" i="40"/>
  <c r="AH56" i="40" s="1"/>
  <c r="AD56" i="40"/>
  <c r="AC56" i="40"/>
  <c r="AB56" i="40"/>
  <c r="M57" i="40" s="1"/>
  <c r="AA56" i="40"/>
  <c r="E52" i="40"/>
  <c r="E51" i="40"/>
  <c r="E14" i="40" s="1"/>
  <c r="E43" i="40"/>
  <c r="E6" i="40" s="1"/>
  <c r="E42" i="40"/>
  <c r="E41" i="40"/>
  <c r="A39" i="40"/>
  <c r="D36" i="40"/>
  <c r="B36" i="40"/>
  <c r="D35" i="40"/>
  <c r="B35" i="40"/>
  <c r="D34" i="40"/>
  <c r="B34" i="40"/>
  <c r="D33" i="40"/>
  <c r="B33" i="40"/>
  <c r="T26" i="40"/>
  <c r="E26" i="40"/>
  <c r="T19" i="40"/>
  <c r="E16" i="40"/>
  <c r="E15" i="40"/>
  <c r="T12" i="40"/>
  <c r="T10" i="40"/>
  <c r="E9" i="40"/>
  <c r="T8" i="40"/>
  <c r="E8" i="40"/>
  <c r="E7" i="40"/>
  <c r="T6" i="40"/>
  <c r="E5" i="40"/>
  <c r="T4" i="40"/>
  <c r="E4" i="40"/>
  <c r="Y1" i="40"/>
  <c r="A1" i="40"/>
  <c r="AG76" i="39"/>
  <c r="AF76" i="39"/>
  <c r="AE76" i="39"/>
  <c r="AI76" i="39" s="1"/>
  <c r="AC76" i="39"/>
  <c r="AB76" i="39"/>
  <c r="AA76" i="39"/>
  <c r="AI61" i="39"/>
  <c r="AH61" i="39"/>
  <c r="AG61" i="39"/>
  <c r="AF61" i="39"/>
  <c r="AE61" i="39"/>
  <c r="AD61" i="39"/>
  <c r="AC61" i="39"/>
  <c r="AB61" i="39"/>
  <c r="AA61" i="39"/>
  <c r="AG60" i="39"/>
  <c r="AF60" i="39"/>
  <c r="AE60" i="39"/>
  <c r="AI60" i="39" s="1"/>
  <c r="AC60" i="39"/>
  <c r="AB60" i="39"/>
  <c r="AA60" i="39"/>
  <c r="AH56" i="39"/>
  <c r="AG56" i="39"/>
  <c r="AE56" i="39"/>
  <c r="AF56" i="39" s="1"/>
  <c r="K60" i="39" s="1"/>
  <c r="AD56" i="39"/>
  <c r="AC56" i="39"/>
  <c r="I60" i="39" s="1"/>
  <c r="AB56" i="39"/>
  <c r="AA56" i="39"/>
  <c r="G60" i="39" s="1"/>
  <c r="E52" i="39"/>
  <c r="E51" i="39"/>
  <c r="E43" i="39"/>
  <c r="E42" i="39"/>
  <c r="E41" i="39"/>
  <c r="A39" i="39"/>
  <c r="A1" i="39" s="1"/>
  <c r="D36" i="39"/>
  <c r="B36" i="39"/>
  <c r="D35" i="39"/>
  <c r="B35" i="39"/>
  <c r="D34" i="39"/>
  <c r="B34" i="39"/>
  <c r="D33" i="39"/>
  <c r="B33" i="39"/>
  <c r="T26" i="39"/>
  <c r="E26" i="39"/>
  <c r="T19" i="39"/>
  <c r="E16" i="39"/>
  <c r="E15" i="39"/>
  <c r="E14" i="39"/>
  <c r="T12" i="39"/>
  <c r="T10" i="39"/>
  <c r="E9" i="39"/>
  <c r="T8" i="39"/>
  <c r="E8" i="39"/>
  <c r="E7" i="39"/>
  <c r="T6" i="39"/>
  <c r="E6" i="39"/>
  <c r="E5" i="39"/>
  <c r="T4" i="39"/>
  <c r="E4" i="39"/>
  <c r="Y1" i="39"/>
  <c r="AH76" i="38"/>
  <c r="AG76" i="38"/>
  <c r="AE76" i="38"/>
  <c r="AF76" i="38" s="1"/>
  <c r="AD76" i="38"/>
  <c r="AC76" i="38"/>
  <c r="AA76" i="38"/>
  <c r="AI61" i="38"/>
  <c r="AH61" i="38"/>
  <c r="AG61" i="38"/>
  <c r="AF61" i="38"/>
  <c r="AE61" i="38"/>
  <c r="AD61" i="38"/>
  <c r="AC61" i="38"/>
  <c r="AB61" i="38"/>
  <c r="AA61" i="38"/>
  <c r="AH60" i="38"/>
  <c r="AG60" i="38"/>
  <c r="AE60" i="38"/>
  <c r="AF60" i="38" s="1"/>
  <c r="AD60" i="38"/>
  <c r="AC60" i="38"/>
  <c r="AB60" i="38"/>
  <c r="AA60" i="38"/>
  <c r="F59" i="38"/>
  <c r="AI56" i="38"/>
  <c r="AH56" i="38"/>
  <c r="AE56" i="38"/>
  <c r="AD56" i="38"/>
  <c r="AA56" i="38"/>
  <c r="E52" i="38"/>
  <c r="E51" i="38"/>
  <c r="E43" i="38"/>
  <c r="E42" i="38"/>
  <c r="E5" i="38" s="1"/>
  <c r="E41" i="38"/>
  <c r="A39" i="38"/>
  <c r="D36" i="38"/>
  <c r="B36" i="38"/>
  <c r="D35" i="38"/>
  <c r="B35" i="38"/>
  <c r="D34" i="38"/>
  <c r="B34" i="38"/>
  <c r="D33" i="38"/>
  <c r="B33" i="38"/>
  <c r="T26" i="38"/>
  <c r="E26" i="38"/>
  <c r="F22" i="38"/>
  <c r="T19" i="38"/>
  <c r="E16" i="38"/>
  <c r="E15" i="38"/>
  <c r="E14" i="38"/>
  <c r="T12" i="38"/>
  <c r="T10" i="38"/>
  <c r="E9" i="38"/>
  <c r="T8" i="38"/>
  <c r="E8" i="38"/>
  <c r="E7" i="38"/>
  <c r="T6" i="38"/>
  <c r="E6" i="38"/>
  <c r="T4" i="38"/>
  <c r="E4" i="38"/>
  <c r="Y1" i="38"/>
  <c r="A1" i="38"/>
  <c r="AE76" i="37"/>
  <c r="AD76" i="37" s="1"/>
  <c r="AI61" i="37"/>
  <c r="AH61" i="37"/>
  <c r="AG61" i="37"/>
  <c r="AF61" i="37"/>
  <c r="AE61" i="37"/>
  <c r="AD61" i="37"/>
  <c r="AC61" i="37"/>
  <c r="AB61" i="37"/>
  <c r="AA61" i="37"/>
  <c r="AI60" i="37"/>
  <c r="AH60" i="37"/>
  <c r="AE60" i="37"/>
  <c r="AA60" i="37"/>
  <c r="AE56" i="37"/>
  <c r="AB56" i="37" s="1"/>
  <c r="E52" i="37"/>
  <c r="E51" i="37"/>
  <c r="E43" i="37"/>
  <c r="E6" i="37" s="1"/>
  <c r="E42" i="37"/>
  <c r="E41" i="37"/>
  <c r="A39" i="37"/>
  <c r="D36" i="37"/>
  <c r="B36" i="37"/>
  <c r="D35" i="37"/>
  <c r="B35" i="37"/>
  <c r="D34" i="37"/>
  <c r="B34" i="37"/>
  <c r="D33" i="37"/>
  <c r="B33" i="37"/>
  <c r="T26" i="37"/>
  <c r="E26" i="37"/>
  <c r="T19" i="37"/>
  <c r="E16" i="37"/>
  <c r="E15" i="37"/>
  <c r="E14" i="37"/>
  <c r="T12" i="37"/>
  <c r="T10" i="37"/>
  <c r="E9" i="37"/>
  <c r="T8" i="37"/>
  <c r="E8" i="37"/>
  <c r="E7" i="37"/>
  <c r="T6" i="37"/>
  <c r="E5" i="37"/>
  <c r="T4" i="37"/>
  <c r="E4" i="37"/>
  <c r="Y1" i="37"/>
  <c r="A1" i="37"/>
  <c r="AI76" i="36"/>
  <c r="AF76" i="36"/>
  <c r="AE76" i="36"/>
  <c r="AA76" i="36"/>
  <c r="AI61" i="36"/>
  <c r="AH61" i="36"/>
  <c r="AG61" i="36"/>
  <c r="AF61" i="36"/>
  <c r="AE61" i="36"/>
  <c r="AD61" i="36"/>
  <c r="AC61" i="36"/>
  <c r="AB61" i="36"/>
  <c r="AA61" i="36"/>
  <c r="AI60" i="36"/>
  <c r="AF60" i="36"/>
  <c r="AE60" i="36"/>
  <c r="AB60" i="36"/>
  <c r="AA60" i="36"/>
  <c r="AI56" i="36"/>
  <c r="AG56" i="36"/>
  <c r="AF56" i="36"/>
  <c r="AE56" i="36"/>
  <c r="AC56" i="36"/>
  <c r="AB56" i="36"/>
  <c r="AA56" i="36"/>
  <c r="E52" i="36"/>
  <c r="E51" i="36"/>
  <c r="E43" i="36"/>
  <c r="E42" i="36"/>
  <c r="E41" i="36"/>
  <c r="A39" i="36"/>
  <c r="D36" i="36"/>
  <c r="B36" i="36"/>
  <c r="D35" i="36"/>
  <c r="B35" i="36"/>
  <c r="D34" i="36"/>
  <c r="B34" i="36"/>
  <c r="D33" i="36"/>
  <c r="B33" i="36"/>
  <c r="T26" i="36"/>
  <c r="E26" i="36"/>
  <c r="T19" i="36"/>
  <c r="E16" i="36"/>
  <c r="E15" i="36"/>
  <c r="E14" i="36"/>
  <c r="T12" i="36"/>
  <c r="T10" i="36"/>
  <c r="E9" i="36"/>
  <c r="T8" i="36"/>
  <c r="E8" i="36"/>
  <c r="E7" i="36"/>
  <c r="T6" i="36"/>
  <c r="E6" i="36"/>
  <c r="E5" i="36"/>
  <c r="T4" i="36"/>
  <c r="E4" i="36"/>
  <c r="Y1" i="36"/>
  <c r="A1" i="36"/>
  <c r="AG76" i="35"/>
  <c r="AF76" i="35"/>
  <c r="AE76" i="35"/>
  <c r="AH76" i="35" s="1"/>
  <c r="AC76" i="35"/>
  <c r="AB76" i="35"/>
  <c r="AA76" i="35"/>
  <c r="AI61" i="35"/>
  <c r="AH61" i="35"/>
  <c r="AG61" i="35"/>
  <c r="AF61" i="35"/>
  <c r="AE61" i="35"/>
  <c r="AD61" i="35"/>
  <c r="AC61" i="35"/>
  <c r="AB61" i="35"/>
  <c r="AA61" i="35"/>
  <c r="AG60" i="35"/>
  <c r="AF60" i="35"/>
  <c r="AE60" i="35"/>
  <c r="AH60" i="35" s="1"/>
  <c r="AC60" i="35"/>
  <c r="AB60" i="35"/>
  <c r="AA60" i="35"/>
  <c r="AH56" i="35"/>
  <c r="AG56" i="35"/>
  <c r="AF56" i="35"/>
  <c r="AE56" i="35"/>
  <c r="AI56" i="35" s="1"/>
  <c r="AD56" i="35"/>
  <c r="I57" i="35" s="1"/>
  <c r="AC56" i="35"/>
  <c r="K60" i="35" s="1"/>
  <c r="AB56" i="35"/>
  <c r="AA56" i="35"/>
  <c r="M60" i="35" s="1"/>
  <c r="E52" i="35"/>
  <c r="E51" i="35"/>
  <c r="E43" i="35"/>
  <c r="E42" i="35"/>
  <c r="E41" i="35"/>
  <c r="A39" i="35"/>
  <c r="D36" i="35"/>
  <c r="B36" i="35"/>
  <c r="D35" i="35"/>
  <c r="B35" i="35"/>
  <c r="D34" i="35"/>
  <c r="B34" i="35"/>
  <c r="D33" i="35"/>
  <c r="B33" i="35"/>
  <c r="T26" i="35"/>
  <c r="E26" i="35"/>
  <c r="T19" i="35"/>
  <c r="E16" i="35"/>
  <c r="E15" i="35"/>
  <c r="E14" i="35"/>
  <c r="T12" i="35"/>
  <c r="T10" i="35"/>
  <c r="E9" i="35"/>
  <c r="T8" i="35"/>
  <c r="E8" i="35"/>
  <c r="E7" i="35"/>
  <c r="T6" i="35"/>
  <c r="E6" i="35"/>
  <c r="E5" i="35"/>
  <c r="T4" i="35"/>
  <c r="E4" i="35"/>
  <c r="Y1" i="35"/>
  <c r="A1" i="35"/>
  <c r="AH76" i="34"/>
  <c r="AG76" i="34"/>
  <c r="AF76" i="34"/>
  <c r="AE76" i="34"/>
  <c r="AI76" i="34" s="1"/>
  <c r="M73" i="34" s="1"/>
  <c r="M36" i="34" s="1"/>
  <c r="AD76" i="34"/>
  <c r="AC76" i="34"/>
  <c r="AB76" i="34"/>
  <c r="AA76" i="34"/>
  <c r="E73" i="34"/>
  <c r="G72" i="34"/>
  <c r="I71" i="34"/>
  <c r="G71" i="34"/>
  <c r="K70" i="34"/>
  <c r="I70" i="34"/>
  <c r="AI61" i="34"/>
  <c r="AH61" i="34"/>
  <c r="AG61" i="34"/>
  <c r="AF61" i="34"/>
  <c r="AE61" i="34"/>
  <c r="AD61" i="34"/>
  <c r="AC61" i="34"/>
  <c r="AB61" i="34"/>
  <c r="AA61" i="34"/>
  <c r="AH60" i="34"/>
  <c r="AG60" i="34"/>
  <c r="AF60" i="34"/>
  <c r="AE60" i="34"/>
  <c r="AI60" i="34" s="1"/>
  <c r="AD60" i="34"/>
  <c r="N59" i="34" s="1"/>
  <c r="AC60" i="34"/>
  <c r="J59" i="34" s="1"/>
  <c r="AB60" i="34"/>
  <c r="AA60" i="34"/>
  <c r="H59" i="34"/>
  <c r="F59" i="34"/>
  <c r="AE56" i="34"/>
  <c r="AF56" i="34" s="1"/>
  <c r="AA56" i="34"/>
  <c r="E52" i="34"/>
  <c r="E51" i="34"/>
  <c r="E43" i="34"/>
  <c r="E42" i="34"/>
  <c r="E41" i="34"/>
  <c r="A39" i="34"/>
  <c r="E36" i="34"/>
  <c r="D36" i="34"/>
  <c r="B36" i="34"/>
  <c r="G35" i="34"/>
  <c r="D35" i="34"/>
  <c r="B35" i="34"/>
  <c r="I34" i="34"/>
  <c r="G34" i="34"/>
  <c r="D34" i="34"/>
  <c r="B34" i="34"/>
  <c r="K33" i="34"/>
  <c r="I33" i="34"/>
  <c r="D33" i="34"/>
  <c r="B33" i="34"/>
  <c r="T26" i="34"/>
  <c r="E26" i="34"/>
  <c r="F22" i="34"/>
  <c r="T19" i="34"/>
  <c r="E16" i="34"/>
  <c r="E15" i="34"/>
  <c r="E14" i="34"/>
  <c r="T12" i="34"/>
  <c r="T10" i="34"/>
  <c r="E9" i="34"/>
  <c r="T8" i="34"/>
  <c r="E8" i="34"/>
  <c r="E7" i="34"/>
  <c r="T6" i="34"/>
  <c r="E6" i="34"/>
  <c r="E5" i="34"/>
  <c r="T4" i="34"/>
  <c r="E4" i="34"/>
  <c r="Y1" i="34"/>
  <c r="A1" i="34"/>
  <c r="AE76" i="33"/>
  <c r="AF76" i="33" s="1"/>
  <c r="AA76" i="33"/>
  <c r="AI61" i="33"/>
  <c r="AH61" i="33"/>
  <c r="AG61" i="33"/>
  <c r="AF61" i="33"/>
  <c r="AE61" i="33"/>
  <c r="AD61" i="33"/>
  <c r="AC61" i="33"/>
  <c r="AB61" i="33"/>
  <c r="AA61" i="33"/>
  <c r="AE60" i="33"/>
  <c r="AF60" i="33" s="1"/>
  <c r="AA60" i="33"/>
  <c r="AF56" i="33"/>
  <c r="AE56" i="33"/>
  <c r="AG56" i="33" s="1"/>
  <c r="AB56" i="33"/>
  <c r="AA56" i="33"/>
  <c r="E52" i="33"/>
  <c r="E51" i="33"/>
  <c r="E43" i="33"/>
  <c r="E42" i="33"/>
  <c r="E41" i="33"/>
  <c r="A39" i="33"/>
  <c r="D36" i="33"/>
  <c r="B36" i="33"/>
  <c r="D35" i="33"/>
  <c r="B35" i="33"/>
  <c r="D34" i="33"/>
  <c r="B34" i="33"/>
  <c r="D33" i="33"/>
  <c r="B33" i="33"/>
  <c r="T26" i="33"/>
  <c r="E26" i="33"/>
  <c r="T19" i="33"/>
  <c r="E16" i="33"/>
  <c r="E15" i="33"/>
  <c r="E14" i="33"/>
  <c r="T12" i="33"/>
  <c r="T10" i="33"/>
  <c r="E9" i="33"/>
  <c r="T8" i="33"/>
  <c r="E8" i="33"/>
  <c r="E7" i="33"/>
  <c r="T6" i="33"/>
  <c r="E6" i="33"/>
  <c r="E5" i="33"/>
  <c r="T4" i="33"/>
  <c r="E4" i="33"/>
  <c r="Y1" i="33"/>
  <c r="A1" i="33"/>
  <c r="AF76" i="32"/>
  <c r="AE76" i="32"/>
  <c r="AG76" i="32" s="1"/>
  <c r="AB76" i="32"/>
  <c r="AA76" i="32"/>
  <c r="AI61" i="32"/>
  <c r="AH61" i="32"/>
  <c r="AG61" i="32"/>
  <c r="AF61" i="32"/>
  <c r="AE61" i="32"/>
  <c r="AD61" i="32"/>
  <c r="AC61" i="32"/>
  <c r="AB61" i="32"/>
  <c r="AA61" i="32"/>
  <c r="AF60" i="32"/>
  <c r="AE60" i="32"/>
  <c r="AG60" i="32" s="1"/>
  <c r="AB60" i="32"/>
  <c r="AA60" i="32"/>
  <c r="AG56" i="32"/>
  <c r="AE56" i="32"/>
  <c r="AH56" i="32" s="1"/>
  <c r="AC56" i="32"/>
  <c r="AA56" i="32"/>
  <c r="E52" i="32"/>
  <c r="E51" i="32"/>
  <c r="E43" i="32"/>
  <c r="E42" i="32"/>
  <c r="E41" i="32"/>
  <c r="A39" i="32"/>
  <c r="D36" i="32"/>
  <c r="B36" i="32"/>
  <c r="D35" i="32"/>
  <c r="B35" i="32"/>
  <c r="D34" i="32"/>
  <c r="B34" i="32"/>
  <c r="D33" i="32"/>
  <c r="B33" i="32"/>
  <c r="T26" i="32"/>
  <c r="E26" i="32"/>
  <c r="T19" i="32"/>
  <c r="E16" i="32"/>
  <c r="E15" i="32"/>
  <c r="E14" i="32"/>
  <c r="T12" i="32"/>
  <c r="T10" i="32"/>
  <c r="E9" i="32"/>
  <c r="T8" i="32"/>
  <c r="E8" i="32"/>
  <c r="E7" i="32"/>
  <c r="T6" i="32"/>
  <c r="E6" i="32"/>
  <c r="E5" i="32"/>
  <c r="T4" i="32"/>
  <c r="E4" i="32"/>
  <c r="Y1" i="32"/>
  <c r="A1" i="32"/>
  <c r="AG76" i="31"/>
  <c r="AF76" i="31"/>
  <c r="AE76" i="31"/>
  <c r="AH76" i="31" s="1"/>
  <c r="AC76" i="31"/>
  <c r="AB76" i="31"/>
  <c r="AA76" i="31"/>
  <c r="AI61" i="31"/>
  <c r="AH61" i="31"/>
  <c r="AG61" i="31"/>
  <c r="AF61" i="31"/>
  <c r="AE61" i="31"/>
  <c r="AD61" i="31"/>
  <c r="AC61" i="31"/>
  <c r="AB61" i="31"/>
  <c r="AA61" i="31"/>
  <c r="AG60" i="31"/>
  <c r="AF60" i="31"/>
  <c r="AE60" i="31"/>
  <c r="AH60" i="31" s="1"/>
  <c r="AC60" i="31"/>
  <c r="AB60" i="31"/>
  <c r="AA60" i="31"/>
  <c r="AH56" i="31"/>
  <c r="AG56" i="31"/>
  <c r="AF56" i="31"/>
  <c r="AE56" i="31"/>
  <c r="AI56" i="31" s="1"/>
  <c r="AD56" i="31"/>
  <c r="K60" i="31" s="1"/>
  <c r="AC56" i="31"/>
  <c r="AB56" i="31"/>
  <c r="AA56" i="31"/>
  <c r="M60" i="31" s="1"/>
  <c r="E52" i="31"/>
  <c r="E51" i="31"/>
  <c r="E43" i="31"/>
  <c r="E42" i="31"/>
  <c r="E41" i="31"/>
  <c r="A39" i="31"/>
  <c r="D36" i="31"/>
  <c r="B36" i="31"/>
  <c r="D35" i="31"/>
  <c r="B35" i="31"/>
  <c r="D34" i="31"/>
  <c r="B34" i="31"/>
  <c r="D33" i="31"/>
  <c r="B33" i="31"/>
  <c r="T26" i="31"/>
  <c r="E26" i="31"/>
  <c r="T19" i="31"/>
  <c r="E16" i="31"/>
  <c r="E15" i="31"/>
  <c r="E14" i="31"/>
  <c r="T12" i="31"/>
  <c r="T10" i="31"/>
  <c r="E9" i="31"/>
  <c r="T8" i="31"/>
  <c r="E8" i="31"/>
  <c r="E7" i="31"/>
  <c r="T6" i="31"/>
  <c r="E6" i="31"/>
  <c r="E5" i="31"/>
  <c r="T4" i="31"/>
  <c r="E4" i="31"/>
  <c r="Y1" i="31"/>
  <c r="A1" i="31"/>
  <c r="AH76" i="30"/>
  <c r="AG76" i="30"/>
  <c r="AE76" i="30"/>
  <c r="AI76" i="30" s="1"/>
  <c r="AD76" i="30"/>
  <c r="AC76" i="30"/>
  <c r="AA76" i="30"/>
  <c r="AI61" i="30"/>
  <c r="AH61" i="30"/>
  <c r="AG61" i="30"/>
  <c r="AF61" i="30"/>
  <c r="AE61" i="30"/>
  <c r="AD61" i="30"/>
  <c r="AC61" i="30"/>
  <c r="AB61" i="30"/>
  <c r="AA61" i="30"/>
  <c r="AH60" i="30"/>
  <c r="AG60" i="30"/>
  <c r="AE60" i="30"/>
  <c r="AI60" i="30" s="1"/>
  <c r="AD60" i="30"/>
  <c r="AC60" i="30"/>
  <c r="AB60" i="30"/>
  <c r="AA60" i="30"/>
  <c r="F59" i="30"/>
  <c r="AE56" i="30"/>
  <c r="AF56" i="30" s="1"/>
  <c r="AA56" i="30"/>
  <c r="E52" i="30"/>
  <c r="E51" i="30"/>
  <c r="E43" i="30"/>
  <c r="E42" i="30"/>
  <c r="E41" i="30"/>
  <c r="A39" i="30"/>
  <c r="D36" i="30"/>
  <c r="B36" i="30"/>
  <c r="D35" i="30"/>
  <c r="B35" i="30"/>
  <c r="D34" i="30"/>
  <c r="B34" i="30"/>
  <c r="D33" i="30"/>
  <c r="B33" i="30"/>
  <c r="T26" i="30"/>
  <c r="E26" i="30"/>
  <c r="F22" i="30"/>
  <c r="T19" i="30"/>
  <c r="E16" i="30"/>
  <c r="E15" i="30"/>
  <c r="E14" i="30"/>
  <c r="T12" i="30"/>
  <c r="T10" i="30"/>
  <c r="E9" i="30"/>
  <c r="T8" i="30"/>
  <c r="E8" i="30"/>
  <c r="E7" i="30"/>
  <c r="T6" i="30"/>
  <c r="E6" i="30"/>
  <c r="E5" i="30"/>
  <c r="T4" i="30"/>
  <c r="E4" i="30"/>
  <c r="Y1" i="30"/>
  <c r="A1" i="30"/>
  <c r="AE76" i="29"/>
  <c r="AF76" i="29" s="1"/>
  <c r="AA76" i="29"/>
  <c r="AI61" i="29"/>
  <c r="AH61" i="29"/>
  <c r="AG61" i="29"/>
  <c r="AF61" i="29"/>
  <c r="AE61" i="29"/>
  <c r="AD61" i="29"/>
  <c r="AC61" i="29"/>
  <c r="AB61" i="29"/>
  <c r="AA61" i="29"/>
  <c r="AE60" i="29"/>
  <c r="AF60" i="29" s="1"/>
  <c r="AC60" i="29"/>
  <c r="AA60" i="29"/>
  <c r="AH56" i="29"/>
  <c r="AF56" i="29"/>
  <c r="AE56" i="29"/>
  <c r="AG56" i="29" s="1"/>
  <c r="AD56" i="29"/>
  <c r="AB56" i="29"/>
  <c r="AA56" i="29"/>
  <c r="E52" i="29"/>
  <c r="E51" i="29"/>
  <c r="E43" i="29"/>
  <c r="E42" i="29"/>
  <c r="E41" i="29"/>
  <c r="A39" i="29"/>
  <c r="D36" i="29"/>
  <c r="B36" i="29"/>
  <c r="D35" i="29"/>
  <c r="B35" i="29"/>
  <c r="D34" i="29"/>
  <c r="B34" i="29"/>
  <c r="D33" i="29"/>
  <c r="B33" i="29"/>
  <c r="T26" i="29"/>
  <c r="E26" i="29"/>
  <c r="T19" i="29"/>
  <c r="E16" i="29"/>
  <c r="E15" i="29"/>
  <c r="E14" i="29"/>
  <c r="T12" i="29"/>
  <c r="T10" i="29"/>
  <c r="E9" i="29"/>
  <c r="T8" i="29"/>
  <c r="E8" i="29"/>
  <c r="E7" i="29"/>
  <c r="T6" i="29"/>
  <c r="E6" i="29"/>
  <c r="E5" i="29"/>
  <c r="T4" i="29"/>
  <c r="E4" i="29"/>
  <c r="Y1" i="29"/>
  <c r="A1" i="29"/>
  <c r="AE76" i="28"/>
  <c r="AG76" i="28" s="1"/>
  <c r="AA76" i="28"/>
  <c r="AI61" i="28"/>
  <c r="AH61" i="28"/>
  <c r="AG61" i="28"/>
  <c r="AF61" i="28"/>
  <c r="AE61" i="28"/>
  <c r="AD61" i="28"/>
  <c r="AC61" i="28"/>
  <c r="AB61" i="28"/>
  <c r="AA61" i="28"/>
  <c r="AE60" i="28"/>
  <c r="AG60" i="28" s="1"/>
  <c r="AC60" i="28"/>
  <c r="AB60" i="28"/>
  <c r="AA60" i="28"/>
  <c r="AH56" i="28"/>
  <c r="AE56" i="28"/>
  <c r="AG56" i="28" s="1"/>
  <c r="AD56" i="28"/>
  <c r="AB56" i="28"/>
  <c r="AA56" i="28"/>
  <c r="E52" i="28"/>
  <c r="E51" i="28"/>
  <c r="E43" i="28"/>
  <c r="E42" i="28"/>
  <c r="E41" i="28"/>
  <c r="A39" i="28"/>
  <c r="D36" i="28"/>
  <c r="B36" i="28"/>
  <c r="D35" i="28"/>
  <c r="B35" i="28"/>
  <c r="D34" i="28"/>
  <c r="B34" i="28"/>
  <c r="D33" i="28"/>
  <c r="B33" i="28"/>
  <c r="T26" i="28"/>
  <c r="E26" i="28"/>
  <c r="T19" i="28"/>
  <c r="E16" i="28"/>
  <c r="E15" i="28"/>
  <c r="E14" i="28"/>
  <c r="T12" i="28"/>
  <c r="T10" i="28"/>
  <c r="E9" i="28"/>
  <c r="T8" i="28"/>
  <c r="E8" i="28"/>
  <c r="E7" i="28"/>
  <c r="T6" i="28"/>
  <c r="E6" i="28"/>
  <c r="E5" i="28"/>
  <c r="T4" i="28"/>
  <c r="E4" i="28"/>
  <c r="Y1" i="28"/>
  <c r="A1" i="28"/>
  <c r="AE76" i="27"/>
  <c r="AH76" i="27" s="1"/>
  <c r="AA76" i="27"/>
  <c r="AI61" i="27"/>
  <c r="AH61" i="27"/>
  <c r="AG61" i="27"/>
  <c r="AF61" i="27"/>
  <c r="AE61" i="27"/>
  <c r="AD61" i="27"/>
  <c r="AC61" i="27"/>
  <c r="AB61" i="27"/>
  <c r="AA61" i="27"/>
  <c r="AI60" i="27"/>
  <c r="AG60" i="27"/>
  <c r="AF60" i="27"/>
  <c r="AE60" i="27"/>
  <c r="AH60" i="27" s="1"/>
  <c r="AD60" i="27"/>
  <c r="AC60" i="27"/>
  <c r="L59" i="27" s="1"/>
  <c r="AB60" i="27"/>
  <c r="J59" i="27" s="1"/>
  <c r="AA60" i="27"/>
  <c r="N59" i="27"/>
  <c r="F59" i="27"/>
  <c r="F22" i="27" s="1"/>
  <c r="AH56" i="27"/>
  <c r="AG56" i="27"/>
  <c r="AE56" i="27"/>
  <c r="AF56" i="27" s="1"/>
  <c r="AD56" i="27"/>
  <c r="AC56" i="27"/>
  <c r="AA56" i="27"/>
  <c r="E52" i="27"/>
  <c r="E15" i="27" s="1"/>
  <c r="E51" i="27"/>
  <c r="E43" i="27"/>
  <c r="E42" i="27"/>
  <c r="E41" i="27"/>
  <c r="E4" i="27" s="1"/>
  <c r="A39" i="27"/>
  <c r="A1" i="27" s="1"/>
  <c r="D36" i="27"/>
  <c r="B36" i="27"/>
  <c r="D35" i="27"/>
  <c r="B35" i="27"/>
  <c r="D34" i="27"/>
  <c r="B34" i="27"/>
  <c r="D33" i="27"/>
  <c r="B33" i="27"/>
  <c r="T26" i="27"/>
  <c r="E26" i="27"/>
  <c r="T19" i="27"/>
  <c r="E16" i="27"/>
  <c r="E14" i="27"/>
  <c r="T12" i="27"/>
  <c r="T10" i="27"/>
  <c r="E9" i="27"/>
  <c r="T8" i="27"/>
  <c r="E8" i="27"/>
  <c r="E7" i="27"/>
  <c r="T6" i="27"/>
  <c r="E6" i="27"/>
  <c r="E5" i="27"/>
  <c r="T4" i="27"/>
  <c r="Y1" i="27"/>
  <c r="AH76" i="26"/>
  <c r="AG76" i="26"/>
  <c r="AE76" i="26"/>
  <c r="AF76" i="26" s="1"/>
  <c r="AD76" i="26"/>
  <c r="AC76" i="26"/>
  <c r="AA76" i="26"/>
  <c r="AI61" i="26"/>
  <c r="AH61" i="26"/>
  <c r="AG61" i="26"/>
  <c r="AF61" i="26"/>
  <c r="AE61" i="26"/>
  <c r="AD61" i="26"/>
  <c r="AC61" i="26"/>
  <c r="AB61" i="26"/>
  <c r="AA61" i="26"/>
  <c r="AH60" i="26"/>
  <c r="AG60" i="26"/>
  <c r="AE60" i="26"/>
  <c r="AF60" i="26" s="1"/>
  <c r="AD60" i="26"/>
  <c r="H59" i="26" s="1"/>
  <c r="AC60" i="26"/>
  <c r="AB60" i="26"/>
  <c r="AA60" i="26"/>
  <c r="AI56" i="26"/>
  <c r="AE56" i="26"/>
  <c r="AA56" i="26"/>
  <c r="E52" i="26"/>
  <c r="E51" i="26"/>
  <c r="E43" i="26"/>
  <c r="E42" i="26"/>
  <c r="E5" i="26" s="1"/>
  <c r="E41" i="26"/>
  <c r="A39" i="26"/>
  <c r="D36" i="26"/>
  <c r="B36" i="26"/>
  <c r="D35" i="26"/>
  <c r="B35" i="26"/>
  <c r="D34" i="26"/>
  <c r="B34" i="26"/>
  <c r="D33" i="26"/>
  <c r="B33" i="26"/>
  <c r="T26" i="26"/>
  <c r="E26" i="26"/>
  <c r="T19" i="26"/>
  <c r="E16" i="26"/>
  <c r="E15" i="26"/>
  <c r="E14" i="26"/>
  <c r="T12" i="26"/>
  <c r="T10" i="26"/>
  <c r="E9" i="26"/>
  <c r="T8" i="26"/>
  <c r="E8" i="26"/>
  <c r="E7" i="26"/>
  <c r="T6" i="26"/>
  <c r="E6" i="26"/>
  <c r="T4" i="26"/>
  <c r="E4" i="26"/>
  <c r="Y1" i="26"/>
  <c r="A1" i="26"/>
  <c r="AE76" i="25"/>
  <c r="AI61" i="25"/>
  <c r="AH61" i="25"/>
  <c r="AG61" i="25"/>
  <c r="AF61" i="25"/>
  <c r="AE61" i="25"/>
  <c r="AD61" i="25"/>
  <c r="AC61" i="25"/>
  <c r="AB61" i="25"/>
  <c r="AA61" i="25"/>
  <c r="AI60" i="25"/>
  <c r="AE60" i="25"/>
  <c r="AA60" i="25"/>
  <c r="AF56" i="25"/>
  <c r="AE56" i="25"/>
  <c r="AI56" i="25" s="1"/>
  <c r="AB56" i="25"/>
  <c r="AA56" i="25"/>
  <c r="E52" i="25"/>
  <c r="E51" i="25"/>
  <c r="E43" i="25"/>
  <c r="E6" i="25" s="1"/>
  <c r="E42" i="25"/>
  <c r="E41" i="25"/>
  <c r="A39" i="25"/>
  <c r="D36" i="25"/>
  <c r="B36" i="25"/>
  <c r="D35" i="25"/>
  <c r="B35" i="25"/>
  <c r="D34" i="25"/>
  <c r="B34" i="25"/>
  <c r="D33" i="25"/>
  <c r="B33" i="25"/>
  <c r="T26" i="25"/>
  <c r="E26" i="25"/>
  <c r="T19" i="25"/>
  <c r="E16" i="25"/>
  <c r="E15" i="25"/>
  <c r="E14" i="25"/>
  <c r="T12" i="25"/>
  <c r="T10" i="25"/>
  <c r="E9" i="25"/>
  <c r="T8" i="25"/>
  <c r="E8" i="25"/>
  <c r="E7" i="25"/>
  <c r="T6" i="25"/>
  <c r="E5" i="25"/>
  <c r="T4" i="25"/>
  <c r="E4" i="25"/>
  <c r="Y1" i="25"/>
  <c r="A1" i="25"/>
  <c r="AF76" i="24"/>
  <c r="AE76" i="24"/>
  <c r="AI76" i="24" s="1"/>
  <c r="AB76" i="24"/>
  <c r="AA76" i="24"/>
  <c r="AI61" i="24"/>
  <c r="AH61" i="24"/>
  <c r="AG61" i="24"/>
  <c r="AF61" i="24"/>
  <c r="AE61" i="24"/>
  <c r="AD61" i="24"/>
  <c r="AC61" i="24"/>
  <c r="AB61" i="24"/>
  <c r="AA61" i="24"/>
  <c r="AF60" i="24"/>
  <c r="AE60" i="24"/>
  <c r="AI60" i="24" s="1"/>
  <c r="AB60" i="24"/>
  <c r="AA60" i="24"/>
  <c r="AG56" i="24"/>
  <c r="AF56" i="24"/>
  <c r="AE56" i="24"/>
  <c r="AI56" i="24" s="1"/>
  <c r="AC56" i="24"/>
  <c r="AB56" i="24"/>
  <c r="AA56" i="24"/>
  <c r="E52" i="24"/>
  <c r="E51" i="24"/>
  <c r="E14" i="24" s="1"/>
  <c r="E43" i="24"/>
  <c r="E42" i="24"/>
  <c r="E41" i="24"/>
  <c r="A39" i="24"/>
  <c r="A1" i="24" s="1"/>
  <c r="D36" i="24"/>
  <c r="B36" i="24"/>
  <c r="D35" i="24"/>
  <c r="B35" i="24"/>
  <c r="D34" i="24"/>
  <c r="B34" i="24"/>
  <c r="D33" i="24"/>
  <c r="B33" i="24"/>
  <c r="T26" i="24"/>
  <c r="E26" i="24"/>
  <c r="T19" i="24"/>
  <c r="E16" i="24"/>
  <c r="E15" i="24"/>
  <c r="T12" i="24"/>
  <c r="T10" i="24"/>
  <c r="E9" i="24"/>
  <c r="T8" i="24"/>
  <c r="E8" i="24"/>
  <c r="E7" i="24"/>
  <c r="T6" i="24"/>
  <c r="E6" i="24"/>
  <c r="E5" i="24"/>
  <c r="T4" i="24"/>
  <c r="E4" i="24"/>
  <c r="Y1" i="24"/>
  <c r="AG76" i="23"/>
  <c r="AF76" i="23"/>
  <c r="AE76" i="23"/>
  <c r="AI76" i="23" s="1"/>
  <c r="AC76" i="23"/>
  <c r="AB76" i="23"/>
  <c r="AA76" i="23"/>
  <c r="AI61" i="23"/>
  <c r="AH61" i="23"/>
  <c r="AG61" i="23"/>
  <c r="AF61" i="23"/>
  <c r="AE61" i="23"/>
  <c r="AD61" i="23"/>
  <c r="AC61" i="23"/>
  <c r="AB61" i="23"/>
  <c r="AA61" i="23"/>
  <c r="AH60" i="23"/>
  <c r="AG60" i="23"/>
  <c r="AF60" i="23"/>
  <c r="AE60" i="23"/>
  <c r="AI60" i="23" s="1"/>
  <c r="N59" i="23" s="1"/>
  <c r="AD60" i="23"/>
  <c r="AC60" i="23"/>
  <c r="L59" i="23" s="1"/>
  <c r="AB60" i="23"/>
  <c r="AA60" i="23"/>
  <c r="AH56" i="23"/>
  <c r="AG56" i="23"/>
  <c r="AE56" i="23"/>
  <c r="AF56" i="23" s="1"/>
  <c r="AD56" i="23"/>
  <c r="AC56" i="23"/>
  <c r="AA56" i="23"/>
  <c r="E52" i="23"/>
  <c r="E15" i="23" s="1"/>
  <c r="E51" i="23"/>
  <c r="E43" i="23"/>
  <c r="E42" i="23"/>
  <c r="E41" i="23"/>
  <c r="E4" i="23" s="1"/>
  <c r="A39" i="23"/>
  <c r="A1" i="23" s="1"/>
  <c r="D36" i="23"/>
  <c r="B36" i="23"/>
  <c r="D35" i="23"/>
  <c r="B35" i="23"/>
  <c r="D34" i="23"/>
  <c r="B34" i="23"/>
  <c r="D33" i="23"/>
  <c r="B33" i="23"/>
  <c r="T26" i="23"/>
  <c r="E26" i="23"/>
  <c r="T19" i="23"/>
  <c r="E16" i="23"/>
  <c r="E14" i="23"/>
  <c r="T12" i="23"/>
  <c r="T10" i="23"/>
  <c r="E9" i="23"/>
  <c r="T8" i="23"/>
  <c r="E8" i="23"/>
  <c r="E7" i="23"/>
  <c r="T6" i="23"/>
  <c r="E6" i="23"/>
  <c r="E5" i="23"/>
  <c r="T4" i="23"/>
  <c r="Y1" i="23"/>
  <c r="AH76" i="22"/>
  <c r="AG76" i="22"/>
  <c r="AE76" i="22"/>
  <c r="AF76" i="22" s="1"/>
  <c r="AD76" i="22"/>
  <c r="AC76" i="22"/>
  <c r="AA76" i="22"/>
  <c r="AI61" i="22"/>
  <c r="AH61" i="22"/>
  <c r="AG61" i="22"/>
  <c r="AF61" i="22"/>
  <c r="AE61" i="22"/>
  <c r="AD61" i="22"/>
  <c r="AC61" i="22"/>
  <c r="AB61" i="22"/>
  <c r="AA61" i="22"/>
  <c r="AH60" i="22"/>
  <c r="AG60" i="22"/>
  <c r="AE60" i="22"/>
  <c r="AF60" i="22" s="1"/>
  <c r="AD60" i="22"/>
  <c r="AC60" i="22"/>
  <c r="AA60" i="22"/>
  <c r="AI56" i="22"/>
  <c r="AE56" i="22"/>
  <c r="AA56" i="22"/>
  <c r="E52" i="22"/>
  <c r="E51" i="22"/>
  <c r="E43" i="22"/>
  <c r="E6" i="22" s="1"/>
  <c r="E42" i="22"/>
  <c r="E5" i="22" s="1"/>
  <c r="E41" i="22"/>
  <c r="A39" i="22"/>
  <c r="D36" i="22"/>
  <c r="B36" i="22"/>
  <c r="D35" i="22"/>
  <c r="B35" i="22"/>
  <c r="D34" i="22"/>
  <c r="B34" i="22"/>
  <c r="D33" i="22"/>
  <c r="B33" i="22"/>
  <c r="T26" i="22"/>
  <c r="E26" i="22"/>
  <c r="T19" i="22"/>
  <c r="E16" i="22"/>
  <c r="E15" i="22"/>
  <c r="E14" i="22"/>
  <c r="T12" i="22"/>
  <c r="T10" i="22"/>
  <c r="E9" i="22"/>
  <c r="T8" i="22"/>
  <c r="E8" i="22"/>
  <c r="E7" i="22"/>
  <c r="T6" i="22"/>
  <c r="T4" i="22"/>
  <c r="E4" i="22"/>
  <c r="Y1" i="22"/>
  <c r="A1" i="22"/>
  <c r="AI76" i="21"/>
  <c r="AE76" i="21"/>
  <c r="AA76" i="21"/>
  <c r="AI61" i="21"/>
  <c r="AH61" i="21"/>
  <c r="AG61" i="21"/>
  <c r="AF61" i="21"/>
  <c r="AE61" i="21"/>
  <c r="AD61" i="21"/>
  <c r="AC61" i="21"/>
  <c r="AB61" i="21"/>
  <c r="AA61" i="21"/>
  <c r="AI60" i="21"/>
  <c r="AE60" i="21"/>
  <c r="AA60" i="21" s="1"/>
  <c r="AG56" i="21"/>
  <c r="AF56" i="21"/>
  <c r="AE56" i="21"/>
  <c r="AI56" i="21" s="1"/>
  <c r="AC56" i="21"/>
  <c r="AB56" i="21"/>
  <c r="AA56" i="21"/>
  <c r="E52" i="21"/>
  <c r="E51" i="21"/>
  <c r="E43" i="21"/>
  <c r="E6" i="21" s="1"/>
  <c r="E42" i="21"/>
  <c r="E41" i="21"/>
  <c r="A39" i="21"/>
  <c r="D36" i="21"/>
  <c r="B36" i="21"/>
  <c r="D35" i="21"/>
  <c r="B35" i="21"/>
  <c r="D34" i="21"/>
  <c r="B34" i="21"/>
  <c r="D33" i="21"/>
  <c r="B33" i="21"/>
  <c r="T26" i="21"/>
  <c r="E26" i="21"/>
  <c r="T19" i="21"/>
  <c r="E16" i="21"/>
  <c r="E15" i="21"/>
  <c r="E14" i="21"/>
  <c r="T12" i="21"/>
  <c r="T10" i="21"/>
  <c r="E9" i="21"/>
  <c r="T8" i="21"/>
  <c r="E8" i="21"/>
  <c r="E7" i="21"/>
  <c r="T6" i="21"/>
  <c r="E5" i="21"/>
  <c r="T4" i="21"/>
  <c r="E4" i="21"/>
  <c r="Y1" i="21"/>
  <c r="A1" i="21"/>
  <c r="AG76" i="20"/>
  <c r="AF76" i="20"/>
  <c r="AE76" i="20"/>
  <c r="AI76" i="20" s="1"/>
  <c r="AC76" i="20"/>
  <c r="AB76" i="20"/>
  <c r="AA76" i="20"/>
  <c r="AI61" i="20"/>
  <c r="AH61" i="20"/>
  <c r="AG61" i="20"/>
  <c r="AF61" i="20"/>
  <c r="AE61" i="20"/>
  <c r="AD61" i="20"/>
  <c r="AC61" i="20"/>
  <c r="AB61" i="20"/>
  <c r="AA61" i="20"/>
  <c r="AG60" i="20"/>
  <c r="AF60" i="20"/>
  <c r="AE60" i="20"/>
  <c r="AI60" i="20" s="1"/>
  <c r="AC60" i="20"/>
  <c r="AB60" i="20"/>
  <c r="AA60" i="20"/>
  <c r="I60" i="20"/>
  <c r="G57" i="20"/>
  <c r="AH56" i="20"/>
  <c r="AG56" i="20"/>
  <c r="AF56" i="20"/>
  <c r="AE56" i="20"/>
  <c r="AI56" i="20" s="1"/>
  <c r="AD56" i="20"/>
  <c r="K60" i="20" s="1"/>
  <c r="AC56" i="20"/>
  <c r="AB56" i="20"/>
  <c r="AA56" i="20"/>
  <c r="M60" i="20" s="1"/>
  <c r="E52" i="20"/>
  <c r="E51" i="20"/>
  <c r="E43" i="20"/>
  <c r="E42" i="20"/>
  <c r="E41" i="20"/>
  <c r="A39" i="20"/>
  <c r="A1" i="20" s="1"/>
  <c r="D36" i="20"/>
  <c r="B36" i="20"/>
  <c r="D35" i="20"/>
  <c r="B35" i="20"/>
  <c r="D34" i="20"/>
  <c r="B34" i="20"/>
  <c r="D33" i="20"/>
  <c r="B33" i="20"/>
  <c r="T26" i="20"/>
  <c r="E26" i="20"/>
  <c r="T19" i="20"/>
  <c r="E16" i="20"/>
  <c r="E15" i="20"/>
  <c r="E14" i="20"/>
  <c r="T12" i="20"/>
  <c r="T10" i="20"/>
  <c r="E9" i="20"/>
  <c r="T8" i="20"/>
  <c r="E8" i="20"/>
  <c r="E7" i="20"/>
  <c r="T6" i="20"/>
  <c r="E6" i="20"/>
  <c r="E5" i="20"/>
  <c r="T4" i="20"/>
  <c r="E4" i="20"/>
  <c r="Y1" i="20"/>
  <c r="AH76" i="19"/>
  <c r="AG76" i="19"/>
  <c r="AF76" i="19"/>
  <c r="AE76" i="19"/>
  <c r="AI76" i="19" s="1"/>
  <c r="AD76" i="19"/>
  <c r="AC76" i="19"/>
  <c r="AB76" i="19"/>
  <c r="AA76" i="19"/>
  <c r="K73" i="19"/>
  <c r="K36" i="19" s="1"/>
  <c r="E72" i="19"/>
  <c r="E35" i="19" s="1"/>
  <c r="I70" i="19"/>
  <c r="I33" i="19" s="1"/>
  <c r="AI61" i="19"/>
  <c r="AH61" i="19"/>
  <c r="AG61" i="19"/>
  <c r="AF61" i="19"/>
  <c r="AE61" i="19"/>
  <c r="AD61" i="19"/>
  <c r="AC61" i="19"/>
  <c r="AB61" i="19"/>
  <c r="AA61" i="19"/>
  <c r="AH60" i="19"/>
  <c r="AG60" i="19"/>
  <c r="AF60" i="19"/>
  <c r="AE60" i="19"/>
  <c r="AI60" i="19" s="1"/>
  <c r="AD60" i="19"/>
  <c r="AC60" i="19"/>
  <c r="H59" i="19" s="1"/>
  <c r="AB60" i="19"/>
  <c r="F59" i="19" s="1"/>
  <c r="F22" i="19" s="1"/>
  <c r="AA60" i="19"/>
  <c r="L59" i="19"/>
  <c r="AG56" i="19"/>
  <c r="AE56" i="19"/>
  <c r="AI56" i="19" s="1"/>
  <c r="AA56" i="19"/>
  <c r="E52" i="19"/>
  <c r="E15" i="19" s="1"/>
  <c r="E51" i="19"/>
  <c r="E43" i="19"/>
  <c r="E42" i="19"/>
  <c r="E5" i="19" s="1"/>
  <c r="E41" i="19"/>
  <c r="E4" i="19" s="1"/>
  <c r="A39" i="19"/>
  <c r="D36" i="19"/>
  <c r="B36" i="19"/>
  <c r="D35" i="19"/>
  <c r="B35" i="19"/>
  <c r="D34" i="19"/>
  <c r="B34" i="19"/>
  <c r="D33" i="19"/>
  <c r="B33" i="19"/>
  <c r="T26" i="19"/>
  <c r="E26" i="19"/>
  <c r="T19" i="19"/>
  <c r="E16" i="19"/>
  <c r="E14" i="19"/>
  <c r="T12" i="19"/>
  <c r="T10" i="19"/>
  <c r="E9" i="19"/>
  <c r="T8" i="19"/>
  <c r="E8" i="19"/>
  <c r="E7" i="19"/>
  <c r="T6" i="19"/>
  <c r="E6" i="19"/>
  <c r="T4" i="19"/>
  <c r="Y1" i="19"/>
  <c r="A1" i="19"/>
  <c r="AG76" i="18"/>
  <c r="AF76" i="18"/>
  <c r="AE76" i="18"/>
  <c r="AI76" i="18" s="1"/>
  <c r="AC76" i="18"/>
  <c r="AB76" i="18"/>
  <c r="AA76" i="18"/>
  <c r="AI61" i="18"/>
  <c r="AH61" i="18"/>
  <c r="AG61" i="18"/>
  <c r="AF61" i="18"/>
  <c r="AE61" i="18"/>
  <c r="AD61" i="18"/>
  <c r="AC61" i="18"/>
  <c r="AB61" i="18"/>
  <c r="AA61" i="18"/>
  <c r="AG60" i="18"/>
  <c r="AF60" i="18"/>
  <c r="AE60" i="18"/>
  <c r="AI60" i="18" s="1"/>
  <c r="AC60" i="18"/>
  <c r="AB60" i="18"/>
  <c r="AA60" i="18"/>
  <c r="AH56" i="18"/>
  <c r="AG56" i="18"/>
  <c r="AF56" i="18"/>
  <c r="AE56" i="18"/>
  <c r="AI56" i="18" s="1"/>
  <c r="AD56" i="18"/>
  <c r="K60" i="18" s="1"/>
  <c r="AC56" i="18"/>
  <c r="I60" i="18" s="1"/>
  <c r="AB56" i="18"/>
  <c r="AA56" i="18"/>
  <c r="G60" i="18" s="1"/>
  <c r="E52" i="18"/>
  <c r="E51" i="18"/>
  <c r="E43" i="18"/>
  <c r="E42" i="18"/>
  <c r="E41" i="18"/>
  <c r="A39" i="18"/>
  <c r="A1" i="18" s="1"/>
  <c r="D36" i="18"/>
  <c r="B36" i="18"/>
  <c r="D35" i="18"/>
  <c r="B35" i="18"/>
  <c r="D34" i="18"/>
  <c r="B34" i="18"/>
  <c r="D33" i="18"/>
  <c r="B33" i="18"/>
  <c r="T26" i="18"/>
  <c r="E26" i="18"/>
  <c r="T19" i="18"/>
  <c r="E16" i="18"/>
  <c r="E15" i="18"/>
  <c r="E14" i="18"/>
  <c r="T12" i="18"/>
  <c r="T10" i="18"/>
  <c r="E9" i="18"/>
  <c r="T8" i="18"/>
  <c r="E8" i="18"/>
  <c r="E7" i="18"/>
  <c r="T6" i="18"/>
  <c r="E6" i="18"/>
  <c r="E5" i="18"/>
  <c r="T4" i="18"/>
  <c r="E4" i="18"/>
  <c r="Y1" i="18"/>
  <c r="AH76" i="17"/>
  <c r="AG76" i="17"/>
  <c r="AE76" i="17"/>
  <c r="AF76" i="17" s="1"/>
  <c r="AD76" i="17"/>
  <c r="AC76" i="17"/>
  <c r="AA76" i="17"/>
  <c r="AI61" i="17"/>
  <c r="AH61" i="17"/>
  <c r="AG61" i="17"/>
  <c r="AF61" i="17"/>
  <c r="AE61" i="17"/>
  <c r="AD61" i="17"/>
  <c r="AC61" i="17"/>
  <c r="AB61" i="17"/>
  <c r="AA61" i="17"/>
  <c r="AH60" i="17"/>
  <c r="AG60" i="17"/>
  <c r="AE60" i="17"/>
  <c r="AF60" i="17" s="1"/>
  <c r="AD60" i="17"/>
  <c r="AC60" i="17"/>
  <c r="AA60" i="17"/>
  <c r="AE56" i="17"/>
  <c r="AH56" i="17" s="1"/>
  <c r="AA56" i="17"/>
  <c r="E52" i="17"/>
  <c r="E51" i="17"/>
  <c r="E43" i="17"/>
  <c r="E42" i="17"/>
  <c r="E5" i="17" s="1"/>
  <c r="E41" i="17"/>
  <c r="A39" i="17"/>
  <c r="D36" i="17"/>
  <c r="B36" i="17"/>
  <c r="D35" i="17"/>
  <c r="B35" i="17"/>
  <c r="D34" i="17"/>
  <c r="B34" i="17"/>
  <c r="D33" i="17"/>
  <c r="B33" i="17"/>
  <c r="T26" i="17"/>
  <c r="E26" i="17"/>
  <c r="T19" i="17"/>
  <c r="E16" i="17"/>
  <c r="E15" i="17"/>
  <c r="E14" i="17"/>
  <c r="T12" i="17"/>
  <c r="T10" i="17"/>
  <c r="E9" i="17"/>
  <c r="T8" i="17"/>
  <c r="E8" i="17"/>
  <c r="E7" i="17"/>
  <c r="T6" i="17"/>
  <c r="E6" i="17"/>
  <c r="T4" i="17"/>
  <c r="E4" i="17"/>
  <c r="Y1" i="17"/>
  <c r="A1" i="17"/>
  <c r="AE76" i="16"/>
  <c r="AH76" i="16" s="1"/>
  <c r="AA76" i="16"/>
  <c r="AI61" i="16"/>
  <c r="AH61" i="16"/>
  <c r="AG61" i="16"/>
  <c r="AF61" i="16"/>
  <c r="AE61" i="16"/>
  <c r="AD61" i="16"/>
  <c r="AC61" i="16"/>
  <c r="AB61" i="16"/>
  <c r="AA61" i="16"/>
  <c r="AE60" i="16"/>
  <c r="AH60" i="16" s="1"/>
  <c r="AA60" i="16"/>
  <c r="AF56" i="16"/>
  <c r="AE56" i="16"/>
  <c r="AI56" i="16" s="1"/>
  <c r="AB56" i="16"/>
  <c r="AA56" i="16"/>
  <c r="E52" i="16"/>
  <c r="E51" i="16"/>
  <c r="E43" i="16"/>
  <c r="E6" i="16" s="1"/>
  <c r="E42" i="16"/>
  <c r="E41" i="16"/>
  <c r="A39" i="16"/>
  <c r="D36" i="16"/>
  <c r="B36" i="16"/>
  <c r="D35" i="16"/>
  <c r="B35" i="16"/>
  <c r="D34" i="16"/>
  <c r="B34" i="16"/>
  <c r="D33" i="16"/>
  <c r="B33" i="16"/>
  <c r="T26" i="16"/>
  <c r="E26" i="16"/>
  <c r="T19" i="16"/>
  <c r="E16" i="16"/>
  <c r="E15" i="16"/>
  <c r="E14" i="16"/>
  <c r="T12" i="16"/>
  <c r="T10" i="16"/>
  <c r="E9" i="16"/>
  <c r="T8" i="16"/>
  <c r="E8" i="16"/>
  <c r="E7" i="16"/>
  <c r="T6" i="16"/>
  <c r="E5" i="16"/>
  <c r="T4" i="16"/>
  <c r="E4" i="16"/>
  <c r="Y1" i="16"/>
  <c r="A1" i="16"/>
  <c r="AF76" i="15"/>
  <c r="AE76" i="15"/>
  <c r="AI76" i="15" s="1"/>
  <c r="AB76" i="15"/>
  <c r="AA76" i="15"/>
  <c r="AI61" i="15"/>
  <c r="AH61" i="15"/>
  <c r="AG61" i="15"/>
  <c r="AF61" i="15"/>
  <c r="AE61" i="15"/>
  <c r="AD61" i="15"/>
  <c r="AC61" i="15"/>
  <c r="AB61" i="15"/>
  <c r="AA61" i="15"/>
  <c r="AF60" i="15"/>
  <c r="AE60" i="15"/>
  <c r="AI60" i="15" s="1"/>
  <c r="AB60" i="15"/>
  <c r="AA60" i="15"/>
  <c r="AG56" i="15"/>
  <c r="AF56" i="15"/>
  <c r="AE56" i="15"/>
  <c r="AI56" i="15" s="1"/>
  <c r="AC56" i="15"/>
  <c r="AB56" i="15"/>
  <c r="AA56" i="15"/>
  <c r="E52" i="15"/>
  <c r="E51" i="15"/>
  <c r="E43" i="15"/>
  <c r="E42" i="15"/>
  <c r="E41" i="15"/>
  <c r="A39" i="15"/>
  <c r="A1" i="15" s="1"/>
  <c r="D36" i="15"/>
  <c r="B36" i="15"/>
  <c r="D35" i="15"/>
  <c r="B35" i="15"/>
  <c r="D34" i="15"/>
  <c r="B34" i="15"/>
  <c r="D33" i="15"/>
  <c r="B33" i="15"/>
  <c r="T26" i="15"/>
  <c r="E26" i="15"/>
  <c r="T19" i="15"/>
  <c r="E16" i="15"/>
  <c r="E15" i="15"/>
  <c r="E14" i="15"/>
  <c r="T12" i="15"/>
  <c r="T10" i="15"/>
  <c r="E9" i="15"/>
  <c r="T8" i="15"/>
  <c r="E8" i="15"/>
  <c r="E7" i="15"/>
  <c r="T6" i="15"/>
  <c r="E6" i="15"/>
  <c r="E5" i="15"/>
  <c r="T4" i="15"/>
  <c r="E4" i="15"/>
  <c r="Y1" i="15"/>
  <c r="AG76" i="14"/>
  <c r="AF76" i="14"/>
  <c r="AE76" i="14"/>
  <c r="AI76" i="14" s="1"/>
  <c r="AC76" i="14"/>
  <c r="AB76" i="14"/>
  <c r="AA76" i="14"/>
  <c r="AI61" i="14"/>
  <c r="AH61" i="14"/>
  <c r="AG61" i="14"/>
  <c r="AF61" i="14"/>
  <c r="AE61" i="14"/>
  <c r="AD61" i="14"/>
  <c r="AC61" i="14"/>
  <c r="AB61" i="14"/>
  <c r="AA61" i="14"/>
  <c r="AG60" i="14"/>
  <c r="AF60" i="14"/>
  <c r="AE60" i="14"/>
  <c r="AI60" i="14" s="1"/>
  <c r="AC60" i="14"/>
  <c r="AB60" i="14"/>
  <c r="AA60" i="14"/>
  <c r="AH56" i="14"/>
  <c r="AG56" i="14"/>
  <c r="AF56" i="14"/>
  <c r="AE56" i="14"/>
  <c r="AI56" i="14" s="1"/>
  <c r="AD56" i="14"/>
  <c r="K60" i="14" s="1"/>
  <c r="AC56" i="14"/>
  <c r="I60" i="14" s="1"/>
  <c r="AB56" i="14"/>
  <c r="AA56" i="14"/>
  <c r="G60" i="14" s="1"/>
  <c r="E52" i="14"/>
  <c r="E51" i="14"/>
  <c r="E43" i="14"/>
  <c r="E42" i="14"/>
  <c r="E41" i="14"/>
  <c r="A39" i="14"/>
  <c r="A1" i="14" s="1"/>
  <c r="D36" i="14"/>
  <c r="B36" i="14"/>
  <c r="D35" i="14"/>
  <c r="B35" i="14"/>
  <c r="D34" i="14"/>
  <c r="B34" i="14"/>
  <c r="D33" i="14"/>
  <c r="B33" i="14"/>
  <c r="T26" i="14"/>
  <c r="E26" i="14"/>
  <c r="T19" i="14"/>
  <c r="E16" i="14"/>
  <c r="E15" i="14"/>
  <c r="E14" i="14"/>
  <c r="T12" i="14"/>
  <c r="T10" i="14"/>
  <c r="E9" i="14"/>
  <c r="T8" i="14"/>
  <c r="E8" i="14"/>
  <c r="E7" i="14"/>
  <c r="T6" i="14"/>
  <c r="E6" i="14"/>
  <c r="E5" i="14"/>
  <c r="T4" i="14"/>
  <c r="E4" i="14"/>
  <c r="Y1" i="14"/>
  <c r="AH76" i="13"/>
  <c r="AG76" i="13"/>
  <c r="AE76" i="13"/>
  <c r="AF76" i="13" s="1"/>
  <c r="AD76" i="13"/>
  <c r="AC76" i="13"/>
  <c r="AA76" i="13"/>
  <c r="AI61" i="13"/>
  <c r="AH61" i="13"/>
  <c r="AG61" i="13"/>
  <c r="AF61" i="13"/>
  <c r="AE61" i="13"/>
  <c r="AD61" i="13"/>
  <c r="AC61" i="13"/>
  <c r="AB61" i="13"/>
  <c r="AA61" i="13"/>
  <c r="AH60" i="13"/>
  <c r="AG60" i="13"/>
  <c r="AE60" i="13"/>
  <c r="AF60" i="13" s="1"/>
  <c r="H59" i="13" s="1"/>
  <c r="AD60" i="13"/>
  <c r="AC60" i="13"/>
  <c r="AB60" i="13"/>
  <c r="AA60" i="13"/>
  <c r="AE56" i="13"/>
  <c r="AH56" i="13" s="1"/>
  <c r="AA56" i="13"/>
  <c r="E52" i="13"/>
  <c r="E51" i="13"/>
  <c r="E43" i="13"/>
  <c r="E42" i="13"/>
  <c r="E5" i="13" s="1"/>
  <c r="E41" i="13"/>
  <c r="A39" i="13"/>
  <c r="D36" i="13"/>
  <c r="B36" i="13"/>
  <c r="D35" i="13"/>
  <c r="B35" i="13"/>
  <c r="D34" i="13"/>
  <c r="B34" i="13"/>
  <c r="D33" i="13"/>
  <c r="B33" i="13"/>
  <c r="T26" i="13"/>
  <c r="E26" i="13"/>
  <c r="T19" i="13"/>
  <c r="E16" i="13"/>
  <c r="E15" i="13"/>
  <c r="E14" i="13"/>
  <c r="T12" i="13"/>
  <c r="T10" i="13"/>
  <c r="E9" i="13"/>
  <c r="T8" i="13"/>
  <c r="E8" i="13"/>
  <c r="E7" i="13"/>
  <c r="T6" i="13"/>
  <c r="E6" i="13"/>
  <c r="T4" i="13"/>
  <c r="E4" i="13"/>
  <c r="Y1" i="13"/>
  <c r="A1" i="13"/>
  <c r="AE76" i="12"/>
  <c r="AH76" i="12" s="1"/>
  <c r="AA76" i="12"/>
  <c r="AI61" i="12"/>
  <c r="AH61" i="12"/>
  <c r="AG61" i="12"/>
  <c r="AF61" i="12"/>
  <c r="AE61" i="12"/>
  <c r="AD61" i="12"/>
  <c r="AC61" i="12"/>
  <c r="AB61" i="12"/>
  <c r="AA61" i="12"/>
  <c r="AE60" i="12"/>
  <c r="AH60" i="12" s="1"/>
  <c r="AA60" i="12"/>
  <c r="AF56" i="12"/>
  <c r="AE56" i="12"/>
  <c r="AI56" i="12" s="1"/>
  <c r="AB56" i="12"/>
  <c r="AA56" i="12"/>
  <c r="E52" i="12"/>
  <c r="E51" i="12"/>
  <c r="E43" i="12"/>
  <c r="E6" i="12" s="1"/>
  <c r="E42" i="12"/>
  <c r="E41" i="12"/>
  <c r="A39" i="12"/>
  <c r="D36" i="12"/>
  <c r="B36" i="12"/>
  <c r="D35" i="12"/>
  <c r="B35" i="12"/>
  <c r="D34" i="12"/>
  <c r="B34" i="12"/>
  <c r="D33" i="12"/>
  <c r="B33" i="12"/>
  <c r="T26" i="12"/>
  <c r="E26" i="12"/>
  <c r="T19" i="12"/>
  <c r="E16" i="12"/>
  <c r="E15" i="12"/>
  <c r="E14" i="12"/>
  <c r="T12" i="12"/>
  <c r="T10" i="12"/>
  <c r="E9" i="12"/>
  <c r="T8" i="12"/>
  <c r="E8" i="12"/>
  <c r="E7" i="12"/>
  <c r="T6" i="12"/>
  <c r="E5" i="12"/>
  <c r="T4" i="12"/>
  <c r="E4" i="12"/>
  <c r="Y1" i="12"/>
  <c r="A1" i="12"/>
  <c r="AF76" i="11"/>
  <c r="AE76" i="11"/>
  <c r="AI76" i="11" s="1"/>
  <c r="AB76" i="11"/>
  <c r="AA76" i="11"/>
  <c r="AI61" i="11"/>
  <c r="AH61" i="11"/>
  <c r="AG61" i="11"/>
  <c r="AF61" i="11"/>
  <c r="AE61" i="11"/>
  <c r="AD61" i="11"/>
  <c r="AC61" i="11"/>
  <c r="AB61" i="11"/>
  <c r="AA61" i="11"/>
  <c r="AF60" i="11"/>
  <c r="AE60" i="11"/>
  <c r="AI60" i="11" s="1"/>
  <c r="AB60" i="11"/>
  <c r="AA60" i="11"/>
  <c r="AG56" i="11"/>
  <c r="AF56" i="11"/>
  <c r="AE56" i="11"/>
  <c r="AI56" i="11" s="1"/>
  <c r="AC56" i="11"/>
  <c r="AB56" i="11"/>
  <c r="AA56" i="11"/>
  <c r="E52" i="11"/>
  <c r="E51" i="11"/>
  <c r="E43" i="11"/>
  <c r="E42" i="11"/>
  <c r="E41" i="11"/>
  <c r="A39" i="11"/>
  <c r="A1" i="11" s="1"/>
  <c r="D36" i="11"/>
  <c r="B36" i="11"/>
  <c r="D35" i="11"/>
  <c r="B35" i="11"/>
  <c r="D34" i="11"/>
  <c r="B34" i="11"/>
  <c r="D33" i="11"/>
  <c r="B33" i="11"/>
  <c r="T26" i="11"/>
  <c r="E26" i="11"/>
  <c r="T19" i="11"/>
  <c r="E16" i="11"/>
  <c r="E15" i="11"/>
  <c r="E14" i="11"/>
  <c r="T12" i="11"/>
  <c r="T10" i="11"/>
  <c r="E9" i="11"/>
  <c r="T8" i="11"/>
  <c r="E8" i="11"/>
  <c r="E7" i="11"/>
  <c r="T6" i="11"/>
  <c r="E6" i="11"/>
  <c r="E5" i="11"/>
  <c r="T4" i="11"/>
  <c r="E4" i="11"/>
  <c r="Y1" i="11"/>
  <c r="AG76" i="10"/>
  <c r="AF76" i="10"/>
  <c r="AE76" i="10"/>
  <c r="AI76" i="10" s="1"/>
  <c r="AC76" i="10"/>
  <c r="AB76" i="10"/>
  <c r="AA76" i="10"/>
  <c r="AI61" i="10"/>
  <c r="AH61" i="10"/>
  <c r="AG61" i="10"/>
  <c r="AF61" i="10"/>
  <c r="AE61" i="10"/>
  <c r="AD61" i="10"/>
  <c r="AC61" i="10"/>
  <c r="AB61" i="10"/>
  <c r="AA61" i="10"/>
  <c r="AG60" i="10"/>
  <c r="AF60" i="10"/>
  <c r="AE60" i="10"/>
  <c r="AI60" i="10" s="1"/>
  <c r="AC60" i="10"/>
  <c r="AB60" i="10"/>
  <c r="AA60" i="10"/>
  <c r="AH56" i="10"/>
  <c r="AG56" i="10"/>
  <c r="AF56" i="10"/>
  <c r="AE56" i="10"/>
  <c r="AI56" i="10" s="1"/>
  <c r="AD56" i="10"/>
  <c r="I57" i="10" s="1"/>
  <c r="AC56" i="10"/>
  <c r="K60" i="10" s="1"/>
  <c r="AB56" i="10"/>
  <c r="AA56" i="10"/>
  <c r="E52" i="10"/>
  <c r="E51" i="10"/>
  <c r="E43" i="10"/>
  <c r="E42" i="10"/>
  <c r="E41" i="10"/>
  <c r="A39" i="10"/>
  <c r="A1" i="10" s="1"/>
  <c r="D36" i="10"/>
  <c r="B36" i="10"/>
  <c r="D35" i="10"/>
  <c r="B35" i="10"/>
  <c r="D34" i="10"/>
  <c r="B34" i="10"/>
  <c r="D33" i="10"/>
  <c r="B33" i="10"/>
  <c r="T26" i="10"/>
  <c r="E26" i="10"/>
  <c r="T19" i="10"/>
  <c r="E16" i="10"/>
  <c r="E15" i="10"/>
  <c r="E14" i="10"/>
  <c r="T12" i="10"/>
  <c r="T10" i="10"/>
  <c r="E9" i="10"/>
  <c r="T8" i="10"/>
  <c r="E8" i="10"/>
  <c r="E7" i="10"/>
  <c r="T6" i="10"/>
  <c r="E6" i="10"/>
  <c r="E5" i="10"/>
  <c r="T4" i="10"/>
  <c r="E4" i="10"/>
  <c r="Y1" i="10"/>
  <c r="AH76" i="9"/>
  <c r="AG76" i="9"/>
  <c r="AE76" i="9"/>
  <c r="AF76" i="9" s="1"/>
  <c r="AD76" i="9"/>
  <c r="AC76" i="9"/>
  <c r="AA76" i="9"/>
  <c r="AI61" i="9"/>
  <c r="AH61" i="9"/>
  <c r="AG61" i="9"/>
  <c r="AF61" i="9"/>
  <c r="AE61" i="9"/>
  <c r="AD61" i="9"/>
  <c r="AC61" i="9"/>
  <c r="AB61" i="9"/>
  <c r="AA61" i="9"/>
  <c r="AH60" i="9"/>
  <c r="AG60" i="9"/>
  <c r="AE60" i="9"/>
  <c r="AF60" i="9" s="1"/>
  <c r="AD60" i="9"/>
  <c r="AC60" i="9"/>
  <c r="AB60" i="9"/>
  <c r="AA60" i="9"/>
  <c r="F59" i="9"/>
  <c r="F22" i="9" s="1"/>
  <c r="AI56" i="9"/>
  <c r="AH56" i="9"/>
  <c r="AE56" i="9"/>
  <c r="AD56" i="9"/>
  <c r="AA56" i="9"/>
  <c r="E52" i="9"/>
  <c r="E15" i="9" s="1"/>
  <c r="E51" i="9"/>
  <c r="E43" i="9"/>
  <c r="E42" i="9"/>
  <c r="E5" i="9" s="1"/>
  <c r="E41" i="9"/>
  <c r="A39" i="9"/>
  <c r="D36" i="9"/>
  <c r="B36" i="9"/>
  <c r="D35" i="9"/>
  <c r="B35" i="9"/>
  <c r="D34" i="9"/>
  <c r="B34" i="9"/>
  <c r="D33" i="9"/>
  <c r="B33" i="9"/>
  <c r="T26" i="9"/>
  <c r="E26" i="9"/>
  <c r="T19" i="9"/>
  <c r="E16" i="9"/>
  <c r="E14" i="9"/>
  <c r="T12" i="9"/>
  <c r="T10" i="9"/>
  <c r="E9" i="9"/>
  <c r="T8" i="9"/>
  <c r="E8" i="9"/>
  <c r="E7" i="9"/>
  <c r="T6" i="9"/>
  <c r="E6" i="9"/>
  <c r="T4" i="9"/>
  <c r="E4" i="9"/>
  <c r="Y1" i="9"/>
  <c r="A1" i="9"/>
  <c r="AH76" i="8"/>
  <c r="AE76" i="8"/>
  <c r="AI76" i="8" s="1"/>
  <c r="AD76" i="8"/>
  <c r="AI61" i="8"/>
  <c r="AH61" i="8"/>
  <c r="AG61" i="8"/>
  <c r="AF61" i="8"/>
  <c r="AE61" i="8"/>
  <c r="AD61" i="8"/>
  <c r="AC61" i="8"/>
  <c r="AB61" i="8"/>
  <c r="AA61" i="8"/>
  <c r="AI60" i="8"/>
  <c r="AE60" i="8"/>
  <c r="AD60" i="8" s="1"/>
  <c r="AA60" i="8"/>
  <c r="AF56" i="8"/>
  <c r="AE56" i="8"/>
  <c r="AI56" i="8" s="1"/>
  <c r="AB56" i="8"/>
  <c r="E52" i="8"/>
  <c r="E51" i="8"/>
  <c r="E43" i="8"/>
  <c r="E6" i="8" s="1"/>
  <c r="E42" i="8"/>
  <c r="E41" i="8"/>
  <c r="A39" i="8"/>
  <c r="D36" i="8"/>
  <c r="B36" i="8"/>
  <c r="D35" i="8"/>
  <c r="B35" i="8"/>
  <c r="D34" i="8"/>
  <c r="B34" i="8"/>
  <c r="D33" i="8"/>
  <c r="B33" i="8"/>
  <c r="T26" i="8"/>
  <c r="E26" i="8"/>
  <c r="T19" i="8"/>
  <c r="E16" i="8"/>
  <c r="E15" i="8"/>
  <c r="E14" i="8"/>
  <c r="T12" i="8"/>
  <c r="T10" i="8"/>
  <c r="E9" i="8"/>
  <c r="T8" i="8"/>
  <c r="E8" i="8"/>
  <c r="E7" i="8"/>
  <c r="T6" i="8"/>
  <c r="E5" i="8"/>
  <c r="T4" i="8"/>
  <c r="E4" i="8"/>
  <c r="Y1" i="8"/>
  <c r="A1" i="8"/>
  <c r="AI76" i="7"/>
  <c r="AE76" i="7"/>
  <c r="AB76" i="7" s="1"/>
  <c r="AA76" i="7"/>
  <c r="AI61" i="7"/>
  <c r="AH61" i="7"/>
  <c r="AG61" i="7"/>
  <c r="AF61" i="7"/>
  <c r="AE61" i="7"/>
  <c r="AD61" i="7"/>
  <c r="AC61" i="7"/>
  <c r="AB61" i="7"/>
  <c r="AA61" i="7"/>
  <c r="AH60" i="7"/>
  <c r="AF60" i="7"/>
  <c r="AE60" i="7"/>
  <c r="AI60" i="7" s="1"/>
  <c r="AD60" i="7"/>
  <c r="AB60" i="7"/>
  <c r="AA60" i="7"/>
  <c r="AG56" i="7"/>
  <c r="AE56" i="7"/>
  <c r="AF56" i="7" s="1"/>
  <c r="AC56" i="7"/>
  <c r="AA56" i="7"/>
  <c r="E52" i="7"/>
  <c r="E51" i="7"/>
  <c r="E43" i="7"/>
  <c r="E42" i="7"/>
  <c r="E5" i="7" s="1"/>
  <c r="E41" i="7"/>
  <c r="A39" i="7"/>
  <c r="A1" i="7" s="1"/>
  <c r="D36" i="7"/>
  <c r="B36" i="7"/>
  <c r="D35" i="7"/>
  <c r="B35" i="7"/>
  <c r="D34" i="7"/>
  <c r="B34" i="7"/>
  <c r="D33" i="7"/>
  <c r="B33" i="7"/>
  <c r="T26" i="7"/>
  <c r="E26" i="7"/>
  <c r="T19" i="7"/>
  <c r="E16" i="7"/>
  <c r="E15" i="7"/>
  <c r="E14" i="7"/>
  <c r="T12" i="7"/>
  <c r="T10" i="7"/>
  <c r="E9" i="7"/>
  <c r="T8" i="7"/>
  <c r="E8" i="7"/>
  <c r="E7" i="7"/>
  <c r="T6" i="7"/>
  <c r="E6" i="7"/>
  <c r="T4" i="7"/>
  <c r="E4" i="7"/>
  <c r="Y1" i="7"/>
  <c r="AG76" i="6"/>
  <c r="AE76" i="6"/>
  <c r="AF76" i="6" s="1"/>
  <c r="AC76" i="6"/>
  <c r="AA76" i="6"/>
  <c r="AI61" i="6"/>
  <c r="AH61" i="6"/>
  <c r="AG61" i="6"/>
  <c r="AF61" i="6"/>
  <c r="AE61" i="6"/>
  <c r="AD61" i="6"/>
  <c r="AC61" i="6"/>
  <c r="AB61" i="6"/>
  <c r="AA61" i="6"/>
  <c r="AG60" i="6"/>
  <c r="AE60" i="6"/>
  <c r="AF60" i="6" s="1"/>
  <c r="AC60" i="6"/>
  <c r="AA60" i="6"/>
  <c r="AH56" i="6"/>
  <c r="AG56" i="6"/>
  <c r="AF56" i="6"/>
  <c r="AE56" i="6"/>
  <c r="AI56" i="6" s="1"/>
  <c r="AD56" i="6"/>
  <c r="K60" i="6" s="1"/>
  <c r="AC56" i="6"/>
  <c r="AB56" i="6"/>
  <c r="I60" i="6" s="1"/>
  <c r="AA56" i="6"/>
  <c r="M60" i="6" s="1"/>
  <c r="E52" i="6"/>
  <c r="E51" i="6"/>
  <c r="E43" i="6"/>
  <c r="E6" i="6" s="1"/>
  <c r="E42" i="6"/>
  <c r="E41" i="6"/>
  <c r="A39" i="6"/>
  <c r="D36" i="6"/>
  <c r="B36" i="6"/>
  <c r="D35" i="6"/>
  <c r="B35" i="6"/>
  <c r="D34" i="6"/>
  <c r="B34" i="6"/>
  <c r="D33" i="6"/>
  <c r="B33" i="6"/>
  <c r="T26" i="6"/>
  <c r="E26" i="6"/>
  <c r="T19" i="6"/>
  <c r="E16" i="6"/>
  <c r="E15" i="6"/>
  <c r="E14" i="6"/>
  <c r="T12" i="6"/>
  <c r="T10" i="6"/>
  <c r="E9" i="6"/>
  <c r="T8" i="6"/>
  <c r="E8" i="6"/>
  <c r="E7" i="6"/>
  <c r="T6" i="6"/>
  <c r="E5" i="6"/>
  <c r="T4" i="6"/>
  <c r="E4" i="6"/>
  <c r="Y1" i="6"/>
  <c r="A1" i="6"/>
  <c r="AH76" i="5"/>
  <c r="AG76" i="5"/>
  <c r="AF76" i="5"/>
  <c r="AE76" i="5"/>
  <c r="AI76" i="5" s="1"/>
  <c r="M73" i="5" s="1"/>
  <c r="M36" i="5" s="1"/>
  <c r="AD76" i="5"/>
  <c r="I73" i="5" s="1"/>
  <c r="I36" i="5" s="1"/>
  <c r="AC76" i="5"/>
  <c r="AB76" i="5"/>
  <c r="K73" i="5" s="1"/>
  <c r="K36" i="5" s="1"/>
  <c r="AA76" i="5"/>
  <c r="E73" i="5"/>
  <c r="E36" i="5" s="1"/>
  <c r="G72" i="5"/>
  <c r="G35" i="5" s="1"/>
  <c r="I71" i="5"/>
  <c r="I34" i="5" s="1"/>
  <c r="K70" i="5"/>
  <c r="K33" i="5" s="1"/>
  <c r="AI61" i="5"/>
  <c r="AH61" i="5"/>
  <c r="AG61" i="5"/>
  <c r="AF61" i="5"/>
  <c r="AE61" i="5"/>
  <c r="AD61" i="5"/>
  <c r="AC61" i="5"/>
  <c r="AB61" i="5"/>
  <c r="AA61" i="5"/>
  <c r="AH60" i="5"/>
  <c r="AG60" i="5"/>
  <c r="AF60" i="5"/>
  <c r="AE60" i="5"/>
  <c r="AI60" i="5" s="1"/>
  <c r="AD60" i="5"/>
  <c r="L59" i="5" s="1"/>
  <c r="AC60" i="5"/>
  <c r="AB60" i="5"/>
  <c r="AA60" i="5"/>
  <c r="H59" i="5"/>
  <c r="AE56" i="5"/>
  <c r="AH56" i="5" s="1"/>
  <c r="AA56" i="5"/>
  <c r="E52" i="5"/>
  <c r="E51" i="5"/>
  <c r="E43" i="5"/>
  <c r="E42" i="5"/>
  <c r="E5" i="5" s="1"/>
  <c r="E41" i="5"/>
  <c r="A39" i="5"/>
  <c r="A1" i="5" s="1"/>
  <c r="D36" i="5"/>
  <c r="B36" i="5"/>
  <c r="D35" i="5"/>
  <c r="B35" i="5"/>
  <c r="D34" i="5"/>
  <c r="B34" i="5"/>
  <c r="D33" i="5"/>
  <c r="B33" i="5"/>
  <c r="T26" i="5"/>
  <c r="E26" i="5"/>
  <c r="T19" i="5"/>
  <c r="E16" i="5"/>
  <c r="E15" i="5"/>
  <c r="E14" i="5"/>
  <c r="T12" i="5"/>
  <c r="T10" i="5"/>
  <c r="E9" i="5"/>
  <c r="T8" i="5"/>
  <c r="E8" i="5"/>
  <c r="E7" i="5"/>
  <c r="T6" i="5"/>
  <c r="E6" i="5"/>
  <c r="T4" i="5"/>
  <c r="E4" i="5"/>
  <c r="Y1" i="5"/>
  <c r="AE76" i="4"/>
  <c r="AH76" i="4" s="1"/>
  <c r="AA76" i="4"/>
  <c r="AI61" i="4"/>
  <c r="AH61" i="4"/>
  <c r="AG61" i="4"/>
  <c r="AF61" i="4"/>
  <c r="AE61" i="4"/>
  <c r="AD61" i="4"/>
  <c r="AC61" i="4"/>
  <c r="AB61" i="4"/>
  <c r="AA61" i="4"/>
  <c r="AE60" i="4"/>
  <c r="AH60" i="4" s="1"/>
  <c r="AA60" i="4"/>
  <c r="AH56" i="4"/>
  <c r="AF56" i="4"/>
  <c r="AE56" i="4"/>
  <c r="AI56" i="4" s="1"/>
  <c r="AD56" i="4"/>
  <c r="AB56" i="4"/>
  <c r="AA56" i="4"/>
  <c r="E52" i="4"/>
  <c r="E51" i="4"/>
  <c r="E43" i="4"/>
  <c r="E6" i="4" s="1"/>
  <c r="E42" i="4"/>
  <c r="E41" i="4"/>
  <c r="A39" i="4"/>
  <c r="D36" i="4"/>
  <c r="B36" i="4"/>
  <c r="D35" i="4"/>
  <c r="B35" i="4"/>
  <c r="D34" i="4"/>
  <c r="B34" i="4"/>
  <c r="D33" i="4"/>
  <c r="B33" i="4"/>
  <c r="T26" i="4"/>
  <c r="E26" i="4"/>
  <c r="T19" i="4"/>
  <c r="E16" i="4"/>
  <c r="E15" i="4"/>
  <c r="E14" i="4"/>
  <c r="T12" i="4"/>
  <c r="T10" i="4"/>
  <c r="E9" i="4"/>
  <c r="T8" i="4"/>
  <c r="E8" i="4"/>
  <c r="E7" i="4"/>
  <c r="T6" i="4"/>
  <c r="E5" i="4"/>
  <c r="T4" i="4"/>
  <c r="E4" i="4"/>
  <c r="Y1" i="4"/>
  <c r="A1" i="4"/>
  <c r="AH76" i="3"/>
  <c r="AG76" i="3"/>
  <c r="AF76" i="3"/>
  <c r="AE76" i="3"/>
  <c r="AI76" i="3" s="1"/>
  <c r="M71" i="3" s="1"/>
  <c r="M34" i="3" s="1"/>
  <c r="AD76" i="3"/>
  <c r="AC76" i="3"/>
  <c r="AB76" i="3"/>
  <c r="G73" i="3" s="1"/>
  <c r="G36" i="3" s="1"/>
  <c r="AA76" i="3"/>
  <c r="I73" i="3"/>
  <c r="I36" i="3" s="1"/>
  <c r="K72" i="3"/>
  <c r="K35" i="3" s="1"/>
  <c r="E71" i="3"/>
  <c r="E34" i="3" s="1"/>
  <c r="G70" i="3"/>
  <c r="G33" i="3" s="1"/>
  <c r="AI61" i="3"/>
  <c r="AH61" i="3"/>
  <c r="AG61" i="3"/>
  <c r="AF61" i="3"/>
  <c r="AE61" i="3"/>
  <c r="AD61" i="3"/>
  <c r="AC61" i="3"/>
  <c r="AB61" i="3"/>
  <c r="AA61" i="3"/>
  <c r="AH60" i="3"/>
  <c r="AG60" i="3"/>
  <c r="AF60" i="3"/>
  <c r="AE60" i="3"/>
  <c r="AI60" i="3" s="1"/>
  <c r="AD60" i="3"/>
  <c r="AC60" i="3"/>
  <c r="AB60" i="3"/>
  <c r="J59" i="3" s="1"/>
  <c r="AA60" i="3"/>
  <c r="L59" i="3"/>
  <c r="AG56" i="3"/>
  <c r="AE56" i="3"/>
  <c r="AF56" i="3" s="1"/>
  <c r="AC56" i="3"/>
  <c r="AA56" i="3"/>
  <c r="E52" i="3"/>
  <c r="E51" i="3"/>
  <c r="E14" i="3" s="1"/>
  <c r="E43" i="3"/>
  <c r="E42" i="3"/>
  <c r="E5" i="3" s="1"/>
  <c r="E41" i="3"/>
  <c r="A39" i="3"/>
  <c r="A1" i="3" s="1"/>
  <c r="D36" i="3"/>
  <c r="B36" i="3"/>
  <c r="D35" i="3"/>
  <c r="B35" i="3"/>
  <c r="D34" i="3"/>
  <c r="B34" i="3"/>
  <c r="D33" i="3"/>
  <c r="B33" i="3"/>
  <c r="T26" i="3"/>
  <c r="E26" i="3"/>
  <c r="T19" i="3"/>
  <c r="E16" i="3"/>
  <c r="E15" i="3"/>
  <c r="T12" i="3"/>
  <c r="T10" i="3"/>
  <c r="E9" i="3"/>
  <c r="T8" i="3"/>
  <c r="E8" i="3"/>
  <c r="E7" i="3"/>
  <c r="T6" i="3"/>
  <c r="E6" i="3"/>
  <c r="T4" i="3"/>
  <c r="E4" i="3"/>
  <c r="Y1" i="3"/>
  <c r="AG76" i="2"/>
  <c r="AE76" i="2"/>
  <c r="AF76" i="2" s="1"/>
  <c r="AC76" i="2"/>
  <c r="AA76" i="2"/>
  <c r="AI61" i="2"/>
  <c r="AH61" i="2"/>
  <c r="AG61" i="2"/>
  <c r="AF61" i="2"/>
  <c r="AE61" i="2"/>
  <c r="AD61" i="2"/>
  <c r="AC61" i="2"/>
  <c r="AB61" i="2"/>
  <c r="AA61" i="2"/>
  <c r="AG60" i="2"/>
  <c r="AE60" i="2"/>
  <c r="AF60" i="2" s="1"/>
  <c r="AC60" i="2"/>
  <c r="AA60" i="2"/>
  <c r="AH56" i="2"/>
  <c r="AF56" i="2"/>
  <c r="AE56" i="2"/>
  <c r="AG56" i="2" s="1"/>
  <c r="AD56" i="2"/>
  <c r="AB56" i="2"/>
  <c r="AA56" i="2"/>
  <c r="E52" i="2"/>
  <c r="E51" i="2"/>
  <c r="E43" i="2"/>
  <c r="E6" i="2" s="1"/>
  <c r="E42" i="2"/>
  <c r="E41" i="2"/>
  <c r="A39" i="2"/>
  <c r="D36" i="2"/>
  <c r="B36" i="2"/>
  <c r="D35" i="2"/>
  <c r="B35" i="2"/>
  <c r="D34" i="2"/>
  <c r="B34" i="2"/>
  <c r="D33" i="2"/>
  <c r="B33" i="2"/>
  <c r="T26" i="2"/>
  <c r="E26" i="2"/>
  <c r="T19" i="2"/>
  <c r="E16" i="2"/>
  <c r="E15" i="2"/>
  <c r="E14" i="2"/>
  <c r="T12" i="2"/>
  <c r="T10" i="2"/>
  <c r="E9" i="2"/>
  <c r="T8" i="2"/>
  <c r="E8" i="2"/>
  <c r="E7" i="2"/>
  <c r="T6" i="2"/>
  <c r="E5" i="2"/>
  <c r="T4" i="2"/>
  <c r="E4" i="2"/>
  <c r="Y1" i="2"/>
  <c r="A1" i="2"/>
  <c r="AH76" i="1"/>
  <c r="AF76" i="1"/>
  <c r="AE76" i="1"/>
  <c r="AG76" i="1" s="1"/>
  <c r="AD76" i="1"/>
  <c r="AB76" i="1"/>
  <c r="AA76" i="1"/>
  <c r="AI61" i="1"/>
  <c r="AH61" i="1"/>
  <c r="AG61" i="1"/>
  <c r="AF61" i="1"/>
  <c r="AE61" i="1"/>
  <c r="AD61" i="1"/>
  <c r="AC61" i="1"/>
  <c r="AB61" i="1"/>
  <c r="AA61" i="1"/>
  <c r="AH60" i="1"/>
  <c r="AG60" i="1"/>
  <c r="AF60" i="1"/>
  <c r="AE60" i="1"/>
  <c r="AI60" i="1" s="1"/>
  <c r="AD60" i="1"/>
  <c r="L59" i="1" s="1"/>
  <c r="AC60" i="1"/>
  <c r="AB60" i="1"/>
  <c r="AA60" i="1"/>
  <c r="H59" i="1"/>
  <c r="AE56" i="1"/>
  <c r="AH56" i="1" s="1"/>
  <c r="AA56" i="1"/>
  <c r="E52" i="1"/>
  <c r="E51" i="1"/>
  <c r="E43" i="1"/>
  <c r="E42" i="1"/>
  <c r="E5" i="1" s="1"/>
  <c r="E41" i="1"/>
  <c r="A39" i="1"/>
  <c r="A1" i="1" s="1"/>
  <c r="D36" i="1"/>
  <c r="B36" i="1"/>
  <c r="D35" i="1"/>
  <c r="B35" i="1"/>
  <c r="D34" i="1"/>
  <c r="B34" i="1"/>
  <c r="D33" i="1"/>
  <c r="B33" i="1"/>
  <c r="T26" i="1"/>
  <c r="E26" i="1"/>
  <c r="T19" i="1"/>
  <c r="E16" i="1"/>
  <c r="E15" i="1"/>
  <c r="E14" i="1"/>
  <c r="T12" i="1"/>
  <c r="T10" i="1"/>
  <c r="E9" i="1"/>
  <c r="T8" i="1"/>
  <c r="E8" i="1"/>
  <c r="E7" i="1"/>
  <c r="T6" i="1"/>
  <c r="E6" i="1"/>
  <c r="T4" i="1"/>
  <c r="E4" i="1"/>
  <c r="Y1" i="1"/>
  <c r="F56" i="56"/>
  <c r="F21" i="56"/>
  <c r="F46" i="56"/>
  <c r="F11" i="56"/>
  <c r="F49" i="56"/>
  <c r="F45" i="56"/>
  <c r="F32" i="56"/>
  <c r="F22" i="56"/>
  <c r="F48" i="56"/>
  <c r="F33" i="56"/>
  <c r="F5" i="56"/>
  <c r="F28" i="56"/>
  <c r="F10" i="56"/>
  <c r="F16" i="56"/>
  <c r="F55" i="56"/>
  <c r="F29" i="56"/>
  <c r="F44" i="56"/>
  <c r="F14" i="56"/>
  <c r="F37" i="56"/>
  <c r="F15" i="56"/>
  <c r="F18" i="56"/>
  <c r="F53" i="56"/>
  <c r="F19" i="56"/>
  <c r="F27" i="56"/>
  <c r="F23" i="56"/>
  <c r="F35" i="56"/>
  <c r="F8" i="56"/>
  <c r="F52" i="56"/>
  <c r="F40" i="56"/>
  <c r="F17" i="56"/>
  <c r="F42" i="56"/>
  <c r="F25" i="56"/>
  <c r="F51" i="56"/>
  <c r="F36" i="56"/>
  <c r="F43" i="56"/>
  <c r="F30" i="56"/>
  <c r="F7" i="56"/>
  <c r="F39" i="56"/>
  <c r="F2" i="56"/>
  <c r="F38" i="56"/>
  <c r="F20" i="56"/>
  <c r="F26" i="56"/>
  <c r="F4" i="56"/>
  <c r="F50" i="56"/>
  <c r="F34" i="56"/>
  <c r="F12" i="56"/>
  <c r="F41" i="56"/>
  <c r="F9" i="56"/>
  <c r="F3" i="56"/>
  <c r="F31" i="56"/>
  <c r="F47" i="56"/>
  <c r="F6" i="56"/>
  <c r="F54" i="56"/>
  <c r="F13" i="56"/>
  <c r="F24" i="56"/>
  <c r="G41" i="56" l="1"/>
  <c r="G17" i="56"/>
  <c r="G33" i="56"/>
  <c r="G49" i="56"/>
  <c r="G9" i="56"/>
  <c r="G25" i="56"/>
  <c r="G5" i="56"/>
  <c r="G13" i="56"/>
  <c r="G21" i="56"/>
  <c r="G29" i="56"/>
  <c r="G37" i="56"/>
  <c r="G45" i="56"/>
  <c r="G53" i="56"/>
  <c r="G3" i="56"/>
  <c r="G7" i="56"/>
  <c r="G11" i="56"/>
  <c r="G15" i="56"/>
  <c r="G19" i="56"/>
  <c r="G23" i="56"/>
  <c r="G27" i="56"/>
  <c r="G31" i="56"/>
  <c r="G35" i="56"/>
  <c r="G39" i="56"/>
  <c r="G43" i="56"/>
  <c r="G47" i="56"/>
  <c r="G51" i="56"/>
  <c r="G55" i="56"/>
  <c r="G2" i="56"/>
  <c r="G4" i="56"/>
  <c r="G6" i="56"/>
  <c r="G8" i="56"/>
  <c r="G10" i="56"/>
  <c r="G12" i="56"/>
  <c r="G14" i="56"/>
  <c r="G16" i="56"/>
  <c r="G18" i="56"/>
  <c r="G20" i="56"/>
  <c r="G22" i="56"/>
  <c r="G24" i="56"/>
  <c r="G26" i="56"/>
  <c r="G28" i="56"/>
  <c r="G30" i="56"/>
  <c r="G32" i="56"/>
  <c r="G34" i="56"/>
  <c r="G36" i="56"/>
  <c r="G38" i="56"/>
  <c r="G40" i="56"/>
  <c r="G42" i="56"/>
  <c r="G44" i="56"/>
  <c r="G46" i="56"/>
  <c r="G48" i="56"/>
  <c r="G50" i="56"/>
  <c r="G52" i="56"/>
  <c r="G54" i="56"/>
  <c r="G56" i="56"/>
  <c r="N59" i="5"/>
  <c r="N59" i="1"/>
  <c r="AI60" i="4"/>
  <c r="AI56" i="5"/>
  <c r="I57" i="6"/>
  <c r="L59" i="9"/>
  <c r="J59" i="9"/>
  <c r="AB56" i="1"/>
  <c r="K60" i="1" s="1"/>
  <c r="AF56" i="1"/>
  <c r="J59" i="1"/>
  <c r="AI76" i="1"/>
  <c r="AI56" i="2"/>
  <c r="AD60" i="2"/>
  <c r="AH60" i="2"/>
  <c r="AD76" i="2"/>
  <c r="AH76" i="2"/>
  <c r="AD56" i="3"/>
  <c r="AH56" i="3"/>
  <c r="F59" i="3"/>
  <c r="F22" i="3" s="1"/>
  <c r="N59" i="3"/>
  <c r="I70" i="3"/>
  <c r="I33" i="3" s="1"/>
  <c r="G71" i="3"/>
  <c r="G34" i="3" s="1"/>
  <c r="E72" i="3"/>
  <c r="E35" i="3" s="1"/>
  <c r="M72" i="3"/>
  <c r="M35" i="3" s="1"/>
  <c r="K73" i="3"/>
  <c r="K36" i="3" s="1"/>
  <c r="AC56" i="4"/>
  <c r="E57" i="4" s="1"/>
  <c r="AG56" i="4"/>
  <c r="G57" i="4"/>
  <c r="I60" i="4"/>
  <c r="AB60" i="4"/>
  <c r="AF60" i="4"/>
  <c r="AB76" i="4"/>
  <c r="M71" i="4" s="1"/>
  <c r="M34" i="4" s="1"/>
  <c r="AF76" i="4"/>
  <c r="AB56" i="5"/>
  <c r="K60" i="5" s="1"/>
  <c r="AF56" i="5"/>
  <c r="J59" i="5"/>
  <c r="E70" i="5"/>
  <c r="E33" i="5" s="1"/>
  <c r="M70" i="5"/>
  <c r="M33" i="5" s="1"/>
  <c r="K71" i="5"/>
  <c r="K34" i="5" s="1"/>
  <c r="I72" i="5"/>
  <c r="I35" i="5" s="1"/>
  <c r="G73" i="5"/>
  <c r="G36" i="5" s="1"/>
  <c r="K57" i="6"/>
  <c r="E60" i="6"/>
  <c r="AD60" i="6"/>
  <c r="AH60" i="6"/>
  <c r="AD76" i="6"/>
  <c r="AH76" i="6"/>
  <c r="AD56" i="7"/>
  <c r="AH56" i="7"/>
  <c r="AC60" i="7"/>
  <c r="L59" i="7" s="1"/>
  <c r="AG60" i="7"/>
  <c r="AA56" i="8"/>
  <c r="AA76" i="8"/>
  <c r="AG56" i="9"/>
  <c r="AC56" i="9"/>
  <c r="AF56" i="9"/>
  <c r="AB56" i="9"/>
  <c r="K57" i="9" s="1"/>
  <c r="H59" i="9"/>
  <c r="G60" i="10"/>
  <c r="G62" i="10" s="1"/>
  <c r="G57" i="10"/>
  <c r="AI76" i="4"/>
  <c r="AI60" i="2"/>
  <c r="AI76" i="2"/>
  <c r="AI56" i="3"/>
  <c r="H59" i="3"/>
  <c r="K70" i="3"/>
  <c r="K33" i="3" s="1"/>
  <c r="I71" i="3"/>
  <c r="I34" i="3" s="1"/>
  <c r="G72" i="3"/>
  <c r="G35" i="3" s="1"/>
  <c r="E73" i="3"/>
  <c r="E36" i="3" s="1"/>
  <c r="M73" i="3"/>
  <c r="M36" i="3" s="1"/>
  <c r="I57" i="4"/>
  <c r="K60" i="4"/>
  <c r="AC60" i="4"/>
  <c r="L59" i="4" s="1"/>
  <c r="AG60" i="4"/>
  <c r="AC76" i="4"/>
  <c r="K72" i="4" s="1"/>
  <c r="K35" i="4" s="1"/>
  <c r="AG76" i="4"/>
  <c r="AC56" i="5"/>
  <c r="G60" i="5" s="1"/>
  <c r="G62" i="5" s="1"/>
  <c r="AG56" i="5"/>
  <c r="G70" i="5"/>
  <c r="G33" i="5" s="1"/>
  <c r="E71" i="5"/>
  <c r="E34" i="5" s="1"/>
  <c r="M71" i="5"/>
  <c r="M34" i="5" s="1"/>
  <c r="K72" i="5"/>
  <c r="K35" i="5" s="1"/>
  <c r="E57" i="6"/>
  <c r="M57" i="6"/>
  <c r="G60" i="6"/>
  <c r="AI60" i="6"/>
  <c r="AI76" i="6"/>
  <c r="AI56" i="7"/>
  <c r="H59" i="7"/>
  <c r="AH76" i="7"/>
  <c r="AD76" i="7"/>
  <c r="E70" i="7" s="1"/>
  <c r="E33" i="7" s="1"/>
  <c r="AG76" i="7"/>
  <c r="AC76" i="7"/>
  <c r="M70" i="7" s="1"/>
  <c r="M33" i="7" s="1"/>
  <c r="AG60" i="8"/>
  <c r="AC60" i="8"/>
  <c r="H59" i="8" s="1"/>
  <c r="AF60" i="8"/>
  <c r="AB60" i="8"/>
  <c r="L59" i="13"/>
  <c r="AI56" i="1"/>
  <c r="AC56" i="1"/>
  <c r="M60" i="1" s="1"/>
  <c r="AG56" i="1"/>
  <c r="AD56" i="1"/>
  <c r="I57" i="1"/>
  <c r="F59" i="1"/>
  <c r="F22" i="1" s="1"/>
  <c r="AC76" i="1"/>
  <c r="K73" i="1" s="1"/>
  <c r="K36" i="1" s="1"/>
  <c r="AC56" i="2"/>
  <c r="I60" i="2" s="1"/>
  <c r="AB60" i="2"/>
  <c r="L59" i="2" s="1"/>
  <c r="AB76" i="2"/>
  <c r="G72" i="2" s="1"/>
  <c r="G35" i="2" s="1"/>
  <c r="AB56" i="3"/>
  <c r="G60" i="3" s="1"/>
  <c r="M57" i="3"/>
  <c r="E70" i="3"/>
  <c r="E33" i="3" s="1"/>
  <c r="M70" i="3"/>
  <c r="M33" i="3" s="1"/>
  <c r="K71" i="3"/>
  <c r="K34" i="3" s="1"/>
  <c r="I72" i="3"/>
  <c r="I35" i="3" s="1"/>
  <c r="K57" i="4"/>
  <c r="E60" i="4"/>
  <c r="AD60" i="4"/>
  <c r="AD76" i="4"/>
  <c r="K70" i="4" s="1"/>
  <c r="K33" i="4" s="1"/>
  <c r="AD56" i="5"/>
  <c r="G57" i="5" s="1"/>
  <c r="F59" i="5"/>
  <c r="F22" i="5" s="1"/>
  <c r="I70" i="5"/>
  <c r="I33" i="5" s="1"/>
  <c r="G71" i="5"/>
  <c r="G34" i="5" s="1"/>
  <c r="E72" i="5"/>
  <c r="E35" i="5" s="1"/>
  <c r="M72" i="5"/>
  <c r="M35" i="5" s="1"/>
  <c r="G57" i="6"/>
  <c r="AB60" i="6"/>
  <c r="M71" i="6"/>
  <c r="M34" i="6" s="1"/>
  <c r="K72" i="6"/>
  <c r="K35" i="6" s="1"/>
  <c r="AB76" i="6"/>
  <c r="E73" i="6" s="1"/>
  <c r="E36" i="6" s="1"/>
  <c r="AB56" i="7"/>
  <c r="E57" i="7"/>
  <c r="M57" i="7"/>
  <c r="I73" i="7"/>
  <c r="I36" i="7" s="1"/>
  <c r="AF76" i="7"/>
  <c r="AH56" i="8"/>
  <c r="AD56" i="8"/>
  <c r="AG56" i="8"/>
  <c r="AC56" i="8"/>
  <c r="AH60" i="8"/>
  <c r="AG76" i="8"/>
  <c r="AC76" i="8"/>
  <c r="AF76" i="8"/>
  <c r="AB76" i="8"/>
  <c r="I60" i="9"/>
  <c r="G57" i="9"/>
  <c r="G60" i="9"/>
  <c r="M57" i="9"/>
  <c r="E57" i="9"/>
  <c r="E60" i="9"/>
  <c r="I60" i="10"/>
  <c r="I62" i="10" s="1"/>
  <c r="J59" i="14"/>
  <c r="AI60" i="12"/>
  <c r="AI76" i="12"/>
  <c r="AI56" i="13"/>
  <c r="I57" i="14"/>
  <c r="AI60" i="16"/>
  <c r="AI76" i="16"/>
  <c r="AI56" i="17"/>
  <c r="I57" i="18"/>
  <c r="I73" i="19"/>
  <c r="I36" i="19" s="1"/>
  <c r="K72" i="19"/>
  <c r="K35" i="19" s="1"/>
  <c r="M71" i="19"/>
  <c r="M34" i="19" s="1"/>
  <c r="E71" i="19"/>
  <c r="E34" i="19" s="1"/>
  <c r="AH76" i="25"/>
  <c r="AD76" i="25"/>
  <c r="AG76" i="25"/>
  <c r="AC76" i="25"/>
  <c r="AF76" i="25"/>
  <c r="AB76" i="25"/>
  <c r="AI60" i="9"/>
  <c r="N59" i="9" s="1"/>
  <c r="AI76" i="9"/>
  <c r="K57" i="10"/>
  <c r="K62" i="10" s="1"/>
  <c r="E60" i="10"/>
  <c r="M60" i="10"/>
  <c r="AD60" i="10"/>
  <c r="N59" i="10" s="1"/>
  <c r="AH60" i="10"/>
  <c r="G72" i="10"/>
  <c r="G35" i="10" s="1"/>
  <c r="AD76" i="10"/>
  <c r="E72" i="10" s="1"/>
  <c r="E35" i="10" s="1"/>
  <c r="AH76" i="10"/>
  <c r="AD56" i="11"/>
  <c r="M60" i="11" s="1"/>
  <c r="M62" i="11" s="1"/>
  <c r="AH56" i="11"/>
  <c r="I57" i="11"/>
  <c r="K60" i="11"/>
  <c r="AC60" i="11"/>
  <c r="H59" i="11" s="1"/>
  <c r="AG60" i="11"/>
  <c r="E72" i="11"/>
  <c r="E35" i="11" s="1"/>
  <c r="AC76" i="11"/>
  <c r="AG76" i="11"/>
  <c r="M72" i="11" s="1"/>
  <c r="M35" i="11" s="1"/>
  <c r="AC56" i="12"/>
  <c r="G60" i="12" s="1"/>
  <c r="AG56" i="12"/>
  <c r="AB60" i="12"/>
  <c r="AF60" i="12"/>
  <c r="AB76" i="12"/>
  <c r="M73" i="12" s="1"/>
  <c r="M36" i="12" s="1"/>
  <c r="AF76" i="12"/>
  <c r="AB56" i="13"/>
  <c r="K60" i="13" s="1"/>
  <c r="AF56" i="13"/>
  <c r="J59" i="13"/>
  <c r="AI60" i="13"/>
  <c r="N59" i="13" s="1"/>
  <c r="AI76" i="13"/>
  <c r="K57" i="14"/>
  <c r="H59" i="14"/>
  <c r="E60" i="14"/>
  <c r="M60" i="14"/>
  <c r="AD60" i="14"/>
  <c r="AH60" i="14"/>
  <c r="K70" i="14"/>
  <c r="K33" i="14" s="1"/>
  <c r="G72" i="14"/>
  <c r="G35" i="14" s="1"/>
  <c r="E73" i="14"/>
  <c r="E36" i="14" s="1"/>
  <c r="M73" i="14"/>
  <c r="M36" i="14" s="1"/>
  <c r="AD76" i="14"/>
  <c r="AH76" i="14"/>
  <c r="AD56" i="15"/>
  <c r="G60" i="15" s="1"/>
  <c r="AH56" i="15"/>
  <c r="K60" i="15"/>
  <c r="AC60" i="15"/>
  <c r="H59" i="15" s="1"/>
  <c r="AG60" i="15"/>
  <c r="AC76" i="15"/>
  <c r="M73" i="15" s="1"/>
  <c r="M36" i="15" s="1"/>
  <c r="AG76" i="15"/>
  <c r="AC56" i="16"/>
  <c r="G60" i="16" s="1"/>
  <c r="AG56" i="16"/>
  <c r="AB60" i="16"/>
  <c r="L59" i="16" s="1"/>
  <c r="AF60" i="16"/>
  <c r="AB76" i="16"/>
  <c r="AF76" i="16"/>
  <c r="AB56" i="17"/>
  <c r="M57" i="17" s="1"/>
  <c r="AF56" i="17"/>
  <c r="AI60" i="17"/>
  <c r="AI76" i="17"/>
  <c r="K57" i="18"/>
  <c r="K62" i="18" s="1"/>
  <c r="H59" i="18"/>
  <c r="E60" i="18"/>
  <c r="M60" i="18"/>
  <c r="AD60" i="18"/>
  <c r="L59" i="18" s="1"/>
  <c r="AH60" i="18"/>
  <c r="I71" i="18"/>
  <c r="I34" i="18" s="1"/>
  <c r="G72" i="18"/>
  <c r="G35" i="18" s="1"/>
  <c r="E73" i="18"/>
  <c r="E36" i="18" s="1"/>
  <c r="AD76" i="18"/>
  <c r="AH76" i="18"/>
  <c r="AC56" i="19"/>
  <c r="AH56" i="19"/>
  <c r="N59" i="19"/>
  <c r="K70" i="19"/>
  <c r="K33" i="19" s="1"/>
  <c r="G72" i="19"/>
  <c r="G35" i="19" s="1"/>
  <c r="M73" i="19"/>
  <c r="M36" i="19" s="1"/>
  <c r="G60" i="20"/>
  <c r="G62" i="20" s="1"/>
  <c r="I57" i="20"/>
  <c r="I62" i="20" s="1"/>
  <c r="F59" i="23"/>
  <c r="F22" i="23" s="1"/>
  <c r="J59" i="23"/>
  <c r="G73" i="23"/>
  <c r="G36" i="23" s="1"/>
  <c r="AH60" i="25"/>
  <c r="AD60" i="25"/>
  <c r="AG60" i="25"/>
  <c r="AC60" i="25"/>
  <c r="J59" i="25" s="1"/>
  <c r="AF60" i="25"/>
  <c r="AB60" i="25"/>
  <c r="N59" i="25" s="1"/>
  <c r="AI76" i="25"/>
  <c r="AH56" i="26"/>
  <c r="AD56" i="26"/>
  <c r="AG56" i="26"/>
  <c r="AC56" i="26"/>
  <c r="AF56" i="26"/>
  <c r="AB56" i="26"/>
  <c r="G57" i="26" s="1"/>
  <c r="AB76" i="9"/>
  <c r="E57" i="10"/>
  <c r="M57" i="10"/>
  <c r="K71" i="10"/>
  <c r="K34" i="10" s="1"/>
  <c r="I72" i="10"/>
  <c r="I35" i="10" s="1"/>
  <c r="K57" i="11"/>
  <c r="E60" i="11"/>
  <c r="AD60" i="11"/>
  <c r="F59" i="11" s="1"/>
  <c r="F22" i="11" s="1"/>
  <c r="AH60" i="11"/>
  <c r="G72" i="11"/>
  <c r="G35" i="11" s="1"/>
  <c r="E73" i="11"/>
  <c r="E36" i="11" s="1"/>
  <c r="AD76" i="11"/>
  <c r="K70" i="11" s="1"/>
  <c r="K33" i="11" s="1"/>
  <c r="AH76" i="11"/>
  <c r="AD56" i="12"/>
  <c r="I60" i="12" s="1"/>
  <c r="AH56" i="12"/>
  <c r="N59" i="12"/>
  <c r="K60" i="12"/>
  <c r="AC60" i="12"/>
  <c r="AG60" i="12"/>
  <c r="AC76" i="12"/>
  <c r="I70" i="12" s="1"/>
  <c r="I33" i="12" s="1"/>
  <c r="AG76" i="12"/>
  <c r="AC56" i="13"/>
  <c r="E60" i="13" s="1"/>
  <c r="AG56" i="13"/>
  <c r="AB76" i="13"/>
  <c r="E57" i="14"/>
  <c r="M57" i="14"/>
  <c r="E70" i="14"/>
  <c r="E33" i="14" s="1"/>
  <c r="M70" i="14"/>
  <c r="M33" i="14" s="1"/>
  <c r="K71" i="14"/>
  <c r="K34" i="14" s="1"/>
  <c r="I72" i="14"/>
  <c r="I35" i="14" s="1"/>
  <c r="AD60" i="15"/>
  <c r="N59" i="15" s="1"/>
  <c r="AH60" i="15"/>
  <c r="G72" i="15"/>
  <c r="G35" i="15" s="1"/>
  <c r="E73" i="15"/>
  <c r="E36" i="15" s="1"/>
  <c r="AD76" i="15"/>
  <c r="AH76" i="15"/>
  <c r="AD56" i="16"/>
  <c r="E57" i="16" s="1"/>
  <c r="AH56" i="16"/>
  <c r="AC60" i="16"/>
  <c r="AG60" i="16"/>
  <c r="AC76" i="16"/>
  <c r="M71" i="16" s="1"/>
  <c r="M34" i="16" s="1"/>
  <c r="AG76" i="16"/>
  <c r="AC56" i="17"/>
  <c r="AG56" i="17"/>
  <c r="I57" i="17" s="1"/>
  <c r="G57" i="17"/>
  <c r="AB60" i="17"/>
  <c r="AB76" i="17"/>
  <c r="I73" i="17" s="1"/>
  <c r="I36" i="17" s="1"/>
  <c r="E57" i="18"/>
  <c r="M57" i="18"/>
  <c r="E70" i="18"/>
  <c r="E33" i="18" s="1"/>
  <c r="M70" i="18"/>
  <c r="M33" i="18" s="1"/>
  <c r="K71" i="18"/>
  <c r="K34" i="18" s="1"/>
  <c r="I72" i="18"/>
  <c r="I35" i="18" s="1"/>
  <c r="AD56" i="19"/>
  <c r="E60" i="19"/>
  <c r="G71" i="19"/>
  <c r="G34" i="19" s="1"/>
  <c r="M72" i="19"/>
  <c r="M35" i="19" s="1"/>
  <c r="AH76" i="21"/>
  <c r="AD76" i="21"/>
  <c r="AG76" i="21"/>
  <c r="AC76" i="21"/>
  <c r="AF76" i="21"/>
  <c r="AB76" i="21"/>
  <c r="I71" i="21" s="1"/>
  <c r="I34" i="21" s="1"/>
  <c r="AH56" i="22"/>
  <c r="AD56" i="22"/>
  <c r="AG56" i="22"/>
  <c r="AC56" i="22"/>
  <c r="I60" i="22" s="1"/>
  <c r="AF56" i="22"/>
  <c r="AB56" i="22"/>
  <c r="I73" i="23"/>
  <c r="I36" i="23" s="1"/>
  <c r="G70" i="23"/>
  <c r="G33" i="23" s="1"/>
  <c r="E60" i="26"/>
  <c r="L59" i="26"/>
  <c r="E57" i="11"/>
  <c r="M57" i="11"/>
  <c r="K57" i="12"/>
  <c r="E60" i="12"/>
  <c r="AD60" i="12"/>
  <c r="L59" i="12" s="1"/>
  <c r="I71" i="12"/>
  <c r="I34" i="12" s="1"/>
  <c r="G72" i="12"/>
  <c r="G35" i="12" s="1"/>
  <c r="AD76" i="12"/>
  <c r="AD56" i="13"/>
  <c r="G60" i="13" s="1"/>
  <c r="F59" i="13"/>
  <c r="F22" i="13" s="1"/>
  <c r="G57" i="14"/>
  <c r="G70" i="14"/>
  <c r="G33" i="14" s="1"/>
  <c r="E71" i="14"/>
  <c r="E34" i="14" s="1"/>
  <c r="M71" i="14"/>
  <c r="M34" i="14" s="1"/>
  <c r="K72" i="14"/>
  <c r="K35" i="14" s="1"/>
  <c r="E57" i="15"/>
  <c r="M57" i="15"/>
  <c r="E70" i="15"/>
  <c r="E33" i="15" s="1"/>
  <c r="M70" i="15"/>
  <c r="M33" i="15" s="1"/>
  <c r="K71" i="15"/>
  <c r="K34" i="15" s="1"/>
  <c r="I72" i="15"/>
  <c r="I35" i="15" s="1"/>
  <c r="AD60" i="16"/>
  <c r="N59" i="16" s="1"/>
  <c r="E73" i="16"/>
  <c r="E36" i="16" s="1"/>
  <c r="AD76" i="16"/>
  <c r="K73" i="16" s="1"/>
  <c r="K36" i="16" s="1"/>
  <c r="AD56" i="17"/>
  <c r="G60" i="17" s="1"/>
  <c r="G62" i="17" s="1"/>
  <c r="G57" i="18"/>
  <c r="G62" i="18" s="1"/>
  <c r="G70" i="18"/>
  <c r="G33" i="18" s="1"/>
  <c r="E71" i="18"/>
  <c r="E34" i="18" s="1"/>
  <c r="M71" i="18"/>
  <c r="M34" i="18" s="1"/>
  <c r="K72" i="18"/>
  <c r="K35" i="18" s="1"/>
  <c r="AF56" i="19"/>
  <c r="M60" i="19" s="1"/>
  <c r="AB56" i="19"/>
  <c r="I57" i="19" s="1"/>
  <c r="I60" i="19"/>
  <c r="J59" i="19"/>
  <c r="G70" i="19"/>
  <c r="G33" i="19" s="1"/>
  <c r="I71" i="19"/>
  <c r="I34" i="19" s="1"/>
  <c r="E73" i="19"/>
  <c r="E36" i="19" s="1"/>
  <c r="G73" i="19"/>
  <c r="G36" i="19" s="1"/>
  <c r="M60" i="21"/>
  <c r="AH60" i="21"/>
  <c r="AD60" i="21"/>
  <c r="AG60" i="21"/>
  <c r="AC60" i="21"/>
  <c r="AF60" i="21"/>
  <c r="AB60" i="21"/>
  <c r="H59" i="21" s="1"/>
  <c r="AA76" i="25"/>
  <c r="K57" i="26"/>
  <c r="M60" i="26"/>
  <c r="F59" i="26"/>
  <c r="F22" i="26" s="1"/>
  <c r="AI60" i="22"/>
  <c r="AI76" i="22"/>
  <c r="AI56" i="23"/>
  <c r="H59" i="23"/>
  <c r="I71" i="23"/>
  <c r="I34" i="23" s="1"/>
  <c r="G72" i="23"/>
  <c r="G35" i="23" s="1"/>
  <c r="AD76" i="23"/>
  <c r="AH76" i="23"/>
  <c r="K72" i="23" s="1"/>
  <c r="K35" i="23" s="1"/>
  <c r="AD56" i="24"/>
  <c r="G57" i="24" s="1"/>
  <c r="AH56" i="24"/>
  <c r="AC60" i="24"/>
  <c r="AG60" i="24"/>
  <c r="I70" i="24"/>
  <c r="I33" i="24" s="1"/>
  <c r="AC76" i="24"/>
  <c r="I72" i="24" s="1"/>
  <c r="I35" i="24" s="1"/>
  <c r="AG76" i="24"/>
  <c r="AC56" i="25"/>
  <c r="M60" i="25" s="1"/>
  <c r="AG56" i="25"/>
  <c r="J59" i="26"/>
  <c r="AI60" i="26"/>
  <c r="N59" i="26" s="1"/>
  <c r="AI76" i="26"/>
  <c r="AI56" i="27"/>
  <c r="K57" i="27"/>
  <c r="H59" i="27"/>
  <c r="I60" i="29"/>
  <c r="E73" i="31"/>
  <c r="E36" i="31" s="1"/>
  <c r="E70" i="19"/>
  <c r="E33" i="19" s="1"/>
  <c r="M70" i="19"/>
  <c r="M33" i="19" s="1"/>
  <c r="K71" i="19"/>
  <c r="K34" i="19" s="1"/>
  <c r="I72" i="19"/>
  <c r="I35" i="19" s="1"/>
  <c r="K57" i="20"/>
  <c r="K62" i="20" s="1"/>
  <c r="E60" i="20"/>
  <c r="AD60" i="20"/>
  <c r="N59" i="20" s="1"/>
  <c r="AH60" i="20"/>
  <c r="AD76" i="20"/>
  <c r="M71" i="20" s="1"/>
  <c r="M34" i="20" s="1"/>
  <c r="AH76" i="20"/>
  <c r="AD56" i="21"/>
  <c r="I60" i="21" s="1"/>
  <c r="I62" i="21" s="1"/>
  <c r="AH56" i="21"/>
  <c r="I57" i="21"/>
  <c r="K60" i="21"/>
  <c r="K62" i="21" s="1"/>
  <c r="AB60" i="22"/>
  <c r="E71" i="22"/>
  <c r="E34" i="22" s="1"/>
  <c r="M71" i="22"/>
  <c r="M34" i="22" s="1"/>
  <c r="AB76" i="22"/>
  <c r="AB56" i="23"/>
  <c r="E60" i="23" s="1"/>
  <c r="E70" i="23"/>
  <c r="E33" i="23" s="1"/>
  <c r="M70" i="23"/>
  <c r="M33" i="23" s="1"/>
  <c r="K71" i="23"/>
  <c r="K34" i="23" s="1"/>
  <c r="I72" i="23"/>
  <c r="I35" i="23" s="1"/>
  <c r="E60" i="24"/>
  <c r="AD60" i="24"/>
  <c r="F59" i="24" s="1"/>
  <c r="F22" i="24" s="1"/>
  <c r="AH60" i="24"/>
  <c r="I71" i="24"/>
  <c r="I34" i="24" s="1"/>
  <c r="G72" i="24"/>
  <c r="G35" i="24" s="1"/>
  <c r="AD76" i="24"/>
  <c r="M73" i="24" s="1"/>
  <c r="M36" i="24" s="1"/>
  <c r="AH76" i="24"/>
  <c r="K71" i="24" s="1"/>
  <c r="K34" i="24" s="1"/>
  <c r="AD56" i="25"/>
  <c r="AH56" i="25"/>
  <c r="K60" i="25"/>
  <c r="K72" i="26"/>
  <c r="K35" i="26" s="1"/>
  <c r="AB76" i="26"/>
  <c r="AB56" i="27"/>
  <c r="E57" i="27"/>
  <c r="M57" i="27"/>
  <c r="E57" i="20"/>
  <c r="M57" i="20"/>
  <c r="K57" i="21"/>
  <c r="E60" i="21"/>
  <c r="E57" i="24"/>
  <c r="E60" i="25"/>
  <c r="AI76" i="27"/>
  <c r="AI56" i="28"/>
  <c r="E60" i="28"/>
  <c r="AD60" i="28"/>
  <c r="AH60" i="28"/>
  <c r="AD76" i="28"/>
  <c r="AH76" i="28"/>
  <c r="K60" i="29"/>
  <c r="AG60" i="29"/>
  <c r="AC76" i="29"/>
  <c r="AG76" i="29"/>
  <c r="AC56" i="30"/>
  <c r="AG56" i="30"/>
  <c r="L59" i="30"/>
  <c r="I60" i="30"/>
  <c r="AF60" i="30"/>
  <c r="AB76" i="30"/>
  <c r="AF76" i="30"/>
  <c r="E57" i="31"/>
  <c r="M57" i="31"/>
  <c r="M62" i="31" s="1"/>
  <c r="G60" i="31"/>
  <c r="G62" i="31" s="1"/>
  <c r="AI60" i="31"/>
  <c r="K71" i="31"/>
  <c r="K34" i="31" s="1"/>
  <c r="I72" i="31"/>
  <c r="I35" i="31" s="1"/>
  <c r="AI76" i="31"/>
  <c r="AI56" i="32"/>
  <c r="AD60" i="32"/>
  <c r="N59" i="32" s="1"/>
  <c r="AH60" i="32"/>
  <c r="AD76" i="32"/>
  <c r="I71" i="32" s="1"/>
  <c r="I34" i="32" s="1"/>
  <c r="AH76" i="32"/>
  <c r="AD56" i="33"/>
  <c r="AH56" i="33"/>
  <c r="AC60" i="33"/>
  <c r="F59" i="33" s="1"/>
  <c r="F22" i="33" s="1"/>
  <c r="AG60" i="33"/>
  <c r="E72" i="33"/>
  <c r="E35" i="33" s="1"/>
  <c r="AC76" i="33"/>
  <c r="AG76" i="33"/>
  <c r="M72" i="33" s="1"/>
  <c r="M35" i="33" s="1"/>
  <c r="AC56" i="34"/>
  <c r="AG56" i="34"/>
  <c r="L59" i="34"/>
  <c r="K73" i="34"/>
  <c r="K36" i="34" s="1"/>
  <c r="M72" i="34"/>
  <c r="M35" i="34" s="1"/>
  <c r="E72" i="34"/>
  <c r="E35" i="34" s="1"/>
  <c r="K62" i="35"/>
  <c r="AB76" i="27"/>
  <c r="AF76" i="27"/>
  <c r="AF56" i="28"/>
  <c r="K57" i="28" s="1"/>
  <c r="G60" i="28"/>
  <c r="AI60" i="28"/>
  <c r="AI76" i="28"/>
  <c r="AI56" i="29"/>
  <c r="K57" i="29"/>
  <c r="E60" i="29"/>
  <c r="AD60" i="29"/>
  <c r="AH60" i="29"/>
  <c r="AD76" i="29"/>
  <c r="I73" i="29" s="1"/>
  <c r="I36" i="29" s="1"/>
  <c r="AH76" i="29"/>
  <c r="AD56" i="30"/>
  <c r="AH56" i="30"/>
  <c r="I57" i="30"/>
  <c r="G57" i="31"/>
  <c r="I60" i="31"/>
  <c r="I62" i="31" s="1"/>
  <c r="M71" i="31"/>
  <c r="M34" i="31" s="1"/>
  <c r="K72" i="31"/>
  <c r="K35" i="31" s="1"/>
  <c r="AB56" i="32"/>
  <c r="AF56" i="32"/>
  <c r="AI60" i="32"/>
  <c r="E70" i="32"/>
  <c r="E33" i="32" s="1"/>
  <c r="I72" i="32"/>
  <c r="I35" i="32" s="1"/>
  <c r="G73" i="32"/>
  <c r="G36" i="32" s="1"/>
  <c r="AI76" i="32"/>
  <c r="AI56" i="33"/>
  <c r="AD60" i="33"/>
  <c r="AH60" i="33"/>
  <c r="AD76" i="33"/>
  <c r="AH76" i="33"/>
  <c r="AD56" i="34"/>
  <c r="AH56" i="34"/>
  <c r="I61" i="35"/>
  <c r="K62" i="39"/>
  <c r="AC76" i="27"/>
  <c r="M73" i="27" s="1"/>
  <c r="M36" i="27" s="1"/>
  <c r="AG76" i="27"/>
  <c r="AC56" i="28"/>
  <c r="K60" i="28" s="1"/>
  <c r="K62" i="28" s="1"/>
  <c r="G57" i="28"/>
  <c r="I60" i="28"/>
  <c r="AF60" i="28"/>
  <c r="AB76" i="28"/>
  <c r="AF76" i="28"/>
  <c r="E57" i="29"/>
  <c r="AI60" i="29"/>
  <c r="AI76" i="29"/>
  <c r="AI56" i="30"/>
  <c r="E60" i="30"/>
  <c r="M60" i="30"/>
  <c r="I57" i="31"/>
  <c r="AI60" i="33"/>
  <c r="AI76" i="33"/>
  <c r="M73" i="33" s="1"/>
  <c r="M36" i="33" s="1"/>
  <c r="AI56" i="34"/>
  <c r="AD76" i="27"/>
  <c r="I57" i="28"/>
  <c r="AC76" i="28"/>
  <c r="AC56" i="29"/>
  <c r="M60" i="29" s="1"/>
  <c r="G57" i="29"/>
  <c r="AB60" i="29"/>
  <c r="AB76" i="29"/>
  <c r="AB56" i="30"/>
  <c r="G60" i="30" s="1"/>
  <c r="E57" i="30"/>
  <c r="M57" i="30"/>
  <c r="K57" i="31"/>
  <c r="E60" i="31"/>
  <c r="AD60" i="31"/>
  <c r="H59" i="31" s="1"/>
  <c r="K70" i="31"/>
  <c r="K33" i="31" s="1"/>
  <c r="I71" i="31"/>
  <c r="I34" i="31" s="1"/>
  <c r="AD76" i="31"/>
  <c r="AD56" i="32"/>
  <c r="K60" i="32" s="1"/>
  <c r="I57" i="32"/>
  <c r="AC60" i="32"/>
  <c r="I70" i="32"/>
  <c r="I33" i="32" s="1"/>
  <c r="E72" i="32"/>
  <c r="E35" i="32" s="1"/>
  <c r="AC76" i="32"/>
  <c r="AC56" i="33"/>
  <c r="I57" i="33" s="1"/>
  <c r="G57" i="33"/>
  <c r="AB60" i="33"/>
  <c r="L59" i="33" s="1"/>
  <c r="E71" i="33"/>
  <c r="E34" i="33" s="1"/>
  <c r="M71" i="33"/>
  <c r="M34" i="33" s="1"/>
  <c r="AB76" i="33"/>
  <c r="AB56" i="34"/>
  <c r="G60" i="34" s="1"/>
  <c r="E57" i="34"/>
  <c r="G73" i="34"/>
  <c r="G36" i="34" s="1"/>
  <c r="M57" i="35"/>
  <c r="M62" i="35" s="1"/>
  <c r="G70" i="34"/>
  <c r="G33" i="34" s="1"/>
  <c r="E71" i="34"/>
  <c r="E34" i="34" s="1"/>
  <c r="M71" i="34"/>
  <c r="M34" i="34" s="1"/>
  <c r="K72" i="34"/>
  <c r="K35" i="34" s="1"/>
  <c r="I73" i="34"/>
  <c r="I36" i="34" s="1"/>
  <c r="E57" i="35"/>
  <c r="G60" i="35"/>
  <c r="AI60" i="35"/>
  <c r="E70" i="35"/>
  <c r="E33" i="35" s="1"/>
  <c r="I72" i="35"/>
  <c r="I35" i="35" s="1"/>
  <c r="AI76" i="35"/>
  <c r="AH76" i="36"/>
  <c r="AD76" i="36"/>
  <c r="AG76" i="36"/>
  <c r="AC76" i="36"/>
  <c r="I73" i="36" s="1"/>
  <c r="I36" i="36" s="1"/>
  <c r="AG60" i="37"/>
  <c r="AC60" i="37"/>
  <c r="AF60" i="37"/>
  <c r="AB60" i="37"/>
  <c r="F59" i="37" s="1"/>
  <c r="F22" i="37" s="1"/>
  <c r="AG76" i="40"/>
  <c r="AC76" i="40"/>
  <c r="AF76" i="40"/>
  <c r="AB76" i="40"/>
  <c r="AD76" i="40"/>
  <c r="AI76" i="40"/>
  <c r="AA76" i="40"/>
  <c r="I62" i="43"/>
  <c r="AG76" i="44"/>
  <c r="AC76" i="44"/>
  <c r="AF76" i="44"/>
  <c r="AB76" i="44"/>
  <c r="AD76" i="44"/>
  <c r="AI76" i="44"/>
  <c r="AA76" i="44"/>
  <c r="AH76" i="44"/>
  <c r="G57" i="35"/>
  <c r="I60" i="35"/>
  <c r="I62" i="35" s="1"/>
  <c r="M71" i="35"/>
  <c r="M34" i="35" s="1"/>
  <c r="K72" i="35"/>
  <c r="K35" i="35" s="1"/>
  <c r="M71" i="36"/>
  <c r="M34" i="36" s="1"/>
  <c r="AH56" i="37"/>
  <c r="AD56" i="37"/>
  <c r="AG56" i="37"/>
  <c r="AC56" i="37"/>
  <c r="AG76" i="37"/>
  <c r="AC76" i="37"/>
  <c r="AF76" i="37"/>
  <c r="AB76" i="37"/>
  <c r="J59" i="39"/>
  <c r="H59" i="39"/>
  <c r="AH76" i="40"/>
  <c r="G60" i="43"/>
  <c r="E57" i="43"/>
  <c r="G72" i="36"/>
  <c r="G35" i="36" s="1"/>
  <c r="I71" i="36"/>
  <c r="I34" i="36" s="1"/>
  <c r="M72" i="36"/>
  <c r="M35" i="36" s="1"/>
  <c r="E72" i="36"/>
  <c r="E35" i="36" s="1"/>
  <c r="AF56" i="37"/>
  <c r="AH76" i="37"/>
  <c r="L59" i="38"/>
  <c r="J59" i="38"/>
  <c r="G57" i="39"/>
  <c r="E60" i="40"/>
  <c r="K57" i="40"/>
  <c r="M60" i="40"/>
  <c r="M62" i="40" s="1"/>
  <c r="E70" i="34"/>
  <c r="E33" i="34" s="1"/>
  <c r="M70" i="34"/>
  <c r="M33" i="34" s="1"/>
  <c r="K71" i="34"/>
  <c r="K34" i="34" s="1"/>
  <c r="I72" i="34"/>
  <c r="I35" i="34" s="1"/>
  <c r="K57" i="35"/>
  <c r="E60" i="35"/>
  <c r="AD60" i="35"/>
  <c r="L59" i="35" s="1"/>
  <c r="G72" i="35"/>
  <c r="G35" i="35" s="1"/>
  <c r="E73" i="35"/>
  <c r="E36" i="35" s="1"/>
  <c r="AD76" i="35"/>
  <c r="G73" i="35" s="1"/>
  <c r="G36" i="35" s="1"/>
  <c r="AH56" i="36"/>
  <c r="AD56" i="36"/>
  <c r="I57" i="36" s="1"/>
  <c r="E57" i="36"/>
  <c r="AH60" i="36"/>
  <c r="AD60" i="36"/>
  <c r="F59" i="36" s="1"/>
  <c r="F22" i="36" s="1"/>
  <c r="AG60" i="36"/>
  <c r="AC60" i="36"/>
  <c r="H59" i="36" s="1"/>
  <c r="E71" i="36"/>
  <c r="E34" i="36" s="1"/>
  <c r="K72" i="36"/>
  <c r="K35" i="36" s="1"/>
  <c r="AB76" i="36"/>
  <c r="E70" i="36" s="1"/>
  <c r="E33" i="36" s="1"/>
  <c r="AA56" i="37"/>
  <c r="AI56" i="37"/>
  <c r="AD60" i="37"/>
  <c r="N59" i="37" s="1"/>
  <c r="AA76" i="37"/>
  <c r="AI76" i="37"/>
  <c r="AG56" i="38"/>
  <c r="AC56" i="38"/>
  <c r="G60" i="38" s="1"/>
  <c r="AF56" i="38"/>
  <c r="AB56" i="38"/>
  <c r="I60" i="38" s="1"/>
  <c r="H59" i="38"/>
  <c r="G62" i="39"/>
  <c r="I57" i="39"/>
  <c r="K60" i="42"/>
  <c r="K62" i="42" s="1"/>
  <c r="I57" i="42"/>
  <c r="I60" i="42"/>
  <c r="G57" i="42"/>
  <c r="AH56" i="44"/>
  <c r="AD56" i="44"/>
  <c r="AG56" i="44"/>
  <c r="AC56" i="44"/>
  <c r="AB56" i="44"/>
  <c r="AI56" i="44"/>
  <c r="AA56" i="44"/>
  <c r="AF56" i="44"/>
  <c r="N59" i="47"/>
  <c r="G61" i="48"/>
  <c r="F59" i="53"/>
  <c r="F22" i="53" s="1"/>
  <c r="H59" i="53"/>
  <c r="L59" i="41"/>
  <c r="J59" i="41"/>
  <c r="J59" i="42"/>
  <c r="H59" i="42"/>
  <c r="AG56" i="45"/>
  <c r="AC56" i="45"/>
  <c r="AF56" i="45"/>
  <c r="AB56" i="45"/>
  <c r="AI60" i="38"/>
  <c r="N59" i="38" s="1"/>
  <c r="AI76" i="38"/>
  <c r="AI56" i="39"/>
  <c r="K57" i="39"/>
  <c r="E60" i="39"/>
  <c r="M60" i="39"/>
  <c r="M62" i="39" s="1"/>
  <c r="AD60" i="39"/>
  <c r="AH60" i="39"/>
  <c r="AD76" i="39"/>
  <c r="K72" i="39" s="1"/>
  <c r="K35" i="39" s="1"/>
  <c r="AH76" i="39"/>
  <c r="AG56" i="41"/>
  <c r="AC56" i="41"/>
  <c r="AF56" i="41"/>
  <c r="AB56" i="41"/>
  <c r="E60" i="41" s="1"/>
  <c r="H59" i="41"/>
  <c r="G60" i="42"/>
  <c r="G62" i="42" s="1"/>
  <c r="M60" i="43"/>
  <c r="M62" i="43" s="1"/>
  <c r="AH60" i="43"/>
  <c r="AD60" i="43"/>
  <c r="AG60" i="43"/>
  <c r="AC60" i="43"/>
  <c r="J59" i="43" s="1"/>
  <c r="AH56" i="45"/>
  <c r="L59" i="45"/>
  <c r="I62" i="48"/>
  <c r="K71" i="48"/>
  <c r="K34" i="48" s="1"/>
  <c r="M70" i="48"/>
  <c r="M33" i="48" s="1"/>
  <c r="G72" i="48"/>
  <c r="G35" i="48" s="1"/>
  <c r="I71" i="48"/>
  <c r="I34" i="48" s="1"/>
  <c r="M72" i="48"/>
  <c r="M35" i="48" s="1"/>
  <c r="E72" i="48"/>
  <c r="E35" i="48" s="1"/>
  <c r="I73" i="48"/>
  <c r="I36" i="48" s="1"/>
  <c r="G70" i="48"/>
  <c r="G33" i="48" s="1"/>
  <c r="AB76" i="38"/>
  <c r="I73" i="38" s="1"/>
  <c r="I36" i="38" s="1"/>
  <c r="E57" i="39"/>
  <c r="M57" i="39"/>
  <c r="K60" i="40"/>
  <c r="I57" i="40"/>
  <c r="I60" i="40"/>
  <c r="I62" i="40" s="1"/>
  <c r="G57" i="40"/>
  <c r="E57" i="40"/>
  <c r="G60" i="40"/>
  <c r="G62" i="40" s="1"/>
  <c r="AG60" i="40"/>
  <c r="AC60" i="40"/>
  <c r="AF60" i="40"/>
  <c r="AB60" i="40"/>
  <c r="N59" i="40" s="1"/>
  <c r="N58" i="40" s="1"/>
  <c r="AH56" i="41"/>
  <c r="G57" i="43"/>
  <c r="AF60" i="43"/>
  <c r="AH76" i="43"/>
  <c r="AD76" i="43"/>
  <c r="AG76" i="43"/>
  <c r="AC76" i="43"/>
  <c r="M73" i="43" s="1"/>
  <c r="M36" i="43" s="1"/>
  <c r="AG60" i="44"/>
  <c r="AC60" i="44"/>
  <c r="AF60" i="44"/>
  <c r="AB60" i="44"/>
  <c r="L59" i="44" s="1"/>
  <c r="AA56" i="45"/>
  <c r="AI56" i="45"/>
  <c r="AH56" i="46"/>
  <c r="AD56" i="46"/>
  <c r="AG56" i="46"/>
  <c r="AC56" i="46"/>
  <c r="AB56" i="46"/>
  <c r="AI56" i="46"/>
  <c r="AA56" i="46"/>
  <c r="E71" i="48"/>
  <c r="E34" i="48" s="1"/>
  <c r="AI60" i="41"/>
  <c r="N59" i="41" s="1"/>
  <c r="AI76" i="41"/>
  <c r="K57" i="42"/>
  <c r="E60" i="42"/>
  <c r="M60" i="42"/>
  <c r="AD60" i="42"/>
  <c r="F59" i="42" s="1"/>
  <c r="F22" i="42" s="1"/>
  <c r="AH60" i="42"/>
  <c r="AD76" i="42"/>
  <c r="E71" i="42" s="1"/>
  <c r="E34" i="42" s="1"/>
  <c r="AH76" i="42"/>
  <c r="I57" i="43"/>
  <c r="K60" i="43"/>
  <c r="AI60" i="45"/>
  <c r="AI76" i="45"/>
  <c r="L59" i="47"/>
  <c r="J59" i="47"/>
  <c r="H59" i="47"/>
  <c r="K60" i="48"/>
  <c r="I57" i="48"/>
  <c r="AH76" i="50"/>
  <c r="AD76" i="50"/>
  <c r="AG76" i="50"/>
  <c r="AC76" i="50"/>
  <c r="AF76" i="50"/>
  <c r="AB76" i="50"/>
  <c r="AA76" i="50"/>
  <c r="AI76" i="50"/>
  <c r="AB76" i="41"/>
  <c r="E57" i="42"/>
  <c r="M57" i="42"/>
  <c r="K57" i="43"/>
  <c r="E60" i="43"/>
  <c r="AB60" i="45"/>
  <c r="E71" i="45"/>
  <c r="E34" i="45" s="1"/>
  <c r="AB76" i="45"/>
  <c r="M71" i="45" s="1"/>
  <c r="M34" i="45" s="1"/>
  <c r="AG60" i="46"/>
  <c r="AC60" i="46"/>
  <c r="AF60" i="46"/>
  <c r="AB60" i="46"/>
  <c r="N59" i="46" s="1"/>
  <c r="I73" i="54"/>
  <c r="I36" i="54" s="1"/>
  <c r="K72" i="54"/>
  <c r="K35" i="54" s="1"/>
  <c r="M71" i="54"/>
  <c r="M34" i="54" s="1"/>
  <c r="E71" i="54"/>
  <c r="E34" i="54" s="1"/>
  <c r="G70" i="54"/>
  <c r="G33" i="54" s="1"/>
  <c r="K71" i="54"/>
  <c r="K34" i="54" s="1"/>
  <c r="M70" i="54"/>
  <c r="M33" i="54" s="1"/>
  <c r="E70" i="54"/>
  <c r="E33" i="54" s="1"/>
  <c r="E73" i="54"/>
  <c r="E36" i="54" s="1"/>
  <c r="G72" i="54"/>
  <c r="G35" i="54" s="1"/>
  <c r="I71" i="54"/>
  <c r="I34" i="54" s="1"/>
  <c r="K70" i="54"/>
  <c r="K33" i="54" s="1"/>
  <c r="E72" i="54"/>
  <c r="E35" i="54" s="1"/>
  <c r="G71" i="54"/>
  <c r="G34" i="54" s="1"/>
  <c r="K73" i="54"/>
  <c r="K36" i="54" s="1"/>
  <c r="I70" i="54"/>
  <c r="I33" i="54" s="1"/>
  <c r="M72" i="54"/>
  <c r="M35" i="54" s="1"/>
  <c r="AI76" i="46"/>
  <c r="AI56" i="47"/>
  <c r="AH60" i="50"/>
  <c r="AD60" i="50"/>
  <c r="AG60" i="50"/>
  <c r="AC60" i="50"/>
  <c r="AF60" i="50"/>
  <c r="AB60" i="50"/>
  <c r="F59" i="50" s="1"/>
  <c r="F22" i="50" s="1"/>
  <c r="N59" i="54"/>
  <c r="G61" i="55"/>
  <c r="AB76" i="46"/>
  <c r="K73" i="46" s="1"/>
  <c r="K36" i="46" s="1"/>
  <c r="AF76" i="46"/>
  <c r="G71" i="46" s="1"/>
  <c r="G34" i="46" s="1"/>
  <c r="AB56" i="47"/>
  <c r="AF56" i="47"/>
  <c r="M57" i="47"/>
  <c r="AI60" i="47"/>
  <c r="AI76" i="47"/>
  <c r="K57" i="48"/>
  <c r="E60" i="48"/>
  <c r="M60" i="48"/>
  <c r="AD60" i="48"/>
  <c r="H59" i="48" s="1"/>
  <c r="H58" i="48" s="1"/>
  <c r="AH60" i="48"/>
  <c r="AD76" i="48"/>
  <c r="M71" i="48" s="1"/>
  <c r="M34" i="48" s="1"/>
  <c r="AH76" i="48"/>
  <c r="AD56" i="49"/>
  <c r="E57" i="49" s="1"/>
  <c r="AH56" i="49"/>
  <c r="AC60" i="49"/>
  <c r="N59" i="49" s="1"/>
  <c r="AI60" i="50"/>
  <c r="G73" i="51"/>
  <c r="G36" i="51" s="1"/>
  <c r="I72" i="51"/>
  <c r="I35" i="51" s="1"/>
  <c r="E70" i="51"/>
  <c r="E33" i="51" s="1"/>
  <c r="K73" i="51"/>
  <c r="K36" i="51" s="1"/>
  <c r="G71" i="51"/>
  <c r="G34" i="51" s="1"/>
  <c r="I70" i="51"/>
  <c r="I33" i="51" s="1"/>
  <c r="E72" i="46"/>
  <c r="E35" i="46" s="1"/>
  <c r="AC76" i="46"/>
  <c r="AC56" i="47"/>
  <c r="K57" i="47" s="1"/>
  <c r="G57" i="47"/>
  <c r="AB76" i="47"/>
  <c r="E57" i="48"/>
  <c r="M57" i="48"/>
  <c r="K57" i="49"/>
  <c r="AH60" i="49"/>
  <c r="AD60" i="49"/>
  <c r="AH56" i="51"/>
  <c r="AD56" i="51"/>
  <c r="AG56" i="51"/>
  <c r="AC56" i="51"/>
  <c r="AF56" i="51"/>
  <c r="AB56" i="51"/>
  <c r="K72" i="51"/>
  <c r="K35" i="51" s="1"/>
  <c r="K73" i="53"/>
  <c r="K36" i="53" s="1"/>
  <c r="M72" i="53"/>
  <c r="M35" i="53" s="1"/>
  <c r="E72" i="53"/>
  <c r="E35" i="53" s="1"/>
  <c r="G71" i="53"/>
  <c r="G34" i="53" s="1"/>
  <c r="I70" i="53"/>
  <c r="I33" i="53" s="1"/>
  <c r="G70" i="53"/>
  <c r="G33" i="53" s="1"/>
  <c r="E70" i="53"/>
  <c r="E33" i="53" s="1"/>
  <c r="E73" i="53"/>
  <c r="E36" i="53" s="1"/>
  <c r="G72" i="53"/>
  <c r="G35" i="53" s="1"/>
  <c r="I71" i="53"/>
  <c r="I34" i="53" s="1"/>
  <c r="AC56" i="50"/>
  <c r="AG56" i="50"/>
  <c r="AH56" i="52"/>
  <c r="AD56" i="52"/>
  <c r="AG56" i="52"/>
  <c r="AC56" i="52"/>
  <c r="AH76" i="52"/>
  <c r="AD76" i="52"/>
  <c r="AG76" i="52"/>
  <c r="AC76" i="52"/>
  <c r="AF76" i="52"/>
  <c r="AB76" i="52"/>
  <c r="I71" i="52" s="1"/>
  <c r="I34" i="52" s="1"/>
  <c r="G62" i="55"/>
  <c r="M70" i="55"/>
  <c r="M33" i="55" s="1"/>
  <c r="E73" i="55"/>
  <c r="E36" i="55" s="1"/>
  <c r="G72" i="55"/>
  <c r="G35" i="55" s="1"/>
  <c r="M72" i="55"/>
  <c r="M35" i="55" s="1"/>
  <c r="AD76" i="49"/>
  <c r="M71" i="49" s="1"/>
  <c r="M34" i="49" s="1"/>
  <c r="AH76" i="49"/>
  <c r="AD56" i="50"/>
  <c r="AH56" i="50"/>
  <c r="I57" i="50"/>
  <c r="AD60" i="51"/>
  <c r="J59" i="51" s="1"/>
  <c r="AH60" i="51"/>
  <c r="G72" i="51"/>
  <c r="G35" i="51" s="1"/>
  <c r="E73" i="51"/>
  <c r="E36" i="51" s="1"/>
  <c r="AD76" i="51"/>
  <c r="M73" i="51" s="1"/>
  <c r="M36" i="51" s="1"/>
  <c r="AH76" i="51"/>
  <c r="AF56" i="52"/>
  <c r="AH60" i="52"/>
  <c r="AD60" i="52"/>
  <c r="AG60" i="52"/>
  <c r="AC60" i="52"/>
  <c r="F59" i="52" s="1"/>
  <c r="F22" i="52" s="1"/>
  <c r="AF60" i="52"/>
  <c r="AB60" i="52"/>
  <c r="AI76" i="52"/>
  <c r="AH56" i="53"/>
  <c r="AD56" i="53"/>
  <c r="AG56" i="53"/>
  <c r="AC56" i="53"/>
  <c r="G57" i="53" s="1"/>
  <c r="AF56" i="53"/>
  <c r="K60" i="53" s="1"/>
  <c r="AB56" i="53"/>
  <c r="I60" i="53" s="1"/>
  <c r="J59" i="54"/>
  <c r="H59" i="54"/>
  <c r="E60" i="50"/>
  <c r="AA56" i="52"/>
  <c r="AI56" i="52"/>
  <c r="L59" i="53"/>
  <c r="I73" i="53"/>
  <c r="I36" i="53" s="1"/>
  <c r="G73" i="54"/>
  <c r="G36" i="54" s="1"/>
  <c r="J59" i="53"/>
  <c r="AI60" i="53"/>
  <c r="N59" i="53" s="1"/>
  <c r="M70" i="53"/>
  <c r="M33" i="53" s="1"/>
  <c r="K71" i="53"/>
  <c r="K34" i="53" s="1"/>
  <c r="I72" i="53"/>
  <c r="I35" i="53" s="1"/>
  <c r="G73" i="53"/>
  <c r="G36" i="53" s="1"/>
  <c r="AI56" i="54"/>
  <c r="AH60" i="54"/>
  <c r="L59" i="54" s="1"/>
  <c r="M73" i="54"/>
  <c r="M36" i="54" s="1"/>
  <c r="I57" i="55"/>
  <c r="K60" i="55"/>
  <c r="AC76" i="55"/>
  <c r="AG76" i="55"/>
  <c r="I70" i="55" s="1"/>
  <c r="I33" i="55" s="1"/>
  <c r="E71" i="53"/>
  <c r="E34" i="53" s="1"/>
  <c r="M71" i="53"/>
  <c r="M34" i="53" s="1"/>
  <c r="K72" i="53"/>
  <c r="K35" i="53" s="1"/>
  <c r="AI60" i="54"/>
  <c r="I72" i="54"/>
  <c r="I35" i="54" s="1"/>
  <c r="AI56" i="55"/>
  <c r="M60" i="55" s="1"/>
  <c r="K57" i="55"/>
  <c r="E60" i="55"/>
  <c r="AD60" i="55"/>
  <c r="J59" i="55" s="1"/>
  <c r="AH60" i="55"/>
  <c r="AD76" i="55"/>
  <c r="AH76" i="55"/>
  <c r="AC56" i="54"/>
  <c r="K57" i="54" s="1"/>
  <c r="E57" i="55"/>
  <c r="I61" i="19" l="1"/>
  <c r="J58" i="19"/>
  <c r="E20" i="16"/>
  <c r="G62" i="15"/>
  <c r="M62" i="29"/>
  <c r="L58" i="54"/>
  <c r="H58" i="53"/>
  <c r="L58" i="47"/>
  <c r="E20" i="49"/>
  <c r="M62" i="19"/>
  <c r="H58" i="26"/>
  <c r="G61" i="5"/>
  <c r="H58" i="5"/>
  <c r="E61" i="4"/>
  <c r="E24" i="4" s="1"/>
  <c r="E20" i="4"/>
  <c r="I61" i="36"/>
  <c r="K61" i="28"/>
  <c r="E23" i="23"/>
  <c r="M62" i="25"/>
  <c r="E23" i="13"/>
  <c r="I62" i="12"/>
  <c r="L58" i="9"/>
  <c r="M60" i="52"/>
  <c r="K60" i="52"/>
  <c r="K62" i="52" s="1"/>
  <c r="I57" i="52"/>
  <c r="I60" i="52"/>
  <c r="G57" i="52"/>
  <c r="E60" i="52"/>
  <c r="M57" i="52"/>
  <c r="K57" i="52"/>
  <c r="E57" i="52"/>
  <c r="G60" i="52"/>
  <c r="G62" i="52" s="1"/>
  <c r="F59" i="55"/>
  <c r="F22" i="55" s="1"/>
  <c r="M57" i="55"/>
  <c r="I73" i="55"/>
  <c r="I36" i="55" s="1"/>
  <c r="E73" i="49"/>
  <c r="E36" i="49" s="1"/>
  <c r="K73" i="55"/>
  <c r="K36" i="55" s="1"/>
  <c r="K71" i="55"/>
  <c r="K34" i="55" s="1"/>
  <c r="M57" i="50"/>
  <c r="I60" i="51"/>
  <c r="E61" i="55"/>
  <c r="E24" i="55" s="1"/>
  <c r="E20" i="55"/>
  <c r="F58" i="55"/>
  <c r="F21" i="55" s="1"/>
  <c r="E23" i="55"/>
  <c r="E62" i="55"/>
  <c r="E25" i="55" s="1"/>
  <c r="M71" i="55"/>
  <c r="M34" i="55" s="1"/>
  <c r="E71" i="55"/>
  <c r="E34" i="55" s="1"/>
  <c r="G70" i="55"/>
  <c r="G33" i="55" s="1"/>
  <c r="K57" i="50"/>
  <c r="H59" i="55"/>
  <c r="H58" i="55" s="1"/>
  <c r="H59" i="52"/>
  <c r="I71" i="51"/>
  <c r="I34" i="51" s="1"/>
  <c r="F59" i="51"/>
  <c r="G72" i="49"/>
  <c r="G35" i="49" s="1"/>
  <c r="G71" i="55"/>
  <c r="G34" i="55" s="1"/>
  <c r="K70" i="55"/>
  <c r="K33" i="55" s="1"/>
  <c r="M73" i="55"/>
  <c r="M36" i="55" s="1"/>
  <c r="I72" i="55"/>
  <c r="I35" i="55" s="1"/>
  <c r="E57" i="53"/>
  <c r="I60" i="50"/>
  <c r="I62" i="50" s="1"/>
  <c r="E61" i="48"/>
  <c r="E24" i="48" s="1"/>
  <c r="E20" i="48"/>
  <c r="I70" i="46"/>
  <c r="I33" i="46" s="1"/>
  <c r="E72" i="51"/>
  <c r="E35" i="51" s="1"/>
  <c r="M70" i="51"/>
  <c r="M33" i="51" s="1"/>
  <c r="L59" i="51"/>
  <c r="K60" i="49"/>
  <c r="K62" i="49" s="1"/>
  <c r="M62" i="48"/>
  <c r="I73" i="46"/>
  <c r="I36" i="46" s="1"/>
  <c r="G70" i="46"/>
  <c r="G33" i="46" s="1"/>
  <c r="I60" i="49"/>
  <c r="I62" i="49" s="1"/>
  <c r="K71" i="52"/>
  <c r="K34" i="52" s="1"/>
  <c r="G70" i="52"/>
  <c r="G33" i="52" s="1"/>
  <c r="I73" i="52"/>
  <c r="I36" i="52" s="1"/>
  <c r="M72" i="52"/>
  <c r="M35" i="52" s="1"/>
  <c r="G72" i="52"/>
  <c r="G35" i="52" s="1"/>
  <c r="L59" i="49"/>
  <c r="L59" i="48"/>
  <c r="K72" i="45"/>
  <c r="K35" i="45" s="1"/>
  <c r="J59" i="45"/>
  <c r="N59" i="45"/>
  <c r="H59" i="45"/>
  <c r="F59" i="45"/>
  <c r="F22" i="45" s="1"/>
  <c r="E61" i="42"/>
  <c r="E24" i="42" s="1"/>
  <c r="E20" i="42"/>
  <c r="F58" i="42"/>
  <c r="F21" i="42" s="1"/>
  <c r="K60" i="51"/>
  <c r="K62" i="51" s="1"/>
  <c r="G60" i="51"/>
  <c r="N59" i="50"/>
  <c r="I70" i="49"/>
  <c r="I33" i="49" s="1"/>
  <c r="E70" i="49"/>
  <c r="E33" i="49" s="1"/>
  <c r="K73" i="49"/>
  <c r="K36" i="49" s="1"/>
  <c r="G73" i="49"/>
  <c r="G36" i="49" s="1"/>
  <c r="J59" i="48"/>
  <c r="K62" i="43"/>
  <c r="K61" i="42"/>
  <c r="G60" i="49"/>
  <c r="H59" i="46"/>
  <c r="E70" i="43"/>
  <c r="E33" i="43" s="1"/>
  <c r="I71" i="42"/>
  <c r="I34" i="42" s="1"/>
  <c r="M70" i="42"/>
  <c r="M33" i="42" s="1"/>
  <c r="E61" i="40"/>
  <c r="E24" i="40" s="1"/>
  <c r="E20" i="40"/>
  <c r="K62" i="40"/>
  <c r="M60" i="49"/>
  <c r="M62" i="49" s="1"/>
  <c r="I70" i="48"/>
  <c r="I33" i="48" s="1"/>
  <c r="K73" i="48"/>
  <c r="K36" i="48" s="1"/>
  <c r="E73" i="48"/>
  <c r="E36" i="48" s="1"/>
  <c r="I72" i="48"/>
  <c r="I35" i="48" s="1"/>
  <c r="F59" i="46"/>
  <c r="F22" i="46" s="1"/>
  <c r="K72" i="43"/>
  <c r="K35" i="43" s="1"/>
  <c r="K61" i="39"/>
  <c r="M73" i="48"/>
  <c r="M36" i="48" s="1"/>
  <c r="I70" i="43"/>
  <c r="I33" i="43" s="1"/>
  <c r="K73" i="43"/>
  <c r="K36" i="43" s="1"/>
  <c r="E73" i="43"/>
  <c r="E36" i="43" s="1"/>
  <c r="I73" i="45"/>
  <c r="I36" i="45" s="1"/>
  <c r="G61" i="42"/>
  <c r="H58" i="42"/>
  <c r="I57" i="41"/>
  <c r="E57" i="41"/>
  <c r="I60" i="41"/>
  <c r="K70" i="39"/>
  <c r="K33" i="39" s="1"/>
  <c r="E70" i="39"/>
  <c r="E33" i="39" s="1"/>
  <c r="G73" i="39"/>
  <c r="G36" i="39" s="1"/>
  <c r="K60" i="37"/>
  <c r="I57" i="37"/>
  <c r="I60" i="37"/>
  <c r="I62" i="37" s="1"/>
  <c r="G57" i="37"/>
  <c r="E60" i="37"/>
  <c r="M57" i="37"/>
  <c r="M60" i="37"/>
  <c r="M62" i="37" s="1"/>
  <c r="K57" i="37"/>
  <c r="G60" i="37"/>
  <c r="E57" i="37"/>
  <c r="G60" i="36"/>
  <c r="G62" i="36" s="1"/>
  <c r="I71" i="35"/>
  <c r="I34" i="35" s="1"/>
  <c r="K61" i="35"/>
  <c r="L58" i="35"/>
  <c r="M73" i="39"/>
  <c r="M36" i="39" s="1"/>
  <c r="L59" i="37"/>
  <c r="I70" i="36"/>
  <c r="I33" i="36" s="1"/>
  <c r="K73" i="36"/>
  <c r="K36" i="36" s="1"/>
  <c r="E73" i="36"/>
  <c r="E36" i="36" s="1"/>
  <c r="F59" i="43"/>
  <c r="F22" i="43" s="1"/>
  <c r="G62" i="43"/>
  <c r="E72" i="39"/>
  <c r="E35" i="39" s="1"/>
  <c r="E60" i="38"/>
  <c r="G57" i="38"/>
  <c r="N59" i="36"/>
  <c r="E72" i="42"/>
  <c r="E35" i="42" s="1"/>
  <c r="G71" i="42"/>
  <c r="G34" i="42" s="1"/>
  <c r="K60" i="36"/>
  <c r="K71" i="35"/>
  <c r="K34" i="35" s="1"/>
  <c r="G62" i="35"/>
  <c r="J59" i="36"/>
  <c r="J58" i="36" s="1"/>
  <c r="G73" i="33"/>
  <c r="G36" i="33" s="1"/>
  <c r="I72" i="33"/>
  <c r="I35" i="33" s="1"/>
  <c r="K71" i="33"/>
  <c r="K34" i="33" s="1"/>
  <c r="M70" i="33"/>
  <c r="M33" i="33" s="1"/>
  <c r="E70" i="33"/>
  <c r="E33" i="33" s="1"/>
  <c r="E73" i="33"/>
  <c r="E36" i="33" s="1"/>
  <c r="G72" i="33"/>
  <c r="G35" i="33" s="1"/>
  <c r="I71" i="33"/>
  <c r="I34" i="33" s="1"/>
  <c r="K70" i="33"/>
  <c r="K33" i="33" s="1"/>
  <c r="G70" i="33"/>
  <c r="G33" i="33" s="1"/>
  <c r="I73" i="32"/>
  <c r="I36" i="32" s="1"/>
  <c r="K72" i="32"/>
  <c r="K35" i="32" s="1"/>
  <c r="M71" i="32"/>
  <c r="M34" i="32" s="1"/>
  <c r="E71" i="32"/>
  <c r="E34" i="32" s="1"/>
  <c r="G70" i="32"/>
  <c r="G33" i="32" s="1"/>
  <c r="L59" i="32"/>
  <c r="K73" i="31"/>
  <c r="K36" i="31" s="1"/>
  <c r="M72" i="31"/>
  <c r="M35" i="31" s="1"/>
  <c r="E72" i="31"/>
  <c r="E35" i="31" s="1"/>
  <c r="G71" i="31"/>
  <c r="G34" i="31" s="1"/>
  <c r="I70" i="31"/>
  <c r="I33" i="31" s="1"/>
  <c r="E62" i="31"/>
  <c r="E25" i="31" s="1"/>
  <c r="E23" i="31"/>
  <c r="E60" i="34"/>
  <c r="I60" i="32"/>
  <c r="I62" i="32" s="1"/>
  <c r="K57" i="30"/>
  <c r="G60" i="29"/>
  <c r="G62" i="29" s="1"/>
  <c r="K73" i="28"/>
  <c r="K36" i="28" s="1"/>
  <c r="M72" i="28"/>
  <c r="M35" i="28" s="1"/>
  <c r="E72" i="28"/>
  <c r="E35" i="28" s="1"/>
  <c r="G71" i="28"/>
  <c r="G34" i="28" s="1"/>
  <c r="I70" i="28"/>
  <c r="I33" i="28" s="1"/>
  <c r="I73" i="28"/>
  <c r="I36" i="28" s="1"/>
  <c r="K72" i="28"/>
  <c r="K35" i="28" s="1"/>
  <c r="M71" i="28"/>
  <c r="M34" i="28" s="1"/>
  <c r="E71" i="28"/>
  <c r="E34" i="28" s="1"/>
  <c r="G70" i="28"/>
  <c r="G33" i="28" s="1"/>
  <c r="G73" i="28"/>
  <c r="G36" i="28" s="1"/>
  <c r="I72" i="28"/>
  <c r="I35" i="28" s="1"/>
  <c r="K71" i="28"/>
  <c r="K34" i="28" s="1"/>
  <c r="M70" i="28"/>
  <c r="M33" i="28" s="1"/>
  <c r="E70" i="28"/>
  <c r="E33" i="28" s="1"/>
  <c r="M73" i="28"/>
  <c r="M36" i="28" s="1"/>
  <c r="E73" i="28"/>
  <c r="E36" i="28" s="1"/>
  <c r="G72" i="28"/>
  <c r="G35" i="28" s="1"/>
  <c r="I71" i="28"/>
  <c r="I34" i="28" s="1"/>
  <c r="K70" i="28"/>
  <c r="K33" i="28" s="1"/>
  <c r="M61" i="40"/>
  <c r="E60" i="36"/>
  <c r="K60" i="34"/>
  <c r="K71" i="32"/>
  <c r="K34" i="32" s="1"/>
  <c r="G60" i="32"/>
  <c r="G62" i="32" s="1"/>
  <c r="G57" i="32"/>
  <c r="E71" i="31"/>
  <c r="E34" i="31" s="1"/>
  <c r="G61" i="31"/>
  <c r="H58" i="31"/>
  <c r="M57" i="28"/>
  <c r="E73" i="27"/>
  <c r="E36" i="27" s="1"/>
  <c r="G72" i="27"/>
  <c r="G35" i="27" s="1"/>
  <c r="I71" i="27"/>
  <c r="I34" i="27" s="1"/>
  <c r="K70" i="27"/>
  <c r="K33" i="27" s="1"/>
  <c r="K73" i="27"/>
  <c r="K36" i="27" s="1"/>
  <c r="M72" i="27"/>
  <c r="M35" i="27" s="1"/>
  <c r="E72" i="27"/>
  <c r="E35" i="27" s="1"/>
  <c r="G71" i="27"/>
  <c r="G34" i="27" s="1"/>
  <c r="I70" i="27"/>
  <c r="I33" i="27" s="1"/>
  <c r="I73" i="27"/>
  <c r="I36" i="27" s="1"/>
  <c r="K72" i="27"/>
  <c r="K35" i="27" s="1"/>
  <c r="M71" i="27"/>
  <c r="M34" i="27" s="1"/>
  <c r="E71" i="27"/>
  <c r="E34" i="27" s="1"/>
  <c r="G70" i="27"/>
  <c r="G33" i="27" s="1"/>
  <c r="G73" i="27"/>
  <c r="G36" i="27" s="1"/>
  <c r="I72" i="27"/>
  <c r="I35" i="27" s="1"/>
  <c r="K71" i="27"/>
  <c r="K34" i="27" s="1"/>
  <c r="M70" i="27"/>
  <c r="M33" i="27" s="1"/>
  <c r="E70" i="27"/>
  <c r="E33" i="27" s="1"/>
  <c r="L59" i="36"/>
  <c r="G57" i="34"/>
  <c r="G71" i="33"/>
  <c r="G34" i="33" s="1"/>
  <c r="K60" i="33"/>
  <c r="K62" i="33" s="1"/>
  <c r="M73" i="32"/>
  <c r="M36" i="32" s="1"/>
  <c r="K70" i="32"/>
  <c r="K33" i="32" s="1"/>
  <c r="E60" i="32"/>
  <c r="M70" i="31"/>
  <c r="M33" i="31" s="1"/>
  <c r="J59" i="31"/>
  <c r="G73" i="30"/>
  <c r="G36" i="30" s="1"/>
  <c r="I72" i="30"/>
  <c r="I35" i="30" s="1"/>
  <c r="K71" i="30"/>
  <c r="K34" i="30" s="1"/>
  <c r="M70" i="30"/>
  <c r="M33" i="30" s="1"/>
  <c r="E70" i="30"/>
  <c r="E33" i="30" s="1"/>
  <c r="M73" i="30"/>
  <c r="M36" i="30" s="1"/>
  <c r="E73" i="30"/>
  <c r="E36" i="30" s="1"/>
  <c r="G72" i="30"/>
  <c r="G35" i="30" s="1"/>
  <c r="I71" i="30"/>
  <c r="I34" i="30" s="1"/>
  <c r="K70" i="30"/>
  <c r="K33" i="30" s="1"/>
  <c r="K73" i="30"/>
  <c r="K36" i="30" s="1"/>
  <c r="M72" i="30"/>
  <c r="M35" i="30" s="1"/>
  <c r="E72" i="30"/>
  <c r="E35" i="30" s="1"/>
  <c r="G71" i="30"/>
  <c r="G34" i="30" s="1"/>
  <c r="I70" i="30"/>
  <c r="I33" i="30" s="1"/>
  <c r="K72" i="30"/>
  <c r="K35" i="30" s="1"/>
  <c r="M71" i="30"/>
  <c r="M34" i="30" s="1"/>
  <c r="E71" i="30"/>
  <c r="E34" i="30" s="1"/>
  <c r="G70" i="30"/>
  <c r="G33" i="30" s="1"/>
  <c r="G57" i="30"/>
  <c r="G62" i="30" s="1"/>
  <c r="I57" i="29"/>
  <c r="N59" i="28"/>
  <c r="F59" i="28"/>
  <c r="F22" i="28" s="1"/>
  <c r="L59" i="28"/>
  <c r="L58" i="28" s="1"/>
  <c r="J59" i="28"/>
  <c r="H59" i="28"/>
  <c r="K57" i="25"/>
  <c r="K61" i="21"/>
  <c r="G72" i="31"/>
  <c r="G35" i="31" s="1"/>
  <c r="I60" i="27"/>
  <c r="I62" i="27" s="1"/>
  <c r="G57" i="27"/>
  <c r="K60" i="27"/>
  <c r="K62" i="27" s="1"/>
  <c r="I57" i="27"/>
  <c r="I57" i="25"/>
  <c r="K70" i="24"/>
  <c r="K33" i="24" s="1"/>
  <c r="K57" i="24"/>
  <c r="K73" i="22"/>
  <c r="K36" i="22" s="1"/>
  <c r="M72" i="22"/>
  <c r="M35" i="22" s="1"/>
  <c r="E72" i="22"/>
  <c r="E35" i="22" s="1"/>
  <c r="G71" i="22"/>
  <c r="G34" i="22" s="1"/>
  <c r="I70" i="22"/>
  <c r="I33" i="22" s="1"/>
  <c r="G73" i="22"/>
  <c r="G36" i="22" s="1"/>
  <c r="I72" i="22"/>
  <c r="I35" i="22" s="1"/>
  <c r="K71" i="22"/>
  <c r="K34" i="22" s="1"/>
  <c r="M70" i="22"/>
  <c r="M33" i="22" s="1"/>
  <c r="E70" i="22"/>
  <c r="E33" i="22" s="1"/>
  <c r="M73" i="22"/>
  <c r="M36" i="22" s="1"/>
  <c r="K70" i="22"/>
  <c r="K33" i="22" s="1"/>
  <c r="E73" i="22"/>
  <c r="E36" i="22" s="1"/>
  <c r="G72" i="22"/>
  <c r="G35" i="22" s="1"/>
  <c r="I71" i="22"/>
  <c r="I34" i="22" s="1"/>
  <c r="G70" i="22"/>
  <c r="G33" i="22" s="1"/>
  <c r="E73" i="20"/>
  <c r="E36" i="20" s="1"/>
  <c r="M60" i="27"/>
  <c r="M62" i="27" s="1"/>
  <c r="I60" i="25"/>
  <c r="E72" i="24"/>
  <c r="E35" i="24" s="1"/>
  <c r="L59" i="24"/>
  <c r="I57" i="24"/>
  <c r="K73" i="23"/>
  <c r="K36" i="23" s="1"/>
  <c r="I70" i="23"/>
  <c r="I33" i="23" s="1"/>
  <c r="M72" i="23"/>
  <c r="M35" i="23" s="1"/>
  <c r="G71" i="23"/>
  <c r="G34" i="23" s="1"/>
  <c r="K70" i="23"/>
  <c r="K33" i="23" s="1"/>
  <c r="K57" i="23"/>
  <c r="M73" i="25"/>
  <c r="M36" i="25" s="1"/>
  <c r="E73" i="25"/>
  <c r="E36" i="25" s="1"/>
  <c r="G72" i="25"/>
  <c r="G35" i="25" s="1"/>
  <c r="I71" i="25"/>
  <c r="I34" i="25" s="1"/>
  <c r="K70" i="25"/>
  <c r="K33" i="25" s="1"/>
  <c r="K73" i="25"/>
  <c r="K36" i="25" s="1"/>
  <c r="M72" i="25"/>
  <c r="M35" i="25" s="1"/>
  <c r="E72" i="25"/>
  <c r="E35" i="25" s="1"/>
  <c r="G71" i="25"/>
  <c r="G34" i="25" s="1"/>
  <c r="I70" i="25"/>
  <c r="I33" i="25" s="1"/>
  <c r="I73" i="25"/>
  <c r="I36" i="25" s="1"/>
  <c r="K72" i="25"/>
  <c r="K35" i="25" s="1"/>
  <c r="M71" i="25"/>
  <c r="M34" i="25" s="1"/>
  <c r="E71" i="25"/>
  <c r="E34" i="25" s="1"/>
  <c r="G70" i="25"/>
  <c r="G33" i="25" s="1"/>
  <c r="M70" i="25"/>
  <c r="M33" i="25" s="1"/>
  <c r="G73" i="25"/>
  <c r="G36" i="25" s="1"/>
  <c r="E70" i="25"/>
  <c r="E33" i="25" s="1"/>
  <c r="I72" i="25"/>
  <c r="I35" i="25" s="1"/>
  <c r="K71" i="25"/>
  <c r="K34" i="25" s="1"/>
  <c r="E71" i="20"/>
  <c r="E34" i="20" s="1"/>
  <c r="G57" i="19"/>
  <c r="G72" i="16"/>
  <c r="G35" i="16" s="1"/>
  <c r="E60" i="16"/>
  <c r="G61" i="14"/>
  <c r="H58" i="14"/>
  <c r="K70" i="12"/>
  <c r="K33" i="12" s="1"/>
  <c r="M61" i="11"/>
  <c r="E71" i="23"/>
  <c r="E34" i="23" s="1"/>
  <c r="E60" i="22"/>
  <c r="M60" i="22"/>
  <c r="K57" i="22"/>
  <c r="K71" i="21"/>
  <c r="K34" i="21" s="1"/>
  <c r="H59" i="20"/>
  <c r="H58" i="20" s="1"/>
  <c r="N59" i="17"/>
  <c r="N58" i="17" s="1"/>
  <c r="F59" i="17"/>
  <c r="F22" i="17" s="1"/>
  <c r="L59" i="17"/>
  <c r="J59" i="17"/>
  <c r="J58" i="17" s="1"/>
  <c r="H59" i="17"/>
  <c r="M72" i="16"/>
  <c r="M35" i="16" s="1"/>
  <c r="F59" i="16"/>
  <c r="F22" i="16" s="1"/>
  <c r="I71" i="15"/>
  <c r="I34" i="15" s="1"/>
  <c r="E60" i="15"/>
  <c r="K73" i="13"/>
  <c r="K36" i="13" s="1"/>
  <c r="M72" i="13"/>
  <c r="M35" i="13" s="1"/>
  <c r="E72" i="13"/>
  <c r="E35" i="13" s="1"/>
  <c r="G71" i="13"/>
  <c r="G34" i="13" s="1"/>
  <c r="I70" i="13"/>
  <c r="I33" i="13" s="1"/>
  <c r="K72" i="13"/>
  <c r="K35" i="13" s="1"/>
  <c r="M71" i="13"/>
  <c r="M34" i="13" s="1"/>
  <c r="E71" i="13"/>
  <c r="E34" i="13" s="1"/>
  <c r="G70" i="13"/>
  <c r="G33" i="13" s="1"/>
  <c r="G73" i="13"/>
  <c r="G36" i="13" s="1"/>
  <c r="I72" i="13"/>
  <c r="I35" i="13" s="1"/>
  <c r="K71" i="13"/>
  <c r="K34" i="13" s="1"/>
  <c r="M70" i="13"/>
  <c r="M33" i="13" s="1"/>
  <c r="E70" i="13"/>
  <c r="E33" i="13" s="1"/>
  <c r="M73" i="13"/>
  <c r="M36" i="13" s="1"/>
  <c r="E73" i="13"/>
  <c r="E36" i="13" s="1"/>
  <c r="G72" i="13"/>
  <c r="G35" i="13" s="1"/>
  <c r="I71" i="13"/>
  <c r="I34" i="13" s="1"/>
  <c r="K70" i="13"/>
  <c r="K33" i="13" s="1"/>
  <c r="M72" i="12"/>
  <c r="M35" i="12" s="1"/>
  <c r="F59" i="12"/>
  <c r="F22" i="12" s="1"/>
  <c r="I71" i="11"/>
  <c r="I34" i="11" s="1"/>
  <c r="E23" i="11"/>
  <c r="E62" i="11"/>
  <c r="E25" i="11" s="1"/>
  <c r="M70" i="10"/>
  <c r="M33" i="10" s="1"/>
  <c r="K72" i="9"/>
  <c r="K35" i="9" s="1"/>
  <c r="M71" i="9"/>
  <c r="M34" i="9" s="1"/>
  <c r="E71" i="9"/>
  <c r="E34" i="9" s="1"/>
  <c r="G70" i="9"/>
  <c r="G33" i="9" s="1"/>
  <c r="G73" i="9"/>
  <c r="G36" i="9" s="1"/>
  <c r="I72" i="9"/>
  <c r="I35" i="9" s="1"/>
  <c r="K71" i="9"/>
  <c r="K34" i="9" s="1"/>
  <c r="M70" i="9"/>
  <c r="M33" i="9" s="1"/>
  <c r="E70" i="9"/>
  <c r="E33" i="9" s="1"/>
  <c r="K73" i="9"/>
  <c r="K36" i="9" s="1"/>
  <c r="E72" i="9"/>
  <c r="E35" i="9" s="1"/>
  <c r="I70" i="9"/>
  <c r="I33" i="9" s="1"/>
  <c r="E73" i="9"/>
  <c r="E36" i="9" s="1"/>
  <c r="I71" i="9"/>
  <c r="I34" i="9" s="1"/>
  <c r="M72" i="9"/>
  <c r="M35" i="9" s="1"/>
  <c r="G71" i="9"/>
  <c r="G34" i="9" s="1"/>
  <c r="M73" i="9"/>
  <c r="M36" i="9" s="1"/>
  <c r="G72" i="9"/>
  <c r="G35" i="9" s="1"/>
  <c r="K70" i="9"/>
  <c r="K33" i="9" s="1"/>
  <c r="J59" i="24"/>
  <c r="M57" i="22"/>
  <c r="I57" i="22"/>
  <c r="M71" i="21"/>
  <c r="M34" i="21" s="1"/>
  <c r="G71" i="21"/>
  <c r="G34" i="21" s="1"/>
  <c r="K70" i="21"/>
  <c r="K33" i="21" s="1"/>
  <c r="M73" i="21"/>
  <c r="M36" i="21" s="1"/>
  <c r="G61" i="20"/>
  <c r="M62" i="18"/>
  <c r="E57" i="17"/>
  <c r="G73" i="16"/>
  <c r="G36" i="16" s="1"/>
  <c r="I72" i="16"/>
  <c r="I35" i="16" s="1"/>
  <c r="K71" i="16"/>
  <c r="K34" i="16" s="1"/>
  <c r="M70" i="16"/>
  <c r="M33" i="16" s="1"/>
  <c r="E70" i="16"/>
  <c r="E33" i="16" s="1"/>
  <c r="E71" i="16"/>
  <c r="E34" i="16" s="1"/>
  <c r="I60" i="16"/>
  <c r="M72" i="15"/>
  <c r="M35" i="15" s="1"/>
  <c r="F59" i="15"/>
  <c r="F22" i="15" s="1"/>
  <c r="N59" i="14"/>
  <c r="F59" i="14"/>
  <c r="F22" i="14" s="1"/>
  <c r="K61" i="14"/>
  <c r="K72" i="12"/>
  <c r="K35" i="12" s="1"/>
  <c r="G57" i="12"/>
  <c r="M71" i="11"/>
  <c r="M34" i="11" s="1"/>
  <c r="I73" i="11"/>
  <c r="I36" i="11" s="1"/>
  <c r="G70" i="11"/>
  <c r="G33" i="11" s="1"/>
  <c r="G71" i="11"/>
  <c r="G34" i="11" s="1"/>
  <c r="K62" i="11"/>
  <c r="M73" i="10"/>
  <c r="M36" i="10" s="1"/>
  <c r="K70" i="10"/>
  <c r="K33" i="10" s="1"/>
  <c r="E23" i="10"/>
  <c r="E62" i="10"/>
  <c r="E25" i="10" s="1"/>
  <c r="M73" i="31"/>
  <c r="M36" i="31" s="1"/>
  <c r="E57" i="26"/>
  <c r="I60" i="26"/>
  <c r="H59" i="25"/>
  <c r="I73" i="22"/>
  <c r="I36" i="22" s="1"/>
  <c r="G71" i="20"/>
  <c r="G34" i="20" s="1"/>
  <c r="E70" i="20"/>
  <c r="E33" i="20" s="1"/>
  <c r="G73" i="20"/>
  <c r="G36" i="20" s="1"/>
  <c r="E57" i="19"/>
  <c r="M60" i="17"/>
  <c r="M62" i="17" s="1"/>
  <c r="G57" i="15"/>
  <c r="K57" i="13"/>
  <c r="K62" i="13" s="1"/>
  <c r="M57" i="12"/>
  <c r="J59" i="18"/>
  <c r="M60" i="15"/>
  <c r="M62" i="15" s="1"/>
  <c r="K72" i="11"/>
  <c r="K35" i="11" s="1"/>
  <c r="J59" i="10"/>
  <c r="J58" i="10" s="1"/>
  <c r="N58" i="9"/>
  <c r="M71" i="7"/>
  <c r="M34" i="7" s="1"/>
  <c r="I60" i="7"/>
  <c r="G57" i="7"/>
  <c r="E71" i="6"/>
  <c r="E34" i="6" s="1"/>
  <c r="E73" i="4"/>
  <c r="E36" i="4" s="1"/>
  <c r="E57" i="3"/>
  <c r="M71" i="2"/>
  <c r="M34" i="2" s="1"/>
  <c r="G57" i="2"/>
  <c r="G71" i="1"/>
  <c r="G34" i="1" s="1"/>
  <c r="E60" i="1"/>
  <c r="L59" i="21"/>
  <c r="L58" i="21" s="1"/>
  <c r="M60" i="16"/>
  <c r="G62" i="14"/>
  <c r="E70" i="11"/>
  <c r="E33" i="11" s="1"/>
  <c r="G73" i="11"/>
  <c r="G36" i="11" s="1"/>
  <c r="M71" i="10"/>
  <c r="M34" i="10" s="1"/>
  <c r="M60" i="7"/>
  <c r="M62" i="7" s="1"/>
  <c r="M61" i="6"/>
  <c r="K73" i="4"/>
  <c r="K36" i="4" s="1"/>
  <c r="I70" i="4"/>
  <c r="I33" i="4" s="1"/>
  <c r="N59" i="4"/>
  <c r="M60" i="3"/>
  <c r="M62" i="3" s="1"/>
  <c r="G57" i="1"/>
  <c r="K57" i="1"/>
  <c r="M60" i="12"/>
  <c r="M62" i="12" s="1"/>
  <c r="G73" i="10"/>
  <c r="G36" i="10" s="1"/>
  <c r="K72" i="7"/>
  <c r="K35" i="7" s="1"/>
  <c r="K60" i="7"/>
  <c r="K61" i="6"/>
  <c r="M57" i="5"/>
  <c r="J59" i="4"/>
  <c r="J58" i="4" s="1"/>
  <c r="E73" i="2"/>
  <c r="E36" i="2" s="1"/>
  <c r="H59" i="2"/>
  <c r="G73" i="1"/>
  <c r="G36" i="1" s="1"/>
  <c r="E70" i="1"/>
  <c r="E33" i="1" s="1"/>
  <c r="E57" i="1"/>
  <c r="L59" i="20"/>
  <c r="I73" i="13"/>
  <c r="I36" i="13" s="1"/>
  <c r="I70" i="7"/>
  <c r="I33" i="7" s="1"/>
  <c r="K73" i="7"/>
  <c r="K36" i="7" s="1"/>
  <c r="E73" i="7"/>
  <c r="E36" i="7" s="1"/>
  <c r="G60" i="2"/>
  <c r="G62" i="2" s="1"/>
  <c r="I72" i="7"/>
  <c r="I35" i="7" s="1"/>
  <c r="M62" i="6"/>
  <c r="M60" i="9"/>
  <c r="M62" i="9" s="1"/>
  <c r="K60" i="54"/>
  <c r="K62" i="54" s="1"/>
  <c r="I57" i="54"/>
  <c r="I61" i="55"/>
  <c r="J58" i="55"/>
  <c r="J59" i="52"/>
  <c r="I61" i="50"/>
  <c r="E57" i="54"/>
  <c r="N59" i="55"/>
  <c r="N59" i="52"/>
  <c r="G57" i="54"/>
  <c r="K61" i="55"/>
  <c r="G60" i="54"/>
  <c r="G62" i="54" s="1"/>
  <c r="K62" i="55"/>
  <c r="M60" i="54"/>
  <c r="L59" i="55"/>
  <c r="L58" i="55" s="1"/>
  <c r="K72" i="55"/>
  <c r="K35" i="55" s="1"/>
  <c r="E60" i="53"/>
  <c r="K57" i="53"/>
  <c r="K62" i="53" s="1"/>
  <c r="M60" i="53"/>
  <c r="M71" i="51"/>
  <c r="M34" i="51" s="1"/>
  <c r="E71" i="51"/>
  <c r="E34" i="51" s="1"/>
  <c r="G70" i="51"/>
  <c r="G33" i="51" s="1"/>
  <c r="I73" i="51"/>
  <c r="I36" i="51" s="1"/>
  <c r="K70" i="51"/>
  <c r="K33" i="51" s="1"/>
  <c r="K60" i="50"/>
  <c r="K62" i="50" s="1"/>
  <c r="I71" i="49"/>
  <c r="I34" i="49" s="1"/>
  <c r="E72" i="55"/>
  <c r="E35" i="55" s="1"/>
  <c r="I71" i="55"/>
  <c r="I34" i="55" s="1"/>
  <c r="E70" i="55"/>
  <c r="E33" i="55" s="1"/>
  <c r="G73" i="55"/>
  <c r="G36" i="55" s="1"/>
  <c r="M57" i="53"/>
  <c r="I57" i="53"/>
  <c r="I62" i="53" s="1"/>
  <c r="L59" i="52"/>
  <c r="G57" i="50"/>
  <c r="M60" i="50"/>
  <c r="M62" i="50" s="1"/>
  <c r="E60" i="49"/>
  <c r="E61" i="49" s="1"/>
  <c r="E24" i="49" s="1"/>
  <c r="I73" i="47"/>
  <c r="I36" i="47" s="1"/>
  <c r="K72" i="47"/>
  <c r="K35" i="47" s="1"/>
  <c r="M71" i="47"/>
  <c r="M34" i="47" s="1"/>
  <c r="E71" i="47"/>
  <c r="E34" i="47" s="1"/>
  <c r="G70" i="47"/>
  <c r="G33" i="47" s="1"/>
  <c r="G73" i="47"/>
  <c r="G36" i="47" s="1"/>
  <c r="I72" i="47"/>
  <c r="I35" i="47" s="1"/>
  <c r="K71" i="47"/>
  <c r="K34" i="47" s="1"/>
  <c r="M70" i="47"/>
  <c r="M33" i="47" s="1"/>
  <c r="E70" i="47"/>
  <c r="E33" i="47" s="1"/>
  <c r="M73" i="47"/>
  <c r="M36" i="47" s="1"/>
  <c r="E73" i="47"/>
  <c r="E36" i="47" s="1"/>
  <c r="G72" i="47"/>
  <c r="G35" i="47" s="1"/>
  <c r="I71" i="47"/>
  <c r="I34" i="47" s="1"/>
  <c r="K70" i="47"/>
  <c r="K33" i="47" s="1"/>
  <c r="G71" i="47"/>
  <c r="G34" i="47" s="1"/>
  <c r="K73" i="47"/>
  <c r="K36" i="47" s="1"/>
  <c r="I70" i="47"/>
  <c r="I33" i="47" s="1"/>
  <c r="M72" i="47"/>
  <c r="M35" i="47" s="1"/>
  <c r="E72" i="47"/>
  <c r="E35" i="47" s="1"/>
  <c r="M72" i="46"/>
  <c r="M35" i="46" s="1"/>
  <c r="I62" i="55"/>
  <c r="M72" i="51"/>
  <c r="M35" i="51" s="1"/>
  <c r="K71" i="51"/>
  <c r="K34" i="51" s="1"/>
  <c r="H59" i="51"/>
  <c r="I57" i="49"/>
  <c r="E23" i="48"/>
  <c r="E62" i="48"/>
  <c r="E25" i="48" s="1"/>
  <c r="G60" i="47"/>
  <c r="G62" i="47" s="1"/>
  <c r="K60" i="47"/>
  <c r="K62" i="47" s="1"/>
  <c r="I57" i="47"/>
  <c r="K72" i="46"/>
  <c r="K35" i="46" s="1"/>
  <c r="N59" i="51"/>
  <c r="M60" i="47"/>
  <c r="M62" i="47" s="1"/>
  <c r="I72" i="52"/>
  <c r="I35" i="52" s="1"/>
  <c r="E71" i="52"/>
  <c r="E34" i="52" s="1"/>
  <c r="I70" i="52"/>
  <c r="I33" i="52" s="1"/>
  <c r="K73" i="52"/>
  <c r="K36" i="52" s="1"/>
  <c r="E73" i="52"/>
  <c r="E36" i="52" s="1"/>
  <c r="F59" i="49"/>
  <c r="F22" i="49" s="1"/>
  <c r="I60" i="47"/>
  <c r="I62" i="47" s="1"/>
  <c r="E62" i="43"/>
  <c r="E25" i="43" s="1"/>
  <c r="E23" i="43"/>
  <c r="I73" i="41"/>
  <c r="I36" i="41" s="1"/>
  <c r="K72" i="41"/>
  <c r="K35" i="41" s="1"/>
  <c r="M71" i="41"/>
  <c r="M34" i="41" s="1"/>
  <c r="E71" i="41"/>
  <c r="E34" i="41" s="1"/>
  <c r="G70" i="41"/>
  <c r="G33" i="41" s="1"/>
  <c r="G73" i="41"/>
  <c r="G36" i="41" s="1"/>
  <c r="I72" i="41"/>
  <c r="I35" i="41" s="1"/>
  <c r="K71" i="41"/>
  <c r="K34" i="41" s="1"/>
  <c r="M70" i="41"/>
  <c r="M33" i="41" s="1"/>
  <c r="E70" i="41"/>
  <c r="E33" i="41" s="1"/>
  <c r="E73" i="41"/>
  <c r="E36" i="41" s="1"/>
  <c r="I71" i="41"/>
  <c r="I34" i="41" s="1"/>
  <c r="M72" i="41"/>
  <c r="M35" i="41" s="1"/>
  <c r="G71" i="41"/>
  <c r="G34" i="41" s="1"/>
  <c r="M73" i="41"/>
  <c r="M36" i="41" s="1"/>
  <c r="G72" i="41"/>
  <c r="G35" i="41" s="1"/>
  <c r="K70" i="41"/>
  <c r="K33" i="41" s="1"/>
  <c r="K73" i="41"/>
  <c r="K36" i="41" s="1"/>
  <c r="E72" i="41"/>
  <c r="E35" i="41" s="1"/>
  <c r="I70" i="41"/>
  <c r="I33" i="41" s="1"/>
  <c r="I57" i="51"/>
  <c r="J59" i="50"/>
  <c r="J58" i="50" s="1"/>
  <c r="H59" i="50"/>
  <c r="K72" i="49"/>
  <c r="K35" i="49" s="1"/>
  <c r="G71" i="49"/>
  <c r="G34" i="49" s="1"/>
  <c r="M70" i="49"/>
  <c r="M33" i="49" s="1"/>
  <c r="F59" i="48"/>
  <c r="F22" i="48" s="1"/>
  <c r="I61" i="48"/>
  <c r="J58" i="48"/>
  <c r="I61" i="43"/>
  <c r="J58" i="43"/>
  <c r="N59" i="42"/>
  <c r="L59" i="42"/>
  <c r="L58" i="42" s="1"/>
  <c r="M57" i="49"/>
  <c r="K60" i="46"/>
  <c r="I57" i="46"/>
  <c r="I60" i="46"/>
  <c r="I62" i="46" s="1"/>
  <c r="G57" i="46"/>
  <c r="G60" i="46"/>
  <c r="E57" i="46"/>
  <c r="E60" i="46"/>
  <c r="M57" i="46"/>
  <c r="M60" i="46"/>
  <c r="K57" i="46"/>
  <c r="I60" i="45"/>
  <c r="I62" i="45" s="1"/>
  <c r="G57" i="45"/>
  <c r="G60" i="45"/>
  <c r="M57" i="45"/>
  <c r="E57" i="45"/>
  <c r="E60" i="45"/>
  <c r="M60" i="45"/>
  <c r="M62" i="45" s="1"/>
  <c r="K57" i="45"/>
  <c r="K60" i="45"/>
  <c r="K62" i="45" s="1"/>
  <c r="I57" i="45"/>
  <c r="G72" i="42"/>
  <c r="G35" i="42" s="1"/>
  <c r="K71" i="42"/>
  <c r="K34" i="42" s="1"/>
  <c r="G61" i="40"/>
  <c r="N58" i="39"/>
  <c r="M61" i="39"/>
  <c r="K72" i="48"/>
  <c r="K35" i="48" s="1"/>
  <c r="G71" i="48"/>
  <c r="G34" i="48" s="1"/>
  <c r="K70" i="48"/>
  <c r="K33" i="48" s="1"/>
  <c r="E70" i="48"/>
  <c r="E33" i="48" s="1"/>
  <c r="G73" i="48"/>
  <c r="G36" i="48" s="1"/>
  <c r="E71" i="43"/>
  <c r="E34" i="43" s="1"/>
  <c r="F59" i="39"/>
  <c r="F22" i="39" s="1"/>
  <c r="N59" i="39"/>
  <c r="L59" i="39"/>
  <c r="L58" i="39" s="1"/>
  <c r="G71" i="43"/>
  <c r="G34" i="43" s="1"/>
  <c r="K70" i="43"/>
  <c r="K33" i="43" s="1"/>
  <c r="I62" i="42"/>
  <c r="K60" i="41"/>
  <c r="M57" i="41"/>
  <c r="L59" i="40"/>
  <c r="I71" i="39"/>
  <c r="I34" i="39" s="1"/>
  <c r="M70" i="39"/>
  <c r="M33" i="39" s="1"/>
  <c r="G71" i="39"/>
  <c r="G34" i="39" s="1"/>
  <c r="M60" i="38"/>
  <c r="K73" i="37"/>
  <c r="K36" i="37" s="1"/>
  <c r="M72" i="37"/>
  <c r="M35" i="37" s="1"/>
  <c r="E72" i="37"/>
  <c r="E35" i="37" s="1"/>
  <c r="G71" i="37"/>
  <c r="G34" i="37" s="1"/>
  <c r="I70" i="37"/>
  <c r="I33" i="37" s="1"/>
  <c r="I73" i="37"/>
  <c r="I36" i="37" s="1"/>
  <c r="K72" i="37"/>
  <c r="K35" i="37" s="1"/>
  <c r="M71" i="37"/>
  <c r="M34" i="37" s="1"/>
  <c r="E71" i="37"/>
  <c r="E34" i="37" s="1"/>
  <c r="G70" i="37"/>
  <c r="G33" i="37" s="1"/>
  <c r="I72" i="37"/>
  <c r="I35" i="37" s="1"/>
  <c r="M70" i="37"/>
  <c r="M33" i="37" s="1"/>
  <c r="M73" i="37"/>
  <c r="M36" i="37" s="1"/>
  <c r="G72" i="37"/>
  <c r="G35" i="37" s="1"/>
  <c r="K70" i="37"/>
  <c r="K33" i="37" s="1"/>
  <c r="G73" i="37"/>
  <c r="G36" i="37" s="1"/>
  <c r="K71" i="37"/>
  <c r="K34" i="37" s="1"/>
  <c r="E70" i="37"/>
  <c r="E33" i="37" s="1"/>
  <c r="E73" i="37"/>
  <c r="E36" i="37" s="1"/>
  <c r="I71" i="37"/>
  <c r="I34" i="37" s="1"/>
  <c r="I72" i="36"/>
  <c r="I35" i="36" s="1"/>
  <c r="M70" i="36"/>
  <c r="M33" i="36" s="1"/>
  <c r="G70" i="36"/>
  <c r="G33" i="36" s="1"/>
  <c r="K73" i="35"/>
  <c r="K36" i="35" s="1"/>
  <c r="M72" i="35"/>
  <c r="M35" i="35" s="1"/>
  <c r="E72" i="35"/>
  <c r="E35" i="35" s="1"/>
  <c r="G71" i="35"/>
  <c r="G34" i="35" s="1"/>
  <c r="I70" i="35"/>
  <c r="I33" i="35" s="1"/>
  <c r="E71" i="35"/>
  <c r="E34" i="35" s="1"/>
  <c r="G70" i="35"/>
  <c r="G33" i="35" s="1"/>
  <c r="K70" i="35"/>
  <c r="K33" i="35" s="1"/>
  <c r="E71" i="39"/>
  <c r="E34" i="39" s="1"/>
  <c r="K60" i="38"/>
  <c r="G71" i="36"/>
  <c r="G34" i="36" s="1"/>
  <c r="K70" i="36"/>
  <c r="K33" i="36" s="1"/>
  <c r="M73" i="36"/>
  <c r="M36" i="36" s="1"/>
  <c r="N59" i="43"/>
  <c r="N58" i="43" s="1"/>
  <c r="I73" i="42"/>
  <c r="I36" i="42" s="1"/>
  <c r="I70" i="39"/>
  <c r="I33" i="39" s="1"/>
  <c r="E57" i="38"/>
  <c r="K57" i="36"/>
  <c r="G61" i="35"/>
  <c r="K73" i="42"/>
  <c r="K36" i="42" s="1"/>
  <c r="M72" i="42"/>
  <c r="M35" i="42" s="1"/>
  <c r="H59" i="40"/>
  <c r="H58" i="40" s="1"/>
  <c r="I60" i="36"/>
  <c r="I62" i="36" s="1"/>
  <c r="M60" i="36"/>
  <c r="M70" i="35"/>
  <c r="M33" i="35" s="1"/>
  <c r="E61" i="35"/>
  <c r="E24" i="35" s="1"/>
  <c r="E20" i="35"/>
  <c r="I73" i="35"/>
  <c r="I36" i="35" s="1"/>
  <c r="M57" i="34"/>
  <c r="K72" i="33"/>
  <c r="K35" i="33" s="1"/>
  <c r="J59" i="33"/>
  <c r="J58" i="33" s="1"/>
  <c r="H59" i="33"/>
  <c r="M72" i="32"/>
  <c r="M35" i="32" s="1"/>
  <c r="F59" i="32"/>
  <c r="F22" i="32" s="1"/>
  <c r="K61" i="31"/>
  <c r="K72" i="29"/>
  <c r="K35" i="29" s="1"/>
  <c r="M71" i="29"/>
  <c r="M34" i="29" s="1"/>
  <c r="E71" i="29"/>
  <c r="E34" i="29" s="1"/>
  <c r="G70" i="29"/>
  <c r="G33" i="29" s="1"/>
  <c r="G73" i="29"/>
  <c r="G36" i="29" s="1"/>
  <c r="I72" i="29"/>
  <c r="I35" i="29" s="1"/>
  <c r="K71" i="29"/>
  <c r="K34" i="29" s="1"/>
  <c r="M70" i="29"/>
  <c r="M33" i="29" s="1"/>
  <c r="E70" i="29"/>
  <c r="E33" i="29" s="1"/>
  <c r="M73" i="29"/>
  <c r="M36" i="29" s="1"/>
  <c r="E73" i="29"/>
  <c r="E36" i="29" s="1"/>
  <c r="G72" i="29"/>
  <c r="G35" i="29" s="1"/>
  <c r="I71" i="29"/>
  <c r="I34" i="29" s="1"/>
  <c r="K70" i="29"/>
  <c r="K33" i="29" s="1"/>
  <c r="M72" i="29"/>
  <c r="M35" i="29" s="1"/>
  <c r="E72" i="29"/>
  <c r="E35" i="29" s="1"/>
  <c r="G71" i="29"/>
  <c r="G34" i="29" s="1"/>
  <c r="I70" i="29"/>
  <c r="I33" i="29" s="1"/>
  <c r="H59" i="35"/>
  <c r="H58" i="35" s="1"/>
  <c r="K57" i="34"/>
  <c r="G60" i="33"/>
  <c r="G62" i="33" s="1"/>
  <c r="I61" i="31"/>
  <c r="J58" i="31"/>
  <c r="M57" i="29"/>
  <c r="M72" i="39"/>
  <c r="M35" i="39" s="1"/>
  <c r="M73" i="35"/>
  <c r="M36" i="35" s="1"/>
  <c r="I57" i="34"/>
  <c r="M60" i="33"/>
  <c r="M70" i="32"/>
  <c r="M33" i="32" s="1"/>
  <c r="M57" i="32"/>
  <c r="I73" i="31"/>
  <c r="I36" i="31" s="1"/>
  <c r="G70" i="31"/>
  <c r="G33" i="31" s="1"/>
  <c r="K60" i="30"/>
  <c r="K62" i="30" s="1"/>
  <c r="E57" i="28"/>
  <c r="J59" i="40"/>
  <c r="K73" i="33"/>
  <c r="K36" i="33" s="1"/>
  <c r="I70" i="33"/>
  <c r="I33" i="33" s="1"/>
  <c r="N59" i="33"/>
  <c r="E73" i="32"/>
  <c r="E36" i="32" s="1"/>
  <c r="H59" i="32"/>
  <c r="G73" i="31"/>
  <c r="G36" i="31" s="1"/>
  <c r="E70" i="31"/>
  <c r="E33" i="31" s="1"/>
  <c r="M61" i="31"/>
  <c r="H59" i="30"/>
  <c r="N59" i="30"/>
  <c r="K73" i="29"/>
  <c r="K36" i="29" s="1"/>
  <c r="M60" i="28"/>
  <c r="M62" i="28" s="1"/>
  <c r="M57" i="24"/>
  <c r="M61" i="20"/>
  <c r="N58" i="20"/>
  <c r="I73" i="30"/>
  <c r="I36" i="30" s="1"/>
  <c r="K73" i="26"/>
  <c r="K36" i="26" s="1"/>
  <c r="M72" i="26"/>
  <c r="M35" i="26" s="1"/>
  <c r="E72" i="26"/>
  <c r="E35" i="26" s="1"/>
  <c r="G71" i="26"/>
  <c r="G34" i="26" s="1"/>
  <c r="I70" i="26"/>
  <c r="I33" i="26" s="1"/>
  <c r="M71" i="26"/>
  <c r="M34" i="26" s="1"/>
  <c r="E71" i="26"/>
  <c r="E34" i="26" s="1"/>
  <c r="G70" i="26"/>
  <c r="G33" i="26" s="1"/>
  <c r="G73" i="26"/>
  <c r="G36" i="26" s="1"/>
  <c r="I72" i="26"/>
  <c r="I35" i="26" s="1"/>
  <c r="K71" i="26"/>
  <c r="K34" i="26" s="1"/>
  <c r="M70" i="26"/>
  <c r="M33" i="26" s="1"/>
  <c r="E70" i="26"/>
  <c r="E33" i="26" s="1"/>
  <c r="M73" i="26"/>
  <c r="M36" i="26" s="1"/>
  <c r="K70" i="26"/>
  <c r="K33" i="26" s="1"/>
  <c r="E73" i="26"/>
  <c r="E36" i="26" s="1"/>
  <c r="G72" i="26"/>
  <c r="G35" i="26" s="1"/>
  <c r="I71" i="26"/>
  <c r="I34" i="26" s="1"/>
  <c r="E73" i="24"/>
  <c r="E36" i="24" s="1"/>
  <c r="M57" i="23"/>
  <c r="K72" i="22"/>
  <c r="K35" i="22" s="1"/>
  <c r="N59" i="22"/>
  <c r="F59" i="22"/>
  <c r="F22" i="22" s="1"/>
  <c r="J59" i="22"/>
  <c r="H59" i="22"/>
  <c r="G72" i="20"/>
  <c r="G35" i="20" s="1"/>
  <c r="I60" i="33"/>
  <c r="I62" i="33" s="1"/>
  <c r="J59" i="30"/>
  <c r="E60" i="27"/>
  <c r="G57" i="25"/>
  <c r="K72" i="24"/>
  <c r="K35" i="24" s="1"/>
  <c r="M71" i="24"/>
  <c r="M34" i="24" s="1"/>
  <c r="I73" i="24"/>
  <c r="I36" i="24" s="1"/>
  <c r="G70" i="24"/>
  <c r="G33" i="24" s="1"/>
  <c r="G71" i="24"/>
  <c r="G34" i="24" s="1"/>
  <c r="K60" i="24"/>
  <c r="K62" i="24" s="1"/>
  <c r="E73" i="23"/>
  <c r="E36" i="23" s="1"/>
  <c r="M60" i="23"/>
  <c r="M62" i="23" s="1"/>
  <c r="E57" i="25"/>
  <c r="J59" i="20"/>
  <c r="I71" i="16"/>
  <c r="I34" i="16" s="1"/>
  <c r="K57" i="16"/>
  <c r="E73" i="12"/>
  <c r="E36" i="12" s="1"/>
  <c r="E20" i="11"/>
  <c r="E61" i="11"/>
  <c r="E24" i="11" s="1"/>
  <c r="F58" i="11"/>
  <c r="F21" i="11" s="1"/>
  <c r="E70" i="24"/>
  <c r="E33" i="24" s="1"/>
  <c r="G73" i="24"/>
  <c r="G36" i="24" s="1"/>
  <c r="M71" i="23"/>
  <c r="M34" i="23" s="1"/>
  <c r="M57" i="21"/>
  <c r="M61" i="18"/>
  <c r="I60" i="17"/>
  <c r="I62" i="17" s="1"/>
  <c r="E72" i="16"/>
  <c r="E35" i="16" s="1"/>
  <c r="I57" i="16"/>
  <c r="K70" i="15"/>
  <c r="K33" i="15" s="1"/>
  <c r="K57" i="15"/>
  <c r="I60" i="13"/>
  <c r="E72" i="12"/>
  <c r="E35" i="12" s="1"/>
  <c r="I57" i="12"/>
  <c r="K61" i="11"/>
  <c r="E70" i="10"/>
  <c r="E33" i="10" s="1"/>
  <c r="G60" i="27"/>
  <c r="G62" i="27" s="1"/>
  <c r="M60" i="24"/>
  <c r="M62" i="24" s="1"/>
  <c r="G60" i="23"/>
  <c r="G60" i="22"/>
  <c r="K60" i="22"/>
  <c r="K62" i="22" s="1"/>
  <c r="K72" i="21"/>
  <c r="K35" i="21" s="1"/>
  <c r="E72" i="21"/>
  <c r="E35" i="21" s="1"/>
  <c r="G60" i="21"/>
  <c r="G62" i="21" s="1"/>
  <c r="F59" i="20"/>
  <c r="F22" i="20" s="1"/>
  <c r="K57" i="19"/>
  <c r="K73" i="18"/>
  <c r="K36" i="18" s="1"/>
  <c r="M72" i="18"/>
  <c r="M35" i="18" s="1"/>
  <c r="E72" i="18"/>
  <c r="E35" i="18" s="1"/>
  <c r="G71" i="18"/>
  <c r="G34" i="18" s="1"/>
  <c r="I70" i="18"/>
  <c r="I33" i="18" s="1"/>
  <c r="K70" i="18"/>
  <c r="K33" i="18" s="1"/>
  <c r="E23" i="18"/>
  <c r="E62" i="18"/>
  <c r="E25" i="18" s="1"/>
  <c r="I73" i="16"/>
  <c r="I36" i="16" s="1"/>
  <c r="G70" i="16"/>
  <c r="G33" i="16" s="1"/>
  <c r="E72" i="15"/>
  <c r="E35" i="15" s="1"/>
  <c r="L59" i="15"/>
  <c r="I57" i="15"/>
  <c r="K73" i="14"/>
  <c r="K36" i="14" s="1"/>
  <c r="M72" i="14"/>
  <c r="M35" i="14" s="1"/>
  <c r="E72" i="14"/>
  <c r="E35" i="14" s="1"/>
  <c r="G71" i="14"/>
  <c r="G34" i="14" s="1"/>
  <c r="I70" i="14"/>
  <c r="I33" i="14" s="1"/>
  <c r="I71" i="14"/>
  <c r="I34" i="14" s="1"/>
  <c r="M62" i="14"/>
  <c r="M57" i="13"/>
  <c r="M71" i="12"/>
  <c r="M34" i="12" s="1"/>
  <c r="J59" i="12"/>
  <c r="K73" i="11"/>
  <c r="K36" i="11" s="1"/>
  <c r="I70" i="11"/>
  <c r="I33" i="11" s="1"/>
  <c r="N59" i="11"/>
  <c r="N58" i="11" s="1"/>
  <c r="E73" i="10"/>
  <c r="E36" i="10" s="1"/>
  <c r="H59" i="10"/>
  <c r="H58" i="10" s="1"/>
  <c r="I73" i="33"/>
  <c r="I36" i="33" s="1"/>
  <c r="K62" i="31"/>
  <c r="M57" i="26"/>
  <c r="I57" i="26"/>
  <c r="L59" i="25"/>
  <c r="M57" i="25"/>
  <c r="G57" i="21"/>
  <c r="E72" i="20"/>
  <c r="E35" i="20" s="1"/>
  <c r="M70" i="20"/>
  <c r="M33" i="20" s="1"/>
  <c r="M62" i="20"/>
  <c r="M57" i="19"/>
  <c r="E60" i="17"/>
  <c r="I61" i="14"/>
  <c r="J58" i="14"/>
  <c r="E57" i="12"/>
  <c r="K60" i="17"/>
  <c r="K62" i="17" s="1"/>
  <c r="I73" i="14"/>
  <c r="I36" i="14" s="1"/>
  <c r="G57" i="11"/>
  <c r="G62" i="9"/>
  <c r="G70" i="7"/>
  <c r="G33" i="7" s="1"/>
  <c r="G73" i="6"/>
  <c r="G36" i="6" s="1"/>
  <c r="I72" i="6"/>
  <c r="I35" i="6" s="1"/>
  <c r="K71" i="6"/>
  <c r="K34" i="6" s="1"/>
  <c r="M70" i="6"/>
  <c r="M33" i="6" s="1"/>
  <c r="E70" i="6"/>
  <c r="E33" i="6" s="1"/>
  <c r="K73" i="6"/>
  <c r="K36" i="6" s="1"/>
  <c r="M72" i="6"/>
  <c r="M35" i="6" s="1"/>
  <c r="E72" i="6"/>
  <c r="E35" i="6" s="1"/>
  <c r="G71" i="6"/>
  <c r="G34" i="6" s="1"/>
  <c r="I70" i="6"/>
  <c r="I33" i="6" s="1"/>
  <c r="G70" i="6"/>
  <c r="G33" i="6" s="1"/>
  <c r="I57" i="5"/>
  <c r="G72" i="4"/>
  <c r="G35" i="4" s="1"/>
  <c r="E62" i="4"/>
  <c r="E25" i="4" s="1"/>
  <c r="E23" i="4"/>
  <c r="G57" i="3"/>
  <c r="I60" i="3"/>
  <c r="E71" i="2"/>
  <c r="E34" i="2" s="1"/>
  <c r="E57" i="2"/>
  <c r="K60" i="2"/>
  <c r="K62" i="2" s="1"/>
  <c r="I57" i="2"/>
  <c r="I62" i="2" s="1"/>
  <c r="I70" i="1"/>
  <c r="I33" i="1" s="1"/>
  <c r="I60" i="1"/>
  <c r="I62" i="1" s="1"/>
  <c r="F59" i="21"/>
  <c r="F22" i="21" s="1"/>
  <c r="G73" i="18"/>
  <c r="G36" i="18" s="1"/>
  <c r="M70" i="11"/>
  <c r="M33" i="11" s="1"/>
  <c r="G60" i="11"/>
  <c r="K72" i="10"/>
  <c r="K35" i="10" s="1"/>
  <c r="J59" i="8"/>
  <c r="G73" i="7"/>
  <c r="G36" i="7" s="1"/>
  <c r="E60" i="7"/>
  <c r="E61" i="6"/>
  <c r="E24" i="6" s="1"/>
  <c r="E20" i="6"/>
  <c r="M72" i="4"/>
  <c r="M35" i="4" s="1"/>
  <c r="F59" i="4"/>
  <c r="F22" i="4" s="1"/>
  <c r="E60" i="3"/>
  <c r="G60" i="25"/>
  <c r="G62" i="25" s="1"/>
  <c r="M73" i="18"/>
  <c r="M36" i="18" s="1"/>
  <c r="I60" i="15"/>
  <c r="I62" i="15" s="1"/>
  <c r="M73" i="11"/>
  <c r="M36" i="11" s="1"/>
  <c r="G61" i="10"/>
  <c r="E71" i="7"/>
  <c r="E34" i="7" s="1"/>
  <c r="F59" i="7"/>
  <c r="F22" i="7" s="1"/>
  <c r="G72" i="6"/>
  <c r="G35" i="6" s="1"/>
  <c r="E57" i="5"/>
  <c r="I72" i="4"/>
  <c r="I35" i="4" s="1"/>
  <c r="E70" i="4"/>
  <c r="E33" i="4" s="1"/>
  <c r="K71" i="4"/>
  <c r="K34" i="4" s="1"/>
  <c r="M70" i="4"/>
  <c r="M33" i="4" s="1"/>
  <c r="E71" i="4"/>
  <c r="E34" i="4" s="1"/>
  <c r="I62" i="4"/>
  <c r="K57" i="2"/>
  <c r="I72" i="1"/>
  <c r="I35" i="1" s="1"/>
  <c r="G60" i="1"/>
  <c r="G62" i="1" s="1"/>
  <c r="L59" i="8"/>
  <c r="G71" i="7"/>
  <c r="G34" i="7" s="1"/>
  <c r="K70" i="7"/>
  <c r="K33" i="7" s="1"/>
  <c r="M73" i="7"/>
  <c r="M36" i="7" s="1"/>
  <c r="J59" i="7"/>
  <c r="E71" i="11"/>
  <c r="E34" i="11" s="1"/>
  <c r="N59" i="7"/>
  <c r="K62" i="6"/>
  <c r="I60" i="11"/>
  <c r="I62" i="11" s="1"/>
  <c r="M57" i="54"/>
  <c r="E60" i="54"/>
  <c r="K70" i="49"/>
  <c r="K33" i="49" s="1"/>
  <c r="G60" i="53"/>
  <c r="G62" i="53" s="1"/>
  <c r="M73" i="49"/>
  <c r="M36" i="49" s="1"/>
  <c r="L58" i="49"/>
  <c r="G61" i="47"/>
  <c r="H58" i="47"/>
  <c r="K61" i="48"/>
  <c r="L58" i="48"/>
  <c r="M61" i="47"/>
  <c r="N58" i="47"/>
  <c r="M71" i="46"/>
  <c r="M34" i="46" s="1"/>
  <c r="E60" i="47"/>
  <c r="E70" i="52"/>
  <c r="E33" i="52" s="1"/>
  <c r="M71" i="52"/>
  <c r="M34" i="52" s="1"/>
  <c r="G71" i="52"/>
  <c r="G34" i="52" s="1"/>
  <c r="K70" i="52"/>
  <c r="K33" i="52" s="1"/>
  <c r="M73" i="52"/>
  <c r="M36" i="52" s="1"/>
  <c r="K61" i="43"/>
  <c r="M57" i="51"/>
  <c r="M60" i="51"/>
  <c r="M73" i="50"/>
  <c r="M36" i="50" s="1"/>
  <c r="E73" i="50"/>
  <c r="E36" i="50" s="1"/>
  <c r="G72" i="50"/>
  <c r="G35" i="50" s="1"/>
  <c r="I71" i="50"/>
  <c r="I34" i="50" s="1"/>
  <c r="K70" i="50"/>
  <c r="K33" i="50" s="1"/>
  <c r="K73" i="50"/>
  <c r="K36" i="50" s="1"/>
  <c r="M72" i="50"/>
  <c r="M35" i="50" s="1"/>
  <c r="E72" i="50"/>
  <c r="E35" i="50" s="1"/>
  <c r="G71" i="50"/>
  <c r="G34" i="50" s="1"/>
  <c r="I70" i="50"/>
  <c r="I33" i="50" s="1"/>
  <c r="I73" i="50"/>
  <c r="I36" i="50" s="1"/>
  <c r="K72" i="50"/>
  <c r="K35" i="50" s="1"/>
  <c r="M71" i="50"/>
  <c r="M34" i="50" s="1"/>
  <c r="E71" i="50"/>
  <c r="E34" i="50" s="1"/>
  <c r="G70" i="50"/>
  <c r="G33" i="50" s="1"/>
  <c r="M70" i="50"/>
  <c r="M33" i="50" s="1"/>
  <c r="G73" i="50"/>
  <c r="G36" i="50" s="1"/>
  <c r="E70" i="50"/>
  <c r="E33" i="50" s="1"/>
  <c r="I72" i="50"/>
  <c r="I35" i="50" s="1"/>
  <c r="K71" i="50"/>
  <c r="K34" i="50" s="1"/>
  <c r="L59" i="50"/>
  <c r="E57" i="50"/>
  <c r="E71" i="49"/>
  <c r="E34" i="49" s="1"/>
  <c r="E72" i="49"/>
  <c r="E35" i="49" s="1"/>
  <c r="K71" i="49"/>
  <c r="K34" i="49" s="1"/>
  <c r="N59" i="48"/>
  <c r="K62" i="48"/>
  <c r="M62" i="42"/>
  <c r="G57" i="49"/>
  <c r="J59" i="44"/>
  <c r="H59" i="44"/>
  <c r="I72" i="43"/>
  <c r="I35" i="43" s="1"/>
  <c r="M70" i="43"/>
  <c r="M33" i="43" s="1"/>
  <c r="M71" i="43"/>
  <c r="M34" i="43" s="1"/>
  <c r="G70" i="43"/>
  <c r="G33" i="43" s="1"/>
  <c r="I73" i="43"/>
  <c r="I36" i="43" s="1"/>
  <c r="G73" i="43"/>
  <c r="G36" i="43" s="1"/>
  <c r="G61" i="43"/>
  <c r="H58" i="43"/>
  <c r="E73" i="42"/>
  <c r="E36" i="42" s="1"/>
  <c r="I72" i="42"/>
  <c r="I35" i="42" s="1"/>
  <c r="E61" i="39"/>
  <c r="E24" i="39" s="1"/>
  <c r="E20" i="39"/>
  <c r="F58" i="39"/>
  <c r="F21" i="39" s="1"/>
  <c r="E23" i="41"/>
  <c r="E62" i="41"/>
  <c r="E25" i="41" s="1"/>
  <c r="F59" i="44"/>
  <c r="F22" i="44" s="1"/>
  <c r="E72" i="43"/>
  <c r="E35" i="43" s="1"/>
  <c r="I71" i="43"/>
  <c r="I34" i="43" s="1"/>
  <c r="K60" i="44"/>
  <c r="I57" i="44"/>
  <c r="I60" i="44"/>
  <c r="G57" i="44"/>
  <c r="G60" i="44"/>
  <c r="E57" i="44"/>
  <c r="E60" i="44"/>
  <c r="M57" i="44"/>
  <c r="M60" i="44"/>
  <c r="K57" i="44"/>
  <c r="M61" i="43"/>
  <c r="I61" i="42"/>
  <c r="J58" i="42"/>
  <c r="K57" i="41"/>
  <c r="G60" i="41"/>
  <c r="F59" i="40"/>
  <c r="F22" i="40" s="1"/>
  <c r="G72" i="39"/>
  <c r="G35" i="39" s="1"/>
  <c r="K71" i="39"/>
  <c r="K34" i="39" s="1"/>
  <c r="I61" i="39"/>
  <c r="J58" i="39"/>
  <c r="F58" i="36"/>
  <c r="F21" i="36" s="1"/>
  <c r="E61" i="36"/>
  <c r="E24" i="36" s="1"/>
  <c r="E20" i="36"/>
  <c r="N59" i="35"/>
  <c r="F59" i="35"/>
  <c r="F22" i="35" s="1"/>
  <c r="K61" i="40"/>
  <c r="L58" i="40"/>
  <c r="G61" i="39"/>
  <c r="H58" i="39"/>
  <c r="I57" i="38"/>
  <c r="M57" i="36"/>
  <c r="H59" i="43"/>
  <c r="M57" i="38"/>
  <c r="K73" i="40"/>
  <c r="K36" i="40" s="1"/>
  <c r="M72" i="40"/>
  <c r="M35" i="40" s="1"/>
  <c r="E72" i="40"/>
  <c r="E35" i="40" s="1"/>
  <c r="G71" i="40"/>
  <c r="G34" i="40" s="1"/>
  <c r="I70" i="40"/>
  <c r="I33" i="40" s="1"/>
  <c r="I73" i="40"/>
  <c r="I36" i="40" s="1"/>
  <c r="K72" i="40"/>
  <c r="K35" i="40" s="1"/>
  <c r="M71" i="40"/>
  <c r="M34" i="40" s="1"/>
  <c r="E71" i="40"/>
  <c r="E34" i="40" s="1"/>
  <c r="G70" i="40"/>
  <c r="G33" i="40" s="1"/>
  <c r="E73" i="40"/>
  <c r="E36" i="40" s="1"/>
  <c r="I71" i="40"/>
  <c r="I34" i="40" s="1"/>
  <c r="I72" i="40"/>
  <c r="I35" i="40" s="1"/>
  <c r="M70" i="40"/>
  <c r="M33" i="40" s="1"/>
  <c r="M73" i="40"/>
  <c r="M36" i="40" s="1"/>
  <c r="K70" i="40"/>
  <c r="K33" i="40" s="1"/>
  <c r="G73" i="40"/>
  <c r="G36" i="40" s="1"/>
  <c r="E70" i="40"/>
  <c r="E33" i="40" s="1"/>
  <c r="G72" i="40"/>
  <c r="G35" i="40" s="1"/>
  <c r="K71" i="40"/>
  <c r="K34" i="40" s="1"/>
  <c r="J59" i="37"/>
  <c r="H59" i="37"/>
  <c r="G73" i="36"/>
  <c r="G36" i="36" s="1"/>
  <c r="G57" i="36"/>
  <c r="J59" i="35"/>
  <c r="J58" i="35" s="1"/>
  <c r="F58" i="34"/>
  <c r="F21" i="34" s="1"/>
  <c r="E20" i="34"/>
  <c r="G61" i="33"/>
  <c r="H58" i="33"/>
  <c r="I61" i="32"/>
  <c r="M61" i="30"/>
  <c r="N58" i="30"/>
  <c r="L59" i="29"/>
  <c r="J59" i="29"/>
  <c r="H59" i="29"/>
  <c r="N59" i="29"/>
  <c r="F59" i="29"/>
  <c r="F22" i="29" s="1"/>
  <c r="I61" i="28"/>
  <c r="J58" i="28"/>
  <c r="M57" i="33"/>
  <c r="M62" i="30"/>
  <c r="E61" i="29"/>
  <c r="E24" i="29" s="1"/>
  <c r="F58" i="29"/>
  <c r="F21" i="29" s="1"/>
  <c r="E20" i="29"/>
  <c r="I62" i="28"/>
  <c r="E60" i="33"/>
  <c r="E57" i="32"/>
  <c r="I61" i="30"/>
  <c r="J58" i="30"/>
  <c r="E23" i="29"/>
  <c r="E62" i="29"/>
  <c r="E25" i="29" s="1"/>
  <c r="I60" i="34"/>
  <c r="I62" i="34" s="1"/>
  <c r="G72" i="32"/>
  <c r="G35" i="32" s="1"/>
  <c r="K57" i="32"/>
  <c r="E61" i="31"/>
  <c r="E24" i="31" s="1"/>
  <c r="E20" i="31"/>
  <c r="I62" i="30"/>
  <c r="E23" i="28"/>
  <c r="E62" i="28"/>
  <c r="E25" i="28" s="1"/>
  <c r="E20" i="24"/>
  <c r="E61" i="24"/>
  <c r="E24" i="24" s="1"/>
  <c r="F58" i="24"/>
  <c r="F21" i="24" s="1"/>
  <c r="F58" i="20"/>
  <c r="F21" i="20" s="1"/>
  <c r="E20" i="20"/>
  <c r="E61" i="20"/>
  <c r="E24" i="20" s="1"/>
  <c r="M61" i="27"/>
  <c r="N58" i="27"/>
  <c r="E57" i="23"/>
  <c r="E62" i="23" s="1"/>
  <c r="E25" i="23" s="1"/>
  <c r="I71" i="20"/>
  <c r="I34" i="20" s="1"/>
  <c r="E23" i="20"/>
  <c r="E62" i="20"/>
  <c r="E25" i="20" s="1"/>
  <c r="G71" i="32"/>
  <c r="G34" i="32" s="1"/>
  <c r="I62" i="29"/>
  <c r="K73" i="24"/>
  <c r="K36" i="24" s="1"/>
  <c r="N59" i="24"/>
  <c r="M62" i="26"/>
  <c r="M62" i="21"/>
  <c r="K70" i="16"/>
  <c r="K33" i="16" s="1"/>
  <c r="M61" i="15"/>
  <c r="N58" i="15"/>
  <c r="I57" i="13"/>
  <c r="E62" i="12"/>
  <c r="E25" i="12" s="1"/>
  <c r="E23" i="12"/>
  <c r="M70" i="24"/>
  <c r="M33" i="24" s="1"/>
  <c r="G60" i="24"/>
  <c r="G62" i="24" s="1"/>
  <c r="I72" i="21"/>
  <c r="I35" i="21" s="1"/>
  <c r="M70" i="21"/>
  <c r="M33" i="21" s="1"/>
  <c r="G73" i="21"/>
  <c r="G36" i="21" s="1"/>
  <c r="E70" i="21"/>
  <c r="E33" i="21" s="1"/>
  <c r="I73" i="20"/>
  <c r="I36" i="20" s="1"/>
  <c r="E61" i="18"/>
  <c r="E24" i="18" s="1"/>
  <c r="E20" i="18"/>
  <c r="G61" i="17"/>
  <c r="H58" i="17"/>
  <c r="G71" i="16"/>
  <c r="G34" i="16" s="1"/>
  <c r="K60" i="16"/>
  <c r="K62" i="16" s="1"/>
  <c r="M61" i="14"/>
  <c r="N58" i="14"/>
  <c r="G57" i="13"/>
  <c r="G71" i="12"/>
  <c r="G34" i="12" s="1"/>
  <c r="K62" i="12"/>
  <c r="M61" i="10"/>
  <c r="N58" i="10"/>
  <c r="L59" i="22"/>
  <c r="G57" i="22"/>
  <c r="G70" i="21"/>
  <c r="G33" i="21" s="1"/>
  <c r="I73" i="21"/>
  <c r="I36" i="21" s="1"/>
  <c r="M72" i="21"/>
  <c r="M35" i="21" s="1"/>
  <c r="G72" i="21"/>
  <c r="G35" i="21" s="1"/>
  <c r="E57" i="21"/>
  <c r="I61" i="20"/>
  <c r="J58" i="20"/>
  <c r="K72" i="16"/>
  <c r="K35" i="16" s="1"/>
  <c r="G57" i="16"/>
  <c r="I73" i="15"/>
  <c r="I36" i="15" s="1"/>
  <c r="K72" i="15"/>
  <c r="K35" i="15" s="1"/>
  <c r="M71" i="15"/>
  <c r="M34" i="15" s="1"/>
  <c r="E71" i="15"/>
  <c r="E34" i="15" s="1"/>
  <c r="G70" i="15"/>
  <c r="G33" i="15" s="1"/>
  <c r="G71" i="15"/>
  <c r="G34" i="15" s="1"/>
  <c r="K62" i="15"/>
  <c r="E23" i="14"/>
  <c r="E62" i="14"/>
  <c r="E25" i="14" s="1"/>
  <c r="E57" i="13"/>
  <c r="G73" i="12"/>
  <c r="G36" i="12" s="1"/>
  <c r="I72" i="12"/>
  <c r="I35" i="12" s="1"/>
  <c r="K71" i="12"/>
  <c r="K34" i="12" s="1"/>
  <c r="M70" i="12"/>
  <c r="M33" i="12" s="1"/>
  <c r="E70" i="12"/>
  <c r="E33" i="12" s="1"/>
  <c r="E71" i="12"/>
  <c r="E34" i="12" s="1"/>
  <c r="K61" i="10"/>
  <c r="K73" i="32"/>
  <c r="K36" i="32" s="1"/>
  <c r="G60" i="26"/>
  <c r="G62" i="26" s="1"/>
  <c r="K60" i="26"/>
  <c r="K62" i="26" s="1"/>
  <c r="F59" i="25"/>
  <c r="F22" i="25" s="1"/>
  <c r="H59" i="24"/>
  <c r="H58" i="24" s="1"/>
  <c r="M72" i="20"/>
  <c r="M35" i="20" s="1"/>
  <c r="K71" i="20"/>
  <c r="K34" i="20" s="1"/>
  <c r="K60" i="19"/>
  <c r="G60" i="19"/>
  <c r="G62" i="19" s="1"/>
  <c r="K57" i="17"/>
  <c r="M57" i="16"/>
  <c r="M60" i="13"/>
  <c r="M62" i="13" s="1"/>
  <c r="I60" i="24"/>
  <c r="I62" i="24" s="1"/>
  <c r="K73" i="10"/>
  <c r="K36" i="10" s="1"/>
  <c r="E23" i="9"/>
  <c r="E62" i="9"/>
  <c r="E25" i="9" s="1"/>
  <c r="H58" i="9"/>
  <c r="G61" i="9"/>
  <c r="N58" i="7"/>
  <c r="J59" i="6"/>
  <c r="J58" i="6" s="1"/>
  <c r="F59" i="6"/>
  <c r="F22" i="6" s="1"/>
  <c r="N59" i="6"/>
  <c r="N58" i="6" s="1"/>
  <c r="I71" i="4"/>
  <c r="I34" i="4" s="1"/>
  <c r="K61" i="4"/>
  <c r="L58" i="4"/>
  <c r="M72" i="2"/>
  <c r="M35" i="2" s="1"/>
  <c r="G73" i="2"/>
  <c r="G36" i="2" s="1"/>
  <c r="I72" i="2"/>
  <c r="I35" i="2" s="1"/>
  <c r="K71" i="2"/>
  <c r="K34" i="2" s="1"/>
  <c r="M70" i="2"/>
  <c r="M33" i="2" s="1"/>
  <c r="E70" i="2"/>
  <c r="E33" i="2" s="1"/>
  <c r="G71" i="2"/>
  <c r="G34" i="2" s="1"/>
  <c r="K73" i="2"/>
  <c r="K36" i="2" s="1"/>
  <c r="I70" i="2"/>
  <c r="I33" i="2" s="1"/>
  <c r="E72" i="2"/>
  <c r="E35" i="2" s="1"/>
  <c r="G70" i="2"/>
  <c r="G33" i="2" s="1"/>
  <c r="K72" i="1"/>
  <c r="K35" i="1" s="1"/>
  <c r="E71" i="1"/>
  <c r="E34" i="1" s="1"/>
  <c r="I71" i="1"/>
  <c r="I34" i="1" s="1"/>
  <c r="I73" i="1"/>
  <c r="I36" i="1" s="1"/>
  <c r="M71" i="1"/>
  <c r="M34" i="1" s="1"/>
  <c r="G70" i="1"/>
  <c r="G33" i="1" s="1"/>
  <c r="E73" i="1"/>
  <c r="E36" i="1" s="1"/>
  <c r="M73" i="1"/>
  <c r="M36" i="1" s="1"/>
  <c r="K70" i="1"/>
  <c r="K33" i="1" s="1"/>
  <c r="G72" i="1"/>
  <c r="G35" i="1" s="1"/>
  <c r="E72" i="23"/>
  <c r="E35" i="23" s="1"/>
  <c r="N59" i="21"/>
  <c r="J59" i="15"/>
  <c r="K71" i="11"/>
  <c r="K34" i="11" s="1"/>
  <c r="G70" i="10"/>
  <c r="G33" i="10" s="1"/>
  <c r="I73" i="10"/>
  <c r="I36" i="10" s="1"/>
  <c r="K71" i="7"/>
  <c r="K34" i="7" s="1"/>
  <c r="I60" i="5"/>
  <c r="E72" i="4"/>
  <c r="E35" i="4" s="1"/>
  <c r="I61" i="4"/>
  <c r="G73" i="4"/>
  <c r="G36" i="4" s="1"/>
  <c r="E71" i="24"/>
  <c r="E34" i="24" s="1"/>
  <c r="K62" i="14"/>
  <c r="J59" i="11"/>
  <c r="K60" i="9"/>
  <c r="K62" i="9" s="1"/>
  <c r="I57" i="9"/>
  <c r="K73" i="8"/>
  <c r="K36" i="8" s="1"/>
  <c r="M72" i="8"/>
  <c r="M35" i="8" s="1"/>
  <c r="E72" i="8"/>
  <c r="E35" i="8" s="1"/>
  <c r="G71" i="8"/>
  <c r="G34" i="8" s="1"/>
  <c r="I70" i="8"/>
  <c r="I33" i="8" s="1"/>
  <c r="I73" i="8"/>
  <c r="I36" i="8" s="1"/>
  <c r="K72" i="8"/>
  <c r="K35" i="8" s="1"/>
  <c r="M71" i="8"/>
  <c r="M34" i="8" s="1"/>
  <c r="E71" i="8"/>
  <c r="E34" i="8" s="1"/>
  <c r="G70" i="8"/>
  <c r="G33" i="8" s="1"/>
  <c r="G73" i="8"/>
  <c r="G36" i="8" s="1"/>
  <c r="K71" i="8"/>
  <c r="K34" i="8" s="1"/>
  <c r="E70" i="8"/>
  <c r="E33" i="8" s="1"/>
  <c r="E73" i="8"/>
  <c r="E36" i="8" s="1"/>
  <c r="I71" i="8"/>
  <c r="I34" i="8" s="1"/>
  <c r="I72" i="8"/>
  <c r="I35" i="8" s="1"/>
  <c r="M70" i="8"/>
  <c r="M33" i="8" s="1"/>
  <c r="M73" i="8"/>
  <c r="M36" i="8" s="1"/>
  <c r="G72" i="8"/>
  <c r="G35" i="8" s="1"/>
  <c r="K70" i="8"/>
  <c r="K33" i="8" s="1"/>
  <c r="I57" i="7"/>
  <c r="I71" i="6"/>
  <c r="I34" i="6" s="1"/>
  <c r="E23" i="6"/>
  <c r="E62" i="6"/>
  <c r="E25" i="6" s="1"/>
  <c r="I73" i="4"/>
  <c r="I36" i="4" s="1"/>
  <c r="G70" i="4"/>
  <c r="G33" i="4" s="1"/>
  <c r="I57" i="3"/>
  <c r="I71" i="2"/>
  <c r="I34" i="2" s="1"/>
  <c r="M60" i="2"/>
  <c r="M62" i="2" s="1"/>
  <c r="K71" i="1"/>
  <c r="K34" i="1" s="1"/>
  <c r="L59" i="14"/>
  <c r="L58" i="14" s="1"/>
  <c r="F59" i="8"/>
  <c r="F22" i="8" s="1"/>
  <c r="E72" i="7"/>
  <c r="E35" i="7" s="1"/>
  <c r="I71" i="7"/>
  <c r="I34" i="7" s="1"/>
  <c r="I61" i="6"/>
  <c r="G60" i="4"/>
  <c r="G62" i="4" s="1"/>
  <c r="I73" i="6"/>
  <c r="I36" i="6" s="1"/>
  <c r="G60" i="7"/>
  <c r="G62" i="7" s="1"/>
  <c r="I61" i="10"/>
  <c r="M73" i="4"/>
  <c r="M36" i="4" s="1"/>
  <c r="I73" i="2"/>
  <c r="I36" i="2" s="1"/>
  <c r="E62" i="50"/>
  <c r="E25" i="50" s="1"/>
  <c r="E23" i="50"/>
  <c r="I60" i="54"/>
  <c r="I62" i="54" s="1"/>
  <c r="N58" i="48"/>
  <c r="M61" i="48"/>
  <c r="J59" i="49"/>
  <c r="E57" i="47"/>
  <c r="G73" i="46"/>
  <c r="G36" i="46" s="1"/>
  <c r="I72" i="46"/>
  <c r="I35" i="46" s="1"/>
  <c r="K71" i="46"/>
  <c r="K34" i="46" s="1"/>
  <c r="M70" i="46"/>
  <c r="M33" i="46" s="1"/>
  <c r="E70" i="46"/>
  <c r="E33" i="46" s="1"/>
  <c r="I71" i="46"/>
  <c r="I34" i="46" s="1"/>
  <c r="M73" i="46"/>
  <c r="M36" i="46" s="1"/>
  <c r="K70" i="46"/>
  <c r="K33" i="46" s="1"/>
  <c r="E73" i="46"/>
  <c r="E36" i="46" s="1"/>
  <c r="G72" i="46"/>
  <c r="G35" i="46" s="1"/>
  <c r="E71" i="46"/>
  <c r="E34" i="46" s="1"/>
  <c r="M70" i="52"/>
  <c r="M33" i="52" s="1"/>
  <c r="G73" i="52"/>
  <c r="G36" i="52" s="1"/>
  <c r="K72" i="52"/>
  <c r="K35" i="52" s="1"/>
  <c r="E72" i="52"/>
  <c r="E35" i="52" s="1"/>
  <c r="G70" i="49"/>
  <c r="G33" i="49" s="1"/>
  <c r="H59" i="49"/>
  <c r="J59" i="46"/>
  <c r="G73" i="45"/>
  <c r="G36" i="45" s="1"/>
  <c r="I72" i="45"/>
  <c r="I35" i="45" s="1"/>
  <c r="K71" i="45"/>
  <c r="K34" i="45" s="1"/>
  <c r="M70" i="45"/>
  <c r="M33" i="45" s="1"/>
  <c r="E70" i="45"/>
  <c r="E33" i="45" s="1"/>
  <c r="M73" i="45"/>
  <c r="M36" i="45" s="1"/>
  <c r="G72" i="45"/>
  <c r="G35" i="45" s="1"/>
  <c r="K70" i="45"/>
  <c r="K33" i="45" s="1"/>
  <c r="K73" i="45"/>
  <c r="K36" i="45" s="1"/>
  <c r="E72" i="45"/>
  <c r="E35" i="45" s="1"/>
  <c r="I70" i="45"/>
  <c r="I33" i="45" s="1"/>
  <c r="E73" i="45"/>
  <c r="E36" i="45" s="1"/>
  <c r="I71" i="45"/>
  <c r="I34" i="45" s="1"/>
  <c r="M72" i="45"/>
  <c r="M35" i="45" s="1"/>
  <c r="G71" i="45"/>
  <c r="G34" i="45" s="1"/>
  <c r="G70" i="45"/>
  <c r="G33" i="45" s="1"/>
  <c r="N58" i="42"/>
  <c r="M61" i="42"/>
  <c r="G57" i="51"/>
  <c r="K57" i="51"/>
  <c r="G60" i="50"/>
  <c r="G62" i="50" s="1"/>
  <c r="I73" i="49"/>
  <c r="I36" i="49" s="1"/>
  <c r="M72" i="49"/>
  <c r="M35" i="49" s="1"/>
  <c r="I72" i="49"/>
  <c r="I35" i="49" s="1"/>
  <c r="M71" i="42"/>
  <c r="M34" i="42" s="1"/>
  <c r="E23" i="42"/>
  <c r="E62" i="42"/>
  <c r="E25" i="42" s="1"/>
  <c r="K71" i="43"/>
  <c r="K34" i="43" s="1"/>
  <c r="K70" i="42"/>
  <c r="K33" i="42" s="1"/>
  <c r="E70" i="42"/>
  <c r="E33" i="42" s="1"/>
  <c r="G73" i="42"/>
  <c r="G36" i="42" s="1"/>
  <c r="I61" i="40"/>
  <c r="J58" i="40"/>
  <c r="K72" i="38"/>
  <c r="K35" i="38" s="1"/>
  <c r="M71" i="38"/>
  <c r="M34" i="38" s="1"/>
  <c r="E71" i="38"/>
  <c r="E34" i="38" s="1"/>
  <c r="G70" i="38"/>
  <c r="G33" i="38" s="1"/>
  <c r="G73" i="38"/>
  <c r="G36" i="38" s="1"/>
  <c r="I72" i="38"/>
  <c r="I35" i="38" s="1"/>
  <c r="K71" i="38"/>
  <c r="K34" i="38" s="1"/>
  <c r="M70" i="38"/>
  <c r="M33" i="38" s="1"/>
  <c r="E70" i="38"/>
  <c r="E33" i="38" s="1"/>
  <c r="M72" i="38"/>
  <c r="M35" i="38" s="1"/>
  <c r="G71" i="38"/>
  <c r="G34" i="38" s="1"/>
  <c r="M73" i="38"/>
  <c r="M36" i="38" s="1"/>
  <c r="G72" i="38"/>
  <c r="G35" i="38" s="1"/>
  <c r="K70" i="38"/>
  <c r="K33" i="38" s="1"/>
  <c r="K73" i="38"/>
  <c r="K36" i="38" s="1"/>
  <c r="E72" i="38"/>
  <c r="E35" i="38" s="1"/>
  <c r="I70" i="38"/>
  <c r="I33" i="38" s="1"/>
  <c r="E73" i="38"/>
  <c r="E36" i="38" s="1"/>
  <c r="I71" i="38"/>
  <c r="I34" i="38" s="1"/>
  <c r="L59" i="46"/>
  <c r="M73" i="42"/>
  <c r="M36" i="42" s="1"/>
  <c r="I73" i="39"/>
  <c r="I36" i="39" s="1"/>
  <c r="M71" i="39"/>
  <c r="M34" i="39" s="1"/>
  <c r="G70" i="39"/>
  <c r="G33" i="39" s="1"/>
  <c r="E23" i="39"/>
  <c r="E62" i="39"/>
  <c r="E25" i="39" s="1"/>
  <c r="N59" i="44"/>
  <c r="M72" i="43"/>
  <c r="M35" i="43" s="1"/>
  <c r="G72" i="43"/>
  <c r="G35" i="43" s="1"/>
  <c r="G70" i="42"/>
  <c r="G33" i="42" s="1"/>
  <c r="M60" i="41"/>
  <c r="M62" i="41" s="1"/>
  <c r="G57" i="41"/>
  <c r="E73" i="39"/>
  <c r="E36" i="39" s="1"/>
  <c r="I72" i="39"/>
  <c r="I35" i="39" s="1"/>
  <c r="K57" i="38"/>
  <c r="E62" i="35"/>
  <c r="E25" i="35" s="1"/>
  <c r="E23" i="35"/>
  <c r="E23" i="40"/>
  <c r="E62" i="40"/>
  <c r="E25" i="40" s="1"/>
  <c r="L59" i="43"/>
  <c r="L58" i="43" s="1"/>
  <c r="E61" i="43"/>
  <c r="E24" i="43" s="1"/>
  <c r="F58" i="43"/>
  <c r="F21" i="43" s="1"/>
  <c r="E20" i="43"/>
  <c r="K73" i="39"/>
  <c r="K36" i="39" s="1"/>
  <c r="K73" i="44"/>
  <c r="K36" i="44" s="1"/>
  <c r="M72" i="44"/>
  <c r="M35" i="44" s="1"/>
  <c r="E72" i="44"/>
  <c r="E35" i="44" s="1"/>
  <c r="G71" i="44"/>
  <c r="G34" i="44" s="1"/>
  <c r="I70" i="44"/>
  <c r="I33" i="44" s="1"/>
  <c r="I73" i="44"/>
  <c r="I36" i="44" s="1"/>
  <c r="K72" i="44"/>
  <c r="K35" i="44" s="1"/>
  <c r="M71" i="44"/>
  <c r="M34" i="44" s="1"/>
  <c r="E71" i="44"/>
  <c r="E34" i="44" s="1"/>
  <c r="G70" i="44"/>
  <c r="G33" i="44" s="1"/>
  <c r="E73" i="44"/>
  <c r="E36" i="44" s="1"/>
  <c r="I71" i="44"/>
  <c r="I34" i="44" s="1"/>
  <c r="I72" i="44"/>
  <c r="I35" i="44" s="1"/>
  <c r="M70" i="44"/>
  <c r="M33" i="44" s="1"/>
  <c r="M73" i="44"/>
  <c r="M36" i="44" s="1"/>
  <c r="G72" i="44"/>
  <c r="G35" i="44" s="1"/>
  <c r="K70" i="44"/>
  <c r="K33" i="44" s="1"/>
  <c r="G73" i="44"/>
  <c r="G36" i="44" s="1"/>
  <c r="K71" i="44"/>
  <c r="K34" i="44" s="1"/>
  <c r="E70" i="44"/>
  <c r="E33" i="44" s="1"/>
  <c r="I70" i="42"/>
  <c r="I33" i="42" s="1"/>
  <c r="K72" i="42"/>
  <c r="K35" i="42" s="1"/>
  <c r="K71" i="36"/>
  <c r="K34" i="36" s="1"/>
  <c r="I62" i="39"/>
  <c r="M61" i="35"/>
  <c r="N58" i="35"/>
  <c r="N59" i="31"/>
  <c r="N58" i="31" s="1"/>
  <c r="F59" i="31"/>
  <c r="F22" i="31" s="1"/>
  <c r="E61" i="30"/>
  <c r="E24" i="30" s="1"/>
  <c r="F58" i="30"/>
  <c r="F21" i="30" s="1"/>
  <c r="E20" i="30"/>
  <c r="G61" i="29"/>
  <c r="H58" i="29"/>
  <c r="M60" i="34"/>
  <c r="E57" i="33"/>
  <c r="E23" i="30"/>
  <c r="E62" i="30"/>
  <c r="E25" i="30" s="1"/>
  <c r="G61" i="28"/>
  <c r="H58" i="28"/>
  <c r="K57" i="33"/>
  <c r="L59" i="31"/>
  <c r="L58" i="31" s="1"/>
  <c r="K61" i="29"/>
  <c r="L58" i="29"/>
  <c r="G62" i="28"/>
  <c r="M60" i="32"/>
  <c r="M62" i="32" s="1"/>
  <c r="K62" i="29"/>
  <c r="E62" i="25"/>
  <c r="E25" i="25" s="1"/>
  <c r="E23" i="25"/>
  <c r="E62" i="21"/>
  <c r="E25" i="21" s="1"/>
  <c r="E23" i="21"/>
  <c r="F58" i="27"/>
  <c r="F21" i="27" s="1"/>
  <c r="E20" i="27"/>
  <c r="E61" i="27"/>
  <c r="E24" i="27" s="1"/>
  <c r="E23" i="24"/>
  <c r="E62" i="24"/>
  <c r="E25" i="24" s="1"/>
  <c r="I60" i="23"/>
  <c r="I62" i="23" s="1"/>
  <c r="G57" i="23"/>
  <c r="K60" i="23"/>
  <c r="K62" i="23" s="1"/>
  <c r="I57" i="23"/>
  <c r="I61" i="21"/>
  <c r="K70" i="20"/>
  <c r="K33" i="20" s="1"/>
  <c r="K61" i="20"/>
  <c r="L58" i="20"/>
  <c r="K61" i="27"/>
  <c r="L58" i="27"/>
  <c r="M72" i="24"/>
  <c r="M35" i="24" s="1"/>
  <c r="K61" i="26"/>
  <c r="L58" i="26"/>
  <c r="M73" i="20"/>
  <c r="M36" i="20" s="1"/>
  <c r="I62" i="19"/>
  <c r="G61" i="18"/>
  <c r="H58" i="18"/>
  <c r="E61" i="15"/>
  <c r="E24" i="15" s="1"/>
  <c r="F58" i="15"/>
  <c r="F21" i="15" s="1"/>
  <c r="E20" i="15"/>
  <c r="K61" i="12"/>
  <c r="L58" i="12"/>
  <c r="E23" i="26"/>
  <c r="E62" i="26"/>
  <c r="E25" i="26" s="1"/>
  <c r="G70" i="20"/>
  <c r="G33" i="20" s="1"/>
  <c r="E23" i="19"/>
  <c r="E62" i="19"/>
  <c r="E25" i="19" s="1"/>
  <c r="K73" i="17"/>
  <c r="K36" i="17" s="1"/>
  <c r="M72" i="17"/>
  <c r="M35" i="17" s="1"/>
  <c r="E72" i="17"/>
  <c r="E35" i="17" s="1"/>
  <c r="G71" i="17"/>
  <c r="G34" i="17" s="1"/>
  <c r="I70" i="17"/>
  <c r="I33" i="17" s="1"/>
  <c r="K72" i="17"/>
  <c r="K35" i="17" s="1"/>
  <c r="M71" i="17"/>
  <c r="M34" i="17" s="1"/>
  <c r="E71" i="17"/>
  <c r="E34" i="17" s="1"/>
  <c r="G70" i="17"/>
  <c r="G33" i="17" s="1"/>
  <c r="G73" i="17"/>
  <c r="G36" i="17" s="1"/>
  <c r="I72" i="17"/>
  <c r="I35" i="17" s="1"/>
  <c r="K71" i="17"/>
  <c r="K34" i="17" s="1"/>
  <c r="M70" i="17"/>
  <c r="M33" i="17" s="1"/>
  <c r="E70" i="17"/>
  <c r="E33" i="17" s="1"/>
  <c r="M73" i="17"/>
  <c r="M36" i="17" s="1"/>
  <c r="E73" i="17"/>
  <c r="E36" i="17" s="1"/>
  <c r="G72" i="17"/>
  <c r="G35" i="17" s="1"/>
  <c r="I71" i="17"/>
  <c r="I34" i="17" s="1"/>
  <c r="K70" i="17"/>
  <c r="K33" i="17" s="1"/>
  <c r="I70" i="16"/>
  <c r="I33" i="16" s="1"/>
  <c r="E61" i="14"/>
  <c r="E24" i="14" s="1"/>
  <c r="F58" i="14"/>
  <c r="F21" i="14" s="1"/>
  <c r="E20" i="14"/>
  <c r="K73" i="12"/>
  <c r="K36" i="12" s="1"/>
  <c r="E61" i="10"/>
  <c r="E24" i="10" s="1"/>
  <c r="E20" i="10"/>
  <c r="E57" i="22"/>
  <c r="E71" i="21"/>
  <c r="E34" i="21" s="1"/>
  <c r="I70" i="21"/>
  <c r="I33" i="21" s="1"/>
  <c r="K73" i="21"/>
  <c r="K36" i="21" s="1"/>
  <c r="E73" i="21"/>
  <c r="E36" i="21" s="1"/>
  <c r="K72" i="20"/>
  <c r="K35" i="20" s="1"/>
  <c r="N59" i="18"/>
  <c r="N58" i="18" s="1"/>
  <c r="F59" i="18"/>
  <c r="F22" i="18" s="1"/>
  <c r="K61" i="18"/>
  <c r="L58" i="18"/>
  <c r="J59" i="16"/>
  <c r="K73" i="15"/>
  <c r="K36" i="15" s="1"/>
  <c r="I70" i="15"/>
  <c r="I33" i="15" s="1"/>
  <c r="I73" i="12"/>
  <c r="I36" i="12" s="1"/>
  <c r="G70" i="12"/>
  <c r="G33" i="12" s="1"/>
  <c r="L59" i="11"/>
  <c r="L58" i="11" s="1"/>
  <c r="I61" i="11"/>
  <c r="J58" i="11"/>
  <c r="M72" i="10"/>
  <c r="M35" i="10" s="1"/>
  <c r="G71" i="10"/>
  <c r="G34" i="10" s="1"/>
  <c r="I71" i="10"/>
  <c r="I34" i="10" s="1"/>
  <c r="M62" i="10"/>
  <c r="J59" i="32"/>
  <c r="J58" i="32" s="1"/>
  <c r="I73" i="26"/>
  <c r="I36" i="26" s="1"/>
  <c r="M73" i="23"/>
  <c r="M36" i="23" s="1"/>
  <c r="I70" i="20"/>
  <c r="I33" i="20" s="1"/>
  <c r="K73" i="20"/>
  <c r="K36" i="20" s="1"/>
  <c r="I72" i="20"/>
  <c r="I35" i="20" s="1"/>
  <c r="I61" i="18"/>
  <c r="J58" i="18"/>
  <c r="I73" i="18"/>
  <c r="I36" i="18" s="1"/>
  <c r="G73" i="15"/>
  <c r="G36" i="15" s="1"/>
  <c r="I70" i="10"/>
  <c r="I33" i="10" s="1"/>
  <c r="E61" i="9"/>
  <c r="E24" i="9" s="1"/>
  <c r="F58" i="9"/>
  <c r="F21" i="9" s="1"/>
  <c r="E20" i="9"/>
  <c r="I62" i="9"/>
  <c r="E61" i="7"/>
  <c r="E24" i="7" s="1"/>
  <c r="F58" i="7"/>
  <c r="F21" i="7" s="1"/>
  <c r="E20" i="7"/>
  <c r="G61" i="6"/>
  <c r="H58" i="6"/>
  <c r="M61" i="3"/>
  <c r="N58" i="3"/>
  <c r="K72" i="2"/>
  <c r="K35" i="2" s="1"/>
  <c r="N59" i="2"/>
  <c r="J59" i="2"/>
  <c r="F59" i="2"/>
  <c r="F22" i="2" s="1"/>
  <c r="E72" i="1"/>
  <c r="E35" i="1" s="1"/>
  <c r="I61" i="1"/>
  <c r="J58" i="1"/>
  <c r="J59" i="21"/>
  <c r="J58" i="21" s="1"/>
  <c r="H59" i="16"/>
  <c r="G73" i="14"/>
  <c r="G36" i="14" s="1"/>
  <c r="I72" i="11"/>
  <c r="I35" i="11" s="1"/>
  <c r="E71" i="10"/>
  <c r="E34" i="10" s="1"/>
  <c r="F59" i="10"/>
  <c r="F22" i="10" s="1"/>
  <c r="K57" i="7"/>
  <c r="G62" i="6"/>
  <c r="G71" i="4"/>
  <c r="G34" i="4" s="1"/>
  <c r="K62" i="4"/>
  <c r="K57" i="3"/>
  <c r="M57" i="2"/>
  <c r="M73" i="16"/>
  <c r="M36" i="16" s="1"/>
  <c r="H59" i="12"/>
  <c r="I73" i="9"/>
  <c r="I36" i="9" s="1"/>
  <c r="K60" i="8"/>
  <c r="I57" i="8"/>
  <c r="I60" i="8"/>
  <c r="G57" i="8"/>
  <c r="M60" i="8"/>
  <c r="K57" i="8"/>
  <c r="G60" i="8"/>
  <c r="E57" i="8"/>
  <c r="E60" i="8"/>
  <c r="M57" i="8"/>
  <c r="M73" i="6"/>
  <c r="M36" i="6" s="1"/>
  <c r="K70" i="6"/>
  <c r="K33" i="6" s="1"/>
  <c r="H59" i="6"/>
  <c r="E60" i="5"/>
  <c r="K57" i="5"/>
  <c r="G61" i="4"/>
  <c r="K60" i="3"/>
  <c r="M73" i="2"/>
  <c r="M36" i="2" s="1"/>
  <c r="K70" i="2"/>
  <c r="K33" i="2" s="1"/>
  <c r="E60" i="2"/>
  <c r="M70" i="1"/>
  <c r="M33" i="1" s="1"/>
  <c r="M57" i="1"/>
  <c r="M57" i="4"/>
  <c r="I62" i="18"/>
  <c r="I62" i="14"/>
  <c r="N59" i="8"/>
  <c r="M72" i="7"/>
  <c r="M35" i="7" s="1"/>
  <c r="G72" i="7"/>
  <c r="G35" i="7" s="1"/>
  <c r="M60" i="5"/>
  <c r="M62" i="5" s="1"/>
  <c r="L59" i="10"/>
  <c r="L58" i="10" s="1"/>
  <c r="I62" i="6"/>
  <c r="L59" i="6"/>
  <c r="L58" i="6" s="1"/>
  <c r="H59" i="4"/>
  <c r="H58" i="4" s="1"/>
  <c r="M60" i="4"/>
  <c r="M72" i="1"/>
  <c r="M35" i="1" s="1"/>
  <c r="G61" i="8" l="1"/>
  <c r="H58" i="8"/>
  <c r="G61" i="22"/>
  <c r="H58" i="22"/>
  <c r="E61" i="32"/>
  <c r="E24" i="32" s="1"/>
  <c r="F58" i="32"/>
  <c r="F21" i="32" s="1"/>
  <c r="E20" i="32"/>
  <c r="J58" i="38"/>
  <c r="I61" i="38"/>
  <c r="K61" i="41"/>
  <c r="L58" i="41"/>
  <c r="E61" i="44"/>
  <c r="E24" i="44" s="1"/>
  <c r="F58" i="44"/>
  <c r="F21" i="44" s="1"/>
  <c r="E20" i="44"/>
  <c r="N58" i="51"/>
  <c r="M61" i="51"/>
  <c r="E23" i="47"/>
  <c r="E62" i="47"/>
  <c r="E25" i="47" s="1"/>
  <c r="G61" i="3"/>
  <c r="H58" i="3"/>
  <c r="I61" i="26"/>
  <c r="J58" i="26"/>
  <c r="M61" i="24"/>
  <c r="N58" i="24"/>
  <c r="E61" i="45"/>
  <c r="E24" i="45" s="1"/>
  <c r="F58" i="45"/>
  <c r="F21" i="45" s="1"/>
  <c r="E20" i="45"/>
  <c r="E23" i="46"/>
  <c r="E62" i="46"/>
  <c r="E25" i="46" s="1"/>
  <c r="J58" i="51"/>
  <c r="I61" i="51"/>
  <c r="K62" i="7"/>
  <c r="G61" i="19"/>
  <c r="H58" i="19"/>
  <c r="I61" i="25"/>
  <c r="J58" i="25"/>
  <c r="E62" i="34"/>
  <c r="E25" i="34" s="1"/>
  <c r="E23" i="34"/>
  <c r="E23" i="38"/>
  <c r="E62" i="38"/>
  <c r="E25" i="38" s="1"/>
  <c r="I61" i="41"/>
  <c r="J58" i="41"/>
  <c r="I62" i="51"/>
  <c r="E62" i="52"/>
  <c r="E25" i="52" s="1"/>
  <c r="E23" i="52"/>
  <c r="G62" i="3"/>
  <c r="F58" i="49"/>
  <c r="F21" i="49" s="1"/>
  <c r="M62" i="4"/>
  <c r="M61" i="1"/>
  <c r="N58" i="1"/>
  <c r="K61" i="5"/>
  <c r="L58" i="5"/>
  <c r="G62" i="8"/>
  <c r="I62" i="8"/>
  <c r="E61" i="22"/>
  <c r="E24" i="22" s="1"/>
  <c r="F58" i="22"/>
  <c r="F21" i="22" s="1"/>
  <c r="E20" i="22"/>
  <c r="I61" i="23"/>
  <c r="J58" i="23"/>
  <c r="K61" i="33"/>
  <c r="L58" i="33"/>
  <c r="H58" i="41"/>
  <c r="G61" i="41"/>
  <c r="J58" i="9"/>
  <c r="I61" i="9"/>
  <c r="K62" i="19"/>
  <c r="E61" i="13"/>
  <c r="E24" i="13" s="1"/>
  <c r="F58" i="13"/>
  <c r="F21" i="13" s="1"/>
  <c r="E20" i="13"/>
  <c r="I61" i="13"/>
  <c r="J58" i="13"/>
  <c r="K61" i="32"/>
  <c r="L58" i="32"/>
  <c r="E23" i="33"/>
  <c r="E62" i="33"/>
  <c r="E25" i="33" s="1"/>
  <c r="G61" i="36"/>
  <c r="H58" i="36"/>
  <c r="M61" i="38"/>
  <c r="N58" i="38"/>
  <c r="M62" i="44"/>
  <c r="G62" i="44"/>
  <c r="K62" i="44"/>
  <c r="E61" i="50"/>
  <c r="E24" i="50" s="1"/>
  <c r="F58" i="50"/>
  <c r="F21" i="50" s="1"/>
  <c r="E20" i="50"/>
  <c r="K61" i="49"/>
  <c r="E23" i="54"/>
  <c r="E62" i="54"/>
  <c r="E25" i="54" s="1"/>
  <c r="E61" i="5"/>
  <c r="E24" i="5" s="1"/>
  <c r="F58" i="5"/>
  <c r="F21" i="5" s="1"/>
  <c r="E20" i="5"/>
  <c r="E23" i="7"/>
  <c r="E62" i="7"/>
  <c r="E25" i="7" s="1"/>
  <c r="G62" i="11"/>
  <c r="E61" i="2"/>
  <c r="E24" i="2" s="1"/>
  <c r="F58" i="2"/>
  <c r="F21" i="2" s="1"/>
  <c r="E20" i="2"/>
  <c r="E61" i="12"/>
  <c r="E24" i="12" s="1"/>
  <c r="F58" i="12"/>
  <c r="F21" i="12" s="1"/>
  <c r="E20" i="12"/>
  <c r="M61" i="19"/>
  <c r="N58" i="19"/>
  <c r="G61" i="21"/>
  <c r="H58" i="21"/>
  <c r="M61" i="26"/>
  <c r="N58" i="26"/>
  <c r="I61" i="12"/>
  <c r="J58" i="12"/>
  <c r="M61" i="23"/>
  <c r="N58" i="23"/>
  <c r="M62" i="33"/>
  <c r="M61" i="29"/>
  <c r="N58" i="29"/>
  <c r="K61" i="34"/>
  <c r="L58" i="34"/>
  <c r="K61" i="36"/>
  <c r="L58" i="36"/>
  <c r="K62" i="38"/>
  <c r="K61" i="45"/>
  <c r="L58" i="45"/>
  <c r="M61" i="45"/>
  <c r="N58" i="45"/>
  <c r="K61" i="46"/>
  <c r="L58" i="46"/>
  <c r="E61" i="46"/>
  <c r="E24" i="46" s="1"/>
  <c r="F58" i="46"/>
  <c r="F21" i="46" s="1"/>
  <c r="E20" i="46"/>
  <c r="I61" i="46"/>
  <c r="J58" i="46"/>
  <c r="I61" i="47"/>
  <c r="J58" i="47"/>
  <c r="M61" i="53"/>
  <c r="N58" i="53"/>
  <c r="M62" i="53"/>
  <c r="M61" i="5"/>
  <c r="N58" i="5"/>
  <c r="G61" i="1"/>
  <c r="H58" i="1"/>
  <c r="M62" i="16"/>
  <c r="G61" i="2"/>
  <c r="H58" i="2"/>
  <c r="G61" i="15"/>
  <c r="H58" i="15"/>
  <c r="I62" i="26"/>
  <c r="G61" i="12"/>
  <c r="H58" i="12"/>
  <c r="I62" i="16"/>
  <c r="K61" i="22"/>
  <c r="L58" i="22"/>
  <c r="I61" i="27"/>
  <c r="J58" i="27"/>
  <c r="E23" i="32"/>
  <c r="E62" i="32"/>
  <c r="E25" i="32" s="1"/>
  <c r="E61" i="37"/>
  <c r="E24" i="37" s="1"/>
  <c r="F58" i="37"/>
  <c r="F21" i="37" s="1"/>
  <c r="E20" i="37"/>
  <c r="M61" i="37"/>
  <c r="N58" i="37"/>
  <c r="I61" i="37"/>
  <c r="J58" i="37"/>
  <c r="G62" i="49"/>
  <c r="E61" i="53"/>
  <c r="E24" i="53" s="1"/>
  <c r="F58" i="53"/>
  <c r="F21" i="53" s="1"/>
  <c r="E20" i="53"/>
  <c r="M61" i="50"/>
  <c r="N58" i="50"/>
  <c r="E61" i="52"/>
  <c r="E24" i="52" s="1"/>
  <c r="F58" i="52"/>
  <c r="F21" i="52" s="1"/>
  <c r="E20" i="52"/>
  <c r="G61" i="52"/>
  <c r="H58" i="52"/>
  <c r="M62" i="52"/>
  <c r="G62" i="12"/>
  <c r="E62" i="13"/>
  <c r="E25" i="13" s="1"/>
  <c r="K62" i="32"/>
  <c r="K62" i="5"/>
  <c r="G61" i="24"/>
  <c r="G61" i="26"/>
  <c r="G61" i="53"/>
  <c r="K61" i="7"/>
  <c r="L58" i="7"/>
  <c r="I61" i="7"/>
  <c r="J58" i="7"/>
  <c r="K61" i="44"/>
  <c r="L58" i="44"/>
  <c r="I61" i="44"/>
  <c r="J58" i="44"/>
  <c r="E62" i="27"/>
  <c r="E25" i="27" s="1"/>
  <c r="E23" i="27"/>
  <c r="M61" i="34"/>
  <c r="N58" i="34"/>
  <c r="E62" i="49"/>
  <c r="E25" i="49" s="1"/>
  <c r="E23" i="49"/>
  <c r="J58" i="53"/>
  <c r="I61" i="53"/>
  <c r="K61" i="1"/>
  <c r="L58" i="1"/>
  <c r="E23" i="5"/>
  <c r="E62" i="5"/>
  <c r="E25" i="5" s="1"/>
  <c r="K61" i="8"/>
  <c r="L58" i="8"/>
  <c r="I61" i="8"/>
  <c r="J58" i="8"/>
  <c r="E61" i="33"/>
  <c r="E24" i="33" s="1"/>
  <c r="F58" i="33"/>
  <c r="F21" i="33" s="1"/>
  <c r="E20" i="33"/>
  <c r="K61" i="38"/>
  <c r="L58" i="38"/>
  <c r="K61" i="51"/>
  <c r="L58" i="51"/>
  <c r="I61" i="3"/>
  <c r="J58" i="3"/>
  <c r="I62" i="5"/>
  <c r="M61" i="7"/>
  <c r="M61" i="16"/>
  <c r="N58" i="16"/>
  <c r="G61" i="13"/>
  <c r="H58" i="13"/>
  <c r="F58" i="18"/>
  <c r="F21" i="18" s="1"/>
  <c r="E61" i="23"/>
  <c r="E24" i="23" s="1"/>
  <c r="F58" i="23"/>
  <c r="F21" i="23" s="1"/>
  <c r="E20" i="23"/>
  <c r="M61" i="44"/>
  <c r="N58" i="44"/>
  <c r="G61" i="44"/>
  <c r="H58" i="44"/>
  <c r="H58" i="49"/>
  <c r="G61" i="49"/>
  <c r="M61" i="54"/>
  <c r="N58" i="54"/>
  <c r="K61" i="2"/>
  <c r="L58" i="2"/>
  <c r="G61" i="11"/>
  <c r="H58" i="11"/>
  <c r="M61" i="25"/>
  <c r="N58" i="25"/>
  <c r="G62" i="22"/>
  <c r="I61" i="16"/>
  <c r="J58" i="16"/>
  <c r="E61" i="25"/>
  <c r="E24" i="25" s="1"/>
  <c r="F58" i="25"/>
  <c r="F21" i="25" s="1"/>
  <c r="E20" i="25"/>
  <c r="J58" i="34"/>
  <c r="I61" i="34"/>
  <c r="M62" i="36"/>
  <c r="E61" i="38"/>
  <c r="E24" i="38" s="1"/>
  <c r="F58" i="38"/>
  <c r="F21" i="38" s="1"/>
  <c r="E20" i="38"/>
  <c r="M62" i="38"/>
  <c r="G62" i="45"/>
  <c r="M62" i="46"/>
  <c r="G62" i="46"/>
  <c r="K62" i="46"/>
  <c r="I61" i="49"/>
  <c r="J58" i="49"/>
  <c r="G61" i="50"/>
  <c r="H58" i="50"/>
  <c r="K61" i="53"/>
  <c r="L58" i="53"/>
  <c r="M62" i="54"/>
  <c r="E61" i="54"/>
  <c r="E24" i="54" s="1"/>
  <c r="F58" i="54"/>
  <c r="F21" i="54" s="1"/>
  <c r="E20" i="54"/>
  <c r="G61" i="7"/>
  <c r="H58" i="7"/>
  <c r="M61" i="9"/>
  <c r="E61" i="26"/>
  <c r="E24" i="26" s="1"/>
  <c r="F58" i="26"/>
  <c r="F21" i="26" s="1"/>
  <c r="E20" i="26"/>
  <c r="E23" i="15"/>
  <c r="E62" i="15"/>
  <c r="E25" i="15" s="1"/>
  <c r="M62" i="22"/>
  <c r="E62" i="16"/>
  <c r="E25" i="16" s="1"/>
  <c r="E23" i="16"/>
  <c r="K61" i="23"/>
  <c r="L58" i="23"/>
  <c r="K61" i="24"/>
  <c r="L58" i="24"/>
  <c r="I61" i="29"/>
  <c r="J58" i="29"/>
  <c r="H58" i="34"/>
  <c r="G61" i="34"/>
  <c r="K62" i="34"/>
  <c r="K61" i="30"/>
  <c r="L58" i="30"/>
  <c r="G62" i="37"/>
  <c r="E62" i="37"/>
  <c r="E25" i="37" s="1"/>
  <c r="E23" i="37"/>
  <c r="K62" i="37"/>
  <c r="I62" i="41"/>
  <c r="F58" i="48"/>
  <c r="F21" i="48" s="1"/>
  <c r="N58" i="55"/>
  <c r="M61" i="55"/>
  <c r="K61" i="52"/>
  <c r="L58" i="52"/>
  <c r="I62" i="52"/>
  <c r="G62" i="34"/>
  <c r="I62" i="38"/>
  <c r="I61" i="33"/>
  <c r="K62" i="1"/>
  <c r="F58" i="16"/>
  <c r="F21" i="16" s="1"/>
  <c r="M61" i="4"/>
  <c r="N58" i="4"/>
  <c r="E61" i="8"/>
  <c r="E24" i="8" s="1"/>
  <c r="F58" i="8"/>
  <c r="F21" i="8" s="1"/>
  <c r="E20" i="8"/>
  <c r="K61" i="3"/>
  <c r="L58" i="3"/>
  <c r="E61" i="47"/>
  <c r="E24" i="47" s="1"/>
  <c r="F58" i="47"/>
  <c r="F21" i="47" s="1"/>
  <c r="E20" i="47"/>
  <c r="I61" i="5"/>
  <c r="J58" i="5"/>
  <c r="E23" i="17"/>
  <c r="E62" i="17"/>
  <c r="E25" i="17" s="1"/>
  <c r="K61" i="19"/>
  <c r="L58" i="19"/>
  <c r="K61" i="15"/>
  <c r="L58" i="15"/>
  <c r="K62" i="41"/>
  <c r="I61" i="54"/>
  <c r="J58" i="54"/>
  <c r="K61" i="13"/>
  <c r="L58" i="13"/>
  <c r="E61" i="17"/>
  <c r="E24" i="17" s="1"/>
  <c r="F58" i="17"/>
  <c r="F21" i="17" s="1"/>
  <c r="E20" i="17"/>
  <c r="M61" i="22"/>
  <c r="N58" i="22"/>
  <c r="I61" i="24"/>
  <c r="J58" i="24"/>
  <c r="K61" i="25"/>
  <c r="L58" i="25"/>
  <c r="K62" i="3"/>
  <c r="M61" i="8"/>
  <c r="N58" i="8"/>
  <c r="E23" i="2"/>
  <c r="E62" i="2"/>
  <c r="E25" i="2" s="1"/>
  <c r="E23" i="8"/>
  <c r="E62" i="8"/>
  <c r="E25" i="8" s="1"/>
  <c r="M62" i="8"/>
  <c r="K62" i="8"/>
  <c r="M61" i="2"/>
  <c r="N58" i="2"/>
  <c r="F58" i="10"/>
  <c r="F21" i="10" s="1"/>
  <c r="G61" i="23"/>
  <c r="H58" i="23"/>
  <c r="K62" i="25"/>
  <c r="M62" i="34"/>
  <c r="H58" i="51"/>
  <c r="G61" i="51"/>
  <c r="K61" i="17"/>
  <c r="L58" i="17"/>
  <c r="G61" i="16"/>
  <c r="H58" i="16"/>
  <c r="E61" i="21"/>
  <c r="E24" i="21" s="1"/>
  <c r="F58" i="21"/>
  <c r="F21" i="21" s="1"/>
  <c r="E20" i="21"/>
  <c r="F58" i="31"/>
  <c r="F21" i="31" s="1"/>
  <c r="M61" i="33"/>
  <c r="N58" i="33"/>
  <c r="E61" i="34"/>
  <c r="E24" i="34" s="1"/>
  <c r="N58" i="36"/>
  <c r="M61" i="36"/>
  <c r="G62" i="41"/>
  <c r="E23" i="44"/>
  <c r="E62" i="44"/>
  <c r="E25" i="44" s="1"/>
  <c r="I62" i="44"/>
  <c r="M62" i="51"/>
  <c r="E23" i="3"/>
  <c r="E62" i="3"/>
  <c r="E25" i="3" s="1"/>
  <c r="F58" i="6"/>
  <c r="F21" i="6" s="1"/>
  <c r="I61" i="2"/>
  <c r="J58" i="2"/>
  <c r="I62" i="3"/>
  <c r="M61" i="13"/>
  <c r="N58" i="13"/>
  <c r="I61" i="15"/>
  <c r="J58" i="15"/>
  <c r="G62" i="23"/>
  <c r="I62" i="13"/>
  <c r="M61" i="21"/>
  <c r="N58" i="21"/>
  <c r="K61" i="16"/>
  <c r="L58" i="16"/>
  <c r="G61" i="25"/>
  <c r="H58" i="25"/>
  <c r="E61" i="28"/>
  <c r="E24" i="28" s="1"/>
  <c r="F58" i="28"/>
  <c r="F21" i="28" s="1"/>
  <c r="E20" i="28"/>
  <c r="M61" i="32"/>
  <c r="N58" i="32"/>
  <c r="F58" i="35"/>
  <c r="F21" i="35" s="1"/>
  <c r="M61" i="41"/>
  <c r="N58" i="41"/>
  <c r="J58" i="45"/>
  <c r="I61" i="45"/>
  <c r="E23" i="45"/>
  <c r="E62" i="45"/>
  <c r="E25" i="45" s="1"/>
  <c r="H58" i="45"/>
  <c r="G61" i="45"/>
  <c r="M61" i="46"/>
  <c r="N58" i="46"/>
  <c r="G61" i="46"/>
  <c r="H58" i="46"/>
  <c r="M61" i="49"/>
  <c r="N58" i="49"/>
  <c r="E23" i="53"/>
  <c r="E62" i="53"/>
  <c r="E25" i="53" s="1"/>
  <c r="G61" i="54"/>
  <c r="H58" i="54"/>
  <c r="F58" i="1"/>
  <c r="F21" i="1" s="1"/>
  <c r="E61" i="1"/>
  <c r="E24" i="1" s="1"/>
  <c r="E20" i="1"/>
  <c r="E23" i="1"/>
  <c r="E62" i="1"/>
  <c r="E25" i="1" s="1"/>
  <c r="F58" i="3"/>
  <c r="F21" i="3" s="1"/>
  <c r="E61" i="3"/>
  <c r="E24" i="3" s="1"/>
  <c r="E20" i="3"/>
  <c r="I62" i="7"/>
  <c r="M61" i="12"/>
  <c r="N58" i="12"/>
  <c r="E61" i="19"/>
  <c r="E24" i="19" s="1"/>
  <c r="F58" i="19"/>
  <c r="F21" i="19" s="1"/>
  <c r="E20" i="19"/>
  <c r="I61" i="22"/>
  <c r="J58" i="22"/>
  <c r="E23" i="22"/>
  <c r="E62" i="22"/>
  <c r="E25" i="22" s="1"/>
  <c r="I62" i="25"/>
  <c r="G61" i="27"/>
  <c r="H58" i="27"/>
  <c r="G61" i="30"/>
  <c r="H58" i="30"/>
  <c r="M61" i="28"/>
  <c r="N58" i="28"/>
  <c r="G61" i="32"/>
  <c r="H58" i="32"/>
  <c r="E62" i="36"/>
  <c r="E25" i="36" s="1"/>
  <c r="E23" i="36"/>
  <c r="K62" i="36"/>
  <c r="G61" i="38"/>
  <c r="H58" i="38"/>
  <c r="K61" i="37"/>
  <c r="L58" i="37"/>
  <c r="G61" i="37"/>
  <c r="H58" i="37"/>
  <c r="E61" i="41"/>
  <c r="E24" i="41" s="1"/>
  <c r="F58" i="41"/>
  <c r="F21" i="41" s="1"/>
  <c r="E20" i="41"/>
  <c r="F58" i="40"/>
  <c r="F21" i="40" s="1"/>
  <c r="G62" i="51"/>
  <c r="F58" i="51"/>
  <c r="F21" i="51" s="1"/>
  <c r="F22" i="51"/>
  <c r="K61" i="50"/>
  <c r="L58" i="50"/>
  <c r="M61" i="52"/>
  <c r="N58" i="52"/>
  <c r="I61" i="52"/>
  <c r="J58" i="52"/>
  <c r="K61" i="9"/>
  <c r="M61" i="17"/>
  <c r="G62" i="13"/>
  <c r="F58" i="4"/>
  <c r="F21" i="4" s="1"/>
  <c r="I62" i="22"/>
  <c r="G62" i="38"/>
  <c r="G62" i="16"/>
  <c r="I61" i="17"/>
  <c r="K61" i="47"/>
  <c r="K61" i="54"/>
  <c r="M62" i="1"/>
  <c r="E61" i="16"/>
  <c r="E24" i="16" s="1"/>
  <c r="M62" i="55"/>
</calcChain>
</file>

<file path=xl/sharedStrings.xml><?xml version="1.0" encoding="utf-8"?>
<sst xmlns="http://schemas.openxmlformats.org/spreadsheetml/2006/main" count="13128" uniqueCount="558">
  <si>
    <t>１　事業基礎情報（Ｐｌａｎ）</t>
  </si>
  <si>
    <t>３　事業評価（Ｃｈｅｃｋ）</t>
  </si>
  <si>
    <t>基本政策</t>
  </si>
  <si>
    <t>事業の実施状況</t>
  </si>
  <si>
    <t>Ａ：計画以上に実施
Ｂ：計画どおりに実施
Ｃ：計画どおりに実施できず</t>
  </si>
  <si>
    <t>施策領域</t>
  </si>
  <si>
    <t>施策項目</t>
  </si>
  <si>
    <t>事業の必要性
【市民ニーズ】</t>
  </si>
  <si>
    <t>Ａ：高まっている
Ｂ：変わらない
Ｃ：薄れている</t>
  </si>
  <si>
    <t>事業</t>
  </si>
  <si>
    <t>所属</t>
  </si>
  <si>
    <t>事業の効率性
【見直す余地】</t>
  </si>
  <si>
    <t>Ａ：余地はない
Ｂ：余地はある</t>
  </si>
  <si>
    <t>事業概要</t>
  </si>
  <si>
    <t>施策への貢献度</t>
  </si>
  <si>
    <t>Ａ：貢献している
Ｂ：やや貢献している
Ｃ：貢献の度合いが低い</t>
  </si>
  <si>
    <t>事業の成果・分析</t>
  </si>
  <si>
    <t>実施形態</t>
  </si>
  <si>
    <t>実施根拠</t>
  </si>
  <si>
    <t>根拠法令等</t>
  </si>
  <si>
    <t>２　事業実績（Ｄｏ）</t>
  </si>
  <si>
    <t>４　事業の今後の方向性・取組方針（Ａｃｔｉｏｎ）</t>
  </si>
  <si>
    <t>年度</t>
  </si>
  <si>
    <t>令和５年度</t>
  </si>
  <si>
    <t>令和６年度</t>
  </si>
  <si>
    <t>令和７年度</t>
  </si>
  <si>
    <t>令和８年度</t>
  </si>
  <si>
    <t>令和９年度</t>
  </si>
  <si>
    <t>今後の方向性</t>
  </si>
  <si>
    <t>Ⅰ：事業規模拡大
Ⅱ：改善しながら継続
Ⅲ：現状のまま継続
Ⅳ：事業規模縮小
Ⅴ：事業廃止
Ⅵ：事業終了</t>
  </si>
  <si>
    <t>予算
・
決算</t>
  </si>
  <si>
    <t>予算現額（円）</t>
  </si>
  <si>
    <t>財源内訳</t>
  </si>
  <si>
    <t>一般財源</t>
  </si>
  <si>
    <t>特定財源</t>
  </si>
  <si>
    <t>支出済額（円）</t>
  </si>
  <si>
    <t>不用額等（円）</t>
  </si>
  <si>
    <t>執行率（％）</t>
  </si>
  <si>
    <t>実施内容</t>
  </si>
  <si>
    <t>今後の取組方針</t>
  </si>
  <si>
    <t>指標名</t>
  </si>
  <si>
    <t>単位</t>
  </si>
  <si>
    <t>活動
指標
・
成果
指標</t>
  </si>
  <si>
    <t>基本構想の推進のために</t>
  </si>
  <si>
    <t>共創のまちづくり</t>
  </si>
  <si>
    <t>施策１　共創によるまちづくりの推進</t>
  </si>
  <si>
    <t>ホームページ運営</t>
  </si>
  <si>
    <t>シティプロモーション課</t>
  </si>
  <si>
    <t>市民の多様化した情報ニーズに迅速に対応するため、インターネットを利用したホームページの運営及び管理を行う。</t>
  </si>
  <si>
    <t>■</t>
  </si>
  <si>
    <t>□</t>
  </si>
  <si>
    <t>なし</t>
  </si>
  <si>
    <t/>
  </si>
  <si>
    <t>市政の情報を広く伝えるため、ホームページを開設している。
１　市政情報、市の紹介、広報にいざ、暮らしの情報、公共施設などの掲載
２　ＬＩＮＥやＳＮＳと連携した情報発信
３　ＡＩチャットボットを活用した問合せ対応
４　継続的な見やすく探しやすいホームページ作り</t>
  </si>
  <si>
    <t>月間平均閲覧数</t>
  </si>
  <si>
    <t>件</t>
  </si>
  <si>
    <t>トップページの月間平均直帰率</t>
  </si>
  <si>
    <t>％</t>
  </si>
  <si>
    <t>ＡＩチャットボット月間平均未解決率</t>
  </si>
  <si>
    <t>Ｂ：計画どおりに実施</t>
  </si>
  <si>
    <t>Ｂ：変わらない</t>
  </si>
  <si>
    <t>Ｂ：余地はある</t>
  </si>
  <si>
    <t>Ａ：貢献している</t>
  </si>
  <si>
    <t>ホームページのリニューアルを計画どおり令和5年度中に実施でき、スマートフォンに対応したホームページへと改善が図られた。また、ペーパーレス化やデジタル化により、市の情報発信手段としてホームページの役割は大きくなってきていることから、事業の必要性は変わっていない。問合せメールやアンケート機能等を活用した市民と行政との橋渡し役も担っており、施策への貢献もしていると考えられる。</t>
  </si>
  <si>
    <t>Ⅱ：改善しながら継続</t>
  </si>
  <si>
    <t>昨今の庁内外におけるデジタル化の流れや、デジタル端末に慣れ親しんだ世代が増えてきていることから、市政情報の取得手段としてホームページやＳＮＳ、ＬＩＮＥの役割は大きくなってきている。
市民意識調査においても、回を重ねるごとに「ホームページの充実」を希望する割合が大きくなってきていることから、より多くの情報をより分かりやすくホームページに掲載する必要性が高まっている。
今後も見やすく探しやすいホームページ作りが行われるよう、ホームページの掲載情報を定期的に確認し、各所属に対する助言や全庁的な通知で改善をしながら取組を進める。</t>
  </si>
  <si>
    <t>広報にいざ発行</t>
  </si>
  <si>
    <t>市政の情報や市内の出来事などをお知らせし、市民の市政に対する理解と参加意識を高めるため、広報にいざを発行する。
１　発行回数　年１２回（毎月１日発行）
２　発行部数　月８０，８００部
３　規格　　　タブロイド判　１２ページ　フルカラー</t>
  </si>
  <si>
    <t>市政の情報を市民に伝えるため広報にいざを発行し、全戸配布を行ったほか、公共施設及び駅に設置した。
１　規格　タブロイド判１２ページ
２　発行回数　年１２回（毎月１日発行）
３　発行部数　月平均７９，６００部
４　刷色　フルカラー
５　市民カメラマン　７人</t>
  </si>
  <si>
    <t>年間作成ページ</t>
  </si>
  <si>
    <t>ページ</t>
  </si>
  <si>
    <t>年間発行部数</t>
  </si>
  <si>
    <t>部</t>
  </si>
  <si>
    <t>市民カメラマン活動のべ回数</t>
  </si>
  <si>
    <t>回</t>
  </si>
  <si>
    <t>市政の情報を市民に広く伝えるため、広報にいざを発行し全戸配布を行った。特に力を入れている事業などは特集記事で紹介したほか、写真やイラストなどを使用し親しみやすいレイアウトと、簡潔で分かりやすい内容で作成した。
あわせて、市民参加の一環として、行事等の撮影を市民カメラマンが行い、広報紙に掲載するなど市の記録活動を担っていただいた。
令和５年度からはLINEなどのSNSを活用し、電子版の周知を積極的に行った。引き続き電子版の活用を周知し、発行部数の削減に努める。
また、読者アンケートのプレゼントとして、市内店舗などの商品を提供いただくなど新たな取組を実施した。</t>
  </si>
  <si>
    <t>各課から掲載の要望が増えているため、ページ数の増加や連載枠を設けるなどより充実した内容となるよう改善を図っていく。
あわせて、市民カメラマンの活用や、市内事業者の協力による読者アンケートプレゼント企画など、市民参加の取組を進める。
また、電子版の浸透とともに駅などの設置数は減らすなど、ニーズに合わせた発行部数となるよう調整する。</t>
  </si>
  <si>
    <t>市勢要覧作成</t>
  </si>
  <si>
    <t>新座市勢要覧（市の情勢などについてカラー写真を用いて紹介する冊子）を、市内外の方に新座市のことを総合的に理解していただくことを目的に作成する。</t>
  </si>
  <si>
    <t>市内外の方に新座市の基本的な情報を総合的に理解していただくことを目的に作成した。
１　規格　Ａ４判
２　ページ数　８ページ
３　用紙　コート菊９３．５㎏
４　刷色　フルカラー　　
５　発行部数　２，０００部　
６　主な配布先　視察で来訪した自治体や出張先など</t>
  </si>
  <si>
    <t>配布部数</t>
  </si>
  <si>
    <t>Ａ：余地はない</t>
  </si>
  <si>
    <t>Ｂ：やや貢献している</t>
  </si>
  <si>
    <t>市勢要覧は市の情勢やまちづくりの取組などを紹介するもので、おおむね４年に１回の周期で作成を行っている。令和４年度に簡易版を作成したが、本仕様での要覧は平成２９年度以来の作成となった。今回は、令和５年度から令和１４年度までの１０年間を推進期間とする「第５次新座市総合計画」をベースに、新座ブランドや四季折々の自然やイベントなど、新座市の魅力を市内外の方にアピールできるよう作成した。</t>
  </si>
  <si>
    <t>Ⅲ：現状のまま継続</t>
  </si>
  <si>
    <t>市の情勢を踏まえつつ、今後も定期的な作成を行う。
あわせて、主な使用用途は視察で来訪した自治体や出張などを想定しているが、電子版を市ホームページにも掲載しているため、市内外の方に新座市の魅力を知っていただくツールとして積極的な活用を図っていく。</t>
  </si>
  <si>
    <t>秘書広聴業務</t>
  </si>
  <si>
    <t>秘書広聴課</t>
  </si>
  <si>
    <t>市民からの意見等を市政に反映させるため、市長への手紙や、新座市長とタウンミーティング等を実施する。
また、子どもたちのユニークな意見を市政に反映させるとともに、柔軟な思考により斬新なアイデアの提案が期待できる大学生から市政に対する提言等を受けるため、小・中学生及び市内３大学学生からの提案等の場を設ける。</t>
  </si>
  <si>
    <t>１　苦情・要望受付（市長への手紙、ファックス、メール、要望書、電話・来庁）
２　新座市長とタウンミーティング
３　小・中学生と市長との意見交換会
４　「未来の市長」作文
５　市内３大学学生と市長との懇談会
６　パブリック・コメント</t>
  </si>
  <si>
    <t>新座市長とタウンミーティング開催回数</t>
  </si>
  <si>
    <t>新座市長とタウンミーティング延べ参加人数</t>
  </si>
  <si>
    <t>人</t>
  </si>
  <si>
    <t>・市長への手紙やメール等の受付やそれらに対する回答作成を通じて、まちづくりの課題や市民ニーズを改めて把握することができた。
・小中学生と市長との懇談会、「未来の市長」作文、市内３大学学生と市長との懇談会の実施により、若い世代ならではの感覚で、今後のまちづくりにおいて参考となる提案を頂いた。また、学生にとっても市政に対する理解と関心を深める機会となったと捉えている。頂いた提案をどのようにいかしていくかが今後の課題である。
・新座市長とのタウンミーティングは、直接市民と対話できる貴重な機会であった。参加人数が今後の課題であると考える。</t>
  </si>
  <si>
    <t>・市長への手紙やメール等の苦情・要望について、所管課と連携し、引き続き丁寧に対応していく。
・小中学生と市長との懇談会、「未来の市長」作文、市内３大学学生と市長との懇談会については、教育委員会、学校関係者の協力が不可欠である。事業を進めていく上で、関係者の負担が大きくならないよう効率的な実施方法を検討していく。
・新座市長とタウンミーティングの開催に当たっては、参加人数を増やすため、市広報や市ホームページに加え、ＳＮＳによる情報発信に注力していく。
・パブリックコメントは、条例制定や各種計画策定時に必要に応じて引き続き実施していく。</t>
  </si>
  <si>
    <t>情報公開・個人情報保護</t>
  </si>
  <si>
    <t>総務課</t>
  </si>
  <si>
    <t>市民の市政に対する理解と信頼を高め、市政への参画の促進に寄与することを目的として、市が保有する情報の公開の総合的な推進を図るとともに、市が保有する個人情報の保護に関する必要な措置を講じ、本人の請求により、開示、訂正及び利用停止を行う。</t>
  </si>
  <si>
    <t>新座市情報公開条例、個人情報の保護に関する法律</t>
  </si>
  <si>
    <t>情報公開条例に基づき、市の保有する情報の公開の総合的な推進を図るとともに、公文書開示請求等に対する開示等を行った。
また、個人情報の保護に関する法律に基づき、市が保有する個人情報の適切な取扱いに努めるとともに、本人からの請求により保有個人情報の開示等を行った。
１　情報公開・個人情報保護審査会及び情報公開・個人情報保護審議会の運営
　　審査案件が生じなかったため、開催しなかった。
２　情報公開閲覧コーナーの管理</t>
  </si>
  <si>
    <t>公文書開示請求・申出の受付件数</t>
  </si>
  <si>
    <t>保有個人情報開示等請求の受付件数</t>
  </si>
  <si>
    <t>情報公開条例に基づき、市の保有する情報の公開の総合的な推進を図るとともに、公文書開示請求等に対する開示等を行った。
また、個人情報の保護に関する法律に基づき、市が保有する個人情報の適切な取扱いに努めるとともに、本人からの請求により保有個人情報の開示等を行った。
ホームページに掲載している手続の案内を見直したこともあり、電子申請システムを利用した請求が増えた。</t>
  </si>
  <si>
    <t>制度周知の方法を検討しながら、引き続き事業を継続していく。</t>
  </si>
  <si>
    <t>資産公開</t>
  </si>
  <si>
    <t>政治倫理の確立のための新座市長の資産等の公開に関する条例に基づき、市長の資産等の公開を行う。</t>
  </si>
  <si>
    <t>政治倫理の確立のための新座市長の資産等の公開に関する条例</t>
  </si>
  <si>
    <t>政治倫理の確立のための新座市長の資産等の公開に関する条例に基づき、市長の資産等の公開を行った。
１　市長の資産等報告書の閲覧
２　資産等公開審査会の運営
　　審査案件が生じなかったため、開催しなかった。</t>
  </si>
  <si>
    <t>市長の資産等報告書の閲覧件数</t>
  </si>
  <si>
    <t>資産等公開審査会開催回数</t>
  </si>
  <si>
    <t>資産等報告書等を作成し、閲覧の請求があった場合にはこれに応じるが、令和５年度の閲覧件数は０件である。
また、市民が資産等報告書等について審査の申出を行った場合は、資産等公開審査会において審査を行うが、令和５年度は審査案件が生じなかったため開催していない。
しかしながら、政治倫理の確立を期し、もって民主政治の健全な発達に資するために必要な事業である。</t>
  </si>
  <si>
    <t>市長が自己の所有する資産等を公開することにより、政治倫理の確立を期し、もって民主政治の健全な発達に資するため、今後も事業を継続する。</t>
  </si>
  <si>
    <t>市民意識調査</t>
  </si>
  <si>
    <t>市民の生活環境に対する意識や市政への要望・評価等を把握し、今後の市政運営の基礎的資料とすることを目的に、市民意識調査を実施する。</t>
  </si>
  <si>
    <t>市民の生活環境に対する意識や市政への要望、評価等を把握し、今後の市政運営の基礎的資料を収集することを目的として、満１８歳以上の市民６，０００人を対象にアンケート調査を実施した。</t>
  </si>
  <si>
    <t>Ｗｅｂ回答率</t>
  </si>
  <si>
    <t>プロポーザル方式を採用して業者を選定し、インターネット回答、チラシ作成、督促はがきの発送等、回答回収率向上に向けた取組を実施した。</t>
  </si>
  <si>
    <t>・経年による市民の意識の変化を調査するため、おおむね５年ごとに実施する。回答回収率の向上に当たっては、前回調査に比べてＷｅｂ回答率が大きく上昇していることから、パソコンやスマートフォンによる回答がしやすい仕組みを構築していく。
≪参考≫
第１４回市民意識調査回答回収率：４３．８％（うち、Ｗｅｂ回答率：１３．７％）
第１５回市民意識調査回答回収率：４７．９％（うち、Ｗｅｂ回答率：３５．９％）
・市民意識調査実施後、各設問に対する回答結果を踏まえた課題及び今後の政策展開について、各所管課に作成を依頼し、取りまとめを行っている。市民意識調査の結果や、この取りまとめを今後どのように市政へいかしていくかが全庁的な課題であると捉えており、取組について検討していく。</t>
  </si>
  <si>
    <t>人権</t>
  </si>
  <si>
    <t>施策１　人権尊重社会の構築</t>
  </si>
  <si>
    <t>人権啓発推進</t>
  </si>
  <si>
    <t>人権推進室</t>
  </si>
  <si>
    <t>同和問題を始めとした人権問題の解決に向け、市民の理解を深め、差別のない明るい地域社会を築いていくため、各種施策を推進する。
また、戦争の記憶を風化させることなく、平和の尊さ、戦争・核兵器の悲惨さを広く市民に周知するため、平和事業を実施する。</t>
  </si>
  <si>
    <t>人権教育及び人権啓発の推進に関する法律、部落差別解消推進法、人権擁護委員法</t>
  </si>
  <si>
    <t>職員、市民及び市内事業者等を対象に、人権啓発品の作成・配布、市ＨＰ・広報紙による啓発記事の掲載、各種研修会の実施・参加等、様々な人権啓発事業を実施した。
性的マイノリティの方を対象に、新座市パートナーシップ・ファミリーシップ届出制度を実施するとともに、市の各種行政サービスへの適用等に取り組んだ。
平和展の開催、平和啓発懸垂幕の掲示等の平和事業を実施した。
人権擁護委員による人権相談（いじめ、差別、セクハラなど）を偶数月の第四木曜日（うち６月は特設人権相談）に実施した。</t>
  </si>
  <si>
    <t>研修会の開催回数</t>
  </si>
  <si>
    <t>新座市企業人権問題研修会の参加人数</t>
  </si>
  <si>
    <t>人権相談開設日数</t>
  </si>
  <si>
    <t>平和展の開催回数</t>
  </si>
  <si>
    <t>予定どおり実施することができた。
人権啓発品については、研修会等様々な機会を捉えて配布し、市職員、市内事業者、商工会、民生・児童委員、町内会等、より多くの方に対し意識啓発を図ることができた。
職員を対象とした研修会と市内事業者を対象とした研修会については、テーマを統一し、同日開催、同じ外部講師・会場とすることで、事務負担及び費用の軽減を図ることができた。
人権問題は、社会状況等の変化により複雑化、多様化の傾向にあり、関心も高まっている。市民の人権意識の醸成及び高揚を図るためには、継続的な啓発活動等を実施していく必要がある。</t>
  </si>
  <si>
    <t>差別のない社会の実現のため、今後も複雑化、多様化する人権問題に関して、国・県等の関係機関や庁内関係各課と連携を図りながら継続的な啓発活動等を実施し、市民の人権意識の醸成及び高揚を図る。</t>
  </si>
  <si>
    <t>行政相談</t>
  </si>
  <si>
    <t>国の行政機関、独立行政法人、特殊法人等に関する要望や苦情について、行政相談委員が相談窓口（無料）を開設する。</t>
  </si>
  <si>
    <t>行政相談委員法</t>
  </si>
  <si>
    <t>行政相談委員による相談窓口（無料）を偶数月の第四月曜日（うち１０月は特設相談）に開設した。
相談日程や会場等について、市ＨＰや広報紙等により周知を行った。</t>
  </si>
  <si>
    <t>行政相談開設日数</t>
  </si>
  <si>
    <t>予定どおり実施することができたが、国の行政機関、独立行政法人、特殊法人等に関する要望や苦情についての相談案件はなかった。</t>
  </si>
  <si>
    <t>法令に基づく事務であるため、継続して実施していく。
引き続き、相談窓口の周知・啓発に努める。</t>
  </si>
  <si>
    <t>いじめ問題再調査委員会</t>
  </si>
  <si>
    <t>いじめ問題に係る重大事態について、対処等のため必要があると認めるときに、新座市いじめ問題対策審議会の調査結果について再調査を行う。</t>
  </si>
  <si>
    <t>いじめ防止対策推進法、新座市いじめ問題再調査委員会条例</t>
  </si>
  <si>
    <t>調査案件が生じなかったため、開催しなかった。</t>
  </si>
  <si>
    <t>再調査が必要となる案件はなかった。</t>
  </si>
  <si>
    <t>再調査が必要となる案件があった場合は、迅速かつ適切に対応する。</t>
  </si>
  <si>
    <t>人権啓発推進（生涯学習スポーツ課）</t>
  </si>
  <si>
    <t>生涯学習スポーツ課</t>
  </si>
  <si>
    <t>１　同和問題を始め、様々な人権問題についてわかりやすく解説した啓発冊子を作成し、人権・同和問題に関する啓発活動や研修会等の資料として活用を図る。
２　市内の小・中学校の児童生徒を対象に、子どもたちの人権問題に対する意識の高揚を目的に、人権作文や標語、ポスター作品の募集を行う。</t>
  </si>
  <si>
    <t>人権教育及び人権啓発の推進に関する法律</t>
  </si>
  <si>
    <t>同和問題を始めとする様々な人権問題について、市民への啓発を行うため、分かりやすく解説した啓発物資の作成及び購入を行った。
また、市内小・中学校の児童生徒から募集した人権作文等を掲載した作文集を作成した。
・啓発冊子の作成　１，６５０冊
・啓発物資（クリアホルダー）の作成　１，４５０枚
・人権作文集　７８０冊</t>
  </si>
  <si>
    <t>啓発冊子（ア・ラ・カルト）</t>
  </si>
  <si>
    <t>冊</t>
  </si>
  <si>
    <t>啓発物資（クリアホルダー）</t>
  </si>
  <si>
    <t>枚</t>
  </si>
  <si>
    <t>人権作文集（ふれあい）</t>
  </si>
  <si>
    <t>同和問題を始めとする様々な人権問題についてわかりやすく解説した啓発冊子を作成し、人権・同和問題に関する啓発活動や研修会等の資料として活用を図ることができた。
また、市内の小・中学校の児童生徒を対象に、子どもたちの人権問題に対する意識の高揚を目的に、人権作文や標語、ポスター作品の募集を行い、優秀者には記念品を授与するとともに、作文・標語については優秀作品を冊子にまとめ、研修会等で配布したり、市内の公共施設等に閲覧用冊子として設置したりすることで、広く市民の人権教育・啓発に役立てることができた。</t>
  </si>
  <si>
    <t>今後も引き続き、人権啓発冊子や啓発物資の作成及び配布を進め、人権教育及び人権啓発の推進を図っていく。</t>
  </si>
  <si>
    <t>人権教育指導者養成講座</t>
  </si>
  <si>
    <t>同和問題を始め、様々な人権問題についての正しい理解を深めるため、市民と接する機会の多い職員と新任の社会教育指導員を対象とする講座を開催することにより、地域や職場において適切な指導や助言等を行うことのできる者の育成・確保を図る。</t>
  </si>
  <si>
    <t>人権教育及び人権啓発の推進に関する法律、新座市人権教育推進協議会会則</t>
  </si>
  <si>
    <t>令和５年２月２日（金）・８日（木）の２日間、講師による講義及び視察研修を行った。
　１日目　参加型で学ぶ人権教育（講師：ＥＲＩＣ国際理解教育センター角田氏）
　　　　　人権啓発ＤＶＤ視聴（武州鼻緒騒動）
　　　　　日常の中の部落問題（講師：ブラクヘリテージメンバー上川氏）
　２日目　視察研修（国立ハンセン病資料館）
　修了者　２５人</t>
  </si>
  <si>
    <t>修了者</t>
  </si>
  <si>
    <t>「参加型で学ぶ人権教育」ではグループワークによる学びを行い、「日常の中の部落問題」では当事者講話を行い、視察研修では、普段あまり訪れる機会のないハンセン病資料館を訪れ、当事者の話しや施設見学を行った。
参加者は、多角的な面から、改めて人権に対する意識を深めることができ、市民と接する機会の多い職員にとって、今後、職場での業務に活かせる研修となった。</t>
  </si>
  <si>
    <t>今後も研修内容の充実を検討しながら、様々な人権問題を正しく理解し、地域、職場等において適切な指導や助言などを行うことのできる職員の育成、確保を図っていく。</t>
  </si>
  <si>
    <t>人権教育団体補助</t>
  </si>
  <si>
    <t>同和問題を始め、様々な人権問題解消のため、新座市人権教育推進協議会に対し、補助を行う。</t>
  </si>
  <si>
    <t>団体等に交付する補助金等交付要綱</t>
  </si>
  <si>
    <t>同和問題を始め、様々な人権問題解消のため、新座市人権教育推進協議会に対し、補助を行った。
補助額：400,000円</t>
  </si>
  <si>
    <t>補助額</t>
  </si>
  <si>
    <t>円</t>
  </si>
  <si>
    <t>新座市人権教育推進協議会に対して補助を行い、人権啓発品の作成・啓発ＤＶＤの購入・人権標語短冊の作成等を行い、人権教育の推進に寄与した。</t>
  </si>
  <si>
    <t>今後も引き続き、新座市人権教育推進協議会への補助を行うことにより、当協議会の活動方針である「新座市における人権教育の推進を図り、同和問題を始めとする様々な人権問題を解消し、もって、明るい地域社会の形成に努める。」ものとする。</t>
  </si>
  <si>
    <t>人権講演会</t>
  </si>
  <si>
    <t>全ての人の人権が真に尊重される社会の実現を目指し、広く人権問題に対する理解と認識を深めることにより、差別意識の払拭を図り、人権問題の解決に資するための講演会を開催する。</t>
  </si>
  <si>
    <t>令和５年１２月２日（土）新座市民会館会議室において、令和５年度人権講演会を実施した。また、講演会に先立ち、市立小・中学校から募集した人権標語・人権ポスター・人権作文の入賞者５２名への表彰式を行った。
講演会：「命の輝き～車イスから見える世界ってけっこうステキ～」
講　師：又野　亜希子氏
参加者：１２８人</t>
  </si>
  <si>
    <t>参加者数</t>
  </si>
  <si>
    <t>人権標語・ポスター・作文優秀者への表彰式を併せて行うことにより、対象となった小・中学校の児童生徒並びに御家族を中心とした多くの参加者が集まった。
講師も、主に子どもたちと御家族が、人権に対する理解と認識を深められるよう選定し、当日はその他の一般参加者も含め、好評を得る講演会となった。</t>
  </si>
  <si>
    <t>今後も、一般市民を含めた多くの方々が、人権問題に対する理解と認識を深めることのできる講演会が開催できるように、講師の選定や周知方法等について検討していく。</t>
  </si>
  <si>
    <t>施策２　多様性を認め合う社会の形成とジェンダー平等の推進</t>
  </si>
  <si>
    <t>男女共同参画推進</t>
  </si>
  <si>
    <t>新座市男女共同参画推進条例に基づき新座市男女共同参画審議会を設置し、男女共同参画の推進に関する施策を総合的かつ計画的に推進する上で必要な事項を審議する。
また、男女共同参画推進事業として、講座やパネル展等を実施し、多くの市民に男女共同参画について理解を深める機会を提供する。</t>
  </si>
  <si>
    <t>男女共同参画社会基本法、新座市男女共同参画推進条例</t>
  </si>
  <si>
    <t>男女共同参画審議会を１回開催し、「第５次にいざ男女共同参画プラン」の策定に向けた今後５年間のスケジュール等について審議した。
市民を対象に、男女共同参画に関するパネル展や講座の開催、情報紙の発行、広報紙による啓発記事の掲載、懸垂幕の設置等、様々な啓発事業を実施した。</t>
  </si>
  <si>
    <t>男女共同参画関連講座の開催回数</t>
  </si>
  <si>
    <t>男女共同参画関連講座の参加人数</t>
  </si>
  <si>
    <t>パネル展の開催・懸垂幕の設置回数</t>
  </si>
  <si>
    <t>新座市男女共同参画情報紙の発行回数</t>
  </si>
  <si>
    <t>予定どおり実施することができた。
市民を対象した講座については、人権啓発推進で実施している職員や市内事業者を対象とした研修会とテーマを統一し、同日開催、同じ外部講師・会場とすることで、事務負担及び費用の軽減を図ることができた。
社会全体において、固定的性別役割分担意識や無意識の思い込み（アンコンシャス・バイアス）が存在し、これに基づく社会通念や慣行などが依然として残っている。男女共同参画の推進には、継続的な啓発活動等を実施していく必要がある。</t>
  </si>
  <si>
    <t>「男女共同参画推進条例」や「第４次にいざ男女共同参画プラン」に基づき、今後も国・県等の関係機関や庁内関係各課と連携を図りながら継続的な啓発活動等を実施し、男女共同参画の推進を図る。</t>
  </si>
  <si>
    <t>シティプロモーション</t>
  </si>
  <si>
    <t>施策１　選ばれるまちになるためのシティプロモーションの推進</t>
  </si>
  <si>
    <t>シティプロモーション推進</t>
  </si>
  <si>
    <t>新座市のブランドイメージの向上や確立につながる取組を推進し、地域資源をいかした施策を展開する。また、市の魅力を効果的に発信することで選ばれるまちとなり、転入数を増加させる取組や関係人口・交流人口を創出する取組を進める。</t>
  </si>
  <si>
    <t>・シティプロモーション推進懇話会の開催、シティプロモーション横断幕の作成
・第２次シティプロモーション方針概要版作成
・すぐそこ新座まちあるきマップの作成
・グリーンツーリズム事業の実施
・ゾウキリンを活用した事業の展開
・平林寺半僧坊大祭併催事業の実施</t>
  </si>
  <si>
    <t>シティプロモーション推進懇話会開催回数</t>
  </si>
  <si>
    <t>バンブーボーイズ活動回数</t>
  </si>
  <si>
    <t>野火止用水美化・ピカ隊活動回数</t>
  </si>
  <si>
    <t>平林寺半僧坊大祭併催事業参加人数</t>
  </si>
  <si>
    <t>・シティプロモーション推進懇話会を開催し、参加者がシティプロモーション横断幕のＰＲフレーズを考案した。
・第２次シティプロモーション方針概要版を作成した。
・すぐそこ新座まちあるきマップを作成した。
・グリーンツーリズム事業のボランティア団体が自主的に活動できるよう仕組みを整えた。
・ゾウキリンを活用した事業を展開した。
・平林寺半僧坊大祭併催事業を行った。</t>
  </si>
  <si>
    <t>地域資源をいかした施策を引き続き展開するとともに、新座市のブランドイメージの向上や確立につながる取組、転入数を増加させる取組、関係人口・交流人口を創出する取組について研究し、市の魅力の効果的な発信についても研究する。</t>
  </si>
  <si>
    <t>施策２　新座ならではの魅力づくり</t>
  </si>
  <si>
    <t>観光ボランティアガイド</t>
  </si>
  <si>
    <t>新座市の魅力をＰＲすることを目的に、市内の自然資源を活用した散策ルートの開発やガイド活動等を行う新座市観光ボランティアガイド協会に対し、補助を行う。</t>
  </si>
  <si>
    <t>通年のガイド活動、小学校への出前講座及びガイド、フリーガイド、新座歴史散歩、全体研修、講演会等を実施した。</t>
  </si>
  <si>
    <t>案内人数</t>
  </si>
  <si>
    <t>ガイド人数</t>
  </si>
  <si>
    <t>観光ボランティアガイドが年間を通じて、市内外の方に市内の自然資源や歴史的文化資産等をガイドし、市の魅力をPRした。
市観光ボランティアガイド協会は、令和５年に設立１５周年を迎え、ガイドの高齢化が課題となっている。
ガイド養成講座を実施し、新たなガイドを増やしていく必要がある。</t>
  </si>
  <si>
    <t>ボランティアガイドの人材確保に努めながら、引き続き、市観光ボランティアガイド協会と連携し、市の魅力をPRしていく。</t>
  </si>
  <si>
    <t>ふるさと納税促進</t>
  </si>
  <si>
    <t>本市へのふるさと納税を促進するとともに、本市の魅力を発信することで更なる地域活性化を図るため、一定の条件を満たす寄附者に対し、返礼品を送付する。あわせて、ふるさと納税の使い道を具体的に示すことで寄附を募るガバメントクラウドファンディングを実施する。</t>
  </si>
  <si>
    <t>地方税法</t>
  </si>
  <si>
    <t>ふるさと納税の受け入れ及びガバメントクラウドファンディングを実施した。</t>
  </si>
  <si>
    <t>寄附額</t>
  </si>
  <si>
    <t>寄附件数</t>
  </si>
  <si>
    <t>Ｃ：計画どおりに実施できず</t>
  </si>
  <si>
    <t>Ａ：高まっている</t>
  </si>
  <si>
    <t>ふるさと納税は令和元年以降、全国の寄附受入額が年々増加し注目度は高まっている一方で、寄附は一部の自治体に集中している傾向があり、寄附額が伸び悩んでいる自治体が多く、本市も例外ではない。
令和5年10月のふるさと納税制度改正、更に本市で寄附額が最も多かった返礼品が提供できなくなったことにより令和5年度の寄附額は大幅に減少した。</t>
  </si>
  <si>
    <t>返礼品開拓により寄附額を伸ばしている自治体もあることから、寄附額増加させるため新たな返礼品開拓に取り組み、ふるさと納税制度を通じて本市の魅力を発信する。</t>
  </si>
  <si>
    <t>産業観光協会補助</t>
  </si>
  <si>
    <t>市内の産業・観光分野の振興を図るため、新座市産業観光協会に対し、補助を行う。
・補助対象事業
協会ホームページ運営／新座まちなか観光案内所デジタルスタンプラリー／ゾウキリンノベルティ製作事業／トラベルライティングアワード新座賞</t>
  </si>
  <si>
    <t>観光PR事業として、トラベルライティングアワード新座賞、デジタルスタンプラリー、市外での特産品のPR販売、テレビ番組と連携したイベント開催等を実施した。</t>
  </si>
  <si>
    <t>ゾウキリンインスタグラムフォロワー数</t>
  </si>
  <si>
    <t>ﾄﾗﾍﾞﾙﾗｲﾃｨﾝｸﾞｱﾜｰﾄﾞ新座賞応募作品数</t>
  </si>
  <si>
    <t>作品</t>
  </si>
  <si>
    <t>デジタルスタンプラリー参加者数</t>
  </si>
  <si>
    <t>市のイメージキャラクターであるゾウキリンを活用し、市内外に新座市の魅力をPRした。
また、デジタルを活用したイベント、都内でのＰＲ出展、テレビ番組と連携したイベント等、新規事業に取り組んだ。</t>
  </si>
  <si>
    <t>引き続き、新座市産業観光協会と連携し、新座市の産業経済と観光事業の振興を図っていく。</t>
  </si>
  <si>
    <t>祭り振興補助</t>
  </si>
  <si>
    <t>市内で開催される祭りを振興し、地域活性化を図るため、市民等が主体で祭りの企画・運営を行う実行委員会等に対し、補助を行う。</t>
  </si>
  <si>
    <t>新座市祭り振興補助金交付要綱</t>
  </si>
  <si>
    <t>新座快適みらい都市会議及び柳瀬川ふれあい祭り実行委員会に対し、警備及び設営に関する経費に対し補助金を交付した。
新座快適みらい都市会議補助金　　　　８００，０００円
柳瀬川ふれあい祭り実行委員会補助金　５００，０００円</t>
  </si>
  <si>
    <t>件数</t>
  </si>
  <si>
    <t>市内外から多くの集客があるイベントに対し、警備及び会場設営の経費を補助することで、安全に実施することができた。</t>
  </si>
  <si>
    <t>市内で開催される祭りを振興し、地域活性化を図るため、市民等が主体で祭りの企画・運営を行う実行委員会等に対し継続して補助金を交付する。</t>
  </si>
  <si>
    <t>行財政運営</t>
  </si>
  <si>
    <t>施策１　行政の効率化・高度化の推進</t>
  </si>
  <si>
    <t>総合計画推進</t>
  </si>
  <si>
    <t>政策課</t>
  </si>
  <si>
    <t>第５次新座市総合計画、同計画と統合した地方創生総合戦略及び同計画に基づく行財政改革の取組について、一体的に進捗管理を行う。
進捗状況については、新座市政策推進本部において点検・評価をした上で、新たに設置する、外部の有識者及び市民で構成する新座市政策評価委員会に報告し、意見を求める。</t>
  </si>
  <si>
    <t>新座市政策評価委員会条例</t>
  </si>
  <si>
    <t>政策評価委員会を開催し、次のとおり説明を行った。
・令和５年度第１回（令和５年１０月２３日）
　議事　新座市政策評価委員会について
　　　　新座市地方創生総合戦略の見直し（案）について
・令和５年度第２回（令和６年２月１５日）
　議事　行政評価の方法及びスケジュール等について
　　　　新座市行財政改改革推進実施計画　令和６年度重点取組事項について　等</t>
  </si>
  <si>
    <t>政策評価委員会開催回数</t>
  </si>
  <si>
    <t>政策推進本部において、総合計画推進のための行政評価の実施について、認識を共有することができた。
また、政策評価委員会は予定どおり２回開催し、令和６年度からの評価実施に向けた情報共有等を行うことで、行政評価に対する委員の理解を深めることができた。特に第２回会議では、有識者及び市民の委員から貴重な意見を聞くことができ、評価手法の改善につながった。</t>
  </si>
  <si>
    <t>総合計画、総合戦略及び行財政改革の取組について、引き続き一体的な推進・管理を行うとともに、外部評価結果を次年度の予算や事業計画に反映させるサイクルを確立できるよう、計画的に事務を進める。
また、評価手法及びスケジュール等については、より効率的・効果的な評価制度となるよう、庁内や政策評価委員会委員の意見を取り入れながら随時見直しを行う。</t>
  </si>
  <si>
    <t>職員採用</t>
  </si>
  <si>
    <t>人事課</t>
  </si>
  <si>
    <t>業務量に応じた適正な職員数を確保するため職員採用試験を実施する。</t>
  </si>
  <si>
    <t>地方公務員法、新座市職員任用規程</t>
  </si>
  <si>
    <t>新座市職員定員管理計画を参考に、職員数を確保するため職員採用試験を実施した。
令和５年６月２５日　技師（内定５人）
令和５年９月１７日　一般事務、技師、保育士及び保健師（内定２７人）
令和６年１月２１日　技師（内定１人）</t>
  </si>
  <si>
    <t>職員採用試験実施回数</t>
  </si>
  <si>
    <t>令和６年度に必要な職員数を確保することができた。
令和５年度の取組として、市ホームページ上に採用情報をまとめたページを作成し、試験情報や採用に関するＱ＆Ａを掲載した。
また、転職情報サイトに求人広告を掲載し、全国の求職者に本市の採用活動及び魅力をＰＲすることで、応募者数の確保につなげることができた。</t>
  </si>
  <si>
    <t>限られた予算で工夫を凝らした職員採用を行う必要がある。
また、採用困難職とされる技術職は、今や他団体や民間企業への転職が相次いでいる。
特に技術職における募集要件の見直し、受験しやすい環境の整備に努めることで採用につなげていく。</t>
  </si>
  <si>
    <t>職員研修</t>
  </si>
  <si>
    <t>新座市人材育成基本方針（第２版）に基づき、職員の資質向上を図るため、各種職員研修（集合研修、派遣研修、庁内における人材育成等）を実施する。</t>
  </si>
  <si>
    <t>地方公務員法、新座市職員研修規程及び新座市人材育成基本方針（第２版）</t>
  </si>
  <si>
    <t>職員研修計画に基づく集合研修、派遣研修、職場研修及び自主研修並びに実務研修及び新座市人材育成基本方針に基づく「にいざｈｉｔｏゼミ」各種研修を実施した。</t>
  </si>
  <si>
    <t>研修回数</t>
  </si>
  <si>
    <t>職員研修については、人材育成基本方針（第２版）に基づき、職位ごとに実施する階層別研修に加え、ＤＸ，ダイバーシティ等の時勢に応じた内部研修を実施するなど、地方公務員としての一般的知識や社会経済情勢の変化に対応するために必要な知識の習得を図り、職員の総合的な能力向上に努めてきた。
今後、複雑・多様化する行政課題を解決するため、更なる職員研修の充実を図り、職員の能力向上、意識改革につながる体制づくりを強化していく必要がある。</t>
  </si>
  <si>
    <t>新座市人材育成基本方針（第２版）の推進計画の終了に伴い、令和５年度に第３版を策定した。今後は、新たに動画視聴型のＷＥＢ研修システムを活用するなど、研修の多様化、効率化及び研修機会の拡大を図り、社会の変化に即した知識・技能・資質の獲得や職員が現に持つスキルの向上ができる環境を整備する。
これにより、市の将来を見据えた職員の総合的な能力開発を目指す。</t>
  </si>
  <si>
    <t>職員厚生人間ドック等助成</t>
  </si>
  <si>
    <t>職員の人間ドック等受診に対し、受診料の一部を助成する。</t>
  </si>
  <si>
    <t>新座市職員人間ドック等助成金交付要領</t>
  </si>
  <si>
    <t>埼玉県市町村職員共済組合に加入している職員が人間ドックを受診した際に、受診料の一部助成（実支払額の範囲内で、５，０００円を限度として支給）した。
令和５年度　受診者数　８３８人
令和３年度の実績を令和５年度の人数に当てはめて助成予定人数（１，０２１人）を算出したが、実際の受診率が予定よりも下回り、差が大きく出た。</t>
  </si>
  <si>
    <t>人間ドック助成人数</t>
  </si>
  <si>
    <t>職員が健康に働ける環境づくりに貢献することで、施策にも貢献しているといえる。また、令和４年度から３０歳未満の職員が、令和４年１０月からは再任用短時間勤務職員及び会計年度任用職員が助成対象となったため、ニーズも高まり助成件数が増加している。</t>
  </si>
  <si>
    <t>福利厚生事業の一環として、今後も引き続き事業を継続し、職員が働きやすい環境づくりを行う。加えて、人間ドックを受診したが、助成金の申請を行っていない職員に対して、現在も年度末に声掛けをしているが、より早くからの声掛けをすることで、助成金未申請者を減らしていく等の工夫を行っていく。</t>
  </si>
  <si>
    <t>職員健康管理</t>
  </si>
  <si>
    <t>職員の健康管理を図るため、産業医による健康相談及びカウンセラー（臨床心理士）による職員のメンタルヘルスに係る相談を実施する。
また、定期健康診断、特殊健康診断及びＢ型肝炎ワクチン接種を実施するとともに、職員のメンタルヘルス不調の未然防止を図るため、心理的な負担の程度を把握するための検査（ストレスチェック）を実施する。</t>
  </si>
  <si>
    <t>労働安全衛生法、新座市職員安全衛生管理規定、新座市ストレスチェック制度実施要領</t>
  </si>
  <si>
    <t>職員の健康管理と心の健康づくりを保持推進した。
⑴産業医による健康相談（月２回実施）
⑵メンタルヘルスカウンセリング（月２回実施）
⑶定期健康診断、特殊健康診断（８月、２月に実施）
⑷Ｂ型肝炎ワクチン予防接種（６月～実施）
⑸ストレスチェック（８月に実施）</t>
  </si>
  <si>
    <t>健康相談件数</t>
  </si>
  <si>
    <t>メンタルヘルス相談件数</t>
  </si>
  <si>
    <t>Ｂ型肝炎ワクチン予防接種者数</t>
  </si>
  <si>
    <t>ストレスチェック受検者数</t>
  </si>
  <si>
    <t>産業医による健康相談、メンタルヘルスカウンセリング、定期健康診断、特殊健康診断、Ｂ型肝炎ワクチン予防接種を実施し、職員の健康づくりの推進に努めた。ストレスチェックは、受診者が自らのストレスの状況を気づく機会を与え、メンタルヘルス不調の一次予防につなげた。また、高ストレス者のうち面談希望者には産業医面談を実施し、高ストレス者に対するフォローを行った。</t>
  </si>
  <si>
    <t>職員が心身ともに健康に勤務できるよう今後も事業を継続する。
また、近年、職員の中でメンタルヘルス不調を来す職員が増加傾向にあることから、発症を未然に防止するため、カウンセリング等を引き続き実施、強化する必要がある。</t>
  </si>
  <si>
    <t>情報系ネットワーク運用</t>
  </si>
  <si>
    <t>情報システム課（デジタル市役所推進室）</t>
    <rPh sb="12" eb="15">
      <t>シヤクショ</t>
    </rPh>
    <rPh sb="15" eb="17">
      <t>スイシン</t>
    </rPh>
    <rPh sb="17" eb="18">
      <t>シツ</t>
    </rPh>
    <phoneticPr fontId="18"/>
  </si>
  <si>
    <t>庁内ＬＡＮをベースに、電子メール・電子掲示板等のグループウェア、全庁ファイルサーバ、ＬＧＷＡＮ設備、セキュリティ対策等で使用する機器やシステムの借上げ、これらのシステムを安全稼働させるための機器保守、ネットワークの維持管理を行う。</t>
  </si>
  <si>
    <t>令和５年度は、庁舎ネットワーク機器、庁内ＬＡＮシステム、グループウェアシステムなどの大規模な更改を行ったが、予定どおり実施することができた。
また、ＤＸを活用した働き方改革の取組として、テレワーク、チャットシステム、ＷＥＢ会議等を実施するための環境を整備した。</t>
  </si>
  <si>
    <t>業務停止を伴うシステム障害発生件数</t>
  </si>
  <si>
    <t>適切な時期にシステムや機器の更改を行うことで、業務の効率化が図られ、ネットワークの安定性とセキュリティが確保することができた。
また、テレワーク、チャットシステム、ＷＥＢ会議等の環境を整備することで、対面での会議や業務プロセスに縛られず働くことが可能となり、特に災害、感染症拡大時などでも業務継続が可能な環境となった。</t>
  </si>
  <si>
    <t>引き続き、業務の安定稼働に向けた機器保守、ネットワークの維持管理を行うとともに、令和７年度に更改予定である第５次ＬＧＷＡＮの動向についても情報収集を行う。
また、テレワーク、チャットシステムの活用等により、多様なライフスタイルに合わせた働き方の選択肢を提供する基盤を整備し、市民サービスの向上を目指す。</t>
  </si>
  <si>
    <t>住基系ネットワーク運用</t>
  </si>
  <si>
    <t>住民情報システムに係るネットワーク機器等の借上げ及び維持管理を行う。</t>
  </si>
  <si>
    <t>住民記録、税務及び福祉などの住民情報システムに係るネットワークの安定稼働に向けた維持管理を実施した。
また、住民情報システムを適切に運用するため、住民情報セキュリティシステムの更改を行った。</t>
  </si>
  <si>
    <t>住民記録、税、福祉等の基幹業務の情報基盤である住民情報システムについて、安定的に稼働することができた。安定稼働により、情報の完全性と継続性が保証され、市民サービスの向上に貢献できた。
また、住民情報セキュリティシステムの更新により、個人情報の持ち出し防止等、
情報セキュリティの確保ができた。</t>
  </si>
  <si>
    <t>現行の住民情報システムの安定稼働に向けて、維持管理等を行うとともに、令和７年度に予定されている自治体基幹システムの標準化・共通化に向けた国の動向を注視し、最適なネットワーク環境の構築、システム運用に向けた取組を進める。</t>
  </si>
  <si>
    <t>地理情報システム（情報システム課）</t>
  </si>
  <si>
    <t>職員が電子地図の閲覧・加工を行うための庁内用基図管理システムの維持管理を行う。
また、市民向けに市ホームページ上で生活情報マップ等を公開する新座市地理情報システム（にいざマップ）の維持管理を行う。
さらに、市民・事業者の利便性向上及び業務効率化を図る観点から、既存の地理情報システムの再構築を行う。</t>
  </si>
  <si>
    <t>地理空間情報活用推進基本法、官民データ活用推進基本法</t>
  </si>
  <si>
    <t>市民・事業者の利便性向上及び業務効率化を図るため、令和６年２月末から、インターネットを通じて利用できる「市民公開型地理情報システム（にいざマップ）」と、各所属で保有する都市計画、道路、住宅等の地図情報を庁内横断的に共有し、業務利用するための「庁内公開型地理情報システム」の更改を行った。</t>
  </si>
  <si>
    <t>新にいざマップアクセス数</t>
  </si>
  <si>
    <t>懸案となっていた地理情報システム（ＧＩＳ）の更改を予定通り進めることができた。これにより、市民の利便性が向上するだけでなく、地域データの視覚化により、具体的で正確な計画立案や意思決定の精度向上が期待できる。
一方で、公開準備中となっているデータもあるため、今後は公開に向けた準備を進め、地図情報の充実を図ることにより、より利便性の高いシステムとなる。</t>
  </si>
  <si>
    <t>新システムの円滑な運用を行うとともに、アクセス数などの利用状況を分析しながら、より利便性の高いシステムとなるよう、掲載する地図情報等の充実を図る。</t>
  </si>
  <si>
    <t>地理情報システム（都市計画課）</t>
  </si>
  <si>
    <t>都市計画課</t>
  </si>
  <si>
    <t>市民・事業者の利便性向上及び業務効率化を図る観点から、既存の地理情報システムの再構築を行う。</t>
  </si>
  <si>
    <t>新たに統合型地理情報システム「ＰａｓＣＡＬ」を導入（令和６年３月供用開始）するとともに、市民・事業者向けの公開用地理情報システムも併せて刷新を行った。</t>
  </si>
  <si>
    <t>搭載地図の種類（都市計画課所管分）</t>
  </si>
  <si>
    <t>新たな地理情報システムは全庁統合型となっており、業務に関連する他課所管データ（地番図、路線図等）の閲覧が容易になったことから、業務効率が向上した。
併せて刷新された公開型システムについては、従来システムはＰＣでの閲覧に限られていたところ、新たなシステムはタブレットやスマートフォンによる閲覧も可能となるなど、利便性が向上している。また、事業者が自ら都市計画情報を検索できるよう、システム閲覧用の端末を窓口に設置することで、職員の対応時間が削減された。</t>
  </si>
  <si>
    <t>システムに搭載する地図や情報の増強に取り組み、更なる利便性及び業務効率の向上を図っていく。</t>
  </si>
  <si>
    <t>電子申請システム</t>
  </si>
  <si>
    <t>市民が利用する電子申請の継続的かつ安定的なサービス提供を図るため、埼玉県及び県内市町村と共同して、埼玉県市町村電子申請共同システムを運用するもの。</t>
  </si>
  <si>
    <t>新座市情報通信技術を活用した行政の推進に関する条例</t>
  </si>
  <si>
    <t>行政手続オンライン化方針では、オンライン化の効果やオンライン化し易さの観点から、各手続に対してオンライン化優先度を分類しており、優先度の高いものからオンライン化を進めているところである。
まずは、令和６年９月末までを期限として、方針でオンライン化優先度が高いとしている手続の電子化に重点的に取り組んでいる。
令和５年度からは全所属に配置したＤＸ推進員を中心に、電子申請の様式作成などを行うこととし、全庁を挙げたオンライン化の取組を進めた。</t>
  </si>
  <si>
    <t>県共同利用電子申請受付手続数</t>
  </si>
  <si>
    <t>手続</t>
  </si>
  <si>
    <t>県共同利用電子申請受付数</t>
  </si>
  <si>
    <t>令和５年度から全所属で電子申請の様式作成などを行うこととしたことで、各所属において自発的に様式を作ることができ、効率的にオンライン化を進めることができた。
オンライン化が促進されることにより、市民の利便性向上や業務の効率化が期待される。</t>
  </si>
  <si>
    <t>今後もオンライン化方針に基づき、行政手続のオンライン化を進める。
また、オンライン化した手続の周知も積極的に行うこととし、手続におけるオンラインの利用率向上に努める。
ＤＸ研修等を通じて、デジタル化やオンライン化の重要性を啓発し、各所属のニーズに応じた具体的な支援を行っていく。</t>
  </si>
  <si>
    <t>公共施設予約システム</t>
  </si>
  <si>
    <t>利用者の利便性を向上させるため、インターネットを通じて施設の空き状況照会及び予約が２４時間可能となる公共施設予約システムをＡＳＰサービスで運用する。</t>
  </si>
  <si>
    <t>利用者の利便性を向上させるため、インターネットを通じて施設の空き状況照会及び予約が２４時間可能となる公共施設予約システムをＡＳＰサービスで運用した。
※ＡＳＰ…アプリケーションサービスプロバイダ（Application Service Provider）の略で、ネットワークを通じてアプリケーション・サービスを提供するもの。</t>
  </si>
  <si>
    <t>システムアクセス件数</t>
  </si>
  <si>
    <t>システムは安定稼働しており、利用者も非常に多い。
しかしながら、現行システムの利用期間が長期に渡っており、キャッシュレス決済への対応など、様々なデジタル化に対応するため、令和７年度のシステム更改を目途に、作業部会を立ち上げ、利便性の高いシステム構築に向けて取組を進めた。</t>
  </si>
  <si>
    <t>現行の公共施設予約システムの安定稼働に向けた維持管理を行うとともに、オンライン予約対応施設の拡充、キャッシュレス決済の導入など、より利便性の高いシステムとするため、令和７年度のシステム更改に向けた準備を進める。</t>
  </si>
  <si>
    <t>住民情報システム</t>
  </si>
  <si>
    <t>住民情報システム運用効率化のため、印刷室に導入しているプリンタ等の維持管理を行う。</t>
  </si>
  <si>
    <t>住民情報システムを効率的に運用するため、庁内で共通して利用するプリンタの維持管理やウイルスバスターのライセンス購入などを行った。
また、令和５年度には、印刷室に配置している、大量印刷や連続帳票の印刷を行う「ＮＬＰプリンタ」の入替作業を行った。</t>
  </si>
  <si>
    <t>予定どおり実施することができた。
一方で、令和７年度末に予定されている自治体基幹システムの標準化・共通化の影響を少なからず受けると想定されるため、動向を注視する。</t>
  </si>
  <si>
    <t>令和７年度末に予定されている自治体基幹システムの標準化・共通化の影響を注視しつつ、引き続き円滑な運用に努める。</t>
  </si>
  <si>
    <t>ＡＩ・ＲＰＡ活用</t>
  </si>
  <si>
    <t>パソコン上の定型業務のうち、紙の情報を情報システムに入力する定型業務についてＲＰＡによる自動化を進めるため、手書き文字等を高い認識率で電子データ化するＡＩ－ＯＣＲを運用する。
また、議事録等作成業務に係る職員の負担軽減を図るため、ＡＩによる音声認識技術を活用し、音声データを自動でテキスト化するサービスを利用する。</t>
  </si>
  <si>
    <t>令和５年度もＡＩ－ＯＣＲ及びＲＰＡを活用した業務を増やし、生産性の向上を図った。
また、会議や相談時の会話の内容を、ＡＩを用いて高い認識率でテキストデータ化するサービスを導入し（音声テキスト化サービス）、会議録や相談記録の作成に係る時間を縮減し、業務効率化、生産性向上を図った。</t>
  </si>
  <si>
    <t>ＲＰＡ導入による業務削減時間数</t>
  </si>
  <si>
    <t>時間</t>
  </si>
  <si>
    <t>音声テキスト化利用件数</t>
  </si>
  <si>
    <t>ＡＩ等の技術を活用した業務効率化の取組について、予定どおり実施することができた。
ＲＰＡを導入することで定型業務を自動化し、業務効率化が達成可能であり、また職員のワークライフバランス改善やＤＸ推進にも寄与することができた。
音声テキスト化サービスについても、利用している所属が増えており、今後も積極的な活用を促していく必要がある。</t>
  </si>
  <si>
    <t>今後もＡＩ－ＯＣＲ及びＲＰＡの活用拡大について全庁から提案を募り、提案課へのヒアリング等を通して、活用可否及び優先度を判断し、利用促進に向けて所属との調整を進める。
また、音声テキスト化サービスについても、職員のニーズに合わせた精度の高いテキスト化を行うための手法を周知するなど、積極的な活用を促していく。</t>
  </si>
  <si>
    <t>情報セキュリティ強化対策</t>
  </si>
  <si>
    <t>新たな自治体情報セキュリティ対策の抜本的強化のため、二要素認証及びネットワーク分割の仕組みの維持管理を行う。</t>
  </si>
  <si>
    <t>地方公共団体における情報セキュリティポリシーに関するガイドライン</t>
  </si>
  <si>
    <t>新たな自治体情報セキュリティ対策の抜本的強化のため、二要素認証及びネットワーク分割の仕組みの維持管理を行った。
　・二要素認証システム
　・ネットワーク分割機器
　・仮想ブラウザシステム</t>
  </si>
  <si>
    <t>二要素認証システムは、各職員が定められた端末のみが使用でき、本来アクセスすべきでない端末へのアクセスを防いでおり、また、一定時間で再認証が行われることにより、他者による操作を防ぎ、不正アクセスを防いでいる。
ネットワーク分割機器及び仮想ブラウザシステムは、インターネット閲覧専用のブラウザを仮想的に展開するシステムであり、内部情報のネットワークへの外部からのアクセスを防ぎ、また、使用終了時には展開された環境ごと消滅することにより、万一、不正なウェブサイトにアクセスした場合にも、ウイルス等に感染することを防ぐことができる。</t>
  </si>
  <si>
    <t>本システムは、地方公共団体における情報セキュリティポリシーに関するガイドラインにおける規定に基づき導入しており、今後の改定状況を注視しながら、次期システムに向けて運用・更改準備を行っていく。</t>
  </si>
  <si>
    <t>埼玉県自治体情報セキュリティクラウド</t>
  </si>
  <si>
    <t>高度な情報セキュリティ対策を講じるため、埼玉県が構築した埼玉県自治体情報セキュリティクラウドを利用する。
令和５年度から第二次埼玉県自治体情報セキュリティクラウドに移行するため、当該システムの利用に伴う費用を負担する。</t>
  </si>
  <si>
    <t>埼玉県と各市町村が協力して高度な情報セキュリティ対策を講じるため、県が構築した埼玉県自治体情報セキュリティクラウドを利用している。
令和５年度から新たに第二次埼玉県自治体情報セキュリティクラウドに移行したため、当該システムの利用に伴う費用を負担した。</t>
  </si>
  <si>
    <t>重大インシデント発生件数</t>
  </si>
  <si>
    <t>埼玉県自治体情報セキュリティクラウドは、市のインターネット接続系の上位に設置されており、市への不正アクセス等の攻撃を検知・防御する役割を持つとともに、市から不審なウェブサイトへアクセスしそうになった際に通信を遮断し、被害を防ぐ機能を有している。
本機能により、市のインターネット接続系ネットワークへの攻撃を２件検知したものの、不正通信の遮断により情報漏えい等の被害は生じなかった。</t>
  </si>
  <si>
    <t>本システムは、地方公共団体における情報セキュリティポリシーに関するガイドラインにおける規定に基づき埼玉県と各市町村が共同で導入しており、今後の改定状況を注視しながら、次期システムに向けて運用・更改準備を行っていく。</t>
  </si>
  <si>
    <t>社会保障・税番号（マイナンバー）制度</t>
  </si>
  <si>
    <t>行政手続における特定の個人を識別するための番号の利用等に関する法律（マイナンバー法）の施行に伴い、国等との安全な情報連携を実現するため、中間サーバを利用するもの。</t>
  </si>
  <si>
    <t>行政手続における特定の個人を識別するための番号の利用等に関する法律</t>
  </si>
  <si>
    <t>マイナンバー制度の開始により、行政手続で必要な住民票情報や税情報等について、他機関間の情報連携が可能となっている。この情報連携の利用に当たり、各地方公共団体は国の中間サーバ・プラットフォームの利用が必要であり、その費用を負担した。</t>
  </si>
  <si>
    <t>情報照会件数</t>
  </si>
  <si>
    <t>情報照会の件数の増加に伴い、市民が行政機関等に提出する書類（住民票、課税証明書等）の省略が行われており、行政手続の効率化及び市民の利便性向上に寄与している。</t>
  </si>
  <si>
    <t>行政機関間の情報連携の拡充し、行政手続の効率化及び市民の利便性向上を図るとともに、適切なセキュリティ対策を行いながら、他団体と連携して適切な運用に努める。</t>
  </si>
  <si>
    <t>ＤＸ研修</t>
  </si>
  <si>
    <t>全庁横断的なＤＸを推進するため、ＤＸ推進員や部課長向けの研修を行う。</t>
  </si>
  <si>
    <t>ＤＸ推進員向け研修として、各所属から選出されたＤＸ推進員に対し、各所属のＤＸ施策の検討を行う力を養うため、ＤＸを基礎から体系的・継続的に学ぶ動画研修を実施した。
また、部課長向け研修として、自治体ＤＸの必要性や意義に対する理解を深め、ＤＸ推進員の活動を後押しするとともに、本市における自治体ＤＸを推進していく人材を育成するための集合研修を実施した。</t>
  </si>
  <si>
    <t>ＤＸ推進員向け研修受講者数（上下半期計）</t>
  </si>
  <si>
    <t>ＤＸ研修参加者数（対面）</t>
  </si>
  <si>
    <t>ＤＸ研修を受講することで、デジタル技術への理解を深め、新たなツールの活用スキルを身につけることができ、また、ＤＸマインド、変革の意識を持つことで新しい取組を検討する力を養うことができた。</t>
  </si>
  <si>
    <t>本市のデジタル人材及びＤＸ人材育成を目的とし、「新座市人材育成方針」及び「新座市ＤＸ推進計画」に基づいた人材育成研修の一環として、ＤＸ研修を継続的に実施する。</t>
  </si>
  <si>
    <t>住民基本台帳管理</t>
  </si>
  <si>
    <t>市民課</t>
  </si>
  <si>
    <t>住民基本台帳法第６条に基づく住民基本台帳の作成及び住民票等の調製、住民基本台帳の管理並びに印鑑登録（新規・廃止等）に関する事務を行う。</t>
  </si>
  <si>
    <t>住民基本台帳法、住民基本台帳法施行令、住民基本台帳法施行規則　等</t>
  </si>
  <si>
    <t>住民基本台帳法第６条に基づく住民基本台帳の作成及び住民票等の調製、住民基本台帳の管理並びに印鑑登録（新規・廃止等）に関する事務を行った。</t>
  </si>
  <si>
    <t>住民基本台帳関係各種届出・証明件数</t>
  </si>
  <si>
    <t>法令に基づき適正に事務を執行できた。</t>
  </si>
  <si>
    <t>法令に基づき適正に事務を執行する。</t>
  </si>
  <si>
    <t>住民基本台帳ネットワークシステム</t>
  </si>
  <si>
    <t>住民基本台帳の４情報（氏名、住所、性別及び生年月日）、住民票コード、個人番号及びこれらの変更情報をネットワーク化し、事務の効率化及び全国共通の本人確認の確立を図る。また、住民票の写しの広域交付、転入転出の特例処理及び転入転出手続のワンストップ化を実施するとともに、マイナンバーカードの申請・交付・券面更新等の必要な手続を実施する。</t>
  </si>
  <si>
    <t>行政手続における特定の個人を識別するための番号の利用等に関する法律　等</t>
  </si>
  <si>
    <t>住民基本台帳の4情報（氏名、住所、性別及び生年月日）、住民票コード、個人番号及びこれらの変更情報ををネットワーク化し、市町村の区域を越えた住民基本台帳事務の処理及び国や都道府県の行政機関等に対する本人確認情報の提供を行った。また、住民票の写しの広域交付、転入転出の特例処理及び転入転出のワンストップ化を実施するとともに、マイナンバーカードの申請・交付・券面更新等の必要な手続を実施した。</t>
  </si>
  <si>
    <t>マイナンバーカード交付率</t>
  </si>
  <si>
    <t>各種情報をデータベースとして構築し、システム化することにより、住民記録業務、税業務及び福祉業務等の行政事務の効率化を図り、併せて市民の利便性向上を図る。</t>
  </si>
  <si>
    <t>各種情報をデータベースとして構築し、システム化することにより、住民記録業務、税業務及び福祉業務等の行政事務の効率化を図り、併せて市民の利便性向上を図った。</t>
  </si>
  <si>
    <t>システム化により各種行政事務の効率性、利便性の向上につながった。</t>
  </si>
  <si>
    <t>システム化により各種行政事務の効率性、利便性の向上を図る。</t>
  </si>
  <si>
    <t>コンビニ交付サービス</t>
  </si>
  <si>
    <t>マイナンバーカードを利用して、住民票の写し等の証明書をコンビニエンスストアに設置されているキオスク端末（マルチコピー機）で取得できるコンビニ交付サービスを行う。</t>
  </si>
  <si>
    <t>電子署名等に係る地方公共団体情報システム機構の認証業務に関する法律</t>
  </si>
  <si>
    <t>マイナンバーカードを利用して、住民票の写し及び印鑑登録証明書をコンビニエンスストアに設置されているキオスク端末（マルチコピー機）で取得できるコンビニ交付サービスを行った。</t>
  </si>
  <si>
    <t>コンビニ交付の全体に占める割合</t>
  </si>
  <si>
    <t>マイナンバーカードの普及に伴い、コンビニ交付の割合が増加しており、市民の利便性の向上につながった。</t>
  </si>
  <si>
    <t>引き続きコンビニ交付サービスを行うとともに、広報誌等で普及・促進に努める。</t>
  </si>
  <si>
    <t>戸籍管理</t>
  </si>
  <si>
    <t>戸籍法及び戸籍事務取扱準則に従い戸籍関連用紙の作成・管理を行う。
また、戸籍原簿を始め関係帳簿を全てデータ化しコンピュータによる管理を行い、証明発行、戸籍記録事務の迅速化及び効率化により市民サービスの向上を図る。</t>
  </si>
  <si>
    <t>戸籍法、戸籍法施行規則、戸籍事務取扱準則</t>
  </si>
  <si>
    <t>本市の戸籍情報システムと国の戸籍情報連携システムが連携し、戸籍謄本の広域交付、戸籍届書の電子送受信等を行い、戸籍記録事務の迅速化及び効率化による市民サービスの向上を図った。</t>
  </si>
  <si>
    <t>主要な戸籍届出（出生）</t>
  </si>
  <si>
    <t>主要な戸籍届出（死亡）</t>
  </si>
  <si>
    <t>主要な戸籍届出（婚姻）</t>
  </si>
  <si>
    <t>主要な戸籍届出（離婚）</t>
  </si>
  <si>
    <t>１号法定受託事務（中央政府から地方政府に移譲されている事務）である事務の性質上、引き続き戸籍事務の効率的かつ正確な執行に取り組んだ。また、データ化による効果のひとつとして、令和６年３月１日から戸籍・除籍謄本の広域交付が開始となり、市民の利便性の向上につながった。</t>
  </si>
  <si>
    <t>１号法定受託事務である事務の性質上、引き続き戸籍事務の効率的かつ正確な執行に取り組む。</t>
  </si>
  <si>
    <t>旅券事務</t>
  </si>
  <si>
    <t>市民課内に設置したパスポートセンターにおいて、パスポートの申請受理・交付等の事務及び収入印紙・県証紙の発行を行う。</t>
  </si>
  <si>
    <t>旅券法、埼玉県旅券事務取扱要綱、新座市旅券事務取扱要綱　等</t>
  </si>
  <si>
    <t>市民課内に設置したパスポートセンターにおいて、パスポートの申請受理・交付等の事務及び収入印紙・県証紙の販売を行った。
県証紙については、令和５年１２月末で廃止されたため、本市窓口での販売も終了した。</t>
  </si>
  <si>
    <t>パスポート交付件数</t>
  </si>
  <si>
    <t>出張所管理</t>
  </si>
  <si>
    <t>出張所に係る運営管理を行う。
出張所４か所　東北出張所／栄出張所／栗原出張所／西堀・新堀出張所</t>
  </si>
  <si>
    <t>新座市出張所条例、新座市出張所処務規則</t>
  </si>
  <si>
    <t>出張所に係る運営管理を行った。（出張所業務：戸籍及び住民登録関係証明書・印鑑登録証明書・税関係証明書の交付、市税及び手数料の収納、畜犬登録関係事務、等）</t>
  </si>
  <si>
    <t>各種届出・証明件数（市民課関係）</t>
  </si>
  <si>
    <t>各種届出・証明件数（上記以外）</t>
  </si>
  <si>
    <t>マイナンバーカードの電子証明書の更新を目的とした市役所本庁舎への来庁者が増加している。そのため、市民の利便性を向上させるため、東北出張所及び栗原出張所において電子証明書の更新手続を行う等の出張所機能の強化に向けた検討を行った。</t>
  </si>
  <si>
    <t>Ⅰ：事業規模拡大</t>
  </si>
  <si>
    <t>令和６年度中に東北出張所及び栗原出張所において、マイナンバーカードの電子証明書の更新を行える体制を整備するなど、出張所の機能の強化を図り、市民の利便性の向上に努める。</t>
  </si>
  <si>
    <t>公共施設マネジメント推進</t>
  </si>
  <si>
    <t>市内公共施設のマネジメントを計画的に推進する。
三軒屋公園及び東北コミュニティセンターの敷地を活用した新たな複合施設整備に向け、令和４年度に作成した基本計画に基づいて、官民連携事業として必要となる事項について整理するとともに、整備運営に当たっての要求水準書を作成し、事業者募集に向けた手続を進める。</t>
  </si>
  <si>
    <t>（仮称）三軒屋公園等複合施設の整備に向けた検討を進めるもの。
令和５年度は、民間事業者へのサウンディング調査を実施の上、要求水準書等の作成を進めた。
当初、令和５年度内に事業者の公募手続を開始する予定だったが、改めて市民の意見を伺いながら進めていくこととしたため、市民説明会及び意見募集を実施した。</t>
  </si>
  <si>
    <t>市民説明会開催回数</t>
  </si>
  <si>
    <t>（仮称）三軒屋公園等複合施設は、令和２年度末で閉館したにいざほっとぷらざの代替施設として整備するものであることから、早期整備を望む声が多いため、なるべく早く整備できるよう検討を進めてきた。
しかしながら、整備に対し反対の方も一定数いる中で、もっと市民の声を聴きながら進めるべき、という意見もあったため、市民説明会及び意見募集を実施した。
今後、この意見募集の結果等を踏まえ、市としての方向性を決定していく必要がある。</t>
  </si>
  <si>
    <t>今後、市としての方向性を決めるに当たっては、随時市民等の意見を伺う必要があると考えているため、市民説明会や関係団体との意見交換会等を開催し、丁寧に進めていく。
また、方向性によって、基本計画の見直しを行うこととなった場合には、パブリック・コメント手続に準じた意見募集を実施し、広く市民の意見を伺いながら進める。
方向性が決まり次第、事業者の公募に向けた手続を進める。</t>
  </si>
  <si>
    <t>庁舎管理</t>
  </si>
  <si>
    <t>管財契約課</t>
  </si>
  <si>
    <t>市庁舎（本庁舎、第二庁舎、第三庁舎、第四庁舎、第五庁舎）に係る維持管理を行う。</t>
  </si>
  <si>
    <t>新座市庁舎管理規則、新座市財産規則、新座市庁舎設備等使用要領</t>
  </si>
  <si>
    <t>日常の庁舎運営に必要な設備管理、館内清掃、電話交換業務、施設警備等を業務委託により実施するとともに、庁舎設備の機能維持に必要な保守点検及び修繕を実施した。
令和５年度は、第二庁舎の照明器具をリースによりＬＥＤ照明に交換した。（※本庁舎は建替え時にＬＥＤ化済み）</t>
  </si>
  <si>
    <t>実施した庁舎の修繕</t>
  </si>
  <si>
    <t>概ね計画どおりに庁舎の維持管理を実施し、安全で安定した庁舎運営に資することができた。</t>
  </si>
  <si>
    <t>限られたスペースを有効に活用し、環境にも配慮しつつ、引き続き庁舎管理の効率化及び最適化を図っていく。</t>
  </si>
  <si>
    <t>庁舎等整備</t>
  </si>
  <si>
    <t>庁舎等の機能維持に必要な工事を行う。</t>
  </si>
  <si>
    <t>新座市庁舎管理規則</t>
  </si>
  <si>
    <t>庁舎等の機能維持・向上のために必要な工事のほか、突発的に対応が必要な工事を行った。
令和５年度は、老朽化した第二庁舎受変電設備の改修や市役所駐車場に市民用電気自動車急速充電器の設置を実施した。</t>
  </si>
  <si>
    <t>実施した庁舎の工事</t>
  </si>
  <si>
    <t>概ね必要な工事を実施し、庁舎の機能維持に資することができた。
また、市民用電気自動車急速充電器の設置により、市のゼロカーボン施策に寄与した。</t>
  </si>
  <si>
    <t>経年劣化等による故障などの異常を起こす前に、設備の更新や改修など機能維持に必要な工事を計画的に行っていく。</t>
  </si>
  <si>
    <t>施策２　健全な財政の確立</t>
  </si>
  <si>
    <t>市債元金償還</t>
  </si>
  <si>
    <t>財政課</t>
  </si>
  <si>
    <t>市が借り入れた市債の元金償還金を計上する。</t>
  </si>
  <si>
    <t>地方財政法</t>
  </si>
  <si>
    <t>市が借り入れた市債の元金を償還した。</t>
  </si>
  <si>
    <t>元利償還金</t>
  </si>
  <si>
    <t>Ａ：計画以上に実施</t>
  </si>
  <si>
    <t>市債の年度末残高は45,404,217千円となり、令和４年度末と比較し1,204,581千円減少した。</t>
  </si>
  <si>
    <t>公債費が過度の財政負担とならないよう注意しつつ計画的に借入・償還を行っていく。</t>
  </si>
  <si>
    <t>市債利子償還</t>
  </si>
  <si>
    <t>市が借り入れた市債の利子を計上する。</t>
  </si>
  <si>
    <t>市が借り入れた市債の利子を償還した。</t>
  </si>
  <si>
    <t>利子償還金</t>
  </si>
  <si>
    <t>市債残高が減少傾向にあることにより、市債利子償還額も減少している。</t>
  </si>
  <si>
    <t>一時借入金利子償還</t>
  </si>
  <si>
    <t>歳計現金が不足した場合にその支払資金を補うために借り入れる一時借入金
に伴う利子を計上する。
一時借入金の最高限度額　４０億円</t>
  </si>
  <si>
    <t>地方自治法</t>
  </si>
  <si>
    <t>令和５年度は歳計現金の不足がなく、借入は行わなかった。</t>
  </si>
  <si>
    <t>一時借入金利子</t>
  </si>
  <si>
    <t>一時借入に係る利率は通常の起債と比較して高くなるため、歳計現金の不足に対しては基金の繰替運用を優先することとしている。近年の基金残高の増加に伴い、一時借入が必要なケースは少なくなっている。</t>
  </si>
  <si>
    <t>歳計現金が不足することのないよう、計画的な資金運用を行う。</t>
  </si>
  <si>
    <t>予備費</t>
  </si>
  <si>
    <t>予算外の支出又は予算超過の支出に充てるため、使途を特定しない予算として予備費を計上する。</t>
  </si>
  <si>
    <t>予算外の支出又は予算超過の支出に充てるため予備費を使用した。</t>
  </si>
  <si>
    <t>予備費充用額</t>
  </si>
  <si>
    <t>令和５年度の実績は１１０件、１０５，４９７千円だった。</t>
  </si>
  <si>
    <t>引き続き、予算外の支出又は予算超過の支出に充てるため、予備費を計上する。</t>
  </si>
  <si>
    <t>税外債権徴収事務</t>
  </si>
  <si>
    <t>納税課</t>
  </si>
  <si>
    <t>市が有する税以外の債権の徴収強化を図る。</t>
  </si>
  <si>
    <t>新座市債権管理条例</t>
  </si>
  <si>
    <t>市税以外の債権（税外債権）の徴収に当たって、債権所管課が適正な管理を行うためにヒアリングを実施し、税外債権の管理に係る助言・指導を行った。また、徴収困難事案については、徴収事務を納税課債権管理係に移管し、税外債権の圧縮を図った。</t>
  </si>
  <si>
    <t>債権所管課からの徴収困難事案の移管件数</t>
  </si>
  <si>
    <t>ヒアリング回数</t>
  </si>
  <si>
    <t>ヒアリングによる債権所管課への助言・指導を実施することで、税外債権の徴収強化を大きく推進することができた。
また、税外債権のうち、介護保険料、後期高齢者医療保険料、保育料（強制徴収公債権）及び放課後児童保育室保育料（非強制徴収公債権）の徴収困難事案について、徴収業務等移管により徴収を行うとともに所管課との連携を図った。</t>
  </si>
  <si>
    <t>適宜、債権管理の手引、債権管理マニュアルの改定等を行い、引き続き、税外債権の徴収強化を推進する。
地方税と同様に強制徴収が可能な税外債権については、財産調査を実施し、支払能力がある滞納者に対する差押等を行い、収納率の向上を図る。
また、裁判所を通じた手続を経て債権回収を行う債権については、支払督促や訴えの提起等民事訴訟手続を前提として、納付折衝を実施することで、非強制徴収公債権及び私債権の回収を推進し、収納率の向上を図る。</t>
  </si>
  <si>
    <t>市税等徴収事務</t>
  </si>
  <si>
    <t>市税等の収納管理・滞納整理等の徴収業務を行う。</t>
  </si>
  <si>
    <t>国税徴収法、地方税法、新座市税条例</t>
  </si>
  <si>
    <t>納期内納付を推進するため、アプリ決裁納付、ＱＲコードを利用した納付、クレジットカード納付、口座振替制度の奨励により、納税環境の利便性を図った。また、納税コールセンターによる現年未納者に電話催告を行うことにより滞納の早期解消を図るとともに、差押えや公売等滞納処分の強化を図り、滞納繰越額を圧縮した。</t>
  </si>
  <si>
    <t>収納率</t>
  </si>
  <si>
    <t>納税環境の整備として、令和５年４月から固定資産税都市計画税及び軽自動車税においてＱＲコードを利用した納付を開始し、納付方法の利便性を図ることができた。
徴収対策として、コールセンターへの受電業務委託、ＳＭＳ送信による納付呼びかけ、会計年度任用職員による配当計算等作成補助、pipitLINQを活用した財産調査の拡充を図るとともに、令和５年１０月から現年特化の係体制に切り替え、さらなる徴収強化を図ることができた。</t>
  </si>
  <si>
    <t>引き続き納税環境の整備に努めるとともに、滞納の早期解消と新たな滞納者を生み出さないための現年度未納者を対象とした徴収対策、差押え等の滞納処分の強化を図り、滞納繰越額の圧縮及び収納率向上を図る。</t>
  </si>
  <si>
    <t>市民税等賦課事務</t>
  </si>
  <si>
    <t>課税課</t>
  </si>
  <si>
    <t>個人市民税、法人市民税及び軽自動車税の賦課事務及び各種証明書の交付事務を行う。</t>
  </si>
  <si>
    <t>地方税法、新座市税条例</t>
  </si>
  <si>
    <t>・個人市民税及び軽自動車税を賦課決定し、納税通知書を送付した。
・法人市民税について、申告に基づき適正な事務を行った。
・正確な課税のため、関連システムを適正に運用するとともに、必要な改修等を実施した。
・各種証明書について、個人情報保護の観点から適正な交付事務を行うとともに、コンビニ交付やキャッシュレス決済等により、市民の利便性の向上に努めた。</t>
  </si>
  <si>
    <t>証明書のキャッシュレス決済件数</t>
  </si>
  <si>
    <t>証明書のコンビニ交付件数</t>
  </si>
  <si>
    <t>市税は市財源の根幹であることから、正確な事務の執行に努めるとともに、申告催告や調査により適正で公平な課税を行っている。
地方税務手続については、国を挙げてデジタル化が進められており、これらを活用することにより更に事業の効率化を進めるとともに、市民の利便性の向上を図ることができた。</t>
  </si>
  <si>
    <t>今後も財源確保のため、適正で公平な課税を行う。
また、デジタル化の推進により、事業の効率化及び市民の利便性の向上を図る。</t>
  </si>
  <si>
    <t>固定資産税等賦課事務</t>
  </si>
  <si>
    <t>固定資産税及び都市計画税の賦課事務及び各種証明書の交付事務を行う。</t>
  </si>
  <si>
    <t>・固定資産税及び都市計画税を賦課決定し、納税通知書を送付した。
・令和６年度の固定資産税の評価替えに伴い、適正な評価事務を行った。
・業務効率化や精度の向上を図るためPasCAL for LGWAN固定資産税を導入した。
・各種証明書について、個人情報保護の観点から適正な交付事務を行うとともに、キャッシュレス決済等により、市民の利便性の向上に努めた。</t>
  </si>
  <si>
    <t>基本政策</t>
    <rPh sb="0" eb="2">
      <t>キホン</t>
    </rPh>
    <rPh sb="2" eb="4">
      <t>セイサク</t>
    </rPh>
    <phoneticPr fontId="2"/>
  </si>
  <si>
    <t>施策領域</t>
    <rPh sb="0" eb="1">
      <t>セ</t>
    </rPh>
    <rPh sb="1" eb="2">
      <t>サク</t>
    </rPh>
    <rPh sb="2" eb="4">
      <t>リョウイキ</t>
    </rPh>
    <phoneticPr fontId="2"/>
  </si>
  <si>
    <t>施策</t>
    <rPh sb="0" eb="2">
      <t>シサク</t>
    </rPh>
    <phoneticPr fontId="2"/>
  </si>
  <si>
    <t>シート名</t>
    <rPh sb="3" eb="4">
      <t>メイ</t>
    </rPh>
    <phoneticPr fontId="2"/>
  </si>
  <si>
    <t>事業名</t>
    <rPh sb="0" eb="2">
      <t>ジギョウ</t>
    </rPh>
    <rPh sb="2" eb="3">
      <t>メイ</t>
    </rPh>
    <phoneticPr fontId="20"/>
  </si>
  <si>
    <t>事務事業評価シート(472)</t>
    <phoneticPr fontId="2"/>
  </si>
  <si>
    <t>事務事業評価シート(473)</t>
    <phoneticPr fontId="2"/>
  </si>
  <si>
    <t>事務事業評価シート(474)</t>
    <phoneticPr fontId="2"/>
  </si>
  <si>
    <t>事務事業評価シート(475)</t>
    <phoneticPr fontId="2"/>
  </si>
  <si>
    <t>事務事業評価シート(476)</t>
    <phoneticPr fontId="2"/>
  </si>
  <si>
    <t>事務事業評価シート(477)</t>
    <phoneticPr fontId="2"/>
  </si>
  <si>
    <t>事務事業評価シート(478)</t>
    <phoneticPr fontId="2"/>
  </si>
  <si>
    <t>事務事業評価シート(479)</t>
    <phoneticPr fontId="2"/>
  </si>
  <si>
    <t>事務事業評価シート(480)</t>
    <phoneticPr fontId="2"/>
  </si>
  <si>
    <t>事務事業評価シート(481)</t>
    <phoneticPr fontId="2"/>
  </si>
  <si>
    <t>事務事業評価シート(482)</t>
    <phoneticPr fontId="2"/>
  </si>
  <si>
    <t>事務事業評価シート(483)</t>
    <phoneticPr fontId="2"/>
  </si>
  <si>
    <t>事務事業評価シート(484)</t>
    <phoneticPr fontId="2"/>
  </si>
  <si>
    <t>事務事業評価シート(485)</t>
    <phoneticPr fontId="2"/>
  </si>
  <si>
    <t>事務事業評価シート(486)</t>
    <phoneticPr fontId="2"/>
  </si>
  <si>
    <t>事務事業評価シート(487)</t>
    <phoneticPr fontId="2"/>
  </si>
  <si>
    <t>事務事業評価シート(488)</t>
    <phoneticPr fontId="2"/>
  </si>
  <si>
    <t>事務事業評価シート(489)</t>
    <phoneticPr fontId="2"/>
  </si>
  <si>
    <t>事務事業評価シート(490)</t>
    <phoneticPr fontId="2"/>
  </si>
  <si>
    <t>事務事業評価シート(491)</t>
    <phoneticPr fontId="2"/>
  </si>
  <si>
    <t>事務事業評価シート(492)</t>
    <phoneticPr fontId="2"/>
  </si>
  <si>
    <t>事務事業評価シート(493)</t>
    <phoneticPr fontId="2"/>
  </si>
  <si>
    <t>事務事業評価シート(494)</t>
    <phoneticPr fontId="2"/>
  </si>
  <si>
    <t>事務事業評価シート(495)</t>
    <phoneticPr fontId="2"/>
  </si>
  <si>
    <t>事務事業評価シート(496)</t>
    <phoneticPr fontId="2"/>
  </si>
  <si>
    <t>事務事業評価シート(497)</t>
    <phoneticPr fontId="2"/>
  </si>
  <si>
    <t>事務事業評価シート(498)</t>
    <phoneticPr fontId="2"/>
  </si>
  <si>
    <t>事務事業評価シート(499)</t>
    <phoneticPr fontId="2"/>
  </si>
  <si>
    <t>事務事業評価シート(500)</t>
    <phoneticPr fontId="2"/>
  </si>
  <si>
    <t>事務事業評価シート(501)</t>
    <phoneticPr fontId="2"/>
  </si>
  <si>
    <t>事務事業評価シート(502)</t>
    <phoneticPr fontId="2"/>
  </si>
  <si>
    <t>事務事業評価シート(503)</t>
    <phoneticPr fontId="2"/>
  </si>
  <si>
    <t>事務事業評価シート(504)</t>
    <phoneticPr fontId="2"/>
  </si>
  <si>
    <t>事務事業評価シート(505)</t>
    <phoneticPr fontId="2"/>
  </si>
  <si>
    <t>事務事業評価シート(506)</t>
    <phoneticPr fontId="2"/>
  </si>
  <si>
    <t>事務事業評価シート(507)</t>
    <phoneticPr fontId="2"/>
  </si>
  <si>
    <t>事務事業評価シート(508)</t>
    <phoneticPr fontId="2"/>
  </si>
  <si>
    <t>事務事業評価シート(509)</t>
    <phoneticPr fontId="2"/>
  </si>
  <si>
    <t>事務事業評価シート(510)</t>
    <phoneticPr fontId="2"/>
  </si>
  <si>
    <t>事務事業評価シート(511)</t>
    <phoneticPr fontId="2"/>
  </si>
  <si>
    <t>事務事業評価シート(512)</t>
    <phoneticPr fontId="2"/>
  </si>
  <si>
    <t>事務事業評価シート(513)</t>
    <phoneticPr fontId="2"/>
  </si>
  <si>
    <t>事務事業評価シート(514)</t>
    <phoneticPr fontId="2"/>
  </si>
  <si>
    <t>事務事業評価シート(515)</t>
    <phoneticPr fontId="2"/>
  </si>
  <si>
    <t>事務事業評価シート(516)</t>
    <phoneticPr fontId="2"/>
  </si>
  <si>
    <t>事務事業評価シート(517)</t>
    <phoneticPr fontId="2"/>
  </si>
  <si>
    <t>事務事業評価シート(518)</t>
    <phoneticPr fontId="2"/>
  </si>
  <si>
    <t>事務事業評価シート(519)</t>
    <phoneticPr fontId="2"/>
  </si>
  <si>
    <t>事務事業評価シート(520)</t>
    <phoneticPr fontId="2"/>
  </si>
  <si>
    <t>事務事業評価シート(521)</t>
    <phoneticPr fontId="2"/>
  </si>
  <si>
    <t>事務事業評価シート(522)</t>
  </si>
  <si>
    <t>事務事業評価シート(523)</t>
  </si>
  <si>
    <t>事務事業評価シート(524)</t>
  </si>
  <si>
    <t>事務事業評価シート(525)</t>
  </si>
  <si>
    <t>事務事業評価シート(526)</t>
  </si>
  <si>
    <t>情報システム課</t>
  </si>
  <si>
    <t>事業名をクリックすると帳票を表示します</t>
    <rPh sb="0" eb="2">
      <t>ジギョウ</t>
    </rPh>
    <rPh sb="2" eb="3">
      <t>メイ</t>
    </rPh>
    <rPh sb="11" eb="13">
      <t>チョウヒョウ</t>
    </rPh>
    <rPh sb="14" eb="16">
      <t>ヒョウジ</t>
    </rPh>
    <phoneticPr fontId="20"/>
  </si>
  <si>
    <t>所管課</t>
    <rPh sb="0" eb="2">
      <t>ショカン</t>
    </rPh>
    <rPh sb="2" eb="3">
      <t>カ</t>
    </rPh>
    <phoneticPr fontId="20"/>
  </si>
  <si>
    <t>決算額(千円)</t>
    <rPh sb="0" eb="2">
      <t>ケッサン</t>
    </rPh>
    <rPh sb="2" eb="3">
      <t>ガク</t>
    </rPh>
    <rPh sb="4" eb="6">
      <t>センエン</t>
    </rPh>
    <phoneticPr fontId="20"/>
  </si>
  <si>
    <t>実施状況</t>
    <rPh sb="0" eb="2">
      <t>ジッシ</t>
    </rPh>
    <rPh sb="2" eb="4">
      <t>ジョウキョウ</t>
    </rPh>
    <phoneticPr fontId="20"/>
  </si>
  <si>
    <t>必要性</t>
    <rPh sb="0" eb="3">
      <t>ヒツヨウセイ</t>
    </rPh>
    <phoneticPr fontId="20"/>
  </si>
  <si>
    <t>効率性</t>
    <rPh sb="0" eb="3">
      <t>コウリツセイ</t>
    </rPh>
    <phoneticPr fontId="20"/>
  </si>
  <si>
    <t>貢献度</t>
    <rPh sb="0" eb="3">
      <t>コウケンド</t>
    </rPh>
    <phoneticPr fontId="20"/>
  </si>
  <si>
    <t>今後の方向性</t>
    <rPh sb="0" eb="2">
      <t>コンゴ</t>
    </rPh>
    <phoneticPr fontId="20"/>
  </si>
  <si>
    <t>Ｂ</t>
    <phoneticPr fontId="22"/>
  </si>
  <si>
    <t>Ａ</t>
    <phoneticPr fontId="22"/>
  </si>
  <si>
    <t>Ⅱ：改善しながら継続</t>
    <phoneticPr fontId="22"/>
  </si>
  <si>
    <t>Ⅲ：現状のまま継続</t>
    <phoneticPr fontId="22"/>
  </si>
  <si>
    <t>Ｂ</t>
    <phoneticPr fontId="24"/>
  </si>
  <si>
    <t>Ｃ</t>
    <phoneticPr fontId="22"/>
  </si>
  <si>
    <t>（仮称）三軒屋公園等複合施設整備推進室</t>
    <rPh sb="1" eb="3">
      <t>カショウ</t>
    </rPh>
    <rPh sb="4" eb="6">
      <t>サンゲン</t>
    </rPh>
    <rPh sb="6" eb="7">
      <t>ヤ</t>
    </rPh>
    <rPh sb="7" eb="9">
      <t>コウエン</t>
    </rPh>
    <rPh sb="9" eb="10">
      <t>トウ</t>
    </rPh>
    <rPh sb="10" eb="12">
      <t>フクゴウ</t>
    </rPh>
    <rPh sb="12" eb="14">
      <t>シセツ</t>
    </rPh>
    <rPh sb="14" eb="16">
      <t>セイビ</t>
    </rPh>
    <rPh sb="16" eb="18">
      <t>スイシン</t>
    </rPh>
    <rPh sb="18" eb="19">
      <t>シツ</t>
    </rPh>
    <phoneticPr fontId="22"/>
  </si>
  <si>
    <t>（仮称）三軒屋公園等複合施設整備推進室</t>
    <rPh sb="1" eb="3">
      <t>カショウ</t>
    </rPh>
    <rPh sb="4" eb="6">
      <t>サンゲン</t>
    </rPh>
    <rPh sb="6" eb="7">
      <t>ヤ</t>
    </rPh>
    <rPh sb="7" eb="9">
      <t>コウエン</t>
    </rPh>
    <rPh sb="9" eb="10">
      <t>トウ</t>
    </rPh>
    <rPh sb="10" eb="12">
      <t>フクゴウ</t>
    </rPh>
    <rPh sb="12" eb="14">
      <t>シセツ</t>
    </rPh>
    <rPh sb="14" eb="16">
      <t>セイビ</t>
    </rPh>
    <rPh sb="16" eb="18">
      <t>スイシン</t>
    </rPh>
    <rPh sb="18" eb="19">
      <t>シツ</t>
    </rPh>
    <phoneticPr fontId="2"/>
  </si>
  <si>
    <t>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</si>
</sst>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ＭＳ Ｐゴシック"/>
      <family val="3"/>
    </font>
    <font>
      <b/>
      <sz val="22"/>
      <color indexed="8"/>
      <name val="BIZ UDゴシック"/>
      <family val="3"/>
    </font>
    <font>
      <sz val="6"/>
      <name val="ＭＳ Ｐゴシック"/>
      <family val="3"/>
      <charset val="128"/>
    </font>
    <font>
      <u/>
      <sz val="22"/>
      <color theme="10"/>
      <name val="ＭＳ Ｐゴシック"/>
      <family val="3"/>
    </font>
    <font>
      <sz val="8"/>
      <color indexed="8"/>
      <name val="Meiryo UI"/>
      <family val="3"/>
      <charset val="128"/>
    </font>
    <font>
      <sz val="11"/>
      <color indexed="8"/>
      <name val="BIZ UDゴシック"/>
      <family val="3"/>
    </font>
    <font>
      <b/>
      <sz val="14"/>
      <color theme="0"/>
      <name val="BIZ UDゴシック"/>
      <family val="3"/>
      <charset val="128"/>
    </font>
    <font>
      <b/>
      <sz val="10"/>
      <color indexed="8"/>
      <name val="BIZ UDゴシック"/>
      <family val="3"/>
      <charset val="128"/>
    </font>
    <font>
      <sz val="8"/>
      <color indexed="8"/>
      <name val="BIZ UDゴシック"/>
      <family val="3"/>
      <charset val="128"/>
    </font>
    <font>
      <sz val="8"/>
      <color indexed="8"/>
      <name val="ＭＳ Ｐゴシック"/>
      <family val="3"/>
    </font>
    <font>
      <b/>
      <sz val="28"/>
      <color indexed="8"/>
      <name val="BIZ UDゴシック"/>
      <family val="3"/>
      <charset val="128"/>
    </font>
    <font>
      <sz val="10"/>
      <color indexed="8"/>
      <name val="BIZ UDゴシック"/>
      <family val="3"/>
      <charset val="128"/>
    </font>
    <font>
      <sz val="36"/>
      <color indexed="8"/>
      <name val="BIZ UDゴシック"/>
      <family val="3"/>
      <charset val="128"/>
    </font>
    <font>
      <sz val="8"/>
      <name val="BIZ UDゴシック"/>
      <family val="3"/>
      <charset val="128"/>
    </font>
    <font>
      <sz val="10"/>
      <name val="BIZ UDゴシック"/>
      <family val="3"/>
      <charset val="128"/>
    </font>
    <font>
      <sz val="26"/>
      <color indexed="8"/>
      <name val="BIZ UDゴシック"/>
      <family val="3"/>
      <charset val="128"/>
    </font>
    <font>
      <sz val="12"/>
      <color indexed="8"/>
      <name val="BIZ UDゴシック"/>
      <family val="3"/>
      <charset val="128"/>
    </font>
    <font>
      <sz val="11"/>
      <color theme="1"/>
      <name val="ＭＳ Ｐゴシック"/>
      <family val="3"/>
      <charset val="128"/>
    </font>
    <font>
      <sz val="6"/>
      <name val="ＭＳ Ｐゴシック"/>
      <family val="3"/>
    </font>
    <font>
      <sz val="11"/>
      <color theme="1"/>
      <name val="游ゴシック"/>
      <family val="2"/>
      <scheme val="minor"/>
    </font>
    <font>
      <sz val="6"/>
      <name val="游ゴシック"/>
      <family val="3"/>
      <charset val="128"/>
      <scheme val="minor"/>
    </font>
    <font>
      <u/>
      <sz val="11"/>
      <color theme="10"/>
      <name val="ＭＳ Ｐゴシック"/>
      <family val="3"/>
    </font>
    <font>
      <sz val="6"/>
      <name val="游ゴシック"/>
      <family val="2"/>
      <charset val="128"/>
      <scheme val="minor"/>
    </font>
    <font>
      <sz val="11"/>
      <name val="游ゴシック"/>
      <family val="2"/>
      <scheme val="minor"/>
    </font>
    <font>
      <sz val="6"/>
      <name val="ＭＳ ゴシック"/>
      <family val="2"/>
      <charset val="128"/>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7" tint="0.39997558519241921"/>
        <bgColor indexed="64"/>
      </patternFill>
    </fill>
  </fills>
  <borders count="251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style="double">
        <color indexed="64"/>
      </right>
      <top style="double">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style="double">
        <color indexed="64"/>
      </left>
      <right style="double">
        <color indexed="64"/>
      </right>
      <top/>
      <bottom style="double">
        <color indexed="64"/>
      </bottom>
      <diagonal/>
    </border>
    <border>
      <left/>
      <right style="double">
        <color indexed="64"/>
      </right>
      <top/>
      <bottom style="thin">
        <color indexed="64"/>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style="double">
        <color indexed="64"/>
      </left>
      <right style="double">
        <color indexed="64"/>
      </right>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top/>
      <bottom/>
      <diagonal/>
    </border>
    <border>
      <left/>
      <right style="thin">
        <color indexed="8"/>
      </right>
      <top/>
      <bottom/>
      <diagonal/>
    </border>
    <border>
      <left style="thin">
        <color indexed="8"/>
      </left>
      <right/>
      <top/>
      <bottom/>
      <diagonal/>
    </border>
    <border>
      <left/>
      <right style="double">
        <color indexed="64"/>
      </right>
      <top/>
      <bottom/>
      <diagonal/>
    </border>
    <border>
      <left style="thin">
        <color indexed="64"/>
      </left>
      <right/>
      <top/>
      <bottom/>
      <diagonal/>
    </border>
    <border>
      <left style="double">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double">
        <color indexed="64"/>
      </right>
      <top/>
      <bottom style="thin">
        <color indexed="8"/>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diagonalDown="1">
      <left style="double">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right style="thin">
        <color indexed="64"/>
      </right>
      <top style="thin">
        <color indexed="64"/>
      </top>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right style="thin">
        <color indexed="64"/>
      </right>
      <top style="thin">
        <color indexed="64"/>
      </top>
      <bottom/>
      <diagonal/>
    </border>
    <border>
      <left style="double">
        <color indexed="64"/>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double">
        <color indexed="64"/>
      </right>
      <top style="thin">
        <color auto="1"/>
      </top>
      <bottom style="thin">
        <color indexed="8"/>
      </bottom>
      <diagonal/>
    </border>
    <border>
      <left style="double">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style="thin">
        <color indexed="8"/>
      </top>
      <bottom style="thin">
        <color indexed="8"/>
      </bottom>
      <diagonal/>
    </border>
    <border>
      <left style="double">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double">
        <color indexed="64"/>
      </right>
      <top style="thin">
        <color indexed="8"/>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double">
        <color indexed="64"/>
      </right>
      <top style="thin">
        <color indexed="8"/>
      </top>
      <bottom style="double">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s>
  <cellStyleXfs count="4">
    <xf numFmtId="0" fontId="0" fillId="0" borderId="0">
      <alignment vertical="center"/>
    </xf>
    <xf numFmtId="38" fontId="17" fillId="0" borderId="0" applyFont="0" applyFill="0" applyBorder="0" applyAlignment="0" applyProtection="0">
      <alignment vertical="center"/>
    </xf>
    <xf numFmtId="0" fontId="19" fillId="0" borderId="0"/>
    <xf numFmtId="0" fontId="21" fillId="0" borderId="0" applyNumberFormat="0" applyFill="0" applyBorder="0" applyAlignment="0" applyProtection="0">
      <alignment vertical="center"/>
    </xf>
  </cellStyleXfs>
  <cellXfs count="393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lignment vertical="center"/>
    </xf>
    <xf numFmtId="0" fontId="9" fillId="0" borderId="0" xfId="0" applyFont="1">
      <alignment vertical="center"/>
    </xf>
    <xf numFmtId="0" fontId="1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15" fillId="0" borderId="0" xfId="0" applyFont="1" applyAlignment="1">
      <alignment horizontal="center" vertical="center"/>
    </xf>
    <xf numFmtId="38" fontId="8" fillId="3" borderId="7" xfId="1" applyFont="1" applyFill="1" applyBorder="1" applyAlignment="1">
      <alignment horizontal="right" vertical="center" wrapText="1"/>
    </xf>
    <xf numFmtId="38" fontId="8" fillId="0" borderId="7" xfId="1" applyFont="1" applyFill="1" applyBorder="1" applyAlignment="1">
      <alignment horizontal="right" vertical="center" wrapText="1"/>
    </xf>
    <xf numFmtId="38" fontId="8" fillId="0" borderId="8" xfId="1" applyFont="1" applyFill="1" applyBorder="1" applyAlignment="1">
      <alignment horizontal="right" vertical="center" wrapText="1"/>
    </xf>
    <xf numFmtId="0" fontId="0" fillId="0" borderId="29" xfId="0" applyBorder="1">
      <alignment vertical="center"/>
    </xf>
    <xf numFmtId="0" fontId="7" fillId="3" borderId="5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4" fillId="0" borderId="7" xfId="0" applyFont="1" applyBorder="1">
      <alignment vertical="center"/>
    </xf>
    <xf numFmtId="0" fontId="4" fillId="0" borderId="84" xfId="0" applyFont="1" applyBorder="1">
      <alignment vertical="center"/>
    </xf>
    <xf numFmtId="0" fontId="4" fillId="0" borderId="85" xfId="0" applyFont="1" applyBorder="1">
      <alignment vertical="center"/>
    </xf>
    <xf numFmtId="0" fontId="8" fillId="4" borderId="7" xfId="0" applyFont="1" applyFill="1" applyBorder="1" applyAlignment="1">
      <alignment vertical="center" wrapText="1"/>
    </xf>
    <xf numFmtId="0" fontId="8" fillId="4" borderId="52" xfId="0" applyFont="1" applyFill="1" applyBorder="1" applyAlignment="1">
      <alignment vertical="center" wrapText="1"/>
    </xf>
    <xf numFmtId="0" fontId="4" fillId="0" borderId="86" xfId="0" applyFont="1" applyBorder="1">
      <alignment vertical="center"/>
    </xf>
    <xf numFmtId="0" fontId="19" fillId="3" borderId="7" xfId="2" applyFill="1" applyBorder="1" applyAlignment="1">
      <alignment horizontal="center" wrapText="1"/>
    </xf>
    <xf numFmtId="0" fontId="19" fillId="0" borderId="0" xfId="2"/>
    <xf numFmtId="0" fontId="19" fillId="0" borderId="59" xfId="2" applyBorder="1" applyAlignment="1">
      <alignment shrinkToFit="1"/>
    </xf>
    <xf numFmtId="0" fontId="19" fillId="0" borderId="7" xfId="2" applyBorder="1"/>
    <xf numFmtId="0" fontId="21" fillId="0" borderId="7" xfId="3" applyBorder="1" applyAlignment="1">
      <alignment wrapText="1"/>
    </xf>
    <xf numFmtId="0" fontId="19" fillId="5" borderId="59" xfId="2" applyFill="1" applyBorder="1" applyAlignment="1">
      <alignment shrinkToFit="1"/>
    </xf>
    <xf numFmtId="0" fontId="19" fillId="0" borderId="7" xfId="2" applyBorder="1" applyAlignment="1">
      <alignment wrapText="1"/>
    </xf>
    <xf numFmtId="0" fontId="19" fillId="0" borderId="0" xfId="2" applyAlignment="1">
      <alignment wrapText="1"/>
    </xf>
    <xf numFmtId="0" fontId="19" fillId="3" borderId="7" xfId="2" applyFill="1" applyBorder="1" applyAlignment="1">
      <alignment horizontal="center" shrinkToFit="1"/>
    </xf>
    <xf numFmtId="38" fontId="19" fillId="3" borderId="7" xfId="1" applyFont="1" applyFill="1" applyBorder="1" applyAlignment="1">
      <alignment horizontal="center" wrapText="1"/>
    </xf>
    <xf numFmtId="0" fontId="19" fillId="3" borderId="7" xfId="2" applyFill="1" applyBorder="1" applyAlignment="1">
      <alignment horizontal="center" vertical="center" wrapText="1"/>
    </xf>
    <xf numFmtId="0" fontId="19" fillId="0" borderId="7" xfId="2" applyBorder="1" applyAlignment="1">
      <alignment shrinkToFit="1"/>
    </xf>
    <xf numFmtId="38" fontId="19" fillId="0" borderId="7" xfId="1" applyFont="1" applyBorder="1" applyAlignment="1"/>
    <xf numFmtId="0" fontId="19" fillId="0" borderId="7" xfId="2" applyBorder="1" applyAlignment="1">
      <alignment horizontal="center" vertical="center"/>
    </xf>
    <xf numFmtId="0" fontId="23" fillId="6" borderId="7" xfId="2" applyFont="1" applyFill="1" applyBorder="1"/>
    <xf numFmtId="0" fontId="19" fillId="7" borderId="7" xfId="2" applyFill="1" applyBorder="1"/>
    <xf numFmtId="0" fontId="7" fillId="3" borderId="89" xfId="0" applyFont="1" applyFill="1" applyBorder="1" applyAlignment="1">
      <alignment horizontal="center" vertical="center" wrapText="1"/>
    </xf>
    <xf numFmtId="0" fontId="7" fillId="3" borderId="90" xfId="0" applyFont="1" applyFill="1" applyBorder="1" applyAlignment="1">
      <alignment horizontal="center" vertical="center" wrapText="1"/>
    </xf>
    <xf numFmtId="0" fontId="7" fillId="3" borderId="91"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39"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4" borderId="89" xfId="0" applyFont="1" applyFill="1" applyBorder="1" applyAlignment="1">
      <alignment horizontal="left" vertical="top" wrapText="1"/>
    </xf>
    <xf numFmtId="0" fontId="7" fillId="4" borderId="90" xfId="0" applyFont="1" applyFill="1" applyBorder="1" applyAlignment="1">
      <alignment horizontal="left" vertical="top" wrapText="1"/>
    </xf>
    <xf numFmtId="0" fontId="7" fillId="4" borderId="91" xfId="0" applyFont="1" applyFill="1" applyBorder="1" applyAlignment="1">
      <alignment horizontal="left" vertical="top" wrapText="1"/>
    </xf>
    <xf numFmtId="0" fontId="7" fillId="4" borderId="36" xfId="0" applyFont="1" applyFill="1" applyBorder="1" applyAlignment="1">
      <alignment horizontal="left" vertical="top" wrapText="1"/>
    </xf>
    <xf numFmtId="0" fontId="7" fillId="4" borderId="0" xfId="0" applyFont="1" applyFill="1" applyAlignment="1">
      <alignment horizontal="left" vertical="top" wrapText="1"/>
    </xf>
    <xf numFmtId="0" fontId="7" fillId="4" borderId="39" xfId="0" applyFont="1" applyFill="1" applyBorder="1" applyAlignment="1">
      <alignment horizontal="left" vertical="top" wrapText="1"/>
    </xf>
    <xf numFmtId="0" fontId="7" fillId="4" borderId="62"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4" xfId="0" applyFont="1" applyFill="1" applyBorder="1" applyAlignment="1">
      <alignment horizontal="left" vertical="top"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0" fillId="4" borderId="89" xfId="0" applyFont="1" applyFill="1" applyBorder="1" applyAlignment="1">
      <alignment horizontal="center" vertical="center" wrapText="1"/>
    </xf>
    <xf numFmtId="0" fontId="10" fillId="4" borderId="91"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6" fillId="0" borderId="89" xfId="0" applyFont="1" applyBorder="1" applyAlignment="1">
      <alignment horizontal="left" vertical="center" wrapText="1"/>
    </xf>
    <xf numFmtId="0" fontId="16" fillId="0" borderId="90" xfId="0" applyFont="1" applyBorder="1" applyAlignment="1">
      <alignment horizontal="left" vertical="center" wrapText="1"/>
    </xf>
    <xf numFmtId="0" fontId="16" fillId="0" borderId="91" xfId="0" applyFont="1" applyBorder="1" applyAlignment="1">
      <alignment horizontal="left" vertical="center" wrapText="1"/>
    </xf>
    <xf numFmtId="0" fontId="16" fillId="0" borderId="36"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6" xfId="0" applyFont="1" applyBorder="1" applyAlignment="1">
      <alignment horizontal="left" vertical="center" wrapText="1"/>
    </xf>
    <xf numFmtId="0" fontId="10" fillId="4" borderId="87" xfId="0" applyFont="1" applyFill="1" applyBorder="1" applyAlignment="1">
      <alignment horizontal="center" vertical="center"/>
    </xf>
    <xf numFmtId="0" fontId="10" fillId="4" borderId="88" xfId="0" applyFont="1" applyFill="1" applyBorder="1" applyAlignment="1">
      <alignment horizontal="center" vertical="center"/>
    </xf>
    <xf numFmtId="0" fontId="11" fillId="0" borderId="55"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7" fillId="3" borderId="89" xfId="0" applyFont="1" applyFill="1" applyBorder="1" applyAlignment="1">
      <alignment horizontal="center" vertical="center"/>
    </xf>
    <xf numFmtId="0" fontId="7" fillId="3" borderId="9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6" fillId="2" borderId="5" xfId="0" applyFont="1" applyFill="1" applyBorder="1" applyAlignment="1">
      <alignment horizontal="left" vertical="center"/>
    </xf>
    <xf numFmtId="0" fontId="7" fillId="3" borderId="36" xfId="0" applyFont="1" applyFill="1" applyBorder="1" applyAlignment="1">
      <alignment horizontal="center" vertical="center"/>
    </xf>
    <xf numFmtId="0" fontId="7" fillId="3" borderId="0" xfId="0" applyFont="1" applyFill="1" applyAlignment="1">
      <alignment horizontal="center" vertical="center"/>
    </xf>
    <xf numFmtId="0" fontId="8" fillId="0" borderId="7" xfId="1" applyNumberFormat="1" applyFont="1" applyFill="1" applyBorder="1" applyAlignment="1">
      <alignment horizontal="right" vertical="center" wrapText="1"/>
    </xf>
    <xf numFmtId="0" fontId="8" fillId="0" borderId="8" xfId="1" applyNumberFormat="1" applyFont="1" applyFill="1" applyBorder="1" applyAlignment="1">
      <alignment horizontal="right" vertical="center" wrapText="1"/>
    </xf>
    <xf numFmtId="0" fontId="8" fillId="4" borderId="52" xfId="0" applyFont="1" applyFill="1" applyBorder="1" applyAlignment="1">
      <alignment horizontal="left" vertical="center" wrapText="1"/>
    </xf>
    <xf numFmtId="0" fontId="8" fillId="0" borderId="52" xfId="1" applyNumberFormat="1" applyFont="1" applyFill="1" applyBorder="1" applyAlignment="1">
      <alignment horizontal="right" vertical="center" wrapText="1"/>
    </xf>
    <xf numFmtId="0" fontId="8" fillId="0" borderId="61" xfId="1" applyNumberFormat="1" applyFont="1" applyFill="1" applyBorder="1" applyAlignment="1">
      <alignment horizontal="right" vertical="center" wrapText="1"/>
    </xf>
    <xf numFmtId="0" fontId="8" fillId="4" borderId="7" xfId="0" applyFont="1" applyFill="1" applyBorder="1" applyAlignment="1">
      <alignment horizontal="left" vertical="center" wrapText="1"/>
    </xf>
    <xf numFmtId="0" fontId="7" fillId="3" borderId="6"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1" fillId="3" borderId="59"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6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7" fillId="3" borderId="8" xfId="0" applyFont="1" applyFill="1" applyBorder="1" applyAlignment="1">
      <alignment horizontal="center" vertical="center"/>
    </xf>
    <xf numFmtId="38" fontId="8" fillId="0" borderId="7" xfId="1" applyFont="1" applyFill="1" applyBorder="1" applyAlignment="1">
      <alignment horizontal="right" vertical="center" wrapText="1"/>
    </xf>
    <xf numFmtId="38" fontId="8" fillId="0" borderId="8" xfId="1" applyFont="1" applyFill="1" applyBorder="1" applyAlignment="1">
      <alignment horizontal="right" vertical="center" wrapText="1"/>
    </xf>
    <xf numFmtId="10" fontId="8" fillId="0" borderId="7" xfId="1" applyNumberFormat="1" applyFont="1" applyFill="1" applyBorder="1" applyAlignment="1">
      <alignment horizontal="right" vertical="center" wrapText="1"/>
    </xf>
    <xf numFmtId="10" fontId="8" fillId="0" borderId="8" xfId="1" applyNumberFormat="1" applyFont="1" applyFill="1" applyBorder="1" applyAlignment="1">
      <alignment horizontal="right" vertical="center" wrapText="1"/>
    </xf>
    <xf numFmtId="0" fontId="7" fillId="3" borderId="79" xfId="0" applyFont="1" applyFill="1" applyBorder="1" applyAlignment="1">
      <alignment horizontal="center" vertical="center"/>
    </xf>
    <xf numFmtId="0" fontId="7" fillId="3" borderId="80" xfId="0" applyFont="1" applyFill="1" applyBorder="1" applyAlignment="1">
      <alignment horizontal="center" vertical="center"/>
    </xf>
    <xf numFmtId="0" fontId="14" fillId="0" borderId="81" xfId="0" applyFont="1" applyBorder="1" applyAlignment="1">
      <alignment horizontal="left" vertical="center" shrinkToFit="1"/>
    </xf>
    <xf numFmtId="0" fontId="14" fillId="0" borderId="82" xfId="0" applyFont="1" applyBorder="1" applyAlignment="1">
      <alignment horizontal="left" vertical="center" shrinkToFit="1"/>
    </xf>
    <xf numFmtId="0" fontId="14" fillId="0" borderId="83" xfId="0" applyFont="1" applyBorder="1" applyAlignment="1">
      <alignment horizontal="left" vertical="center" shrinkToFit="1"/>
    </xf>
    <xf numFmtId="0" fontId="7" fillId="3" borderId="74" xfId="0" applyFont="1" applyFill="1" applyBorder="1" applyAlignment="1">
      <alignment horizontal="center" vertical="center"/>
    </xf>
    <xf numFmtId="0" fontId="7" fillId="3" borderId="75"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8" fillId="0" borderId="77" xfId="0" applyFont="1" applyBorder="1" applyAlignment="1">
      <alignment horizontal="left" vertical="top" wrapText="1"/>
    </xf>
    <xf numFmtId="0" fontId="8" fillId="0" borderId="75" xfId="0" applyFont="1" applyBorder="1" applyAlignment="1">
      <alignment horizontal="left" vertical="top" wrapText="1"/>
    </xf>
    <xf numFmtId="0" fontId="8" fillId="0" borderId="78" xfId="0" applyFont="1" applyBorder="1" applyAlignment="1">
      <alignment horizontal="left" vertical="top" wrapText="1"/>
    </xf>
    <xf numFmtId="0" fontId="8" fillId="0" borderId="38" xfId="0" applyFont="1" applyBorder="1" applyAlignment="1">
      <alignment horizontal="left" vertical="top" wrapText="1"/>
    </xf>
    <xf numFmtId="0" fontId="8" fillId="0" borderId="0" xfId="0" applyFont="1" applyAlignment="1">
      <alignment horizontal="left" vertical="top" wrapText="1"/>
    </xf>
    <xf numFmtId="0" fontId="8" fillId="0" borderId="39" xfId="0" applyFont="1" applyBorder="1" applyAlignment="1">
      <alignment horizontal="left" vertical="top" wrapText="1"/>
    </xf>
    <xf numFmtId="0" fontId="8" fillId="0" borderId="44" xfId="0" applyFont="1" applyBorder="1" applyAlignment="1">
      <alignment horizontal="left" vertical="top" wrapText="1"/>
    </xf>
    <xf numFmtId="0" fontId="8" fillId="0" borderId="42" xfId="0" applyFont="1" applyBorder="1" applyAlignment="1">
      <alignment horizontal="left" vertical="top" wrapText="1"/>
    </xf>
    <xf numFmtId="0" fontId="8" fillId="0" borderId="45" xfId="0" applyFont="1" applyBorder="1" applyAlignment="1">
      <alignment horizontal="left" vertical="top" wrapText="1"/>
    </xf>
    <xf numFmtId="0" fontId="7" fillId="3" borderId="69" xfId="0" applyFont="1" applyFill="1" applyBorder="1" applyAlignment="1">
      <alignment horizontal="center" vertical="center"/>
    </xf>
    <xf numFmtId="0" fontId="7" fillId="3" borderId="70" xfId="0" applyFont="1" applyFill="1" applyBorder="1" applyAlignment="1">
      <alignment horizontal="center" vertical="center"/>
    </xf>
    <xf numFmtId="0" fontId="14" fillId="0" borderId="71" xfId="0" applyFont="1" applyBorder="1" applyAlignment="1">
      <alignment horizontal="left" vertical="center" shrinkToFit="1"/>
    </xf>
    <xf numFmtId="0" fontId="14" fillId="0" borderId="72" xfId="0" applyFont="1" applyBorder="1" applyAlignment="1">
      <alignment horizontal="left" vertical="center" shrinkToFit="1"/>
    </xf>
    <xf numFmtId="0" fontId="14" fillId="0" borderId="73"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7" fillId="3" borderId="64" xfId="0" applyFont="1" applyFill="1" applyBorder="1" applyAlignment="1">
      <alignment horizontal="center" vertical="center"/>
    </xf>
    <xf numFmtId="0" fontId="7" fillId="3" borderId="65" xfId="0" applyFont="1" applyFill="1" applyBorder="1" applyAlignment="1">
      <alignment horizontal="center" vertical="center"/>
    </xf>
    <xf numFmtId="0" fontId="13" fillId="0" borderId="66" xfId="0" applyFont="1" applyBorder="1" applyAlignment="1">
      <alignment horizontal="left" vertical="center" shrinkToFit="1"/>
    </xf>
    <xf numFmtId="0" fontId="13" fillId="0" borderId="67" xfId="0" applyFont="1" applyBorder="1" applyAlignment="1">
      <alignment horizontal="left" vertical="center" shrinkToFit="1"/>
    </xf>
    <xf numFmtId="0" fontId="13" fillId="0" borderId="68" xfId="0" applyFont="1" applyBorder="1" applyAlignment="1">
      <alignment horizontal="left" vertical="center" shrinkToFit="1"/>
    </xf>
    <xf numFmtId="0" fontId="13" fillId="0" borderId="71" xfId="0" applyFont="1" applyBorder="1" applyAlignment="1">
      <alignment horizontal="left" vertical="center" shrinkToFit="1"/>
    </xf>
    <xf numFmtId="0" fontId="13" fillId="0" borderId="72" xfId="0" applyFont="1" applyBorder="1" applyAlignment="1">
      <alignment horizontal="left" vertical="center" shrinkToFit="1"/>
    </xf>
    <xf numFmtId="0" fontId="13" fillId="0" borderId="73" xfId="0" applyFont="1" applyBorder="1" applyAlignment="1">
      <alignment horizontal="left" vertical="center" shrinkToFit="1"/>
    </xf>
    <xf numFmtId="0" fontId="8" fillId="0" borderId="7" xfId="1" applyNumberFormat="1" applyFont="1" applyBorder="1" applyAlignment="1">
      <alignment horizontal="right" vertical="center" wrapText="1"/>
    </xf>
    <xf numFmtId="0" fontId="8" fillId="0" borderId="8" xfId="1" applyNumberFormat="1" applyFont="1" applyBorder="1" applyAlignment="1">
      <alignment horizontal="right" vertical="center" wrapText="1"/>
    </xf>
    <xf numFmtId="0" fontId="8" fillId="0" borderId="52" xfId="1" applyNumberFormat="1" applyFont="1" applyBorder="1" applyAlignment="1">
      <alignment horizontal="right" vertical="center" wrapText="1"/>
    </xf>
    <xf numFmtId="0" fontId="8" fillId="0" borderId="61" xfId="1" applyNumberFormat="1" applyFont="1" applyBorder="1" applyAlignment="1">
      <alignment horizontal="right" vertical="center" wrapText="1"/>
    </xf>
    <xf numFmtId="0" fontId="1" fillId="0" borderId="0" xfId="0" applyFont="1" applyAlignment="1">
      <alignment horizontal="center" vertical="center" wrapText="1"/>
    </xf>
    <xf numFmtId="0" fontId="7" fillId="4" borderId="40"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30" xfId="0" applyFont="1" applyFill="1" applyBorder="1" applyAlignment="1">
      <alignment horizontal="left" vertical="top" wrapText="1"/>
    </xf>
    <xf numFmtId="0" fontId="7" fillId="4" borderId="53" xfId="0" applyFont="1" applyFill="1" applyBorder="1" applyAlignment="1">
      <alignment horizontal="left" vertical="top"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63" xfId="0" applyFont="1" applyFill="1" applyBorder="1" applyAlignment="1">
      <alignment horizontal="center" vertical="center" wrapText="1"/>
    </xf>
    <xf numFmtId="38" fontId="8" fillId="0" borderId="7" xfId="1" applyFont="1" applyBorder="1" applyAlignment="1">
      <alignment horizontal="right" vertical="center" wrapText="1"/>
    </xf>
    <xf numFmtId="0" fontId="7" fillId="3" borderId="8"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6" fillId="0" borderId="55"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7" fillId="3" borderId="52" xfId="0" applyFont="1" applyFill="1" applyBorder="1" applyAlignment="1">
      <alignment horizontal="center" vertical="center" wrapTex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14" fillId="0" borderId="24" xfId="0" applyFont="1" applyBorder="1" applyAlignment="1">
      <alignment horizontal="left" vertical="center" shrinkToFit="1"/>
    </xf>
    <xf numFmtId="0" fontId="14" fillId="0" borderId="25" xfId="0" applyFont="1" applyBorder="1" applyAlignment="1">
      <alignment horizontal="left" vertical="center" shrinkToFit="1"/>
    </xf>
    <xf numFmtId="0" fontId="14" fillId="0" borderId="26" xfId="0" applyFont="1" applyBorder="1" applyAlignment="1">
      <alignment horizontal="left" vertical="center" shrinkToFit="1"/>
    </xf>
    <xf numFmtId="0" fontId="7" fillId="3" borderId="46" xfId="0" applyFont="1" applyFill="1" applyBorder="1" applyAlignment="1">
      <alignment horizontal="center" vertical="center"/>
    </xf>
    <xf numFmtId="0" fontId="7" fillId="3" borderId="47" xfId="0" applyFont="1" applyFill="1" applyBorder="1" applyAlignment="1">
      <alignment horizontal="center" vertical="center"/>
    </xf>
    <xf numFmtId="0" fontId="14" fillId="0" borderId="48" xfId="0" applyFont="1" applyBorder="1" applyAlignment="1">
      <alignment horizontal="left" vertical="center" shrinkToFit="1"/>
    </xf>
    <xf numFmtId="0" fontId="14" fillId="0" borderId="49" xfId="0" applyFont="1" applyBorder="1" applyAlignment="1">
      <alignment horizontal="left" vertical="center" shrinkToFit="1"/>
    </xf>
    <xf numFmtId="0" fontId="14" fillId="0" borderId="50" xfId="0" applyFont="1" applyBorder="1" applyAlignment="1">
      <alignment horizontal="left" vertical="center" shrinkToFit="1"/>
    </xf>
    <xf numFmtId="0" fontId="13" fillId="0" borderId="24" xfId="0" applyFont="1" applyBorder="1" applyAlignment="1">
      <alignment horizontal="left" vertical="center" shrinkToFit="1"/>
    </xf>
    <xf numFmtId="0" fontId="13" fillId="0" borderId="25" xfId="0" applyFont="1" applyBorder="1" applyAlignment="1">
      <alignment horizontal="left" vertical="center" shrinkToFit="1"/>
    </xf>
    <xf numFmtId="0" fontId="13" fillId="0" borderId="26" xfId="0" applyFont="1" applyBorder="1" applyAlignment="1">
      <alignment horizontal="left" vertical="center" shrinkToFit="1"/>
    </xf>
    <xf numFmtId="0" fontId="10" fillId="4" borderId="29" xfId="0" applyFont="1" applyFill="1" applyBorder="1" applyAlignment="1">
      <alignment horizontal="center" vertical="center"/>
    </xf>
    <xf numFmtId="0" fontId="11" fillId="0" borderId="2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8" fillId="0" borderId="34" xfId="0" applyFont="1" applyBorder="1" applyAlignment="1">
      <alignment horizontal="left" vertical="top" wrapText="1"/>
    </xf>
    <xf numFmtId="0" fontId="8" fillId="0" borderId="32" xfId="0" applyFont="1" applyBorder="1" applyAlignment="1">
      <alignment horizontal="left" vertical="top" wrapText="1"/>
    </xf>
    <xf numFmtId="0" fontId="8" fillId="0" borderId="35" xfId="0" applyFont="1" applyBorder="1" applyAlignment="1">
      <alignment horizontal="left" vertical="top" wrapText="1"/>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5"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13" fillId="0" borderId="19"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21" xfId="0" applyFont="1" applyBorder="1" applyAlignment="1">
      <alignment horizontal="left" vertical="center"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3"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7" fillId="3" borderId="115" xfId="0" applyFont="1" applyFill="1" applyBorder="1" applyAlignment="1">
      <alignment horizontal="center" vertical="center"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4" borderId="115" xfId="0" applyFont="1" applyFill="1" applyBorder="1" applyAlignment="1">
      <alignment horizontal="left" vertical="top" wrapText="1"/>
    </xf>
    <xf numFmtId="0" fontId="10" fillId="4" borderId="113" xfId="0" applyFont="1" applyFill="1" applyBorder="1" applyAlignment="1">
      <alignment horizontal="center" vertical="center" wrapText="1"/>
    </xf>
    <xf numFmtId="0" fontId="10" fillId="4" borderId="115" xfId="0" applyFont="1" applyFill="1" applyBorder="1" applyAlignment="1">
      <alignment horizontal="center" vertical="center" wrapText="1"/>
    </xf>
    <xf numFmtId="0" fontId="16" fillId="0" borderId="113" xfId="0" applyFont="1" applyBorder="1" applyAlignment="1">
      <alignment horizontal="left" vertical="center" wrapText="1"/>
    </xf>
    <xf numFmtId="0" fontId="16" fillId="0" borderId="114" xfId="0" applyFont="1" applyBorder="1" applyAlignment="1">
      <alignment horizontal="left" vertical="center" wrapText="1"/>
    </xf>
    <xf numFmtId="0" fontId="16" fillId="0" borderId="115" xfId="0" applyFont="1" applyBorder="1" applyAlignment="1">
      <alignment horizontal="left" vertical="center" wrapText="1"/>
    </xf>
    <xf numFmtId="0" fontId="7" fillId="3" borderId="113" xfId="0" applyFont="1" applyFill="1" applyBorder="1" applyAlignment="1">
      <alignment horizontal="center" vertical="center"/>
    </xf>
    <xf numFmtId="0" fontId="7" fillId="3" borderId="114" xfId="0" applyFont="1" applyFill="1" applyBorder="1" applyAlignment="1">
      <alignment horizontal="center" vertical="center"/>
    </xf>
    <xf numFmtId="0" fontId="7" fillId="3" borderId="108" xfId="0" applyFont="1" applyFill="1" applyBorder="1" applyAlignment="1">
      <alignment horizontal="center" vertical="center"/>
    </xf>
    <xf numFmtId="0" fontId="7" fillId="3" borderId="109" xfId="0" applyFont="1" applyFill="1" applyBorder="1" applyAlignment="1">
      <alignment horizontal="center" vertical="center"/>
    </xf>
    <xf numFmtId="0" fontId="14" fillId="0" borderId="110" xfId="0" applyFont="1" applyBorder="1" applyAlignment="1">
      <alignment horizontal="left" vertical="center" shrinkToFit="1"/>
    </xf>
    <xf numFmtId="0" fontId="14" fillId="0" borderId="111" xfId="0" applyFont="1" applyBorder="1" applyAlignment="1">
      <alignment horizontal="left" vertical="center" shrinkToFit="1"/>
    </xf>
    <xf numFmtId="0" fontId="14" fillId="0" borderId="112" xfId="0" applyFont="1" applyBorder="1" applyAlignment="1">
      <alignment horizontal="left" vertical="center" shrinkToFit="1"/>
    </xf>
    <xf numFmtId="0" fontId="7" fillId="3" borderId="103" xfId="0" applyFont="1" applyFill="1" applyBorder="1" applyAlignment="1">
      <alignment horizontal="center" vertical="center"/>
    </xf>
    <xf numFmtId="0" fontId="7" fillId="3" borderId="104" xfId="0" applyFont="1" applyFill="1" applyBorder="1" applyAlignment="1">
      <alignment horizontal="center" vertical="center"/>
    </xf>
    <xf numFmtId="0" fontId="7" fillId="3" borderId="105" xfId="0" applyFont="1" applyFill="1" applyBorder="1" applyAlignment="1">
      <alignment horizontal="center" vertical="center"/>
    </xf>
    <xf numFmtId="0" fontId="8" fillId="0" borderId="106" xfId="0" applyFont="1" applyBorder="1" applyAlignment="1">
      <alignment horizontal="left" vertical="top" wrapText="1"/>
    </xf>
    <xf numFmtId="0" fontId="8" fillId="0" borderId="104" xfId="0" applyFont="1" applyBorder="1" applyAlignment="1">
      <alignment horizontal="left" vertical="top" wrapText="1"/>
    </xf>
    <xf numFmtId="0" fontId="8" fillId="0" borderId="107" xfId="0" applyFont="1" applyBorder="1" applyAlignment="1">
      <alignment horizontal="left" vertical="top" wrapText="1"/>
    </xf>
    <xf numFmtId="0" fontId="7" fillId="3" borderId="98" xfId="0" applyFont="1" applyFill="1" applyBorder="1" applyAlignment="1">
      <alignment horizontal="center" vertical="center"/>
    </xf>
    <xf numFmtId="0" fontId="7" fillId="3" borderId="99" xfId="0" applyFont="1" applyFill="1" applyBorder="1" applyAlignment="1">
      <alignment horizontal="center" vertical="center"/>
    </xf>
    <xf numFmtId="0" fontId="14" fillId="0" borderId="100" xfId="0" applyFont="1" applyBorder="1" applyAlignment="1">
      <alignment horizontal="left" vertical="center" shrinkToFit="1"/>
    </xf>
    <xf numFmtId="0" fontId="14" fillId="0" borderId="101" xfId="0" applyFont="1" applyBorder="1" applyAlignment="1">
      <alignment horizontal="left" vertical="center" shrinkToFit="1"/>
    </xf>
    <xf numFmtId="0" fontId="14" fillId="0" borderId="102" xfId="0" applyFont="1" applyBorder="1" applyAlignment="1">
      <alignment horizontal="left" vertical="center" shrinkToFit="1"/>
    </xf>
    <xf numFmtId="0" fontId="7" fillId="3" borderId="92" xfId="0" applyFont="1" applyFill="1" applyBorder="1" applyAlignment="1">
      <alignment horizontal="center" vertical="center"/>
    </xf>
    <xf numFmtId="0" fontId="7" fillId="3" borderId="93" xfId="0" applyFont="1" applyFill="1" applyBorder="1" applyAlignment="1">
      <alignment horizontal="center" vertical="center"/>
    </xf>
    <xf numFmtId="0" fontId="13" fillId="0" borderId="94" xfId="0" applyFont="1" applyBorder="1" applyAlignment="1">
      <alignment horizontal="left" vertical="center" shrinkToFit="1"/>
    </xf>
    <xf numFmtId="0" fontId="13" fillId="0" borderId="95" xfId="0" applyFont="1" applyBorder="1" applyAlignment="1">
      <alignment horizontal="left" vertical="center" shrinkToFit="1"/>
    </xf>
    <xf numFmtId="0" fontId="13" fillId="0" borderId="96" xfId="0" applyFont="1" applyBorder="1" applyAlignment="1">
      <alignment horizontal="left" vertical="center" shrinkToFit="1"/>
    </xf>
    <xf numFmtId="0" fontId="13" fillId="0" borderId="100" xfId="0" applyFont="1" applyBorder="1" applyAlignment="1">
      <alignment horizontal="left" vertical="center" shrinkToFit="1"/>
    </xf>
    <xf numFmtId="0" fontId="13" fillId="0" borderId="101" xfId="0" applyFont="1" applyBorder="1" applyAlignment="1">
      <alignment horizontal="left" vertical="center" shrinkToFit="1"/>
    </xf>
    <xf numFmtId="0" fontId="13" fillId="0" borderId="102" xfId="0" applyFont="1" applyBorder="1" applyAlignment="1">
      <alignment horizontal="left" vertical="center" shrinkToFit="1"/>
    </xf>
    <xf numFmtId="0" fontId="7" fillId="3" borderId="97" xfId="0" applyFont="1" applyFill="1" applyBorder="1" applyAlignment="1">
      <alignment horizontal="center" vertical="center" wrapText="1"/>
    </xf>
    <xf numFmtId="0" fontId="11" fillId="0" borderId="90" xfId="0" applyFont="1" applyBorder="1" applyAlignment="1">
      <alignment horizontal="left" vertical="center" wrapText="1"/>
    </xf>
    <xf numFmtId="0" fontId="11" fillId="0" borderId="91" xfId="0" applyFont="1" applyBorder="1" applyAlignment="1">
      <alignment horizontal="left" vertical="center" wrapText="1"/>
    </xf>
    <xf numFmtId="0" fontId="7" fillId="3" borderId="137" xfId="0" applyFont="1" applyFill="1" applyBorder="1" applyAlignment="1">
      <alignment horizontal="center" vertical="center" wrapText="1"/>
    </xf>
    <xf numFmtId="0" fontId="7" fillId="3" borderId="138" xfId="0" applyFont="1" applyFill="1" applyBorder="1" applyAlignment="1">
      <alignment horizontal="center" vertical="center" wrapText="1"/>
    </xf>
    <xf numFmtId="0" fontId="7" fillId="3" borderId="139" xfId="0" applyFont="1" applyFill="1" applyBorder="1" applyAlignment="1">
      <alignment horizontal="center" vertical="center" wrapText="1"/>
    </xf>
    <xf numFmtId="0" fontId="7" fillId="4" borderId="137" xfId="0" applyFont="1" applyFill="1" applyBorder="1" applyAlignment="1">
      <alignment horizontal="left" vertical="top" wrapText="1"/>
    </xf>
    <xf numFmtId="0" fontId="7" fillId="4" borderId="138" xfId="0" applyFont="1" applyFill="1" applyBorder="1" applyAlignment="1">
      <alignment horizontal="left" vertical="top" wrapText="1"/>
    </xf>
    <xf numFmtId="0" fontId="7" fillId="4" borderId="139" xfId="0" applyFont="1" applyFill="1" applyBorder="1" applyAlignment="1">
      <alignment horizontal="left" vertical="top" wrapText="1"/>
    </xf>
    <xf numFmtId="0" fontId="10" fillId="4" borderId="137" xfId="0" applyFont="1" applyFill="1" applyBorder="1" applyAlignment="1">
      <alignment horizontal="center" vertical="center" wrapText="1"/>
    </xf>
    <xf numFmtId="0" fontId="10" fillId="4" borderId="139" xfId="0" applyFont="1" applyFill="1" applyBorder="1" applyAlignment="1">
      <alignment horizontal="center" vertical="center" wrapText="1"/>
    </xf>
    <xf numFmtId="0" fontId="16" fillId="0" borderId="137" xfId="0" applyFont="1" applyBorder="1" applyAlignment="1">
      <alignment horizontal="left" vertical="center" wrapText="1"/>
    </xf>
    <xf numFmtId="0" fontId="16" fillId="0" borderId="138" xfId="0" applyFont="1" applyBorder="1" applyAlignment="1">
      <alignment horizontal="left" vertical="center" wrapText="1"/>
    </xf>
    <xf numFmtId="0" fontId="16" fillId="0" borderId="139" xfId="0" applyFont="1" applyBorder="1" applyAlignment="1">
      <alignment horizontal="left" vertical="center" wrapText="1"/>
    </xf>
    <xf numFmtId="0" fontId="7" fillId="3" borderId="137" xfId="0" applyFont="1" applyFill="1" applyBorder="1" applyAlignment="1">
      <alignment horizontal="center" vertical="center"/>
    </xf>
    <xf numFmtId="0" fontId="7" fillId="3" borderId="138" xfId="0" applyFont="1" applyFill="1" applyBorder="1" applyAlignment="1">
      <alignment horizontal="center" vertical="center"/>
    </xf>
    <xf numFmtId="0" fontId="7" fillId="3" borderId="132" xfId="0" applyFont="1" applyFill="1" applyBorder="1" applyAlignment="1">
      <alignment horizontal="center" vertical="center"/>
    </xf>
    <xf numFmtId="0" fontId="7" fillId="3" borderId="133" xfId="0" applyFont="1" applyFill="1" applyBorder="1" applyAlignment="1">
      <alignment horizontal="center" vertical="center"/>
    </xf>
    <xf numFmtId="0" fontId="14" fillId="0" borderId="134" xfId="0" applyFont="1" applyBorder="1" applyAlignment="1">
      <alignment horizontal="left" vertical="center" shrinkToFit="1"/>
    </xf>
    <xf numFmtId="0" fontId="14" fillId="0" borderId="135" xfId="0" applyFont="1" applyBorder="1" applyAlignment="1">
      <alignment horizontal="left" vertical="center" shrinkToFit="1"/>
    </xf>
    <xf numFmtId="0" fontId="14" fillId="0" borderId="136" xfId="0" applyFont="1" applyBorder="1" applyAlignment="1">
      <alignment horizontal="left" vertical="center" shrinkToFit="1"/>
    </xf>
    <xf numFmtId="0" fontId="7" fillId="3" borderId="127" xfId="0" applyFont="1" applyFill="1" applyBorder="1" applyAlignment="1">
      <alignment horizontal="center" vertical="center"/>
    </xf>
    <xf numFmtId="0" fontId="7" fillId="3" borderId="128" xfId="0" applyFont="1" applyFill="1" applyBorder="1" applyAlignment="1">
      <alignment horizontal="center" vertical="center"/>
    </xf>
    <xf numFmtId="0" fontId="7" fillId="3" borderId="129" xfId="0" applyFont="1" applyFill="1" applyBorder="1" applyAlignment="1">
      <alignment horizontal="center" vertical="center"/>
    </xf>
    <xf numFmtId="0" fontId="8" fillId="0" borderId="130" xfId="0" applyFont="1" applyBorder="1" applyAlignment="1">
      <alignment horizontal="left" vertical="top" wrapText="1"/>
    </xf>
    <xf numFmtId="0" fontId="8" fillId="0" borderId="128" xfId="0" applyFont="1" applyBorder="1" applyAlignment="1">
      <alignment horizontal="left" vertical="top" wrapText="1"/>
    </xf>
    <xf numFmtId="0" fontId="8" fillId="0" borderId="131" xfId="0" applyFont="1" applyBorder="1" applyAlignment="1">
      <alignment horizontal="left" vertical="top" wrapText="1"/>
    </xf>
    <xf numFmtId="0" fontId="7" fillId="3" borderId="122" xfId="0" applyFont="1" applyFill="1" applyBorder="1" applyAlignment="1">
      <alignment horizontal="center" vertical="center"/>
    </xf>
    <xf numFmtId="0" fontId="7" fillId="3" borderId="123" xfId="0" applyFont="1" applyFill="1" applyBorder="1" applyAlignment="1">
      <alignment horizontal="center" vertical="center"/>
    </xf>
    <xf numFmtId="0" fontId="14" fillId="0" borderId="124" xfId="0" applyFont="1" applyBorder="1" applyAlignment="1">
      <alignment horizontal="left" vertical="center" shrinkToFit="1"/>
    </xf>
    <xf numFmtId="0" fontId="14" fillId="0" borderId="125" xfId="0" applyFont="1" applyBorder="1" applyAlignment="1">
      <alignment horizontal="left" vertical="center" shrinkToFit="1"/>
    </xf>
    <xf numFmtId="0" fontId="14" fillId="0" borderId="126" xfId="0" applyFont="1" applyBorder="1" applyAlignment="1">
      <alignment horizontal="left" vertical="center" shrinkToFit="1"/>
    </xf>
    <xf numFmtId="0" fontId="7" fillId="3" borderId="116" xfId="0" applyFont="1" applyFill="1" applyBorder="1" applyAlignment="1">
      <alignment horizontal="center" vertical="center"/>
    </xf>
    <xf numFmtId="0" fontId="7" fillId="3" borderId="117" xfId="0" applyFont="1" applyFill="1" applyBorder="1" applyAlignment="1">
      <alignment horizontal="center" vertical="center"/>
    </xf>
    <xf numFmtId="0" fontId="13" fillId="0" borderId="118" xfId="0" applyFont="1" applyBorder="1" applyAlignment="1">
      <alignment horizontal="left" vertical="center" shrinkToFit="1"/>
    </xf>
    <xf numFmtId="0" fontId="13" fillId="0" borderId="119" xfId="0" applyFont="1" applyBorder="1" applyAlignment="1">
      <alignment horizontal="left" vertical="center" shrinkToFit="1"/>
    </xf>
    <xf numFmtId="0" fontId="13" fillId="0" borderId="120" xfId="0" applyFont="1" applyBorder="1" applyAlignment="1">
      <alignment horizontal="left" vertical="center" shrinkToFit="1"/>
    </xf>
    <xf numFmtId="0" fontId="13" fillId="0" borderId="124" xfId="0" applyFont="1" applyBorder="1" applyAlignment="1">
      <alignment horizontal="left" vertical="center" shrinkToFit="1"/>
    </xf>
    <xf numFmtId="0" fontId="13" fillId="0" borderId="125" xfId="0" applyFont="1" applyBorder="1" applyAlignment="1">
      <alignment horizontal="left" vertical="center" shrinkToFit="1"/>
    </xf>
    <xf numFmtId="0" fontId="13" fillId="0" borderId="126" xfId="0" applyFont="1" applyBorder="1" applyAlignment="1">
      <alignment horizontal="left" vertical="center" shrinkToFit="1"/>
    </xf>
    <xf numFmtId="0" fontId="7" fillId="3" borderId="121" xfId="0" applyFont="1" applyFill="1" applyBorder="1" applyAlignment="1">
      <alignment horizontal="center" vertical="center" wrapText="1"/>
    </xf>
    <xf numFmtId="0" fontId="11" fillId="0" borderId="114" xfId="0" applyFont="1" applyBorder="1" applyAlignment="1">
      <alignment horizontal="left" vertical="center" wrapText="1"/>
    </xf>
    <xf numFmtId="0" fontId="11" fillId="0" borderId="115" xfId="0" applyFont="1" applyBorder="1" applyAlignment="1">
      <alignment horizontal="left" vertical="center" wrapText="1"/>
    </xf>
    <xf numFmtId="0" fontId="7" fillId="3" borderId="184" xfId="0" applyFont="1" applyFill="1" applyBorder="1" applyAlignment="1">
      <alignment horizontal="center" vertical="center" wrapText="1"/>
    </xf>
    <xf numFmtId="0" fontId="7" fillId="3" borderId="185" xfId="0" applyFont="1" applyFill="1" applyBorder="1" applyAlignment="1">
      <alignment horizontal="center" vertical="center" wrapText="1"/>
    </xf>
    <xf numFmtId="0" fontId="7" fillId="3" borderId="186" xfId="0" applyFont="1" applyFill="1" applyBorder="1" applyAlignment="1">
      <alignment horizontal="center" vertical="center" wrapText="1"/>
    </xf>
    <xf numFmtId="0" fontId="7" fillId="4" borderId="184" xfId="0" applyFont="1" applyFill="1" applyBorder="1" applyAlignment="1">
      <alignment horizontal="left" vertical="top" wrapText="1"/>
    </xf>
    <xf numFmtId="0" fontId="7" fillId="4" borderId="185" xfId="0" applyFont="1" applyFill="1" applyBorder="1" applyAlignment="1">
      <alignment horizontal="left" vertical="top" wrapText="1"/>
    </xf>
    <xf numFmtId="0" fontId="7" fillId="4" borderId="186" xfId="0" applyFont="1" applyFill="1" applyBorder="1" applyAlignment="1">
      <alignment horizontal="left" vertical="top" wrapText="1"/>
    </xf>
    <xf numFmtId="0" fontId="10" fillId="4" borderId="184" xfId="0" applyFont="1" applyFill="1" applyBorder="1" applyAlignment="1">
      <alignment horizontal="center" vertical="center" wrapText="1"/>
    </xf>
    <xf numFmtId="0" fontId="10" fillId="4" borderId="186" xfId="0" applyFont="1" applyFill="1" applyBorder="1" applyAlignment="1">
      <alignment horizontal="center" vertical="center" wrapText="1"/>
    </xf>
    <xf numFmtId="0" fontId="16" fillId="0" borderId="184" xfId="0" applyFont="1" applyBorder="1" applyAlignment="1">
      <alignment horizontal="left" vertical="center" wrapText="1"/>
    </xf>
    <xf numFmtId="0" fontId="16" fillId="0" borderId="185" xfId="0" applyFont="1" applyBorder="1" applyAlignment="1">
      <alignment horizontal="left" vertical="center" wrapText="1"/>
    </xf>
    <xf numFmtId="0" fontId="16" fillId="0" borderId="186" xfId="0" applyFont="1" applyBorder="1" applyAlignment="1">
      <alignment horizontal="left" vertical="center" wrapText="1"/>
    </xf>
    <xf numFmtId="0" fontId="7" fillId="3" borderId="184" xfId="0" applyFont="1" applyFill="1" applyBorder="1" applyAlignment="1">
      <alignment horizontal="center" vertical="center"/>
    </xf>
    <xf numFmtId="0" fontId="7" fillId="3" borderId="185" xfId="0" applyFont="1" applyFill="1" applyBorder="1" applyAlignment="1">
      <alignment horizontal="center" vertical="center"/>
    </xf>
    <xf numFmtId="0" fontId="7" fillId="3" borderId="179" xfId="0" applyFont="1" applyFill="1" applyBorder="1" applyAlignment="1">
      <alignment horizontal="center" vertical="center"/>
    </xf>
    <xf numFmtId="0" fontId="7" fillId="3" borderId="180" xfId="0" applyFont="1" applyFill="1" applyBorder="1" applyAlignment="1">
      <alignment horizontal="center" vertical="center"/>
    </xf>
    <xf numFmtId="0" fontId="14" fillId="0" borderId="181" xfId="0" applyFont="1" applyBorder="1" applyAlignment="1">
      <alignment horizontal="left" vertical="center" shrinkToFit="1"/>
    </xf>
    <xf numFmtId="0" fontId="14" fillId="0" borderId="182" xfId="0" applyFont="1" applyBorder="1" applyAlignment="1">
      <alignment horizontal="left" vertical="center" shrinkToFit="1"/>
    </xf>
    <xf numFmtId="0" fontId="14" fillId="0" borderId="183" xfId="0" applyFont="1" applyBorder="1" applyAlignment="1">
      <alignment horizontal="left" vertical="center" shrinkToFit="1"/>
    </xf>
    <xf numFmtId="0" fontId="7" fillId="3" borderId="174" xfId="0" applyFont="1" applyFill="1" applyBorder="1" applyAlignment="1">
      <alignment horizontal="center" vertical="center"/>
    </xf>
    <xf numFmtId="0" fontId="7" fillId="3" borderId="175" xfId="0" applyFont="1" applyFill="1" applyBorder="1" applyAlignment="1">
      <alignment horizontal="center" vertical="center"/>
    </xf>
    <xf numFmtId="0" fontId="7" fillId="3" borderId="176" xfId="0" applyFont="1" applyFill="1" applyBorder="1" applyAlignment="1">
      <alignment horizontal="center" vertical="center"/>
    </xf>
    <xf numFmtId="0" fontId="8" fillId="0" borderId="177" xfId="0" applyFont="1" applyBorder="1" applyAlignment="1">
      <alignment horizontal="left" vertical="top" wrapText="1"/>
    </xf>
    <xf numFmtId="0" fontId="8" fillId="0" borderId="175" xfId="0" applyFont="1" applyBorder="1" applyAlignment="1">
      <alignment horizontal="left" vertical="top" wrapText="1"/>
    </xf>
    <xf numFmtId="0" fontId="8" fillId="0" borderId="178" xfId="0" applyFont="1" applyBorder="1" applyAlignment="1">
      <alignment horizontal="left" vertical="top" wrapText="1"/>
    </xf>
    <xf numFmtId="0" fontId="7" fillId="3" borderId="169" xfId="0" applyFont="1" applyFill="1" applyBorder="1" applyAlignment="1">
      <alignment horizontal="center" vertical="center"/>
    </xf>
    <xf numFmtId="0" fontId="7" fillId="3" borderId="170" xfId="0" applyFont="1" applyFill="1" applyBorder="1" applyAlignment="1">
      <alignment horizontal="center" vertical="center"/>
    </xf>
    <xf numFmtId="0" fontId="14" fillId="0" borderId="171" xfId="0" applyFont="1" applyBorder="1" applyAlignment="1">
      <alignment horizontal="left" vertical="center" shrinkToFit="1"/>
    </xf>
    <xf numFmtId="0" fontId="14" fillId="0" borderId="172" xfId="0" applyFont="1" applyBorder="1" applyAlignment="1">
      <alignment horizontal="left" vertical="center" shrinkToFit="1"/>
    </xf>
    <xf numFmtId="0" fontId="14" fillId="0" borderId="173" xfId="0" applyFont="1" applyBorder="1" applyAlignment="1">
      <alignment horizontal="left" vertical="center" shrinkToFit="1"/>
    </xf>
    <xf numFmtId="0" fontId="7" fillId="3" borderId="164" xfId="0" applyFont="1" applyFill="1" applyBorder="1" applyAlignment="1">
      <alignment horizontal="center" vertical="center"/>
    </xf>
    <xf numFmtId="0" fontId="7" fillId="3" borderId="165" xfId="0" applyFont="1" applyFill="1" applyBorder="1" applyAlignment="1">
      <alignment horizontal="center" vertical="center"/>
    </xf>
    <xf numFmtId="0" fontId="13" fillId="0" borderId="166" xfId="0" applyFont="1" applyBorder="1" applyAlignment="1">
      <alignment horizontal="left" vertical="center" shrinkToFit="1"/>
    </xf>
    <xf numFmtId="0" fontId="13" fillId="0" borderId="167" xfId="0" applyFont="1" applyBorder="1" applyAlignment="1">
      <alignment horizontal="left" vertical="center" shrinkToFit="1"/>
    </xf>
    <xf numFmtId="0" fontId="13" fillId="0" borderId="168" xfId="0" applyFont="1" applyBorder="1" applyAlignment="1">
      <alignment horizontal="left" vertical="center" shrinkToFit="1"/>
    </xf>
    <xf numFmtId="0" fontId="13" fillId="0" borderId="171" xfId="0" applyFont="1" applyBorder="1" applyAlignment="1">
      <alignment horizontal="left" vertical="center" shrinkToFit="1"/>
    </xf>
    <xf numFmtId="0" fontId="13" fillId="0" borderId="172" xfId="0" applyFont="1" applyBorder="1" applyAlignment="1">
      <alignment horizontal="left" vertical="center" shrinkToFit="1"/>
    </xf>
    <xf numFmtId="0" fontId="13" fillId="0" borderId="173" xfId="0" applyFont="1" applyBorder="1" applyAlignment="1">
      <alignment horizontal="left" vertical="center" shrinkToFit="1"/>
    </xf>
    <xf numFmtId="0" fontId="7" fillId="4" borderId="151" xfId="0" applyFont="1" applyFill="1" applyBorder="1" applyAlignment="1">
      <alignment horizontal="left" vertical="top" wrapText="1"/>
    </xf>
    <xf numFmtId="0" fontId="7" fillId="4" borderId="152" xfId="0" applyFont="1" applyFill="1" applyBorder="1" applyAlignment="1">
      <alignment horizontal="left" vertical="top" wrapText="1"/>
    </xf>
    <xf numFmtId="0" fontId="7" fillId="3" borderId="150" xfId="0" applyFont="1" applyFill="1" applyBorder="1" applyAlignment="1">
      <alignment horizontal="center" vertical="center" wrapText="1"/>
    </xf>
    <xf numFmtId="0" fontId="7" fillId="3" borderId="151" xfId="0" applyFont="1" applyFill="1" applyBorder="1" applyAlignment="1">
      <alignment horizontal="center" vertical="center" wrapText="1"/>
    </xf>
    <xf numFmtId="0" fontId="7" fillId="3" borderId="163" xfId="0" applyFont="1" applyFill="1" applyBorder="1" applyAlignment="1">
      <alignment horizontal="center" vertical="center" wrapText="1"/>
    </xf>
    <xf numFmtId="0" fontId="7" fillId="3" borderId="145" xfId="0" applyFont="1" applyFill="1" applyBorder="1" applyAlignment="1">
      <alignment horizontal="center" vertical="center"/>
    </xf>
    <xf numFmtId="0" fontId="7" fillId="3" borderId="146" xfId="0" applyFont="1" applyFill="1" applyBorder="1" applyAlignment="1">
      <alignment horizontal="center" vertical="center"/>
    </xf>
    <xf numFmtId="0" fontId="14" fillId="0" borderId="147" xfId="0" applyFont="1" applyBorder="1" applyAlignment="1">
      <alignment horizontal="left" vertical="center" shrinkToFit="1"/>
    </xf>
    <xf numFmtId="0" fontId="14" fillId="0" borderId="148" xfId="0" applyFont="1" applyBorder="1" applyAlignment="1">
      <alignment horizontal="left" vertical="center" shrinkToFit="1"/>
    </xf>
    <xf numFmtId="0" fontId="14" fillId="0" borderId="149" xfId="0" applyFont="1" applyBorder="1" applyAlignment="1">
      <alignment horizontal="left" vertical="center" shrinkToFit="1"/>
    </xf>
    <xf numFmtId="0" fontId="7" fillId="3" borderId="158" xfId="0" applyFont="1" applyFill="1" applyBorder="1" applyAlignment="1">
      <alignment horizontal="center" vertical="center"/>
    </xf>
    <xf numFmtId="0" fontId="7" fillId="3" borderId="159" xfId="0" applyFont="1" applyFill="1" applyBorder="1" applyAlignment="1">
      <alignment horizontal="center" vertical="center"/>
    </xf>
    <xf numFmtId="0" fontId="14" fillId="0" borderId="160" xfId="0" applyFont="1" applyBorder="1" applyAlignment="1">
      <alignment horizontal="left" vertical="center" shrinkToFit="1"/>
    </xf>
    <xf numFmtId="0" fontId="14" fillId="0" borderId="161" xfId="0" applyFont="1" applyBorder="1" applyAlignment="1">
      <alignment horizontal="left" vertical="center" shrinkToFit="1"/>
    </xf>
    <xf numFmtId="0" fontId="14" fillId="0" borderId="162" xfId="0" applyFont="1" applyBorder="1" applyAlignment="1">
      <alignment horizontal="left" vertical="center" shrinkToFit="1"/>
    </xf>
    <xf numFmtId="0" fontId="13" fillId="0" borderId="147" xfId="0" applyFont="1" applyBorder="1" applyAlignment="1">
      <alignment horizontal="left" vertical="center" shrinkToFit="1"/>
    </xf>
    <xf numFmtId="0" fontId="13" fillId="0" borderId="148" xfId="0" applyFont="1" applyBorder="1" applyAlignment="1">
      <alignment horizontal="left" vertical="center" shrinkToFit="1"/>
    </xf>
    <xf numFmtId="0" fontId="13" fillId="0" borderId="149" xfId="0" applyFont="1" applyBorder="1" applyAlignment="1">
      <alignment horizontal="left" vertical="center" shrinkToFit="1"/>
    </xf>
    <xf numFmtId="0" fontId="11" fillId="0" borderId="151" xfId="0" applyFont="1" applyBorder="1" applyAlignment="1">
      <alignment horizontal="left" vertical="center" wrapText="1"/>
    </xf>
    <xf numFmtId="0" fontId="11" fillId="0" borderId="152" xfId="0" applyFont="1" applyBorder="1" applyAlignment="1">
      <alignment horizontal="left" vertical="center" wrapText="1"/>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7" fillId="3" borderId="155" xfId="0" applyFont="1" applyFill="1" applyBorder="1" applyAlignment="1">
      <alignment horizontal="center" vertical="center"/>
    </xf>
    <xf numFmtId="0" fontId="8" fillId="0" borderId="156" xfId="0" applyFont="1" applyBorder="1" applyAlignment="1">
      <alignment horizontal="left" vertical="top" wrapText="1"/>
    </xf>
    <xf numFmtId="0" fontId="8" fillId="0" borderId="154" xfId="0" applyFont="1" applyBorder="1" applyAlignment="1">
      <alignment horizontal="left" vertical="top" wrapText="1"/>
    </xf>
    <xf numFmtId="0" fontId="8" fillId="0" borderId="157" xfId="0" applyFont="1" applyBorder="1" applyAlignment="1">
      <alignment horizontal="left" vertical="top" wrapText="1"/>
    </xf>
    <xf numFmtId="0" fontId="7" fillId="3" borderId="150" xfId="0" applyFont="1" applyFill="1" applyBorder="1" applyAlignment="1">
      <alignment horizontal="center" vertical="center"/>
    </xf>
    <xf numFmtId="0" fontId="7" fillId="3" borderId="151" xfId="0" applyFont="1" applyFill="1" applyBorder="1" applyAlignment="1">
      <alignment horizontal="center" vertical="center"/>
    </xf>
    <xf numFmtId="0" fontId="11" fillId="0" borderId="138" xfId="0" applyFont="1" applyBorder="1" applyAlignment="1">
      <alignment horizontal="left" vertical="center" wrapText="1"/>
    </xf>
    <xf numFmtId="0" fontId="11" fillId="0" borderId="139" xfId="0" applyFont="1" applyBorder="1" applyAlignment="1">
      <alignment horizontal="left" vertical="center" wrapText="1"/>
    </xf>
    <xf numFmtId="0" fontId="7" fillId="3" borderId="140" xfId="0" applyFont="1" applyFill="1" applyBorder="1" applyAlignment="1">
      <alignment horizontal="center" vertical="center"/>
    </xf>
    <xf numFmtId="0" fontId="7" fillId="3" borderId="141" xfId="0" applyFont="1" applyFill="1" applyBorder="1" applyAlignment="1">
      <alignment horizontal="center" vertical="center"/>
    </xf>
    <xf numFmtId="0" fontId="13" fillId="0" borderId="142" xfId="0" applyFont="1" applyBorder="1" applyAlignment="1">
      <alignment horizontal="left" vertical="center" shrinkToFit="1"/>
    </xf>
    <xf numFmtId="0" fontId="13" fillId="0" borderId="143" xfId="0" applyFont="1" applyBorder="1" applyAlignment="1">
      <alignment horizontal="left" vertical="center" shrinkToFit="1"/>
    </xf>
    <xf numFmtId="0" fontId="13" fillId="0" borderId="144" xfId="0" applyFont="1" applyBorder="1" applyAlignment="1">
      <alignment horizontal="left" vertical="center" shrinkToFit="1"/>
    </xf>
    <xf numFmtId="0" fontId="7" fillId="3" borderId="231" xfId="0" applyFont="1" applyFill="1" applyBorder="1" applyAlignment="1">
      <alignment horizontal="center" vertical="center" wrapText="1"/>
    </xf>
    <xf numFmtId="0" fontId="7" fillId="3" borderId="232" xfId="0" applyFont="1" applyFill="1" applyBorder="1" applyAlignment="1">
      <alignment horizontal="center" vertical="center" wrapText="1"/>
    </xf>
    <xf numFmtId="0" fontId="7" fillId="3" borderId="233" xfId="0" applyFont="1" applyFill="1" applyBorder="1" applyAlignment="1">
      <alignment horizontal="center" vertical="center" wrapText="1"/>
    </xf>
    <xf numFmtId="0" fontId="7" fillId="4" borderId="231" xfId="0" applyFont="1" applyFill="1" applyBorder="1" applyAlignment="1">
      <alignment horizontal="left" vertical="top" wrapText="1"/>
    </xf>
    <xf numFmtId="0" fontId="7" fillId="4" borderId="232" xfId="0" applyFont="1" applyFill="1" applyBorder="1" applyAlignment="1">
      <alignment horizontal="left" vertical="top" wrapText="1"/>
    </xf>
    <xf numFmtId="0" fontId="7" fillId="4" borderId="233" xfId="0" applyFont="1" applyFill="1" applyBorder="1" applyAlignment="1">
      <alignment horizontal="left" vertical="top" wrapText="1"/>
    </xf>
    <xf numFmtId="0" fontId="10" fillId="4" borderId="231" xfId="0" applyFont="1" applyFill="1" applyBorder="1" applyAlignment="1">
      <alignment horizontal="center" vertical="center" wrapText="1"/>
    </xf>
    <xf numFmtId="0" fontId="10" fillId="4" borderId="233" xfId="0" applyFont="1" applyFill="1" applyBorder="1" applyAlignment="1">
      <alignment horizontal="center" vertical="center" wrapText="1"/>
    </xf>
    <xf numFmtId="0" fontId="16" fillId="0" borderId="231" xfId="0" applyFont="1" applyBorder="1" applyAlignment="1">
      <alignment horizontal="left" vertical="center" wrapText="1"/>
    </xf>
    <xf numFmtId="0" fontId="16" fillId="0" borderId="232" xfId="0" applyFont="1" applyBorder="1" applyAlignment="1">
      <alignment horizontal="left" vertical="center" wrapText="1"/>
    </xf>
    <xf numFmtId="0" fontId="16" fillId="0" borderId="233" xfId="0" applyFont="1" applyBorder="1" applyAlignment="1">
      <alignment horizontal="left" vertical="center" wrapText="1"/>
    </xf>
    <xf numFmtId="0" fontId="7" fillId="3" borderId="231" xfId="0" applyFont="1" applyFill="1" applyBorder="1" applyAlignment="1">
      <alignment horizontal="center" vertical="center"/>
    </xf>
    <xf numFmtId="0" fontId="7" fillId="3" borderId="232" xfId="0" applyFont="1" applyFill="1" applyBorder="1" applyAlignment="1">
      <alignment horizontal="center" vertical="center"/>
    </xf>
    <xf numFmtId="0" fontId="7" fillId="3" borderId="226" xfId="0" applyFont="1" applyFill="1" applyBorder="1" applyAlignment="1">
      <alignment horizontal="center" vertical="center"/>
    </xf>
    <xf numFmtId="0" fontId="7" fillId="3" borderId="227" xfId="0" applyFont="1" applyFill="1" applyBorder="1" applyAlignment="1">
      <alignment horizontal="center" vertical="center"/>
    </xf>
    <xf numFmtId="0" fontId="14" fillId="0" borderId="228" xfId="0" applyFont="1" applyBorder="1" applyAlignment="1">
      <alignment horizontal="left" vertical="center" shrinkToFit="1"/>
    </xf>
    <xf numFmtId="0" fontId="14" fillId="0" borderId="229" xfId="0" applyFont="1" applyBorder="1" applyAlignment="1">
      <alignment horizontal="left" vertical="center" shrinkToFit="1"/>
    </xf>
    <xf numFmtId="0" fontId="14" fillId="0" borderId="230" xfId="0" applyFont="1" applyBorder="1" applyAlignment="1">
      <alignment horizontal="left" vertical="center" shrinkToFit="1"/>
    </xf>
    <xf numFmtId="0" fontId="7" fillId="3" borderId="221" xfId="0" applyFont="1" applyFill="1" applyBorder="1" applyAlignment="1">
      <alignment horizontal="center" vertical="center"/>
    </xf>
    <xf numFmtId="0" fontId="7" fillId="3" borderId="222" xfId="0" applyFont="1" applyFill="1" applyBorder="1" applyAlignment="1">
      <alignment horizontal="center" vertical="center"/>
    </xf>
    <xf numFmtId="0" fontId="7" fillId="3" borderId="223" xfId="0" applyFont="1" applyFill="1" applyBorder="1" applyAlignment="1">
      <alignment horizontal="center" vertical="center"/>
    </xf>
    <xf numFmtId="0" fontId="8" fillId="0" borderId="224" xfId="0" applyFont="1" applyBorder="1" applyAlignment="1">
      <alignment horizontal="left" vertical="top" wrapText="1"/>
    </xf>
    <xf numFmtId="0" fontId="8" fillId="0" borderId="222" xfId="0" applyFont="1" applyBorder="1" applyAlignment="1">
      <alignment horizontal="left" vertical="top" wrapText="1"/>
    </xf>
    <xf numFmtId="0" fontId="8" fillId="0" borderId="225" xfId="0" applyFont="1" applyBorder="1" applyAlignment="1">
      <alignment horizontal="left" vertical="top" wrapText="1"/>
    </xf>
    <xf numFmtId="0" fontId="7" fillId="3" borderId="216" xfId="0" applyFont="1" applyFill="1" applyBorder="1" applyAlignment="1">
      <alignment horizontal="center" vertical="center"/>
    </xf>
    <xf numFmtId="0" fontId="7" fillId="3" borderId="217" xfId="0" applyFont="1" applyFill="1" applyBorder="1" applyAlignment="1">
      <alignment horizontal="center" vertical="center"/>
    </xf>
    <xf numFmtId="0" fontId="14" fillId="0" borderId="218" xfId="0" applyFont="1" applyBorder="1" applyAlignment="1">
      <alignment horizontal="left" vertical="center" shrinkToFit="1"/>
    </xf>
    <xf numFmtId="0" fontId="14" fillId="0" borderId="219" xfId="0" applyFont="1" applyBorder="1" applyAlignment="1">
      <alignment horizontal="left" vertical="center" shrinkToFit="1"/>
    </xf>
    <xf numFmtId="0" fontId="14" fillId="0" borderId="220" xfId="0" applyFont="1" applyBorder="1" applyAlignment="1">
      <alignment horizontal="left" vertical="center" shrinkToFit="1"/>
    </xf>
    <xf numFmtId="0" fontId="7" fillId="3" borderId="211" xfId="0" applyFont="1" applyFill="1" applyBorder="1" applyAlignment="1">
      <alignment horizontal="center" vertical="center"/>
    </xf>
    <xf numFmtId="0" fontId="7" fillId="3" borderId="212" xfId="0" applyFont="1" applyFill="1" applyBorder="1" applyAlignment="1">
      <alignment horizontal="center" vertical="center"/>
    </xf>
    <xf numFmtId="0" fontId="13" fillId="0" borderId="213" xfId="0" applyFont="1" applyBorder="1" applyAlignment="1">
      <alignment horizontal="left" vertical="center" shrinkToFit="1"/>
    </xf>
    <xf numFmtId="0" fontId="13" fillId="0" borderId="214" xfId="0" applyFont="1" applyBorder="1" applyAlignment="1">
      <alignment horizontal="left" vertical="center" shrinkToFit="1"/>
    </xf>
    <xf numFmtId="0" fontId="13" fillId="0" borderId="215" xfId="0" applyFont="1" applyBorder="1" applyAlignment="1">
      <alignment horizontal="left" vertical="center" shrinkToFit="1"/>
    </xf>
    <xf numFmtId="0" fontId="13" fillId="0" borderId="218" xfId="0" applyFont="1" applyBorder="1" applyAlignment="1">
      <alignment horizontal="left" vertical="center" shrinkToFit="1"/>
    </xf>
    <xf numFmtId="0" fontId="13" fillId="0" borderId="219" xfId="0" applyFont="1" applyBorder="1" applyAlignment="1">
      <alignment horizontal="left" vertical="center" shrinkToFit="1"/>
    </xf>
    <xf numFmtId="0" fontId="13" fillId="0" borderId="220" xfId="0" applyFont="1" applyBorder="1" applyAlignment="1">
      <alignment horizontal="left" vertical="center" shrinkToFit="1"/>
    </xf>
    <xf numFmtId="0" fontId="7" fillId="4" borderId="198" xfId="0" applyFont="1" applyFill="1" applyBorder="1" applyAlignment="1">
      <alignment horizontal="left" vertical="top" wrapText="1"/>
    </xf>
    <xf numFmtId="0" fontId="7" fillId="4" borderId="199" xfId="0" applyFont="1" applyFill="1" applyBorder="1" applyAlignment="1">
      <alignment horizontal="left" vertical="top" wrapText="1"/>
    </xf>
    <xf numFmtId="0" fontId="7" fillId="3" borderId="197" xfId="0" applyFont="1" applyFill="1" applyBorder="1" applyAlignment="1">
      <alignment horizontal="center" vertical="center" wrapText="1"/>
    </xf>
    <xf numFmtId="0" fontId="7" fillId="3" borderId="198" xfId="0" applyFont="1" applyFill="1" applyBorder="1" applyAlignment="1">
      <alignment horizontal="center" vertical="center" wrapText="1"/>
    </xf>
    <xf numFmtId="0" fontId="7" fillId="3" borderId="210" xfId="0" applyFont="1" applyFill="1" applyBorder="1" applyAlignment="1">
      <alignment horizontal="center" vertical="center" wrapText="1"/>
    </xf>
    <xf numFmtId="0" fontId="7" fillId="3" borderId="192" xfId="0" applyFont="1" applyFill="1" applyBorder="1" applyAlignment="1">
      <alignment horizontal="center" vertical="center"/>
    </xf>
    <xf numFmtId="0" fontId="7" fillId="3" borderId="193" xfId="0" applyFont="1" applyFill="1" applyBorder="1" applyAlignment="1">
      <alignment horizontal="center" vertical="center"/>
    </xf>
    <xf numFmtId="0" fontId="14" fillId="0" borderId="194" xfId="0" applyFont="1" applyBorder="1" applyAlignment="1">
      <alignment horizontal="left" vertical="center" shrinkToFit="1"/>
    </xf>
    <xf numFmtId="0" fontId="14" fillId="0" borderId="195" xfId="0" applyFont="1" applyBorder="1" applyAlignment="1">
      <alignment horizontal="left" vertical="center" shrinkToFit="1"/>
    </xf>
    <xf numFmtId="0" fontId="14" fillId="0" borderId="196" xfId="0" applyFont="1" applyBorder="1" applyAlignment="1">
      <alignment horizontal="left" vertical="center" shrinkToFit="1"/>
    </xf>
    <xf numFmtId="0" fontId="7" fillId="3" borderId="205" xfId="0" applyFont="1" applyFill="1" applyBorder="1" applyAlignment="1">
      <alignment horizontal="center" vertical="center"/>
    </xf>
    <xf numFmtId="0" fontId="7" fillId="3" borderId="206" xfId="0" applyFont="1" applyFill="1" applyBorder="1" applyAlignment="1">
      <alignment horizontal="center" vertical="center"/>
    </xf>
    <xf numFmtId="0" fontId="14" fillId="0" borderId="207" xfId="0" applyFont="1" applyBorder="1" applyAlignment="1">
      <alignment horizontal="left" vertical="center" shrinkToFit="1"/>
    </xf>
    <xf numFmtId="0" fontId="14" fillId="0" borderId="208" xfId="0" applyFont="1" applyBorder="1" applyAlignment="1">
      <alignment horizontal="left" vertical="center" shrinkToFit="1"/>
    </xf>
    <xf numFmtId="0" fontId="14" fillId="0" borderId="209" xfId="0" applyFont="1" applyBorder="1" applyAlignment="1">
      <alignment horizontal="left" vertical="center" shrinkToFit="1"/>
    </xf>
    <xf numFmtId="0" fontId="13" fillId="0" borderId="194" xfId="0" applyFont="1" applyBorder="1" applyAlignment="1">
      <alignment horizontal="left" vertical="center" shrinkToFit="1"/>
    </xf>
    <xf numFmtId="0" fontId="13" fillId="0" borderId="195" xfId="0" applyFont="1" applyBorder="1" applyAlignment="1">
      <alignment horizontal="left" vertical="center" shrinkToFit="1"/>
    </xf>
    <xf numFmtId="0" fontId="13" fillId="0" borderId="196" xfId="0" applyFont="1" applyBorder="1" applyAlignment="1">
      <alignment horizontal="left" vertical="center" shrinkToFit="1"/>
    </xf>
    <xf numFmtId="0" fontId="11" fillId="0" borderId="198" xfId="0" applyFont="1" applyBorder="1" applyAlignment="1">
      <alignment horizontal="left" vertical="center" wrapText="1"/>
    </xf>
    <xf numFmtId="0" fontId="11" fillId="0" borderId="199" xfId="0" applyFont="1" applyBorder="1" applyAlignment="1">
      <alignment horizontal="left" vertical="center" wrapText="1"/>
    </xf>
    <xf numFmtId="0" fontId="7" fillId="3" borderId="200" xfId="0" applyFont="1" applyFill="1" applyBorder="1" applyAlignment="1">
      <alignment horizontal="center" vertical="center"/>
    </xf>
    <xf numFmtId="0" fontId="7" fillId="3" borderId="201" xfId="0" applyFont="1" applyFill="1" applyBorder="1" applyAlignment="1">
      <alignment horizontal="center" vertical="center"/>
    </xf>
    <xf numFmtId="0" fontId="7" fillId="3" borderId="202" xfId="0" applyFont="1" applyFill="1" applyBorder="1" applyAlignment="1">
      <alignment horizontal="center" vertical="center"/>
    </xf>
    <xf numFmtId="0" fontId="8" fillId="0" borderId="203" xfId="0" applyFont="1" applyBorder="1" applyAlignment="1">
      <alignment horizontal="left" vertical="top" wrapText="1"/>
    </xf>
    <xf numFmtId="0" fontId="8" fillId="0" borderId="201" xfId="0" applyFont="1" applyBorder="1" applyAlignment="1">
      <alignment horizontal="left" vertical="top" wrapText="1"/>
    </xf>
    <xf numFmtId="0" fontId="8" fillId="0" borderId="204" xfId="0" applyFont="1" applyBorder="1" applyAlignment="1">
      <alignment horizontal="left" vertical="top" wrapText="1"/>
    </xf>
    <xf numFmtId="0" fontId="7" fillId="3" borderId="197" xfId="0" applyFont="1" applyFill="1" applyBorder="1" applyAlignment="1">
      <alignment horizontal="center" vertical="center"/>
    </xf>
    <xf numFmtId="0" fontId="7" fillId="3" borderId="198" xfId="0" applyFont="1" applyFill="1" applyBorder="1" applyAlignment="1">
      <alignment horizontal="center" vertical="center"/>
    </xf>
    <xf numFmtId="0" fontId="11" fillId="0" borderId="185" xfId="0" applyFont="1" applyBorder="1" applyAlignment="1">
      <alignment horizontal="left" vertical="center" wrapText="1"/>
    </xf>
    <xf numFmtId="0" fontId="11" fillId="0" borderId="186" xfId="0" applyFont="1" applyBorder="1" applyAlignment="1">
      <alignment horizontal="left" vertical="center" wrapText="1"/>
    </xf>
    <xf numFmtId="0" fontId="7" fillId="3" borderId="187" xfId="0" applyFont="1" applyFill="1" applyBorder="1" applyAlignment="1">
      <alignment horizontal="center" vertical="center"/>
    </xf>
    <xf numFmtId="0" fontId="7" fillId="3" borderId="188" xfId="0" applyFont="1" applyFill="1" applyBorder="1" applyAlignment="1">
      <alignment horizontal="center" vertical="center"/>
    </xf>
    <xf numFmtId="0" fontId="13" fillId="0" borderId="189" xfId="0" applyFont="1" applyBorder="1" applyAlignment="1">
      <alignment horizontal="left" vertical="center" shrinkToFit="1"/>
    </xf>
    <xf numFmtId="0" fontId="13" fillId="0" borderId="190" xfId="0" applyFont="1" applyBorder="1" applyAlignment="1">
      <alignment horizontal="left" vertical="center" shrinkToFit="1"/>
    </xf>
    <xf numFmtId="0" fontId="13" fillId="0" borderId="191" xfId="0" applyFont="1" applyBorder="1" applyAlignment="1">
      <alignment horizontal="left" vertical="center" shrinkToFit="1"/>
    </xf>
    <xf numFmtId="0" fontId="7" fillId="3" borderId="255" xfId="0" applyFont="1" applyFill="1" applyBorder="1" applyAlignment="1">
      <alignment horizontal="center" vertical="center" wrapText="1"/>
    </xf>
    <xf numFmtId="0" fontId="7" fillId="3" borderId="256" xfId="0" applyFont="1" applyFill="1" applyBorder="1" applyAlignment="1">
      <alignment horizontal="center" vertical="center" wrapText="1"/>
    </xf>
    <xf numFmtId="0" fontId="7" fillId="3" borderId="257" xfId="0" applyFont="1" applyFill="1" applyBorder="1" applyAlignment="1">
      <alignment horizontal="center" vertical="center" wrapText="1"/>
    </xf>
    <xf numFmtId="0" fontId="7" fillId="4" borderId="255" xfId="0" applyFont="1" applyFill="1" applyBorder="1" applyAlignment="1">
      <alignment horizontal="left" vertical="top" wrapText="1"/>
    </xf>
    <xf numFmtId="0" fontId="7" fillId="4" borderId="256" xfId="0" applyFont="1" applyFill="1" applyBorder="1" applyAlignment="1">
      <alignment horizontal="left" vertical="top" wrapText="1"/>
    </xf>
    <xf numFmtId="0" fontId="7" fillId="4" borderId="257" xfId="0" applyFont="1" applyFill="1" applyBorder="1" applyAlignment="1">
      <alignment horizontal="left" vertical="top" wrapText="1"/>
    </xf>
    <xf numFmtId="0" fontId="10" fillId="4" borderId="255" xfId="0" applyFont="1" applyFill="1" applyBorder="1" applyAlignment="1">
      <alignment horizontal="center" vertical="center" wrapText="1"/>
    </xf>
    <xf numFmtId="0" fontId="10" fillId="4" borderId="257" xfId="0" applyFont="1" applyFill="1" applyBorder="1" applyAlignment="1">
      <alignment horizontal="center" vertical="center" wrapText="1"/>
    </xf>
    <xf numFmtId="0" fontId="16" fillId="0" borderId="255" xfId="0" applyFont="1" applyBorder="1" applyAlignment="1">
      <alignment horizontal="left" vertical="center" wrapText="1"/>
    </xf>
    <xf numFmtId="0" fontId="16" fillId="0" borderId="256" xfId="0" applyFont="1" applyBorder="1" applyAlignment="1">
      <alignment horizontal="left" vertical="center" wrapText="1"/>
    </xf>
    <xf numFmtId="0" fontId="16" fillId="0" borderId="257" xfId="0" applyFont="1" applyBorder="1" applyAlignment="1">
      <alignment horizontal="left" vertical="center" wrapText="1"/>
    </xf>
    <xf numFmtId="0" fontId="7" fillId="3" borderId="255" xfId="0" applyFont="1" applyFill="1" applyBorder="1" applyAlignment="1">
      <alignment horizontal="center" vertical="center"/>
    </xf>
    <xf numFmtId="0" fontId="7" fillId="3" borderId="256" xfId="0" applyFont="1" applyFill="1" applyBorder="1" applyAlignment="1">
      <alignment horizontal="center" vertical="center"/>
    </xf>
    <xf numFmtId="0" fontId="7" fillId="3" borderId="250" xfId="0" applyFont="1" applyFill="1" applyBorder="1" applyAlignment="1">
      <alignment horizontal="center" vertical="center"/>
    </xf>
    <xf numFmtId="0" fontId="7" fillId="3" borderId="251" xfId="0" applyFont="1" applyFill="1" applyBorder="1" applyAlignment="1">
      <alignment horizontal="center" vertical="center"/>
    </xf>
    <xf numFmtId="0" fontId="14" fillId="0" borderId="252" xfId="0" applyFont="1" applyBorder="1" applyAlignment="1">
      <alignment horizontal="left" vertical="center" shrinkToFit="1"/>
    </xf>
    <xf numFmtId="0" fontId="14" fillId="0" borderId="253" xfId="0" applyFont="1" applyBorder="1" applyAlignment="1">
      <alignment horizontal="left" vertical="center" shrinkToFit="1"/>
    </xf>
    <xf numFmtId="0" fontId="14" fillId="0" borderId="254" xfId="0" applyFont="1" applyBorder="1" applyAlignment="1">
      <alignment horizontal="left" vertical="center" shrinkToFit="1"/>
    </xf>
    <xf numFmtId="0" fontId="7" fillId="3" borderId="245" xfId="0" applyFont="1" applyFill="1" applyBorder="1" applyAlignment="1">
      <alignment horizontal="center" vertical="center"/>
    </xf>
    <xf numFmtId="0" fontId="7" fillId="3" borderId="246" xfId="0" applyFont="1" applyFill="1" applyBorder="1" applyAlignment="1">
      <alignment horizontal="center" vertical="center"/>
    </xf>
    <xf numFmtId="0" fontId="7" fillId="3" borderId="247" xfId="0" applyFont="1" applyFill="1" applyBorder="1" applyAlignment="1">
      <alignment horizontal="center" vertical="center"/>
    </xf>
    <xf numFmtId="0" fontId="8" fillId="0" borderId="248" xfId="0" applyFont="1" applyBorder="1" applyAlignment="1">
      <alignment horizontal="left" vertical="top" wrapText="1"/>
    </xf>
    <xf numFmtId="0" fontId="8" fillId="0" borderId="246" xfId="0" applyFont="1" applyBorder="1" applyAlignment="1">
      <alignment horizontal="left" vertical="top" wrapText="1"/>
    </xf>
    <xf numFmtId="0" fontId="8" fillId="0" borderId="249" xfId="0" applyFont="1" applyBorder="1" applyAlignment="1">
      <alignment horizontal="left" vertical="top" wrapText="1"/>
    </xf>
    <xf numFmtId="0" fontId="7" fillId="3" borderId="240" xfId="0" applyFont="1" applyFill="1" applyBorder="1" applyAlignment="1">
      <alignment horizontal="center" vertical="center"/>
    </xf>
    <xf numFmtId="0" fontId="7" fillId="3" borderId="241" xfId="0" applyFont="1" applyFill="1" applyBorder="1" applyAlignment="1">
      <alignment horizontal="center" vertical="center"/>
    </xf>
    <xf numFmtId="0" fontId="14" fillId="0" borderId="242" xfId="0" applyFont="1" applyBorder="1" applyAlignment="1">
      <alignment horizontal="left" vertical="center" shrinkToFit="1"/>
    </xf>
    <xf numFmtId="0" fontId="14" fillId="0" borderId="243" xfId="0" applyFont="1" applyBorder="1" applyAlignment="1">
      <alignment horizontal="left" vertical="center" shrinkToFit="1"/>
    </xf>
    <xf numFmtId="0" fontId="14" fillId="0" borderId="244" xfId="0" applyFont="1" applyBorder="1" applyAlignment="1">
      <alignment horizontal="left" vertical="center" shrinkToFit="1"/>
    </xf>
    <xf numFmtId="0" fontId="7" fillId="3" borderId="234" xfId="0" applyFont="1" applyFill="1" applyBorder="1" applyAlignment="1">
      <alignment horizontal="center" vertical="center"/>
    </xf>
    <xf numFmtId="0" fontId="7" fillId="3" borderId="235" xfId="0" applyFont="1" applyFill="1" applyBorder="1" applyAlignment="1">
      <alignment horizontal="center" vertical="center"/>
    </xf>
    <xf numFmtId="0" fontId="13" fillId="0" borderId="236" xfId="0" applyFont="1" applyBorder="1" applyAlignment="1">
      <alignment horizontal="left" vertical="center" shrinkToFit="1"/>
    </xf>
    <xf numFmtId="0" fontId="13" fillId="0" borderId="237" xfId="0" applyFont="1" applyBorder="1" applyAlignment="1">
      <alignment horizontal="left" vertical="center" shrinkToFit="1"/>
    </xf>
    <xf numFmtId="0" fontId="13" fillId="0" borderId="238" xfId="0" applyFont="1" applyBorder="1" applyAlignment="1">
      <alignment horizontal="left" vertical="center" shrinkToFit="1"/>
    </xf>
    <xf numFmtId="0" fontId="13" fillId="0" borderId="242" xfId="0" applyFont="1" applyBorder="1" applyAlignment="1">
      <alignment horizontal="left" vertical="center" shrinkToFit="1"/>
    </xf>
    <xf numFmtId="0" fontId="13" fillId="0" borderId="243" xfId="0" applyFont="1" applyBorder="1" applyAlignment="1">
      <alignment horizontal="left" vertical="center" shrinkToFit="1"/>
    </xf>
    <xf numFmtId="0" fontId="13" fillId="0" borderId="244" xfId="0" applyFont="1" applyBorder="1" applyAlignment="1">
      <alignment horizontal="left" vertical="center" shrinkToFit="1"/>
    </xf>
    <xf numFmtId="0" fontId="7" fillId="3" borderId="239" xfId="0" applyFont="1" applyFill="1" applyBorder="1" applyAlignment="1">
      <alignment horizontal="center" vertical="center" wrapText="1"/>
    </xf>
    <xf numFmtId="0" fontId="11" fillId="0" borderId="232" xfId="0" applyFont="1" applyBorder="1" applyAlignment="1">
      <alignment horizontal="left" vertical="center" wrapText="1"/>
    </xf>
    <xf numFmtId="0" fontId="11" fillId="0" borderId="233" xfId="0" applyFont="1" applyBorder="1" applyAlignment="1">
      <alignment horizontal="left" vertical="center" wrapText="1"/>
    </xf>
    <xf numFmtId="0" fontId="7" fillId="3" borderId="279" xfId="0" applyFont="1" applyFill="1" applyBorder="1" applyAlignment="1">
      <alignment horizontal="center" vertical="center" wrapText="1"/>
    </xf>
    <xf numFmtId="0" fontId="7" fillId="3" borderId="280" xfId="0" applyFont="1" applyFill="1" applyBorder="1" applyAlignment="1">
      <alignment horizontal="center" vertical="center" wrapText="1"/>
    </xf>
    <xf numFmtId="0" fontId="7" fillId="3" borderId="281" xfId="0" applyFont="1" applyFill="1" applyBorder="1" applyAlignment="1">
      <alignment horizontal="center" vertical="center" wrapText="1"/>
    </xf>
    <xf numFmtId="0" fontId="7" fillId="4" borderId="279" xfId="0" applyFont="1" applyFill="1" applyBorder="1" applyAlignment="1">
      <alignment horizontal="left" vertical="top" wrapText="1"/>
    </xf>
    <xf numFmtId="0" fontId="7" fillId="4" borderId="280" xfId="0" applyFont="1" applyFill="1" applyBorder="1" applyAlignment="1">
      <alignment horizontal="left" vertical="top" wrapText="1"/>
    </xf>
    <xf numFmtId="0" fontId="7" fillId="4" borderId="281" xfId="0" applyFont="1" applyFill="1" applyBorder="1" applyAlignment="1">
      <alignment horizontal="left" vertical="top" wrapText="1"/>
    </xf>
    <xf numFmtId="0" fontId="10" fillId="4" borderId="279" xfId="0" applyFont="1" applyFill="1" applyBorder="1" applyAlignment="1">
      <alignment horizontal="center" vertical="center" wrapText="1"/>
    </xf>
    <xf numFmtId="0" fontId="10" fillId="4" borderId="281" xfId="0" applyFont="1" applyFill="1" applyBorder="1" applyAlignment="1">
      <alignment horizontal="center" vertical="center" wrapText="1"/>
    </xf>
    <xf numFmtId="0" fontId="16" fillId="0" borderId="279" xfId="0" applyFont="1" applyBorder="1" applyAlignment="1">
      <alignment horizontal="left" vertical="center" wrapText="1"/>
    </xf>
    <xf numFmtId="0" fontId="16" fillId="0" borderId="280" xfId="0" applyFont="1" applyBorder="1" applyAlignment="1">
      <alignment horizontal="left" vertical="center" wrapText="1"/>
    </xf>
    <xf numFmtId="0" fontId="16" fillId="0" borderId="281" xfId="0" applyFont="1" applyBorder="1" applyAlignment="1">
      <alignment horizontal="left" vertical="center" wrapText="1"/>
    </xf>
    <xf numFmtId="0" fontId="7" fillId="3" borderId="279" xfId="0" applyFont="1" applyFill="1" applyBorder="1" applyAlignment="1">
      <alignment horizontal="center" vertical="center"/>
    </xf>
    <xf numFmtId="0" fontId="7" fillId="3" borderId="280" xfId="0" applyFont="1" applyFill="1" applyBorder="1" applyAlignment="1">
      <alignment horizontal="center" vertical="center"/>
    </xf>
    <xf numFmtId="0" fontId="7" fillId="3" borderId="274" xfId="0" applyFont="1" applyFill="1" applyBorder="1" applyAlignment="1">
      <alignment horizontal="center" vertical="center"/>
    </xf>
    <xf numFmtId="0" fontId="7" fillId="3" borderId="275" xfId="0" applyFont="1" applyFill="1" applyBorder="1" applyAlignment="1">
      <alignment horizontal="center" vertical="center"/>
    </xf>
    <xf numFmtId="0" fontId="14" fillId="0" borderId="276" xfId="0" applyFont="1" applyBorder="1" applyAlignment="1">
      <alignment horizontal="left" vertical="center" shrinkToFit="1"/>
    </xf>
    <xf numFmtId="0" fontId="14" fillId="0" borderId="277" xfId="0" applyFont="1" applyBorder="1" applyAlignment="1">
      <alignment horizontal="left" vertical="center" shrinkToFit="1"/>
    </xf>
    <xf numFmtId="0" fontId="14" fillId="0" borderId="278" xfId="0" applyFont="1" applyBorder="1" applyAlignment="1">
      <alignment horizontal="left" vertical="center" shrinkToFit="1"/>
    </xf>
    <xf numFmtId="0" fontId="7" fillId="3" borderId="269" xfId="0" applyFont="1" applyFill="1" applyBorder="1" applyAlignment="1">
      <alignment horizontal="center" vertical="center"/>
    </xf>
    <xf numFmtId="0" fontId="7" fillId="3" borderId="270" xfId="0" applyFont="1" applyFill="1" applyBorder="1" applyAlignment="1">
      <alignment horizontal="center" vertical="center"/>
    </xf>
    <xf numFmtId="0" fontId="7" fillId="3" borderId="271" xfId="0" applyFont="1" applyFill="1" applyBorder="1" applyAlignment="1">
      <alignment horizontal="center" vertical="center"/>
    </xf>
    <xf numFmtId="0" fontId="8" fillId="0" borderId="272" xfId="0" applyFont="1" applyBorder="1" applyAlignment="1">
      <alignment horizontal="left" vertical="top" wrapText="1"/>
    </xf>
    <xf numFmtId="0" fontId="8" fillId="0" borderId="270" xfId="0" applyFont="1" applyBorder="1" applyAlignment="1">
      <alignment horizontal="left" vertical="top" wrapText="1"/>
    </xf>
    <xf numFmtId="0" fontId="8" fillId="0" borderId="273" xfId="0" applyFont="1" applyBorder="1" applyAlignment="1">
      <alignment horizontal="left" vertical="top" wrapText="1"/>
    </xf>
    <xf numFmtId="0" fontId="7" fillId="3" borderId="264" xfId="0" applyFont="1" applyFill="1" applyBorder="1" applyAlignment="1">
      <alignment horizontal="center" vertical="center"/>
    </xf>
    <xf numFmtId="0" fontId="7" fillId="3" borderId="265" xfId="0" applyFont="1" applyFill="1" applyBorder="1" applyAlignment="1">
      <alignment horizontal="center" vertical="center"/>
    </xf>
    <xf numFmtId="0" fontId="14" fillId="0" borderId="266" xfId="0" applyFont="1" applyBorder="1" applyAlignment="1">
      <alignment horizontal="left" vertical="center" shrinkToFit="1"/>
    </xf>
    <xf numFmtId="0" fontId="14" fillId="0" borderId="267" xfId="0" applyFont="1" applyBorder="1" applyAlignment="1">
      <alignment horizontal="left" vertical="center" shrinkToFit="1"/>
    </xf>
    <xf numFmtId="0" fontId="14" fillId="0" borderId="268" xfId="0" applyFont="1" applyBorder="1" applyAlignment="1">
      <alignment horizontal="left" vertical="center" shrinkToFit="1"/>
    </xf>
    <xf numFmtId="0" fontId="7" fillId="3" borderId="258" xfId="0" applyFont="1" applyFill="1" applyBorder="1" applyAlignment="1">
      <alignment horizontal="center" vertical="center"/>
    </xf>
    <xf numFmtId="0" fontId="7" fillId="3" borderId="259" xfId="0" applyFont="1" applyFill="1" applyBorder="1" applyAlignment="1">
      <alignment horizontal="center" vertical="center"/>
    </xf>
    <xf numFmtId="0" fontId="13" fillId="0" borderId="260" xfId="0" applyFont="1" applyBorder="1" applyAlignment="1">
      <alignment horizontal="left" vertical="center" shrinkToFit="1"/>
    </xf>
    <xf numFmtId="0" fontId="13" fillId="0" borderId="261" xfId="0" applyFont="1" applyBorder="1" applyAlignment="1">
      <alignment horizontal="left" vertical="center" shrinkToFit="1"/>
    </xf>
    <xf numFmtId="0" fontId="13" fillId="0" borderId="262" xfId="0" applyFont="1" applyBorder="1" applyAlignment="1">
      <alignment horizontal="left" vertical="center" shrinkToFit="1"/>
    </xf>
    <xf numFmtId="0" fontId="13" fillId="0" borderId="266" xfId="0" applyFont="1" applyBorder="1" applyAlignment="1">
      <alignment horizontal="left" vertical="center" shrinkToFit="1"/>
    </xf>
    <xf numFmtId="0" fontId="13" fillId="0" borderId="267" xfId="0" applyFont="1" applyBorder="1" applyAlignment="1">
      <alignment horizontal="left" vertical="center" shrinkToFit="1"/>
    </xf>
    <xf numFmtId="0" fontId="13" fillId="0" borderId="268" xfId="0" applyFont="1" applyBorder="1" applyAlignment="1">
      <alignment horizontal="left" vertical="center" shrinkToFit="1"/>
    </xf>
    <xf numFmtId="0" fontId="7" fillId="3" borderId="263" xfId="0" applyFont="1" applyFill="1" applyBorder="1" applyAlignment="1">
      <alignment horizontal="center" vertical="center" wrapText="1"/>
    </xf>
    <xf numFmtId="0" fontId="11" fillId="0" borderId="256" xfId="0" applyFont="1" applyBorder="1" applyAlignment="1">
      <alignment horizontal="left" vertical="center" wrapText="1"/>
    </xf>
    <xf numFmtId="0" fontId="11" fillId="0" borderId="257" xfId="0" applyFont="1" applyBorder="1" applyAlignment="1">
      <alignment horizontal="left" vertical="center" wrapText="1"/>
    </xf>
    <xf numFmtId="0" fontId="7" fillId="3" borderId="303" xfId="0" applyFont="1" applyFill="1" applyBorder="1" applyAlignment="1">
      <alignment horizontal="center" vertical="center" wrapText="1"/>
    </xf>
    <xf numFmtId="0" fontId="7" fillId="3" borderId="304" xfId="0" applyFont="1" applyFill="1" applyBorder="1" applyAlignment="1">
      <alignment horizontal="center" vertical="center" wrapText="1"/>
    </xf>
    <xf numFmtId="0" fontId="7" fillId="3" borderId="305" xfId="0" applyFont="1" applyFill="1" applyBorder="1" applyAlignment="1">
      <alignment horizontal="center" vertical="center" wrapText="1"/>
    </xf>
    <xf numFmtId="0" fontId="7" fillId="4" borderId="303" xfId="0" applyFont="1" applyFill="1" applyBorder="1" applyAlignment="1">
      <alignment horizontal="left" vertical="top" wrapText="1"/>
    </xf>
    <xf numFmtId="0" fontId="7" fillId="4" borderId="304" xfId="0" applyFont="1" applyFill="1" applyBorder="1" applyAlignment="1">
      <alignment horizontal="left" vertical="top" wrapText="1"/>
    </xf>
    <xf numFmtId="0" fontId="7" fillId="4" borderId="305" xfId="0" applyFont="1" applyFill="1" applyBorder="1" applyAlignment="1">
      <alignment horizontal="left" vertical="top" wrapText="1"/>
    </xf>
    <xf numFmtId="0" fontId="10" fillId="4" borderId="303" xfId="0" applyFont="1" applyFill="1" applyBorder="1" applyAlignment="1">
      <alignment horizontal="center" vertical="center" wrapText="1"/>
    </xf>
    <xf numFmtId="0" fontId="10" fillId="4" borderId="305" xfId="0" applyFont="1" applyFill="1" applyBorder="1" applyAlignment="1">
      <alignment horizontal="center" vertical="center" wrapText="1"/>
    </xf>
    <xf numFmtId="0" fontId="16" fillId="0" borderId="303" xfId="0" applyFont="1" applyBorder="1" applyAlignment="1">
      <alignment horizontal="left" vertical="center" wrapText="1"/>
    </xf>
    <xf numFmtId="0" fontId="16" fillId="0" borderId="304" xfId="0" applyFont="1" applyBorder="1" applyAlignment="1">
      <alignment horizontal="left" vertical="center" wrapText="1"/>
    </xf>
    <xf numFmtId="0" fontId="16" fillId="0" borderId="305" xfId="0" applyFont="1" applyBorder="1" applyAlignment="1">
      <alignment horizontal="left" vertical="center" wrapText="1"/>
    </xf>
    <xf numFmtId="0" fontId="7" fillId="3" borderId="303" xfId="0" applyFont="1" applyFill="1" applyBorder="1" applyAlignment="1">
      <alignment horizontal="center" vertical="center"/>
    </xf>
    <xf numFmtId="0" fontId="7" fillId="3" borderId="304" xfId="0" applyFont="1" applyFill="1" applyBorder="1" applyAlignment="1">
      <alignment horizontal="center" vertical="center"/>
    </xf>
    <xf numFmtId="0" fontId="7" fillId="3" borderId="298" xfId="0" applyFont="1" applyFill="1" applyBorder="1" applyAlignment="1">
      <alignment horizontal="center" vertical="center"/>
    </xf>
    <xf numFmtId="0" fontId="7" fillId="3" borderId="299" xfId="0" applyFont="1" applyFill="1" applyBorder="1" applyAlignment="1">
      <alignment horizontal="center" vertical="center"/>
    </xf>
    <xf numFmtId="0" fontId="14" fillId="0" borderId="300" xfId="0" applyFont="1" applyBorder="1" applyAlignment="1">
      <alignment horizontal="left" vertical="center" shrinkToFit="1"/>
    </xf>
    <xf numFmtId="0" fontId="14" fillId="0" borderId="301" xfId="0" applyFont="1" applyBorder="1" applyAlignment="1">
      <alignment horizontal="left" vertical="center" shrinkToFit="1"/>
    </xf>
    <xf numFmtId="0" fontId="14" fillId="0" borderId="302" xfId="0" applyFont="1" applyBorder="1" applyAlignment="1">
      <alignment horizontal="left" vertical="center" shrinkToFit="1"/>
    </xf>
    <xf numFmtId="0" fontId="7" fillId="3" borderId="293" xfId="0" applyFont="1" applyFill="1" applyBorder="1" applyAlignment="1">
      <alignment horizontal="center" vertical="center"/>
    </xf>
    <xf numFmtId="0" fontId="7" fillId="3" borderId="294" xfId="0" applyFont="1" applyFill="1" applyBorder="1" applyAlignment="1">
      <alignment horizontal="center" vertical="center"/>
    </xf>
    <xf numFmtId="0" fontId="7" fillId="3" borderId="295" xfId="0" applyFont="1" applyFill="1" applyBorder="1" applyAlignment="1">
      <alignment horizontal="center" vertical="center"/>
    </xf>
    <xf numFmtId="0" fontId="8" fillId="0" borderId="296" xfId="0" applyFont="1" applyBorder="1" applyAlignment="1">
      <alignment horizontal="left" vertical="top" wrapText="1"/>
    </xf>
    <xf numFmtId="0" fontId="8" fillId="0" borderId="294" xfId="0" applyFont="1" applyBorder="1" applyAlignment="1">
      <alignment horizontal="left" vertical="top" wrapText="1"/>
    </xf>
    <xf numFmtId="0" fontId="8" fillId="0" borderId="297" xfId="0" applyFont="1" applyBorder="1" applyAlignment="1">
      <alignment horizontal="left" vertical="top" wrapText="1"/>
    </xf>
    <xf numFmtId="0" fontId="7" fillId="3" borderId="288" xfId="0" applyFont="1" applyFill="1" applyBorder="1" applyAlignment="1">
      <alignment horizontal="center" vertical="center"/>
    </xf>
    <xf numFmtId="0" fontId="7" fillId="3" borderId="289" xfId="0" applyFont="1" applyFill="1" applyBorder="1" applyAlignment="1">
      <alignment horizontal="center" vertical="center"/>
    </xf>
    <xf numFmtId="0" fontId="14" fillId="0" borderId="290" xfId="0" applyFont="1" applyBorder="1" applyAlignment="1">
      <alignment horizontal="left" vertical="center" shrinkToFit="1"/>
    </xf>
    <xf numFmtId="0" fontId="14" fillId="0" borderId="291" xfId="0" applyFont="1" applyBorder="1" applyAlignment="1">
      <alignment horizontal="left" vertical="center" shrinkToFit="1"/>
    </xf>
    <xf numFmtId="0" fontId="14" fillId="0" borderId="292" xfId="0" applyFont="1" applyBorder="1" applyAlignment="1">
      <alignment horizontal="left" vertical="center" shrinkToFit="1"/>
    </xf>
    <xf numFmtId="0" fontId="7" fillId="3" borderId="282" xfId="0" applyFont="1" applyFill="1" applyBorder="1" applyAlignment="1">
      <alignment horizontal="center" vertical="center"/>
    </xf>
    <xf numFmtId="0" fontId="7" fillId="3" borderId="283" xfId="0" applyFont="1" applyFill="1" applyBorder="1" applyAlignment="1">
      <alignment horizontal="center" vertical="center"/>
    </xf>
    <xf numFmtId="0" fontId="13" fillId="0" borderId="284" xfId="0" applyFont="1" applyBorder="1" applyAlignment="1">
      <alignment horizontal="left" vertical="center" shrinkToFit="1"/>
    </xf>
    <xf numFmtId="0" fontId="13" fillId="0" borderId="285" xfId="0" applyFont="1" applyBorder="1" applyAlignment="1">
      <alignment horizontal="left" vertical="center" shrinkToFit="1"/>
    </xf>
    <xf numFmtId="0" fontId="13" fillId="0" borderId="286" xfId="0" applyFont="1" applyBorder="1" applyAlignment="1">
      <alignment horizontal="left" vertical="center" shrinkToFit="1"/>
    </xf>
    <xf numFmtId="0" fontId="13" fillId="0" borderId="290" xfId="0" applyFont="1" applyBorder="1" applyAlignment="1">
      <alignment horizontal="left" vertical="center" shrinkToFit="1"/>
    </xf>
    <xf numFmtId="0" fontId="13" fillId="0" borderId="291" xfId="0" applyFont="1" applyBorder="1" applyAlignment="1">
      <alignment horizontal="left" vertical="center" shrinkToFit="1"/>
    </xf>
    <xf numFmtId="0" fontId="13" fillId="0" borderId="292" xfId="0" applyFont="1" applyBorder="1" applyAlignment="1">
      <alignment horizontal="left" vertical="center" shrinkToFit="1"/>
    </xf>
    <xf numFmtId="0" fontId="7" fillId="3" borderId="287" xfId="0" applyFont="1" applyFill="1" applyBorder="1" applyAlignment="1">
      <alignment horizontal="center" vertical="center" wrapText="1"/>
    </xf>
    <xf numFmtId="0" fontId="11" fillId="0" borderId="280" xfId="0" applyFont="1" applyBorder="1" applyAlignment="1">
      <alignment horizontal="left" vertical="center" wrapText="1"/>
    </xf>
    <xf numFmtId="0" fontId="11" fillId="0" borderId="281" xfId="0" applyFont="1" applyBorder="1" applyAlignment="1">
      <alignment horizontal="left" vertical="center" wrapText="1"/>
    </xf>
    <xf numFmtId="0" fontId="7" fillId="3" borderId="350" xfId="0" applyFont="1" applyFill="1" applyBorder="1" applyAlignment="1">
      <alignment horizontal="center" vertical="center" wrapText="1"/>
    </xf>
    <xf numFmtId="0" fontId="7" fillId="3" borderId="351" xfId="0" applyFont="1" applyFill="1" applyBorder="1" applyAlignment="1">
      <alignment horizontal="center" vertical="center" wrapText="1"/>
    </xf>
    <xf numFmtId="0" fontId="7" fillId="3" borderId="352" xfId="0" applyFont="1" applyFill="1" applyBorder="1" applyAlignment="1">
      <alignment horizontal="center" vertical="center" wrapText="1"/>
    </xf>
    <xf numFmtId="0" fontId="7" fillId="4" borderId="350" xfId="0" applyFont="1" applyFill="1" applyBorder="1" applyAlignment="1">
      <alignment horizontal="left" vertical="top" wrapText="1"/>
    </xf>
    <xf numFmtId="0" fontId="7" fillId="4" borderId="351" xfId="0" applyFont="1" applyFill="1" applyBorder="1" applyAlignment="1">
      <alignment horizontal="left" vertical="top" wrapText="1"/>
    </xf>
    <xf numFmtId="0" fontId="7" fillId="4" borderId="352" xfId="0" applyFont="1" applyFill="1" applyBorder="1" applyAlignment="1">
      <alignment horizontal="left" vertical="top" wrapText="1"/>
    </xf>
    <xf numFmtId="0" fontId="10" fillId="4" borderId="350" xfId="0" applyFont="1" applyFill="1" applyBorder="1" applyAlignment="1">
      <alignment horizontal="center" vertical="center" wrapText="1"/>
    </xf>
    <xf numFmtId="0" fontId="10" fillId="4" borderId="352" xfId="0" applyFont="1" applyFill="1" applyBorder="1" applyAlignment="1">
      <alignment horizontal="center" vertical="center" wrapText="1"/>
    </xf>
    <xf numFmtId="0" fontId="16" fillId="0" borderId="350" xfId="0" applyFont="1" applyBorder="1" applyAlignment="1">
      <alignment horizontal="left" vertical="center" wrapText="1"/>
    </xf>
    <xf numFmtId="0" fontId="16" fillId="0" borderId="351" xfId="0" applyFont="1" applyBorder="1" applyAlignment="1">
      <alignment horizontal="left" vertical="center" wrapText="1"/>
    </xf>
    <xf numFmtId="0" fontId="16" fillId="0" borderId="352" xfId="0" applyFont="1" applyBorder="1" applyAlignment="1">
      <alignment horizontal="left" vertical="center" wrapText="1"/>
    </xf>
    <xf numFmtId="0" fontId="7" fillId="3" borderId="350" xfId="0" applyFont="1" applyFill="1" applyBorder="1" applyAlignment="1">
      <alignment horizontal="center" vertical="center"/>
    </xf>
    <xf numFmtId="0" fontId="7" fillId="3" borderId="351" xfId="0" applyFont="1" applyFill="1" applyBorder="1" applyAlignment="1">
      <alignment horizontal="center" vertical="center"/>
    </xf>
    <xf numFmtId="0" fontId="7" fillId="3" borderId="345" xfId="0" applyFont="1" applyFill="1" applyBorder="1" applyAlignment="1">
      <alignment horizontal="center" vertical="center"/>
    </xf>
    <xf numFmtId="0" fontId="7" fillId="3" borderId="346" xfId="0" applyFont="1" applyFill="1" applyBorder="1" applyAlignment="1">
      <alignment horizontal="center" vertical="center"/>
    </xf>
    <xf numFmtId="0" fontId="14" fillId="0" borderId="347" xfId="0" applyFont="1" applyBorder="1" applyAlignment="1">
      <alignment horizontal="left" vertical="center" shrinkToFit="1"/>
    </xf>
    <xf numFmtId="0" fontId="14" fillId="0" borderId="348" xfId="0" applyFont="1" applyBorder="1" applyAlignment="1">
      <alignment horizontal="left" vertical="center" shrinkToFit="1"/>
    </xf>
    <xf numFmtId="0" fontId="14" fillId="0" borderId="349" xfId="0" applyFont="1" applyBorder="1" applyAlignment="1">
      <alignment horizontal="left" vertical="center" shrinkToFit="1"/>
    </xf>
    <xf numFmtId="0" fontId="7" fillId="3" borderId="340" xfId="0" applyFont="1" applyFill="1" applyBorder="1" applyAlignment="1">
      <alignment horizontal="center" vertical="center"/>
    </xf>
    <xf numFmtId="0" fontId="7" fillId="3" borderId="341" xfId="0" applyFont="1" applyFill="1" applyBorder="1" applyAlignment="1">
      <alignment horizontal="center" vertical="center"/>
    </xf>
    <xf numFmtId="0" fontId="7" fillId="3" borderId="342" xfId="0" applyFont="1" applyFill="1" applyBorder="1" applyAlignment="1">
      <alignment horizontal="center" vertical="center"/>
    </xf>
    <xf numFmtId="0" fontId="8" fillId="0" borderId="343" xfId="0" applyFont="1" applyBorder="1" applyAlignment="1">
      <alignment horizontal="left" vertical="top" wrapText="1"/>
    </xf>
    <xf numFmtId="0" fontId="8" fillId="0" borderId="341" xfId="0" applyFont="1" applyBorder="1" applyAlignment="1">
      <alignment horizontal="left" vertical="top" wrapText="1"/>
    </xf>
    <xf numFmtId="0" fontId="8" fillId="0" borderId="344" xfId="0" applyFont="1" applyBorder="1" applyAlignment="1">
      <alignment horizontal="left" vertical="top" wrapText="1"/>
    </xf>
    <xf numFmtId="0" fontId="7" fillId="3" borderId="335" xfId="0" applyFont="1" applyFill="1" applyBorder="1" applyAlignment="1">
      <alignment horizontal="center" vertical="center"/>
    </xf>
    <xf numFmtId="0" fontId="7" fillId="3" borderId="336" xfId="0" applyFont="1" applyFill="1" applyBorder="1" applyAlignment="1">
      <alignment horizontal="center" vertical="center"/>
    </xf>
    <xf numFmtId="0" fontId="14" fillId="0" borderId="337" xfId="0" applyFont="1" applyBorder="1" applyAlignment="1">
      <alignment horizontal="left" vertical="center" shrinkToFit="1"/>
    </xf>
    <xf numFmtId="0" fontId="14" fillId="0" borderId="338" xfId="0" applyFont="1" applyBorder="1" applyAlignment="1">
      <alignment horizontal="left" vertical="center" shrinkToFit="1"/>
    </xf>
    <xf numFmtId="0" fontId="14" fillId="0" borderId="339" xfId="0" applyFont="1" applyBorder="1" applyAlignment="1">
      <alignment horizontal="left" vertical="center" shrinkToFit="1"/>
    </xf>
    <xf numFmtId="0" fontId="7" fillId="3" borderId="330" xfId="0" applyFont="1" applyFill="1" applyBorder="1" applyAlignment="1">
      <alignment horizontal="center" vertical="center"/>
    </xf>
    <xf numFmtId="0" fontId="7" fillId="3" borderId="331" xfId="0" applyFont="1" applyFill="1" applyBorder="1" applyAlignment="1">
      <alignment horizontal="center" vertical="center"/>
    </xf>
    <xf numFmtId="0" fontId="13" fillId="0" borderId="332" xfId="0" applyFont="1" applyBorder="1" applyAlignment="1">
      <alignment horizontal="left" vertical="center" shrinkToFit="1"/>
    </xf>
    <xf numFmtId="0" fontId="13" fillId="0" borderId="333" xfId="0" applyFont="1" applyBorder="1" applyAlignment="1">
      <alignment horizontal="left" vertical="center" shrinkToFit="1"/>
    </xf>
    <xf numFmtId="0" fontId="13" fillId="0" borderId="334" xfId="0" applyFont="1" applyBorder="1" applyAlignment="1">
      <alignment horizontal="left" vertical="center" shrinkToFit="1"/>
    </xf>
    <xf numFmtId="0" fontId="13" fillId="0" borderId="337" xfId="0" applyFont="1" applyBorder="1" applyAlignment="1">
      <alignment horizontal="left" vertical="center" shrinkToFit="1"/>
    </xf>
    <xf numFmtId="0" fontId="13" fillId="0" borderId="338" xfId="0" applyFont="1" applyBorder="1" applyAlignment="1">
      <alignment horizontal="left" vertical="center" shrinkToFit="1"/>
    </xf>
    <xf numFmtId="0" fontId="13" fillId="0" borderId="339" xfId="0" applyFont="1" applyBorder="1" applyAlignment="1">
      <alignment horizontal="left" vertical="center" shrinkToFit="1"/>
    </xf>
    <xf numFmtId="0" fontId="7" fillId="4" borderId="317" xfId="0" applyFont="1" applyFill="1" applyBorder="1" applyAlignment="1">
      <alignment horizontal="left" vertical="top" wrapText="1"/>
    </xf>
    <xf numFmtId="0" fontId="7" fillId="4" borderId="318" xfId="0" applyFont="1" applyFill="1" applyBorder="1" applyAlignment="1">
      <alignment horizontal="left" vertical="top" wrapText="1"/>
    </xf>
    <xf numFmtId="0" fontId="7" fillId="3" borderId="316" xfId="0" applyFont="1" applyFill="1" applyBorder="1" applyAlignment="1">
      <alignment horizontal="center" vertical="center" wrapText="1"/>
    </xf>
    <xf numFmtId="0" fontId="7" fillId="3" borderId="317" xfId="0" applyFont="1" applyFill="1" applyBorder="1" applyAlignment="1">
      <alignment horizontal="center" vertical="center" wrapText="1"/>
    </xf>
    <xf numFmtId="0" fontId="7" fillId="3" borderId="329" xfId="0" applyFont="1" applyFill="1" applyBorder="1" applyAlignment="1">
      <alignment horizontal="center" vertical="center" wrapText="1"/>
    </xf>
    <xf numFmtId="0" fontId="7" fillId="3" borderId="311" xfId="0" applyFont="1" applyFill="1" applyBorder="1" applyAlignment="1">
      <alignment horizontal="center" vertical="center"/>
    </xf>
    <xf numFmtId="0" fontId="7" fillId="3" borderId="312" xfId="0" applyFont="1" applyFill="1" applyBorder="1" applyAlignment="1">
      <alignment horizontal="center" vertical="center"/>
    </xf>
    <xf numFmtId="0" fontId="14" fillId="0" borderId="313" xfId="0" applyFont="1" applyBorder="1" applyAlignment="1">
      <alignment horizontal="left" vertical="center" shrinkToFit="1"/>
    </xf>
    <xf numFmtId="0" fontId="14" fillId="0" borderId="314" xfId="0" applyFont="1" applyBorder="1" applyAlignment="1">
      <alignment horizontal="left" vertical="center" shrinkToFit="1"/>
    </xf>
    <xf numFmtId="0" fontId="14" fillId="0" borderId="315" xfId="0" applyFont="1" applyBorder="1" applyAlignment="1">
      <alignment horizontal="left" vertical="center" shrinkToFit="1"/>
    </xf>
    <xf numFmtId="0" fontId="7" fillId="3" borderId="324" xfId="0" applyFont="1" applyFill="1" applyBorder="1" applyAlignment="1">
      <alignment horizontal="center" vertical="center"/>
    </xf>
    <xf numFmtId="0" fontId="7" fillId="3" borderId="325" xfId="0" applyFont="1" applyFill="1" applyBorder="1" applyAlignment="1">
      <alignment horizontal="center" vertical="center"/>
    </xf>
    <xf numFmtId="0" fontId="14" fillId="0" borderId="326" xfId="0" applyFont="1" applyBorder="1" applyAlignment="1">
      <alignment horizontal="left" vertical="center" shrinkToFit="1"/>
    </xf>
    <xf numFmtId="0" fontId="14" fillId="0" borderId="327" xfId="0" applyFont="1" applyBorder="1" applyAlignment="1">
      <alignment horizontal="left" vertical="center" shrinkToFit="1"/>
    </xf>
    <xf numFmtId="0" fontId="14" fillId="0" borderId="328" xfId="0" applyFont="1" applyBorder="1" applyAlignment="1">
      <alignment horizontal="left" vertical="center" shrinkToFit="1"/>
    </xf>
    <xf numFmtId="0" fontId="13" fillId="0" borderId="313" xfId="0" applyFont="1" applyBorder="1" applyAlignment="1">
      <alignment horizontal="left" vertical="center" shrinkToFit="1"/>
    </xf>
    <xf numFmtId="0" fontId="13" fillId="0" borderId="314" xfId="0" applyFont="1" applyBorder="1" applyAlignment="1">
      <alignment horizontal="left" vertical="center" shrinkToFit="1"/>
    </xf>
    <xf numFmtId="0" fontId="13" fillId="0" borderId="315" xfId="0" applyFont="1" applyBorder="1" applyAlignment="1">
      <alignment horizontal="left" vertical="center" shrinkToFit="1"/>
    </xf>
    <xf numFmtId="0" fontId="11" fillId="0" borderId="317" xfId="0" applyFont="1" applyBorder="1" applyAlignment="1">
      <alignment horizontal="left" vertical="center" wrapText="1"/>
    </xf>
    <xf numFmtId="0" fontId="11" fillId="0" borderId="318" xfId="0" applyFont="1" applyBorder="1" applyAlignment="1">
      <alignment horizontal="left" vertical="center" wrapText="1"/>
    </xf>
    <xf numFmtId="0" fontId="7" fillId="3" borderId="319" xfId="0" applyFont="1" applyFill="1" applyBorder="1" applyAlignment="1">
      <alignment horizontal="center" vertical="center"/>
    </xf>
    <xf numFmtId="0" fontId="7" fillId="3" borderId="320" xfId="0" applyFont="1" applyFill="1" applyBorder="1" applyAlignment="1">
      <alignment horizontal="center" vertical="center"/>
    </xf>
    <xf numFmtId="0" fontId="7" fillId="3" borderId="321" xfId="0" applyFont="1" applyFill="1" applyBorder="1" applyAlignment="1">
      <alignment horizontal="center" vertical="center"/>
    </xf>
    <xf numFmtId="0" fontId="8" fillId="0" borderId="322" xfId="0" applyFont="1" applyBorder="1" applyAlignment="1">
      <alignment horizontal="left" vertical="top" wrapText="1"/>
    </xf>
    <xf numFmtId="0" fontId="8" fillId="0" borderId="320" xfId="0" applyFont="1" applyBorder="1" applyAlignment="1">
      <alignment horizontal="left" vertical="top" wrapText="1"/>
    </xf>
    <xf numFmtId="0" fontId="8" fillId="0" borderId="323" xfId="0" applyFont="1" applyBorder="1" applyAlignment="1">
      <alignment horizontal="left" vertical="top" wrapText="1"/>
    </xf>
    <xf numFmtId="0" fontId="7" fillId="3" borderId="316" xfId="0" applyFont="1" applyFill="1" applyBorder="1" applyAlignment="1">
      <alignment horizontal="center" vertical="center"/>
    </xf>
    <xf numFmtId="0" fontId="7" fillId="3" borderId="317" xfId="0" applyFont="1" applyFill="1" applyBorder="1" applyAlignment="1">
      <alignment horizontal="center" vertical="center"/>
    </xf>
    <xf numFmtId="0" fontId="11" fillId="0" borderId="304" xfId="0" applyFont="1" applyBorder="1" applyAlignment="1">
      <alignment horizontal="left" vertical="center" wrapText="1"/>
    </xf>
    <xf numFmtId="0" fontId="11" fillId="0" borderId="305" xfId="0" applyFont="1" applyBorder="1" applyAlignment="1">
      <alignment horizontal="left" vertical="center" wrapText="1"/>
    </xf>
    <xf numFmtId="0" fontId="7" fillId="3" borderId="306" xfId="0" applyFont="1" applyFill="1" applyBorder="1" applyAlignment="1">
      <alignment horizontal="center" vertical="center"/>
    </xf>
    <xf numFmtId="0" fontId="7" fillId="3" borderId="307" xfId="0" applyFont="1" applyFill="1" applyBorder="1" applyAlignment="1">
      <alignment horizontal="center" vertical="center"/>
    </xf>
    <xf numFmtId="0" fontId="13" fillId="0" borderId="308" xfId="0" applyFont="1" applyBorder="1" applyAlignment="1">
      <alignment horizontal="left" vertical="center" shrinkToFit="1"/>
    </xf>
    <xf numFmtId="0" fontId="13" fillId="0" borderId="309" xfId="0" applyFont="1" applyBorder="1" applyAlignment="1">
      <alignment horizontal="left" vertical="center" shrinkToFit="1"/>
    </xf>
    <xf numFmtId="0" fontId="13" fillId="0" borderId="310" xfId="0" applyFont="1" applyBorder="1" applyAlignment="1">
      <alignment horizontal="left" vertical="center" shrinkToFit="1"/>
    </xf>
    <xf numFmtId="0" fontId="7" fillId="3" borderId="397" xfId="0" applyFont="1" applyFill="1" applyBorder="1" applyAlignment="1">
      <alignment horizontal="center" vertical="center" wrapText="1"/>
    </xf>
    <xf numFmtId="0" fontId="7" fillId="3" borderId="398" xfId="0" applyFont="1" applyFill="1" applyBorder="1" applyAlignment="1">
      <alignment horizontal="center" vertical="center" wrapText="1"/>
    </xf>
    <xf numFmtId="0" fontId="7" fillId="3" borderId="399" xfId="0" applyFont="1" applyFill="1" applyBorder="1" applyAlignment="1">
      <alignment horizontal="center" vertical="center" wrapText="1"/>
    </xf>
    <xf numFmtId="0" fontId="7" fillId="4" borderId="397" xfId="0" applyFont="1" applyFill="1" applyBorder="1" applyAlignment="1">
      <alignment horizontal="left" vertical="top" wrapText="1"/>
    </xf>
    <xf numFmtId="0" fontId="7" fillId="4" borderId="398" xfId="0" applyFont="1" applyFill="1" applyBorder="1" applyAlignment="1">
      <alignment horizontal="left" vertical="top" wrapText="1"/>
    </xf>
    <xf numFmtId="0" fontId="7" fillId="4" borderId="399" xfId="0" applyFont="1" applyFill="1" applyBorder="1" applyAlignment="1">
      <alignment horizontal="left" vertical="top" wrapText="1"/>
    </xf>
    <xf numFmtId="0" fontId="10" fillId="4" borderId="397" xfId="0" applyFont="1" applyFill="1" applyBorder="1" applyAlignment="1">
      <alignment horizontal="center" vertical="center" wrapText="1"/>
    </xf>
    <xf numFmtId="0" fontId="10" fillId="4" borderId="399" xfId="0" applyFont="1" applyFill="1" applyBorder="1" applyAlignment="1">
      <alignment horizontal="center" vertical="center" wrapText="1"/>
    </xf>
    <xf numFmtId="0" fontId="16" fillId="0" borderId="397" xfId="0" applyFont="1" applyBorder="1" applyAlignment="1">
      <alignment horizontal="left" vertical="center" wrapText="1"/>
    </xf>
    <xf numFmtId="0" fontId="16" fillId="0" borderId="398" xfId="0" applyFont="1" applyBorder="1" applyAlignment="1">
      <alignment horizontal="left" vertical="center" wrapText="1"/>
    </xf>
    <xf numFmtId="0" fontId="16" fillId="0" borderId="399" xfId="0" applyFont="1" applyBorder="1" applyAlignment="1">
      <alignment horizontal="left" vertical="center" wrapText="1"/>
    </xf>
    <xf numFmtId="0" fontId="7" fillId="3" borderId="397" xfId="0" applyFont="1" applyFill="1" applyBorder="1" applyAlignment="1">
      <alignment horizontal="center" vertical="center"/>
    </xf>
    <xf numFmtId="0" fontId="7" fillId="3" borderId="398" xfId="0" applyFont="1" applyFill="1" applyBorder="1" applyAlignment="1">
      <alignment horizontal="center" vertical="center"/>
    </xf>
    <xf numFmtId="0" fontId="7" fillId="3" borderId="392" xfId="0" applyFont="1" applyFill="1" applyBorder="1" applyAlignment="1">
      <alignment horizontal="center" vertical="center"/>
    </xf>
    <xf numFmtId="0" fontId="7" fillId="3" borderId="393" xfId="0" applyFont="1" applyFill="1" applyBorder="1" applyAlignment="1">
      <alignment horizontal="center" vertical="center"/>
    </xf>
    <xf numFmtId="0" fontId="14" fillId="0" borderId="394" xfId="0" applyFont="1" applyBorder="1" applyAlignment="1">
      <alignment horizontal="left" vertical="center" shrinkToFit="1"/>
    </xf>
    <xf numFmtId="0" fontId="14" fillId="0" borderId="395" xfId="0" applyFont="1" applyBorder="1" applyAlignment="1">
      <alignment horizontal="left" vertical="center" shrinkToFit="1"/>
    </xf>
    <xf numFmtId="0" fontId="14" fillId="0" borderId="396" xfId="0" applyFont="1" applyBorder="1" applyAlignment="1">
      <alignment horizontal="left" vertical="center" shrinkToFit="1"/>
    </xf>
    <xf numFmtId="0" fontId="7" fillId="3" borderId="387" xfId="0" applyFont="1" applyFill="1" applyBorder="1" applyAlignment="1">
      <alignment horizontal="center" vertical="center"/>
    </xf>
    <xf numFmtId="0" fontId="7" fillId="3" borderId="388" xfId="0" applyFont="1" applyFill="1" applyBorder="1" applyAlignment="1">
      <alignment horizontal="center" vertical="center"/>
    </xf>
    <xf numFmtId="0" fontId="7" fillId="3" borderId="389" xfId="0" applyFont="1" applyFill="1" applyBorder="1" applyAlignment="1">
      <alignment horizontal="center" vertical="center"/>
    </xf>
    <xf numFmtId="0" fontId="8" fillId="0" borderId="390" xfId="0" applyFont="1" applyBorder="1" applyAlignment="1">
      <alignment horizontal="left" vertical="top" wrapText="1"/>
    </xf>
    <xf numFmtId="0" fontId="8" fillId="0" borderId="388" xfId="0" applyFont="1" applyBorder="1" applyAlignment="1">
      <alignment horizontal="left" vertical="top" wrapText="1"/>
    </xf>
    <xf numFmtId="0" fontId="8" fillId="0" borderId="391" xfId="0" applyFont="1" applyBorder="1" applyAlignment="1">
      <alignment horizontal="left" vertical="top" wrapText="1"/>
    </xf>
    <xf numFmtId="0" fontId="7" fillId="3" borderId="382" xfId="0" applyFont="1" applyFill="1" applyBorder="1" applyAlignment="1">
      <alignment horizontal="center" vertical="center"/>
    </xf>
    <xf numFmtId="0" fontId="7" fillId="3" borderId="383" xfId="0" applyFont="1" applyFill="1" applyBorder="1" applyAlignment="1">
      <alignment horizontal="center" vertical="center"/>
    </xf>
    <xf numFmtId="0" fontId="14" fillId="0" borderId="384" xfId="0" applyFont="1" applyBorder="1" applyAlignment="1">
      <alignment horizontal="left" vertical="center" shrinkToFit="1"/>
    </xf>
    <xf numFmtId="0" fontId="14" fillId="0" borderId="385" xfId="0" applyFont="1" applyBorder="1" applyAlignment="1">
      <alignment horizontal="left" vertical="center" shrinkToFit="1"/>
    </xf>
    <xf numFmtId="0" fontId="14" fillId="0" borderId="386" xfId="0" applyFont="1" applyBorder="1" applyAlignment="1">
      <alignment horizontal="left" vertical="center" shrinkToFit="1"/>
    </xf>
    <xf numFmtId="0" fontId="7" fillId="3" borderId="377" xfId="0" applyFont="1" applyFill="1" applyBorder="1" applyAlignment="1">
      <alignment horizontal="center" vertical="center"/>
    </xf>
    <xf numFmtId="0" fontId="7" fillId="3" borderId="378" xfId="0" applyFont="1" applyFill="1" applyBorder="1" applyAlignment="1">
      <alignment horizontal="center" vertical="center"/>
    </xf>
    <xf numFmtId="0" fontId="13" fillId="0" borderId="379" xfId="0" applyFont="1" applyBorder="1" applyAlignment="1">
      <alignment horizontal="left" vertical="center" shrinkToFit="1"/>
    </xf>
    <xf numFmtId="0" fontId="13" fillId="0" borderId="380" xfId="0" applyFont="1" applyBorder="1" applyAlignment="1">
      <alignment horizontal="left" vertical="center" shrinkToFit="1"/>
    </xf>
    <xf numFmtId="0" fontId="13" fillId="0" borderId="381" xfId="0" applyFont="1" applyBorder="1" applyAlignment="1">
      <alignment horizontal="left" vertical="center" shrinkToFit="1"/>
    </xf>
    <xf numFmtId="0" fontId="13" fillId="0" borderId="384" xfId="0" applyFont="1" applyBorder="1" applyAlignment="1">
      <alignment horizontal="left" vertical="center" shrinkToFit="1"/>
    </xf>
    <xf numFmtId="0" fontId="13" fillId="0" borderId="385" xfId="0" applyFont="1" applyBorder="1" applyAlignment="1">
      <alignment horizontal="left" vertical="center" shrinkToFit="1"/>
    </xf>
    <xf numFmtId="0" fontId="13" fillId="0" borderId="386" xfId="0" applyFont="1" applyBorder="1" applyAlignment="1">
      <alignment horizontal="left" vertical="center" shrinkToFit="1"/>
    </xf>
    <xf numFmtId="0" fontId="7" fillId="4" borderId="364" xfId="0" applyFont="1" applyFill="1" applyBorder="1" applyAlignment="1">
      <alignment horizontal="left" vertical="top" wrapText="1"/>
    </xf>
    <xf numFmtId="0" fontId="7" fillId="4" borderId="365" xfId="0" applyFont="1" applyFill="1" applyBorder="1" applyAlignment="1">
      <alignment horizontal="left" vertical="top" wrapText="1"/>
    </xf>
    <xf numFmtId="0" fontId="7" fillId="3" borderId="363" xfId="0" applyFont="1" applyFill="1" applyBorder="1" applyAlignment="1">
      <alignment horizontal="center" vertical="center" wrapText="1"/>
    </xf>
    <xf numFmtId="0" fontId="7" fillId="3" borderId="364" xfId="0" applyFont="1" applyFill="1" applyBorder="1" applyAlignment="1">
      <alignment horizontal="center" vertical="center" wrapText="1"/>
    </xf>
    <xf numFmtId="0" fontId="7" fillId="3" borderId="376" xfId="0" applyFont="1" applyFill="1" applyBorder="1" applyAlignment="1">
      <alignment horizontal="center" vertical="center" wrapText="1"/>
    </xf>
    <xf numFmtId="0" fontId="7" fillId="3" borderId="358" xfId="0" applyFont="1" applyFill="1" applyBorder="1" applyAlignment="1">
      <alignment horizontal="center" vertical="center"/>
    </xf>
    <xf numFmtId="0" fontId="7" fillId="3" borderId="359" xfId="0" applyFont="1" applyFill="1" applyBorder="1" applyAlignment="1">
      <alignment horizontal="center" vertical="center"/>
    </xf>
    <xf numFmtId="0" fontId="14" fillId="0" borderId="360" xfId="0" applyFont="1" applyBorder="1" applyAlignment="1">
      <alignment horizontal="left" vertical="center" shrinkToFit="1"/>
    </xf>
    <xf numFmtId="0" fontId="14" fillId="0" borderId="361" xfId="0" applyFont="1" applyBorder="1" applyAlignment="1">
      <alignment horizontal="left" vertical="center" shrinkToFit="1"/>
    </xf>
    <xf numFmtId="0" fontId="14" fillId="0" borderId="362" xfId="0" applyFont="1" applyBorder="1" applyAlignment="1">
      <alignment horizontal="left" vertical="center" shrinkToFit="1"/>
    </xf>
    <xf numFmtId="0" fontId="7" fillId="3" borderId="371" xfId="0" applyFont="1" applyFill="1" applyBorder="1" applyAlignment="1">
      <alignment horizontal="center" vertical="center"/>
    </xf>
    <xf numFmtId="0" fontId="7" fillId="3" borderId="372" xfId="0" applyFont="1" applyFill="1" applyBorder="1" applyAlignment="1">
      <alignment horizontal="center" vertical="center"/>
    </xf>
    <xf numFmtId="0" fontId="14" fillId="0" borderId="373" xfId="0" applyFont="1" applyBorder="1" applyAlignment="1">
      <alignment horizontal="left" vertical="center" shrinkToFit="1"/>
    </xf>
    <xf numFmtId="0" fontId="14" fillId="0" borderId="374" xfId="0" applyFont="1" applyBorder="1" applyAlignment="1">
      <alignment horizontal="left" vertical="center" shrinkToFit="1"/>
    </xf>
    <xf numFmtId="0" fontId="14" fillId="0" borderId="375" xfId="0" applyFont="1" applyBorder="1" applyAlignment="1">
      <alignment horizontal="left" vertical="center" shrinkToFit="1"/>
    </xf>
    <xf numFmtId="0" fontId="13" fillId="0" borderId="360" xfId="0" applyFont="1" applyBorder="1" applyAlignment="1">
      <alignment horizontal="left" vertical="center" shrinkToFit="1"/>
    </xf>
    <xf numFmtId="0" fontId="13" fillId="0" borderId="361" xfId="0" applyFont="1" applyBorder="1" applyAlignment="1">
      <alignment horizontal="left" vertical="center" shrinkToFit="1"/>
    </xf>
    <xf numFmtId="0" fontId="13" fillId="0" borderId="362" xfId="0" applyFont="1" applyBorder="1" applyAlignment="1">
      <alignment horizontal="left" vertical="center" shrinkToFit="1"/>
    </xf>
    <xf numFmtId="0" fontId="11" fillId="0" borderId="364" xfId="0" applyFont="1" applyBorder="1" applyAlignment="1">
      <alignment horizontal="left" vertical="center" wrapText="1"/>
    </xf>
    <xf numFmtId="0" fontId="11" fillId="0" borderId="365" xfId="0" applyFont="1" applyBorder="1" applyAlignment="1">
      <alignment horizontal="left" vertical="center" wrapText="1"/>
    </xf>
    <xf numFmtId="0" fontId="7" fillId="3" borderId="366" xfId="0" applyFont="1" applyFill="1" applyBorder="1" applyAlignment="1">
      <alignment horizontal="center" vertical="center"/>
    </xf>
    <xf numFmtId="0" fontId="7" fillId="3" borderId="367" xfId="0" applyFont="1" applyFill="1" applyBorder="1" applyAlignment="1">
      <alignment horizontal="center" vertical="center"/>
    </xf>
    <xf numFmtId="0" fontId="7" fillId="3" borderId="368" xfId="0" applyFont="1" applyFill="1" applyBorder="1" applyAlignment="1">
      <alignment horizontal="center" vertical="center"/>
    </xf>
    <xf numFmtId="0" fontId="8" fillId="0" borderId="369" xfId="0" applyFont="1" applyBorder="1" applyAlignment="1">
      <alignment horizontal="left" vertical="top" wrapText="1"/>
    </xf>
    <xf numFmtId="0" fontId="8" fillId="0" borderId="367" xfId="0" applyFont="1" applyBorder="1" applyAlignment="1">
      <alignment horizontal="left" vertical="top" wrapText="1"/>
    </xf>
    <xf numFmtId="0" fontId="8" fillId="0" borderId="370" xfId="0" applyFont="1" applyBorder="1" applyAlignment="1">
      <alignment horizontal="left" vertical="top" wrapText="1"/>
    </xf>
    <xf numFmtId="0" fontId="7" fillId="3" borderId="363" xfId="0" applyFont="1" applyFill="1" applyBorder="1" applyAlignment="1">
      <alignment horizontal="center" vertical="center"/>
    </xf>
    <xf numFmtId="0" fontId="7" fillId="3" borderId="364" xfId="0" applyFont="1" applyFill="1" applyBorder="1" applyAlignment="1">
      <alignment horizontal="center" vertical="center"/>
    </xf>
    <xf numFmtId="0" fontId="11" fillId="0" borderId="351" xfId="0" applyFont="1" applyBorder="1" applyAlignment="1">
      <alignment horizontal="left" vertical="center" wrapText="1"/>
    </xf>
    <xf numFmtId="0" fontId="11" fillId="0" borderId="352" xfId="0" applyFont="1" applyBorder="1" applyAlignment="1">
      <alignment horizontal="left" vertical="center" wrapText="1"/>
    </xf>
    <xf numFmtId="0" fontId="7" fillId="3" borderId="353" xfId="0" applyFont="1" applyFill="1" applyBorder="1" applyAlignment="1">
      <alignment horizontal="center" vertical="center"/>
    </xf>
    <xf numFmtId="0" fontId="7" fillId="3" borderId="354" xfId="0" applyFont="1" applyFill="1" applyBorder="1" applyAlignment="1">
      <alignment horizontal="center" vertical="center"/>
    </xf>
    <xf numFmtId="0" fontId="13" fillId="0" borderId="355" xfId="0" applyFont="1" applyBorder="1" applyAlignment="1">
      <alignment horizontal="left" vertical="center" shrinkToFit="1"/>
    </xf>
    <xf numFmtId="0" fontId="13" fillId="0" borderId="356" xfId="0" applyFont="1" applyBorder="1" applyAlignment="1">
      <alignment horizontal="left" vertical="center" shrinkToFit="1"/>
    </xf>
    <xf numFmtId="0" fontId="13" fillId="0" borderId="357" xfId="0" applyFont="1" applyBorder="1" applyAlignment="1">
      <alignment horizontal="left" vertical="center" shrinkToFit="1"/>
    </xf>
    <xf numFmtId="0" fontId="7" fillId="3" borderId="444" xfId="0" applyFont="1" applyFill="1" applyBorder="1" applyAlignment="1">
      <alignment horizontal="center" vertical="center" wrapText="1"/>
    </xf>
    <xf numFmtId="0" fontId="7" fillId="3" borderId="445" xfId="0" applyFont="1" applyFill="1" applyBorder="1" applyAlignment="1">
      <alignment horizontal="center" vertical="center" wrapText="1"/>
    </xf>
    <xf numFmtId="0" fontId="7" fillId="3" borderId="446" xfId="0" applyFont="1" applyFill="1" applyBorder="1" applyAlignment="1">
      <alignment horizontal="center" vertical="center" wrapText="1"/>
    </xf>
    <xf numFmtId="0" fontId="7" fillId="4" borderId="444" xfId="0" applyFont="1" applyFill="1" applyBorder="1" applyAlignment="1">
      <alignment horizontal="left" vertical="top" wrapText="1"/>
    </xf>
    <xf numFmtId="0" fontId="7" fillId="4" borderId="445" xfId="0" applyFont="1" applyFill="1" applyBorder="1" applyAlignment="1">
      <alignment horizontal="left" vertical="top" wrapText="1"/>
    </xf>
    <xf numFmtId="0" fontId="7" fillId="4" borderId="446" xfId="0" applyFont="1" applyFill="1" applyBorder="1" applyAlignment="1">
      <alignment horizontal="left" vertical="top" wrapText="1"/>
    </xf>
    <xf numFmtId="0" fontId="10" fillId="4" borderId="444" xfId="0" applyFont="1" applyFill="1" applyBorder="1" applyAlignment="1">
      <alignment horizontal="center" vertical="center" wrapText="1"/>
    </xf>
    <xf numFmtId="0" fontId="10" fillId="4" borderId="446" xfId="0" applyFont="1" applyFill="1" applyBorder="1" applyAlignment="1">
      <alignment horizontal="center" vertical="center" wrapText="1"/>
    </xf>
    <xf numFmtId="0" fontId="16" fillId="0" borderId="444" xfId="0" applyFont="1" applyBorder="1" applyAlignment="1">
      <alignment horizontal="left" vertical="center" wrapText="1"/>
    </xf>
    <xf numFmtId="0" fontId="16" fillId="0" borderId="445" xfId="0" applyFont="1" applyBorder="1" applyAlignment="1">
      <alignment horizontal="left" vertical="center" wrapText="1"/>
    </xf>
    <xf numFmtId="0" fontId="16" fillId="0" borderId="446" xfId="0" applyFont="1" applyBorder="1" applyAlignment="1">
      <alignment horizontal="left" vertical="center" wrapText="1"/>
    </xf>
    <xf numFmtId="0" fontId="7" fillId="3" borderId="444" xfId="0" applyFont="1" applyFill="1" applyBorder="1" applyAlignment="1">
      <alignment horizontal="center" vertical="center"/>
    </xf>
    <xf numFmtId="0" fontId="7" fillId="3" borderId="445" xfId="0" applyFont="1" applyFill="1" applyBorder="1" applyAlignment="1">
      <alignment horizontal="center" vertical="center"/>
    </xf>
    <xf numFmtId="0" fontId="7" fillId="3" borderId="439" xfId="0" applyFont="1" applyFill="1" applyBorder="1" applyAlignment="1">
      <alignment horizontal="center" vertical="center"/>
    </xf>
    <xf numFmtId="0" fontId="7" fillId="3" borderId="440" xfId="0" applyFont="1" applyFill="1" applyBorder="1" applyAlignment="1">
      <alignment horizontal="center" vertical="center"/>
    </xf>
    <xf numFmtId="0" fontId="14" fillId="0" borderId="441" xfId="0" applyFont="1" applyBorder="1" applyAlignment="1">
      <alignment horizontal="left" vertical="center" shrinkToFit="1"/>
    </xf>
    <xf numFmtId="0" fontId="14" fillId="0" borderId="442" xfId="0" applyFont="1" applyBorder="1" applyAlignment="1">
      <alignment horizontal="left" vertical="center" shrinkToFit="1"/>
    </xf>
    <xf numFmtId="0" fontId="14" fillId="0" borderId="443" xfId="0" applyFont="1" applyBorder="1" applyAlignment="1">
      <alignment horizontal="left" vertical="center" shrinkToFit="1"/>
    </xf>
    <xf numFmtId="0" fontId="7" fillId="3" borderId="434" xfId="0" applyFont="1" applyFill="1" applyBorder="1" applyAlignment="1">
      <alignment horizontal="center" vertical="center"/>
    </xf>
    <xf numFmtId="0" fontId="7" fillId="3" borderId="435" xfId="0" applyFont="1" applyFill="1" applyBorder="1" applyAlignment="1">
      <alignment horizontal="center" vertical="center"/>
    </xf>
    <xf numFmtId="0" fontId="7" fillId="3" borderId="436" xfId="0" applyFont="1" applyFill="1" applyBorder="1" applyAlignment="1">
      <alignment horizontal="center" vertical="center"/>
    </xf>
    <xf numFmtId="0" fontId="8" fillId="0" borderId="437" xfId="0" applyFont="1" applyBorder="1" applyAlignment="1">
      <alignment horizontal="left" vertical="top" wrapText="1"/>
    </xf>
    <xf numFmtId="0" fontId="8" fillId="0" borderId="435" xfId="0" applyFont="1" applyBorder="1" applyAlignment="1">
      <alignment horizontal="left" vertical="top" wrapText="1"/>
    </xf>
    <xf numFmtId="0" fontId="8" fillId="0" borderId="438" xfId="0" applyFont="1" applyBorder="1" applyAlignment="1">
      <alignment horizontal="left" vertical="top" wrapText="1"/>
    </xf>
    <xf numFmtId="0" fontId="7" fillId="3" borderId="429" xfId="0" applyFont="1" applyFill="1" applyBorder="1" applyAlignment="1">
      <alignment horizontal="center" vertical="center"/>
    </xf>
    <xf numFmtId="0" fontId="7" fillId="3" borderId="430" xfId="0" applyFont="1" applyFill="1" applyBorder="1" applyAlignment="1">
      <alignment horizontal="center" vertical="center"/>
    </xf>
    <xf numFmtId="0" fontId="14" fillId="0" borderId="431" xfId="0" applyFont="1" applyBorder="1" applyAlignment="1">
      <alignment horizontal="left" vertical="center" shrinkToFit="1"/>
    </xf>
    <xf numFmtId="0" fontId="14" fillId="0" borderId="432" xfId="0" applyFont="1" applyBorder="1" applyAlignment="1">
      <alignment horizontal="left" vertical="center" shrinkToFit="1"/>
    </xf>
    <xf numFmtId="0" fontId="14" fillId="0" borderId="433" xfId="0" applyFont="1" applyBorder="1" applyAlignment="1">
      <alignment horizontal="left" vertical="center" shrinkToFit="1"/>
    </xf>
    <xf numFmtId="0" fontId="7" fillId="3" borderId="424" xfId="0" applyFont="1" applyFill="1" applyBorder="1" applyAlignment="1">
      <alignment horizontal="center" vertical="center"/>
    </xf>
    <xf numFmtId="0" fontId="7" fillId="3" borderId="425" xfId="0" applyFont="1" applyFill="1" applyBorder="1" applyAlignment="1">
      <alignment horizontal="center" vertical="center"/>
    </xf>
    <xf numFmtId="0" fontId="13" fillId="0" borderId="426" xfId="0" applyFont="1" applyBorder="1" applyAlignment="1">
      <alignment horizontal="left" vertical="center" shrinkToFit="1"/>
    </xf>
    <xf numFmtId="0" fontId="13" fillId="0" borderId="427" xfId="0" applyFont="1" applyBorder="1" applyAlignment="1">
      <alignment horizontal="left" vertical="center" shrinkToFit="1"/>
    </xf>
    <xf numFmtId="0" fontId="13" fillId="0" borderId="428" xfId="0" applyFont="1" applyBorder="1" applyAlignment="1">
      <alignment horizontal="left" vertical="center" shrinkToFit="1"/>
    </xf>
    <xf numFmtId="0" fontId="13" fillId="0" borderId="431" xfId="0" applyFont="1" applyBorder="1" applyAlignment="1">
      <alignment horizontal="left" vertical="center" shrinkToFit="1"/>
    </xf>
    <xf numFmtId="0" fontId="13" fillId="0" borderId="432" xfId="0" applyFont="1" applyBorder="1" applyAlignment="1">
      <alignment horizontal="left" vertical="center" shrinkToFit="1"/>
    </xf>
    <xf numFmtId="0" fontId="13" fillId="0" borderId="433" xfId="0" applyFont="1" applyBorder="1" applyAlignment="1">
      <alignment horizontal="left" vertical="center" shrinkToFit="1"/>
    </xf>
    <xf numFmtId="0" fontId="7" fillId="4" borderId="411" xfId="0" applyFont="1" applyFill="1" applyBorder="1" applyAlignment="1">
      <alignment horizontal="left" vertical="top" wrapText="1"/>
    </xf>
    <xf numFmtId="0" fontId="7" fillId="4" borderId="412" xfId="0" applyFont="1" applyFill="1" applyBorder="1" applyAlignment="1">
      <alignment horizontal="left" vertical="top" wrapText="1"/>
    </xf>
    <xf numFmtId="0" fontId="7" fillId="3" borderId="410" xfId="0" applyFont="1" applyFill="1" applyBorder="1" applyAlignment="1">
      <alignment horizontal="center" vertical="center" wrapText="1"/>
    </xf>
    <xf numFmtId="0" fontId="7" fillId="3" borderId="411" xfId="0" applyFont="1" applyFill="1" applyBorder="1" applyAlignment="1">
      <alignment horizontal="center" vertical="center" wrapText="1"/>
    </xf>
    <xf numFmtId="0" fontId="7" fillId="3" borderId="423" xfId="0" applyFont="1" applyFill="1" applyBorder="1" applyAlignment="1">
      <alignment horizontal="center" vertical="center" wrapText="1"/>
    </xf>
    <xf numFmtId="0" fontId="7" fillId="3" borderId="405" xfId="0" applyFont="1" applyFill="1" applyBorder="1" applyAlignment="1">
      <alignment horizontal="center" vertical="center"/>
    </xf>
    <xf numFmtId="0" fontId="7" fillId="3" borderId="406" xfId="0" applyFont="1" applyFill="1" applyBorder="1" applyAlignment="1">
      <alignment horizontal="center" vertical="center"/>
    </xf>
    <xf numFmtId="0" fontId="14" fillId="0" borderId="407" xfId="0" applyFont="1" applyBorder="1" applyAlignment="1">
      <alignment horizontal="left" vertical="center" shrinkToFit="1"/>
    </xf>
    <xf numFmtId="0" fontId="14" fillId="0" borderId="408" xfId="0" applyFont="1" applyBorder="1" applyAlignment="1">
      <alignment horizontal="left" vertical="center" shrinkToFit="1"/>
    </xf>
    <xf numFmtId="0" fontId="14" fillId="0" borderId="409" xfId="0" applyFont="1" applyBorder="1" applyAlignment="1">
      <alignment horizontal="left" vertical="center" shrinkToFit="1"/>
    </xf>
    <xf numFmtId="0" fontId="7" fillId="3" borderId="418" xfId="0" applyFont="1" applyFill="1" applyBorder="1" applyAlignment="1">
      <alignment horizontal="center" vertical="center"/>
    </xf>
    <xf numFmtId="0" fontId="7" fillId="3" borderId="419" xfId="0" applyFont="1" applyFill="1" applyBorder="1" applyAlignment="1">
      <alignment horizontal="center" vertical="center"/>
    </xf>
    <xf numFmtId="0" fontId="14" fillId="0" borderId="420" xfId="0" applyFont="1" applyBorder="1" applyAlignment="1">
      <alignment horizontal="left" vertical="center" shrinkToFit="1"/>
    </xf>
    <xf numFmtId="0" fontId="14" fillId="0" borderId="421" xfId="0" applyFont="1" applyBorder="1" applyAlignment="1">
      <alignment horizontal="left" vertical="center" shrinkToFit="1"/>
    </xf>
    <xf numFmtId="0" fontId="14" fillId="0" borderId="422" xfId="0" applyFont="1" applyBorder="1" applyAlignment="1">
      <alignment horizontal="left" vertical="center" shrinkToFit="1"/>
    </xf>
    <xf numFmtId="0" fontId="13" fillId="0" borderId="407" xfId="0" applyFont="1" applyBorder="1" applyAlignment="1">
      <alignment horizontal="left" vertical="center" shrinkToFit="1"/>
    </xf>
    <xf numFmtId="0" fontId="13" fillId="0" borderId="408" xfId="0" applyFont="1" applyBorder="1" applyAlignment="1">
      <alignment horizontal="left" vertical="center" shrinkToFit="1"/>
    </xf>
    <xf numFmtId="0" fontId="13" fillId="0" borderId="409" xfId="0" applyFont="1" applyBorder="1" applyAlignment="1">
      <alignment horizontal="left" vertical="center" shrinkToFit="1"/>
    </xf>
    <xf numFmtId="0" fontId="11" fillId="0" borderId="411" xfId="0" applyFont="1" applyBorder="1" applyAlignment="1">
      <alignment horizontal="left" vertical="center" wrapText="1"/>
    </xf>
    <xf numFmtId="0" fontId="11" fillId="0" borderId="412" xfId="0" applyFont="1" applyBorder="1" applyAlignment="1">
      <alignment horizontal="left" vertical="center" wrapText="1"/>
    </xf>
    <xf numFmtId="0" fontId="7" fillId="3" borderId="413" xfId="0" applyFont="1" applyFill="1" applyBorder="1" applyAlignment="1">
      <alignment horizontal="center" vertical="center"/>
    </xf>
    <xf numFmtId="0" fontId="7" fillId="3" borderId="414" xfId="0" applyFont="1" applyFill="1" applyBorder="1" applyAlignment="1">
      <alignment horizontal="center" vertical="center"/>
    </xf>
    <xf numFmtId="0" fontId="7" fillId="3" borderId="415" xfId="0" applyFont="1" applyFill="1" applyBorder="1" applyAlignment="1">
      <alignment horizontal="center" vertical="center"/>
    </xf>
    <xf numFmtId="0" fontId="8" fillId="0" borderId="416" xfId="0" applyFont="1" applyBorder="1" applyAlignment="1">
      <alignment horizontal="left" vertical="top" wrapText="1"/>
    </xf>
    <xf numFmtId="0" fontId="8" fillId="0" borderId="414" xfId="0" applyFont="1" applyBorder="1" applyAlignment="1">
      <alignment horizontal="left" vertical="top" wrapText="1"/>
    </xf>
    <xf numFmtId="0" fontId="8" fillId="0" borderId="417" xfId="0" applyFont="1" applyBorder="1" applyAlignment="1">
      <alignment horizontal="left" vertical="top" wrapText="1"/>
    </xf>
    <xf numFmtId="0" fontId="7" fillId="3" borderId="410" xfId="0" applyFont="1" applyFill="1" applyBorder="1" applyAlignment="1">
      <alignment horizontal="center" vertical="center"/>
    </xf>
    <xf numFmtId="0" fontId="7" fillId="3" borderId="411" xfId="0" applyFont="1" applyFill="1" applyBorder="1" applyAlignment="1">
      <alignment horizontal="center" vertical="center"/>
    </xf>
    <xf numFmtId="0" fontId="11" fillId="0" borderId="398" xfId="0" applyFont="1" applyBorder="1" applyAlignment="1">
      <alignment horizontal="left" vertical="center" wrapText="1"/>
    </xf>
    <xf numFmtId="0" fontId="11" fillId="0" borderId="399" xfId="0" applyFont="1" applyBorder="1" applyAlignment="1">
      <alignment horizontal="left" vertical="center" wrapText="1"/>
    </xf>
    <xf numFmtId="0" fontId="7" fillId="3" borderId="400" xfId="0" applyFont="1" applyFill="1" applyBorder="1" applyAlignment="1">
      <alignment horizontal="center" vertical="center"/>
    </xf>
    <xf numFmtId="0" fontId="7" fillId="3" borderId="401" xfId="0" applyFont="1" applyFill="1" applyBorder="1" applyAlignment="1">
      <alignment horizontal="center" vertical="center"/>
    </xf>
    <xf numFmtId="0" fontId="13" fillId="0" borderId="402" xfId="0" applyFont="1" applyBorder="1" applyAlignment="1">
      <alignment horizontal="left" vertical="center" shrinkToFit="1"/>
    </xf>
    <xf numFmtId="0" fontId="13" fillId="0" borderId="403" xfId="0" applyFont="1" applyBorder="1" applyAlignment="1">
      <alignment horizontal="left" vertical="center" shrinkToFit="1"/>
    </xf>
    <xf numFmtId="0" fontId="13" fillId="0" borderId="404" xfId="0" applyFont="1" applyBorder="1" applyAlignment="1">
      <alignment horizontal="left" vertical="center" shrinkToFit="1"/>
    </xf>
    <xf numFmtId="0" fontId="7" fillId="3" borderId="491" xfId="0" applyFont="1" applyFill="1" applyBorder="1" applyAlignment="1">
      <alignment horizontal="center" vertical="center" wrapText="1"/>
    </xf>
    <xf numFmtId="0" fontId="7" fillId="3" borderId="492" xfId="0" applyFont="1" applyFill="1" applyBorder="1" applyAlignment="1">
      <alignment horizontal="center" vertical="center" wrapText="1"/>
    </xf>
    <xf numFmtId="0" fontId="7" fillId="3" borderId="493" xfId="0" applyFont="1" applyFill="1" applyBorder="1" applyAlignment="1">
      <alignment horizontal="center" vertical="center" wrapText="1"/>
    </xf>
    <xf numFmtId="0" fontId="7" fillId="4" borderId="491" xfId="0" applyFont="1" applyFill="1" applyBorder="1" applyAlignment="1">
      <alignment horizontal="left" vertical="top" wrapText="1"/>
    </xf>
    <xf numFmtId="0" fontId="7" fillId="4" borderId="492" xfId="0" applyFont="1" applyFill="1" applyBorder="1" applyAlignment="1">
      <alignment horizontal="left" vertical="top" wrapText="1"/>
    </xf>
    <xf numFmtId="0" fontId="7" fillId="4" borderId="493" xfId="0" applyFont="1" applyFill="1" applyBorder="1" applyAlignment="1">
      <alignment horizontal="left" vertical="top" wrapText="1"/>
    </xf>
    <xf numFmtId="0" fontId="10" fillId="4" borderId="491" xfId="0" applyFont="1" applyFill="1" applyBorder="1" applyAlignment="1">
      <alignment horizontal="center" vertical="center" wrapText="1"/>
    </xf>
    <xf numFmtId="0" fontId="10" fillId="4" borderId="493" xfId="0" applyFont="1" applyFill="1" applyBorder="1" applyAlignment="1">
      <alignment horizontal="center" vertical="center" wrapText="1"/>
    </xf>
    <xf numFmtId="0" fontId="16" fillId="0" borderId="491" xfId="0" applyFont="1" applyBorder="1" applyAlignment="1">
      <alignment horizontal="left" vertical="center" wrapText="1"/>
    </xf>
    <xf numFmtId="0" fontId="16" fillId="0" borderId="492" xfId="0" applyFont="1" applyBorder="1" applyAlignment="1">
      <alignment horizontal="left" vertical="center" wrapText="1"/>
    </xf>
    <xf numFmtId="0" fontId="16" fillId="0" borderId="493" xfId="0" applyFont="1" applyBorder="1" applyAlignment="1">
      <alignment horizontal="left" vertical="center" wrapText="1"/>
    </xf>
    <xf numFmtId="0" fontId="7" fillId="3" borderId="491" xfId="0" applyFont="1" applyFill="1" applyBorder="1" applyAlignment="1">
      <alignment horizontal="center" vertical="center"/>
    </xf>
    <xf numFmtId="0" fontId="7" fillId="3" borderId="492" xfId="0" applyFont="1" applyFill="1" applyBorder="1" applyAlignment="1">
      <alignment horizontal="center" vertical="center"/>
    </xf>
    <xf numFmtId="0" fontId="7" fillId="3" borderId="486" xfId="0" applyFont="1" applyFill="1" applyBorder="1" applyAlignment="1">
      <alignment horizontal="center" vertical="center"/>
    </xf>
    <xf numFmtId="0" fontId="7" fillId="3" borderId="487" xfId="0" applyFont="1" applyFill="1" applyBorder="1" applyAlignment="1">
      <alignment horizontal="center" vertical="center"/>
    </xf>
    <xf numFmtId="0" fontId="14" fillId="0" borderId="488" xfId="0" applyFont="1" applyBorder="1" applyAlignment="1">
      <alignment horizontal="left" vertical="center" shrinkToFit="1"/>
    </xf>
    <xf numFmtId="0" fontId="14" fillId="0" borderId="489" xfId="0" applyFont="1" applyBorder="1" applyAlignment="1">
      <alignment horizontal="left" vertical="center" shrinkToFit="1"/>
    </xf>
    <xf numFmtId="0" fontId="14" fillId="0" borderId="490" xfId="0" applyFont="1" applyBorder="1" applyAlignment="1">
      <alignment horizontal="left" vertical="center" shrinkToFit="1"/>
    </xf>
    <xf numFmtId="0" fontId="7" fillId="3" borderId="481" xfId="0" applyFont="1" applyFill="1" applyBorder="1" applyAlignment="1">
      <alignment horizontal="center" vertical="center"/>
    </xf>
    <xf numFmtId="0" fontId="7" fillId="3" borderId="482" xfId="0" applyFont="1" applyFill="1" applyBorder="1" applyAlignment="1">
      <alignment horizontal="center" vertical="center"/>
    </xf>
    <xf numFmtId="0" fontId="7" fillId="3" borderId="483" xfId="0" applyFont="1" applyFill="1" applyBorder="1" applyAlignment="1">
      <alignment horizontal="center" vertical="center"/>
    </xf>
    <xf numFmtId="0" fontId="8" fillId="0" borderId="484" xfId="0" applyFont="1" applyBorder="1" applyAlignment="1">
      <alignment horizontal="left" vertical="top" wrapText="1"/>
    </xf>
    <xf numFmtId="0" fontId="8" fillId="0" borderId="482" xfId="0" applyFont="1" applyBorder="1" applyAlignment="1">
      <alignment horizontal="left" vertical="top" wrapText="1"/>
    </xf>
    <xf numFmtId="0" fontId="8" fillId="0" borderId="485" xfId="0" applyFont="1" applyBorder="1" applyAlignment="1">
      <alignment horizontal="left" vertical="top" wrapText="1"/>
    </xf>
    <xf numFmtId="0" fontId="7" fillId="3" borderId="476" xfId="0" applyFont="1" applyFill="1" applyBorder="1" applyAlignment="1">
      <alignment horizontal="center" vertical="center"/>
    </xf>
    <xf numFmtId="0" fontId="7" fillId="3" borderId="477" xfId="0" applyFont="1" applyFill="1" applyBorder="1" applyAlignment="1">
      <alignment horizontal="center" vertical="center"/>
    </xf>
    <xf numFmtId="0" fontId="14" fillId="0" borderId="478" xfId="0" applyFont="1" applyBorder="1" applyAlignment="1">
      <alignment horizontal="left" vertical="center" shrinkToFit="1"/>
    </xf>
    <xf numFmtId="0" fontId="14" fillId="0" borderId="479" xfId="0" applyFont="1" applyBorder="1" applyAlignment="1">
      <alignment horizontal="left" vertical="center" shrinkToFit="1"/>
    </xf>
    <xf numFmtId="0" fontId="14" fillId="0" borderId="480" xfId="0" applyFont="1" applyBorder="1" applyAlignment="1">
      <alignment horizontal="left" vertical="center" shrinkToFit="1"/>
    </xf>
    <xf numFmtId="0" fontId="7" fillId="3" borderId="471" xfId="0" applyFont="1" applyFill="1" applyBorder="1" applyAlignment="1">
      <alignment horizontal="center" vertical="center"/>
    </xf>
    <xf numFmtId="0" fontId="7" fillId="3" borderId="472" xfId="0" applyFont="1" applyFill="1" applyBorder="1" applyAlignment="1">
      <alignment horizontal="center" vertical="center"/>
    </xf>
    <xf numFmtId="0" fontId="13" fillId="0" borderId="473" xfId="0" applyFont="1" applyBorder="1" applyAlignment="1">
      <alignment horizontal="left" vertical="center" shrinkToFit="1"/>
    </xf>
    <xf numFmtId="0" fontId="13" fillId="0" borderId="474" xfId="0" applyFont="1" applyBorder="1" applyAlignment="1">
      <alignment horizontal="left" vertical="center" shrinkToFit="1"/>
    </xf>
    <xf numFmtId="0" fontId="13" fillId="0" borderId="475" xfId="0" applyFont="1" applyBorder="1" applyAlignment="1">
      <alignment horizontal="left" vertical="center" shrinkToFit="1"/>
    </xf>
    <xf numFmtId="0" fontId="13" fillId="0" borderId="478" xfId="0" applyFont="1" applyBorder="1" applyAlignment="1">
      <alignment horizontal="left" vertical="center" shrinkToFit="1"/>
    </xf>
    <xf numFmtId="0" fontId="13" fillId="0" borderId="479" xfId="0" applyFont="1" applyBorder="1" applyAlignment="1">
      <alignment horizontal="left" vertical="center" shrinkToFit="1"/>
    </xf>
    <xf numFmtId="0" fontId="13" fillId="0" borderId="480" xfId="0" applyFont="1" applyBorder="1" applyAlignment="1">
      <alignment horizontal="left" vertical="center" shrinkToFit="1"/>
    </xf>
    <xf numFmtId="0" fontId="7" fillId="4" borderId="458" xfId="0" applyFont="1" applyFill="1" applyBorder="1" applyAlignment="1">
      <alignment horizontal="left" vertical="top" wrapText="1"/>
    </xf>
    <xf numFmtId="0" fontId="7" fillId="4" borderId="459" xfId="0" applyFont="1" applyFill="1" applyBorder="1" applyAlignment="1">
      <alignment horizontal="left" vertical="top" wrapText="1"/>
    </xf>
    <xf numFmtId="0" fontId="7" fillId="3" borderId="457" xfId="0" applyFont="1" applyFill="1" applyBorder="1" applyAlignment="1">
      <alignment horizontal="center" vertical="center" wrapText="1"/>
    </xf>
    <xf numFmtId="0" fontId="7" fillId="3" borderId="458" xfId="0" applyFont="1" applyFill="1" applyBorder="1" applyAlignment="1">
      <alignment horizontal="center" vertical="center" wrapText="1"/>
    </xf>
    <xf numFmtId="0" fontId="7" fillId="3" borderId="470" xfId="0" applyFont="1" applyFill="1" applyBorder="1" applyAlignment="1">
      <alignment horizontal="center" vertical="center" wrapText="1"/>
    </xf>
    <xf numFmtId="0" fontId="7" fillId="3" borderId="452" xfId="0" applyFont="1" applyFill="1" applyBorder="1" applyAlignment="1">
      <alignment horizontal="center" vertical="center"/>
    </xf>
    <xf numFmtId="0" fontId="7" fillId="3" borderId="453" xfId="0" applyFont="1" applyFill="1" applyBorder="1" applyAlignment="1">
      <alignment horizontal="center" vertical="center"/>
    </xf>
    <xf numFmtId="0" fontId="14" fillId="0" borderId="454" xfId="0" applyFont="1" applyBorder="1" applyAlignment="1">
      <alignment horizontal="left" vertical="center" shrinkToFit="1"/>
    </xf>
    <xf numFmtId="0" fontId="14" fillId="0" borderId="455" xfId="0" applyFont="1" applyBorder="1" applyAlignment="1">
      <alignment horizontal="left" vertical="center" shrinkToFit="1"/>
    </xf>
    <xf numFmtId="0" fontId="14" fillId="0" borderId="456" xfId="0" applyFont="1" applyBorder="1" applyAlignment="1">
      <alignment horizontal="left" vertical="center" shrinkToFit="1"/>
    </xf>
    <xf numFmtId="0" fontId="7" fillId="3" borderId="465" xfId="0" applyFont="1" applyFill="1" applyBorder="1" applyAlignment="1">
      <alignment horizontal="center" vertical="center"/>
    </xf>
    <xf numFmtId="0" fontId="7" fillId="3" borderId="466" xfId="0" applyFont="1" applyFill="1" applyBorder="1" applyAlignment="1">
      <alignment horizontal="center" vertical="center"/>
    </xf>
    <xf numFmtId="0" fontId="14" fillId="0" borderId="467" xfId="0" applyFont="1" applyBorder="1" applyAlignment="1">
      <alignment horizontal="left" vertical="center" shrinkToFit="1"/>
    </xf>
    <xf numFmtId="0" fontId="14" fillId="0" borderId="468" xfId="0" applyFont="1" applyBorder="1" applyAlignment="1">
      <alignment horizontal="left" vertical="center" shrinkToFit="1"/>
    </xf>
    <xf numFmtId="0" fontId="14" fillId="0" borderId="469" xfId="0" applyFont="1" applyBorder="1" applyAlignment="1">
      <alignment horizontal="left" vertical="center" shrinkToFit="1"/>
    </xf>
    <xf numFmtId="0" fontId="13" fillId="0" borderId="454" xfId="0" applyFont="1" applyBorder="1" applyAlignment="1">
      <alignment horizontal="left" vertical="center" shrinkToFit="1"/>
    </xf>
    <xf numFmtId="0" fontId="13" fillId="0" borderId="455" xfId="0" applyFont="1" applyBorder="1" applyAlignment="1">
      <alignment horizontal="left" vertical="center" shrinkToFit="1"/>
    </xf>
    <xf numFmtId="0" fontId="13" fillId="0" borderId="456" xfId="0" applyFont="1" applyBorder="1" applyAlignment="1">
      <alignment horizontal="left" vertical="center" shrinkToFit="1"/>
    </xf>
    <xf numFmtId="0" fontId="11" fillId="0" borderId="458" xfId="0" applyFont="1" applyBorder="1" applyAlignment="1">
      <alignment horizontal="left" vertical="center" wrapText="1"/>
    </xf>
    <xf numFmtId="0" fontId="11" fillId="0" borderId="459" xfId="0" applyFont="1" applyBorder="1" applyAlignment="1">
      <alignment horizontal="left" vertical="center" wrapText="1"/>
    </xf>
    <xf numFmtId="0" fontId="7" fillId="3" borderId="460" xfId="0" applyFont="1" applyFill="1" applyBorder="1" applyAlignment="1">
      <alignment horizontal="center" vertical="center"/>
    </xf>
    <xf numFmtId="0" fontId="7" fillId="3" borderId="461" xfId="0" applyFont="1" applyFill="1" applyBorder="1" applyAlignment="1">
      <alignment horizontal="center" vertical="center"/>
    </xf>
    <xf numFmtId="0" fontId="7" fillId="3" borderId="462" xfId="0" applyFont="1" applyFill="1" applyBorder="1" applyAlignment="1">
      <alignment horizontal="center" vertical="center"/>
    </xf>
    <xf numFmtId="0" fontId="8" fillId="0" borderId="463" xfId="0" applyFont="1" applyBorder="1" applyAlignment="1">
      <alignment horizontal="left" vertical="top" wrapText="1"/>
    </xf>
    <xf numFmtId="0" fontId="8" fillId="0" borderId="461" xfId="0" applyFont="1" applyBorder="1" applyAlignment="1">
      <alignment horizontal="left" vertical="top" wrapText="1"/>
    </xf>
    <xf numFmtId="0" fontId="8" fillId="0" borderId="464" xfId="0" applyFont="1" applyBorder="1" applyAlignment="1">
      <alignment horizontal="left" vertical="top" wrapText="1"/>
    </xf>
    <xf numFmtId="0" fontId="7" fillId="3" borderId="457" xfId="0" applyFont="1" applyFill="1" applyBorder="1" applyAlignment="1">
      <alignment horizontal="center" vertical="center"/>
    </xf>
    <xf numFmtId="0" fontId="7" fillId="3" borderId="458" xfId="0" applyFont="1" applyFill="1" applyBorder="1" applyAlignment="1">
      <alignment horizontal="center" vertical="center"/>
    </xf>
    <xf numFmtId="0" fontId="11" fillId="0" borderId="445" xfId="0" applyFont="1" applyBorder="1" applyAlignment="1">
      <alignment horizontal="left" vertical="center" wrapText="1"/>
    </xf>
    <xf numFmtId="0" fontId="11" fillId="0" borderId="446" xfId="0" applyFont="1" applyBorder="1" applyAlignment="1">
      <alignment horizontal="left" vertical="center" wrapText="1"/>
    </xf>
    <xf numFmtId="0" fontId="7" fillId="3" borderId="447" xfId="0" applyFont="1" applyFill="1" applyBorder="1" applyAlignment="1">
      <alignment horizontal="center" vertical="center"/>
    </xf>
    <xf numFmtId="0" fontId="7" fillId="3" borderId="448" xfId="0" applyFont="1" applyFill="1" applyBorder="1" applyAlignment="1">
      <alignment horizontal="center" vertical="center"/>
    </xf>
    <xf numFmtId="0" fontId="13" fillId="0" borderId="449" xfId="0" applyFont="1" applyBorder="1" applyAlignment="1">
      <alignment horizontal="left" vertical="center" shrinkToFit="1"/>
    </xf>
    <xf numFmtId="0" fontId="13" fillId="0" borderId="450" xfId="0" applyFont="1" applyBorder="1" applyAlignment="1">
      <alignment horizontal="left" vertical="center" shrinkToFit="1"/>
    </xf>
    <xf numFmtId="0" fontId="13" fillId="0" borderId="451" xfId="0" applyFont="1" applyBorder="1" applyAlignment="1">
      <alignment horizontal="left" vertical="center" shrinkToFit="1"/>
    </xf>
    <xf numFmtId="0" fontId="7" fillId="3" borderId="538" xfId="0" applyFont="1" applyFill="1" applyBorder="1" applyAlignment="1">
      <alignment horizontal="center" vertical="center" wrapText="1"/>
    </xf>
    <xf numFmtId="0" fontId="7" fillId="3" borderId="539" xfId="0" applyFont="1" applyFill="1" applyBorder="1" applyAlignment="1">
      <alignment horizontal="center" vertical="center" wrapText="1"/>
    </xf>
    <xf numFmtId="0" fontId="7" fillId="3" borderId="540" xfId="0" applyFont="1" applyFill="1" applyBorder="1" applyAlignment="1">
      <alignment horizontal="center" vertical="center" wrapText="1"/>
    </xf>
    <xf numFmtId="0" fontId="7" fillId="4" borderId="538" xfId="0" applyFont="1" applyFill="1" applyBorder="1" applyAlignment="1">
      <alignment horizontal="left" vertical="top" wrapText="1"/>
    </xf>
    <xf numFmtId="0" fontId="7" fillId="4" borderId="539" xfId="0" applyFont="1" applyFill="1" applyBorder="1" applyAlignment="1">
      <alignment horizontal="left" vertical="top" wrapText="1"/>
    </xf>
    <xf numFmtId="0" fontId="7" fillId="4" borderId="540" xfId="0" applyFont="1" applyFill="1" applyBorder="1" applyAlignment="1">
      <alignment horizontal="left" vertical="top" wrapText="1"/>
    </xf>
    <xf numFmtId="0" fontId="10" fillId="4" borderId="538" xfId="0" applyFont="1" applyFill="1" applyBorder="1" applyAlignment="1">
      <alignment horizontal="center" vertical="center" wrapText="1"/>
    </xf>
    <xf numFmtId="0" fontId="10" fillId="4" borderId="540" xfId="0" applyFont="1" applyFill="1" applyBorder="1" applyAlignment="1">
      <alignment horizontal="center" vertical="center" wrapText="1"/>
    </xf>
    <xf numFmtId="0" fontId="16" fillId="0" borderId="538" xfId="0" applyFont="1" applyBorder="1" applyAlignment="1">
      <alignment horizontal="left" vertical="center" wrapText="1"/>
    </xf>
    <xf numFmtId="0" fontId="16" fillId="0" borderId="539" xfId="0" applyFont="1" applyBorder="1" applyAlignment="1">
      <alignment horizontal="left" vertical="center" wrapText="1"/>
    </xf>
    <xf numFmtId="0" fontId="16" fillId="0" borderId="540" xfId="0" applyFont="1" applyBorder="1" applyAlignment="1">
      <alignment horizontal="left" vertical="center" wrapText="1"/>
    </xf>
    <xf numFmtId="0" fontId="7" fillId="3" borderId="538" xfId="0" applyFont="1" applyFill="1" applyBorder="1" applyAlignment="1">
      <alignment horizontal="center" vertical="center"/>
    </xf>
    <xf numFmtId="0" fontId="7" fillId="3" borderId="539" xfId="0" applyFont="1" applyFill="1" applyBorder="1" applyAlignment="1">
      <alignment horizontal="center" vertical="center"/>
    </xf>
    <xf numFmtId="0" fontId="7" fillId="3" borderId="533" xfId="0" applyFont="1" applyFill="1" applyBorder="1" applyAlignment="1">
      <alignment horizontal="center" vertical="center"/>
    </xf>
    <xf numFmtId="0" fontId="7" fillId="3" borderId="534" xfId="0" applyFont="1" applyFill="1" applyBorder="1" applyAlignment="1">
      <alignment horizontal="center" vertical="center"/>
    </xf>
    <xf numFmtId="0" fontId="14" fillId="0" borderId="535" xfId="0" applyFont="1" applyBorder="1" applyAlignment="1">
      <alignment horizontal="left" vertical="center" shrinkToFit="1"/>
    </xf>
    <xf numFmtId="0" fontId="14" fillId="0" borderId="536" xfId="0" applyFont="1" applyBorder="1" applyAlignment="1">
      <alignment horizontal="left" vertical="center" shrinkToFit="1"/>
    </xf>
    <xf numFmtId="0" fontId="14" fillId="0" borderId="537" xfId="0" applyFont="1" applyBorder="1" applyAlignment="1">
      <alignment horizontal="left" vertical="center" shrinkToFit="1"/>
    </xf>
    <xf numFmtId="0" fontId="7" fillId="3" borderId="528" xfId="0" applyFont="1" applyFill="1" applyBorder="1" applyAlignment="1">
      <alignment horizontal="center" vertical="center"/>
    </xf>
    <xf numFmtId="0" fontId="7" fillId="3" borderId="529" xfId="0" applyFont="1" applyFill="1" applyBorder="1" applyAlignment="1">
      <alignment horizontal="center" vertical="center"/>
    </xf>
    <xf numFmtId="0" fontId="7" fillId="3" borderId="530" xfId="0" applyFont="1" applyFill="1" applyBorder="1" applyAlignment="1">
      <alignment horizontal="center" vertical="center"/>
    </xf>
    <xf numFmtId="0" fontId="8" fillId="0" borderId="531" xfId="0" applyFont="1" applyBorder="1" applyAlignment="1">
      <alignment horizontal="left" vertical="top" wrapText="1"/>
    </xf>
    <xf numFmtId="0" fontId="8" fillId="0" borderId="529" xfId="0" applyFont="1" applyBorder="1" applyAlignment="1">
      <alignment horizontal="left" vertical="top" wrapText="1"/>
    </xf>
    <xf numFmtId="0" fontId="8" fillId="0" borderId="532" xfId="0" applyFont="1" applyBorder="1" applyAlignment="1">
      <alignment horizontal="left" vertical="top" wrapText="1"/>
    </xf>
    <xf numFmtId="0" fontId="7" fillId="3" borderId="523" xfId="0" applyFont="1" applyFill="1" applyBorder="1" applyAlignment="1">
      <alignment horizontal="center" vertical="center"/>
    </xf>
    <xf numFmtId="0" fontId="7" fillId="3" borderId="524" xfId="0" applyFont="1" applyFill="1" applyBorder="1" applyAlignment="1">
      <alignment horizontal="center" vertical="center"/>
    </xf>
    <xf numFmtId="0" fontId="14" fillId="0" borderId="525" xfId="0" applyFont="1" applyBorder="1" applyAlignment="1">
      <alignment horizontal="left" vertical="center" shrinkToFit="1"/>
    </xf>
    <xf numFmtId="0" fontId="14" fillId="0" borderId="526" xfId="0" applyFont="1" applyBorder="1" applyAlignment="1">
      <alignment horizontal="left" vertical="center" shrinkToFit="1"/>
    </xf>
    <xf numFmtId="0" fontId="14" fillId="0" borderId="527" xfId="0" applyFont="1" applyBorder="1" applyAlignment="1">
      <alignment horizontal="left" vertical="center" shrinkToFit="1"/>
    </xf>
    <xf numFmtId="0" fontId="7" fillId="3" borderId="518" xfId="0" applyFont="1" applyFill="1" applyBorder="1" applyAlignment="1">
      <alignment horizontal="center" vertical="center"/>
    </xf>
    <xf numFmtId="0" fontId="7" fillId="3" borderId="519" xfId="0" applyFont="1" applyFill="1" applyBorder="1" applyAlignment="1">
      <alignment horizontal="center" vertical="center"/>
    </xf>
    <xf numFmtId="0" fontId="13" fillId="0" borderId="520" xfId="0" applyFont="1" applyBorder="1" applyAlignment="1">
      <alignment horizontal="left" vertical="center" shrinkToFit="1"/>
    </xf>
    <xf numFmtId="0" fontId="13" fillId="0" borderId="521" xfId="0" applyFont="1" applyBorder="1" applyAlignment="1">
      <alignment horizontal="left" vertical="center" shrinkToFit="1"/>
    </xf>
    <xf numFmtId="0" fontId="13" fillId="0" borderId="522" xfId="0" applyFont="1" applyBorder="1" applyAlignment="1">
      <alignment horizontal="left" vertical="center" shrinkToFit="1"/>
    </xf>
    <xf numFmtId="0" fontId="13" fillId="0" borderId="525" xfId="0" applyFont="1" applyBorder="1" applyAlignment="1">
      <alignment horizontal="left" vertical="center" shrinkToFit="1"/>
    </xf>
    <xf numFmtId="0" fontId="13" fillId="0" borderId="526" xfId="0" applyFont="1" applyBorder="1" applyAlignment="1">
      <alignment horizontal="left" vertical="center" shrinkToFit="1"/>
    </xf>
    <xf numFmtId="0" fontId="13" fillId="0" borderId="527" xfId="0" applyFont="1" applyBorder="1" applyAlignment="1">
      <alignment horizontal="left" vertical="center" shrinkToFit="1"/>
    </xf>
    <xf numFmtId="0" fontId="7" fillId="4" borderId="505" xfId="0" applyFont="1" applyFill="1" applyBorder="1" applyAlignment="1">
      <alignment horizontal="left" vertical="top" wrapText="1"/>
    </xf>
    <xf numFmtId="0" fontId="7" fillId="4" borderId="506" xfId="0" applyFont="1" applyFill="1" applyBorder="1" applyAlignment="1">
      <alignment horizontal="left" vertical="top" wrapText="1"/>
    </xf>
    <xf numFmtId="0" fontId="7" fillId="3" borderId="504" xfId="0" applyFont="1" applyFill="1" applyBorder="1" applyAlignment="1">
      <alignment horizontal="center" vertical="center" wrapText="1"/>
    </xf>
    <xf numFmtId="0" fontId="7" fillId="3" borderId="505" xfId="0" applyFont="1" applyFill="1" applyBorder="1" applyAlignment="1">
      <alignment horizontal="center" vertical="center" wrapText="1"/>
    </xf>
    <xf numFmtId="0" fontId="7" fillId="3" borderId="517" xfId="0" applyFont="1" applyFill="1" applyBorder="1" applyAlignment="1">
      <alignment horizontal="center" vertical="center" wrapText="1"/>
    </xf>
    <xf numFmtId="0" fontId="7" fillId="3" borderId="499" xfId="0" applyFont="1" applyFill="1" applyBorder="1" applyAlignment="1">
      <alignment horizontal="center" vertical="center"/>
    </xf>
    <xf numFmtId="0" fontId="7" fillId="3" borderId="500" xfId="0" applyFont="1" applyFill="1" applyBorder="1" applyAlignment="1">
      <alignment horizontal="center" vertical="center"/>
    </xf>
    <xf numFmtId="0" fontId="14" fillId="0" borderId="501" xfId="0" applyFont="1" applyBorder="1" applyAlignment="1">
      <alignment horizontal="left" vertical="center" shrinkToFit="1"/>
    </xf>
    <xf numFmtId="0" fontId="14" fillId="0" borderId="502" xfId="0" applyFont="1" applyBorder="1" applyAlignment="1">
      <alignment horizontal="left" vertical="center" shrinkToFit="1"/>
    </xf>
    <xf numFmtId="0" fontId="14" fillId="0" borderId="503" xfId="0" applyFont="1" applyBorder="1" applyAlignment="1">
      <alignment horizontal="left" vertical="center" shrinkToFit="1"/>
    </xf>
    <xf numFmtId="0" fontId="7" fillId="3" borderId="512" xfId="0" applyFont="1" applyFill="1" applyBorder="1" applyAlignment="1">
      <alignment horizontal="center" vertical="center"/>
    </xf>
    <xf numFmtId="0" fontId="7" fillId="3" borderId="513" xfId="0" applyFont="1" applyFill="1" applyBorder="1" applyAlignment="1">
      <alignment horizontal="center" vertical="center"/>
    </xf>
    <xf numFmtId="0" fontId="14" fillId="0" borderId="514" xfId="0" applyFont="1" applyBorder="1" applyAlignment="1">
      <alignment horizontal="left" vertical="center" shrinkToFit="1"/>
    </xf>
    <xf numFmtId="0" fontId="14" fillId="0" borderId="515" xfId="0" applyFont="1" applyBorder="1" applyAlignment="1">
      <alignment horizontal="left" vertical="center" shrinkToFit="1"/>
    </xf>
    <xf numFmtId="0" fontId="14" fillId="0" borderId="516" xfId="0" applyFont="1" applyBorder="1" applyAlignment="1">
      <alignment horizontal="left" vertical="center" shrinkToFit="1"/>
    </xf>
    <xf numFmtId="0" fontId="13" fillId="0" borderId="501" xfId="0" applyFont="1" applyBorder="1" applyAlignment="1">
      <alignment horizontal="left" vertical="center" shrinkToFit="1"/>
    </xf>
    <xf numFmtId="0" fontId="13" fillId="0" borderId="502" xfId="0" applyFont="1" applyBorder="1" applyAlignment="1">
      <alignment horizontal="left" vertical="center" shrinkToFit="1"/>
    </xf>
    <xf numFmtId="0" fontId="13" fillId="0" borderId="503" xfId="0" applyFont="1" applyBorder="1" applyAlignment="1">
      <alignment horizontal="left" vertical="center" shrinkToFit="1"/>
    </xf>
    <xf numFmtId="0" fontId="11" fillId="0" borderId="505" xfId="0" applyFont="1" applyBorder="1" applyAlignment="1">
      <alignment horizontal="left" vertical="center" wrapText="1"/>
    </xf>
    <xf numFmtId="0" fontId="11" fillId="0" borderId="506" xfId="0" applyFont="1" applyBorder="1" applyAlignment="1">
      <alignment horizontal="left" vertical="center" wrapText="1"/>
    </xf>
    <xf numFmtId="0" fontId="7" fillId="3" borderId="507" xfId="0" applyFont="1" applyFill="1" applyBorder="1" applyAlignment="1">
      <alignment horizontal="center" vertical="center"/>
    </xf>
    <xf numFmtId="0" fontId="7" fillId="3" borderId="508" xfId="0" applyFont="1" applyFill="1" applyBorder="1" applyAlignment="1">
      <alignment horizontal="center" vertical="center"/>
    </xf>
    <xf numFmtId="0" fontId="7" fillId="3" borderId="509" xfId="0" applyFont="1" applyFill="1" applyBorder="1" applyAlignment="1">
      <alignment horizontal="center" vertical="center"/>
    </xf>
    <xf numFmtId="0" fontId="8" fillId="0" borderId="510" xfId="0" applyFont="1" applyBorder="1" applyAlignment="1">
      <alignment horizontal="left" vertical="top" wrapText="1"/>
    </xf>
    <xf numFmtId="0" fontId="8" fillId="0" borderId="508" xfId="0" applyFont="1" applyBorder="1" applyAlignment="1">
      <alignment horizontal="left" vertical="top" wrapText="1"/>
    </xf>
    <xf numFmtId="0" fontId="8" fillId="0" borderId="511" xfId="0" applyFont="1" applyBorder="1" applyAlignment="1">
      <alignment horizontal="left" vertical="top" wrapText="1"/>
    </xf>
    <xf numFmtId="0" fontId="7" fillId="3" borderId="504" xfId="0" applyFont="1" applyFill="1" applyBorder="1" applyAlignment="1">
      <alignment horizontal="center" vertical="center"/>
    </xf>
    <xf numFmtId="0" fontId="7" fillId="3" borderId="505" xfId="0" applyFont="1" applyFill="1" applyBorder="1" applyAlignment="1">
      <alignment horizontal="center" vertical="center"/>
    </xf>
    <xf numFmtId="0" fontId="11" fillId="0" borderId="492" xfId="0" applyFont="1" applyBorder="1" applyAlignment="1">
      <alignment horizontal="left" vertical="center" wrapText="1"/>
    </xf>
    <xf numFmtId="0" fontId="11" fillId="0" borderId="493" xfId="0" applyFont="1" applyBorder="1" applyAlignment="1">
      <alignment horizontal="left" vertical="center" wrapText="1"/>
    </xf>
    <xf numFmtId="0" fontId="7" fillId="3" borderId="494" xfId="0" applyFont="1" applyFill="1" applyBorder="1" applyAlignment="1">
      <alignment horizontal="center" vertical="center"/>
    </xf>
    <xf numFmtId="0" fontId="7" fillId="3" borderId="495" xfId="0" applyFont="1" applyFill="1" applyBorder="1" applyAlignment="1">
      <alignment horizontal="center" vertical="center"/>
    </xf>
    <xf numFmtId="0" fontId="13" fillId="0" borderId="496" xfId="0" applyFont="1" applyBorder="1" applyAlignment="1">
      <alignment horizontal="left" vertical="center" shrinkToFit="1"/>
    </xf>
    <xf numFmtId="0" fontId="13" fillId="0" borderId="497" xfId="0" applyFont="1" applyBorder="1" applyAlignment="1">
      <alignment horizontal="left" vertical="center" shrinkToFit="1"/>
    </xf>
    <xf numFmtId="0" fontId="13" fillId="0" borderId="498" xfId="0" applyFont="1" applyBorder="1" applyAlignment="1">
      <alignment horizontal="left" vertical="center" shrinkToFit="1"/>
    </xf>
    <xf numFmtId="0" fontId="7" fillId="3" borderId="585" xfId="0" applyFont="1" applyFill="1" applyBorder="1" applyAlignment="1">
      <alignment horizontal="center" vertical="center" wrapText="1"/>
    </xf>
    <xf numFmtId="0" fontId="7" fillId="3" borderId="586" xfId="0" applyFont="1" applyFill="1" applyBorder="1" applyAlignment="1">
      <alignment horizontal="center" vertical="center" wrapText="1"/>
    </xf>
    <xf numFmtId="0" fontId="7" fillId="3" borderId="587" xfId="0" applyFont="1" applyFill="1" applyBorder="1" applyAlignment="1">
      <alignment horizontal="center" vertical="center" wrapText="1"/>
    </xf>
    <xf numFmtId="0" fontId="7" fillId="4" borderId="585" xfId="0" applyFont="1" applyFill="1" applyBorder="1" applyAlignment="1">
      <alignment horizontal="left" vertical="top" wrapText="1"/>
    </xf>
    <xf numFmtId="0" fontId="7" fillId="4" borderId="586" xfId="0" applyFont="1" applyFill="1" applyBorder="1" applyAlignment="1">
      <alignment horizontal="left" vertical="top" wrapText="1"/>
    </xf>
    <xf numFmtId="0" fontId="7" fillId="4" borderId="587" xfId="0" applyFont="1" applyFill="1" applyBorder="1" applyAlignment="1">
      <alignment horizontal="left" vertical="top" wrapText="1"/>
    </xf>
    <xf numFmtId="0" fontId="10" fillId="4" borderId="585" xfId="0" applyFont="1" applyFill="1" applyBorder="1" applyAlignment="1">
      <alignment horizontal="center" vertical="center" wrapText="1"/>
    </xf>
    <xf numFmtId="0" fontId="10" fillId="4" borderId="587" xfId="0" applyFont="1" applyFill="1" applyBorder="1" applyAlignment="1">
      <alignment horizontal="center" vertical="center" wrapText="1"/>
    </xf>
    <xf numFmtId="0" fontId="16" fillId="0" borderId="585" xfId="0" applyFont="1" applyBorder="1" applyAlignment="1">
      <alignment horizontal="left" vertical="center" wrapText="1"/>
    </xf>
    <xf numFmtId="0" fontId="16" fillId="0" borderId="586" xfId="0" applyFont="1" applyBorder="1" applyAlignment="1">
      <alignment horizontal="left" vertical="center" wrapText="1"/>
    </xf>
    <xf numFmtId="0" fontId="16" fillId="0" borderId="587" xfId="0" applyFont="1" applyBorder="1" applyAlignment="1">
      <alignment horizontal="left" vertical="center" wrapText="1"/>
    </xf>
    <xf numFmtId="0" fontId="7" fillId="3" borderId="585" xfId="0" applyFont="1" applyFill="1" applyBorder="1" applyAlignment="1">
      <alignment horizontal="center" vertical="center"/>
    </xf>
    <xf numFmtId="0" fontId="7" fillId="3" borderId="586" xfId="0" applyFont="1" applyFill="1" applyBorder="1" applyAlignment="1">
      <alignment horizontal="center" vertical="center"/>
    </xf>
    <xf numFmtId="0" fontId="7" fillId="3" borderId="580" xfId="0" applyFont="1" applyFill="1" applyBorder="1" applyAlignment="1">
      <alignment horizontal="center" vertical="center"/>
    </xf>
    <xf numFmtId="0" fontId="7" fillId="3" borderId="581" xfId="0" applyFont="1" applyFill="1" applyBorder="1" applyAlignment="1">
      <alignment horizontal="center" vertical="center"/>
    </xf>
    <xf numFmtId="0" fontId="14" fillId="0" borderId="582" xfId="0" applyFont="1" applyBorder="1" applyAlignment="1">
      <alignment horizontal="left" vertical="center" shrinkToFit="1"/>
    </xf>
    <xf numFmtId="0" fontId="14" fillId="0" borderId="583" xfId="0" applyFont="1" applyBorder="1" applyAlignment="1">
      <alignment horizontal="left" vertical="center" shrinkToFit="1"/>
    </xf>
    <xf numFmtId="0" fontId="14" fillId="0" borderId="584" xfId="0" applyFont="1" applyBorder="1" applyAlignment="1">
      <alignment horizontal="left" vertical="center" shrinkToFit="1"/>
    </xf>
    <xf numFmtId="0" fontId="7" fillId="3" borderId="575" xfId="0" applyFont="1" applyFill="1" applyBorder="1" applyAlignment="1">
      <alignment horizontal="center" vertical="center"/>
    </xf>
    <xf numFmtId="0" fontId="7" fillId="3" borderId="576" xfId="0" applyFont="1" applyFill="1" applyBorder="1" applyAlignment="1">
      <alignment horizontal="center" vertical="center"/>
    </xf>
    <xf numFmtId="0" fontId="7" fillId="3" borderId="577" xfId="0" applyFont="1" applyFill="1" applyBorder="1" applyAlignment="1">
      <alignment horizontal="center" vertical="center"/>
    </xf>
    <xf numFmtId="0" fontId="8" fillId="0" borderId="578" xfId="0" applyFont="1" applyBorder="1" applyAlignment="1">
      <alignment horizontal="left" vertical="top" wrapText="1"/>
    </xf>
    <xf numFmtId="0" fontId="8" fillId="0" borderId="576" xfId="0" applyFont="1" applyBorder="1" applyAlignment="1">
      <alignment horizontal="left" vertical="top" wrapText="1"/>
    </xf>
    <xf numFmtId="0" fontId="8" fillId="0" borderId="579" xfId="0" applyFont="1" applyBorder="1" applyAlignment="1">
      <alignment horizontal="left" vertical="top" wrapText="1"/>
    </xf>
    <xf numFmtId="0" fontId="7" fillId="3" borderId="570" xfId="0" applyFont="1" applyFill="1" applyBorder="1" applyAlignment="1">
      <alignment horizontal="center" vertical="center"/>
    </xf>
    <xf numFmtId="0" fontId="7" fillId="3" borderId="571" xfId="0" applyFont="1" applyFill="1" applyBorder="1" applyAlignment="1">
      <alignment horizontal="center" vertical="center"/>
    </xf>
    <xf numFmtId="0" fontId="14" fillId="0" borderId="572" xfId="0" applyFont="1" applyBorder="1" applyAlignment="1">
      <alignment horizontal="left" vertical="center" shrinkToFit="1"/>
    </xf>
    <xf numFmtId="0" fontId="14" fillId="0" borderId="573" xfId="0" applyFont="1" applyBorder="1" applyAlignment="1">
      <alignment horizontal="left" vertical="center" shrinkToFit="1"/>
    </xf>
    <xf numFmtId="0" fontId="14" fillId="0" borderId="574" xfId="0" applyFont="1" applyBorder="1" applyAlignment="1">
      <alignment horizontal="left" vertical="center" shrinkToFit="1"/>
    </xf>
    <xf numFmtId="0" fontId="7" fillId="3" borderId="565" xfId="0" applyFont="1" applyFill="1" applyBorder="1" applyAlignment="1">
      <alignment horizontal="center" vertical="center"/>
    </xf>
    <xf numFmtId="0" fontId="7" fillId="3" borderId="566" xfId="0" applyFont="1" applyFill="1" applyBorder="1" applyAlignment="1">
      <alignment horizontal="center" vertical="center"/>
    </xf>
    <xf numFmtId="0" fontId="13" fillId="0" borderId="567" xfId="0" applyFont="1" applyBorder="1" applyAlignment="1">
      <alignment horizontal="left" vertical="center" shrinkToFit="1"/>
    </xf>
    <xf numFmtId="0" fontId="13" fillId="0" borderId="568" xfId="0" applyFont="1" applyBorder="1" applyAlignment="1">
      <alignment horizontal="left" vertical="center" shrinkToFit="1"/>
    </xf>
    <xf numFmtId="0" fontId="13" fillId="0" borderId="569" xfId="0" applyFont="1" applyBorder="1" applyAlignment="1">
      <alignment horizontal="left" vertical="center" shrinkToFit="1"/>
    </xf>
    <xf numFmtId="0" fontId="13" fillId="0" borderId="572" xfId="0" applyFont="1" applyBorder="1" applyAlignment="1">
      <alignment horizontal="left" vertical="center" shrinkToFit="1"/>
    </xf>
    <xf numFmtId="0" fontId="13" fillId="0" borderId="573" xfId="0" applyFont="1" applyBorder="1" applyAlignment="1">
      <alignment horizontal="left" vertical="center" shrinkToFit="1"/>
    </xf>
    <xf numFmtId="0" fontId="13" fillId="0" borderId="574" xfId="0" applyFont="1" applyBorder="1" applyAlignment="1">
      <alignment horizontal="left" vertical="center" shrinkToFit="1"/>
    </xf>
    <xf numFmtId="0" fontId="7" fillId="4" borderId="552" xfId="0" applyFont="1" applyFill="1" applyBorder="1" applyAlignment="1">
      <alignment horizontal="left" vertical="top" wrapText="1"/>
    </xf>
    <xf numFmtId="0" fontId="7" fillId="4" borderId="553" xfId="0" applyFont="1" applyFill="1" applyBorder="1" applyAlignment="1">
      <alignment horizontal="left" vertical="top" wrapText="1"/>
    </xf>
    <xf numFmtId="0" fontId="7" fillId="3" borderId="551" xfId="0" applyFont="1" applyFill="1" applyBorder="1" applyAlignment="1">
      <alignment horizontal="center" vertical="center" wrapText="1"/>
    </xf>
    <xf numFmtId="0" fontId="7" fillId="3" borderId="552" xfId="0" applyFont="1" applyFill="1" applyBorder="1" applyAlignment="1">
      <alignment horizontal="center" vertical="center" wrapText="1"/>
    </xf>
    <xf numFmtId="0" fontId="7" fillId="3" borderId="564" xfId="0" applyFont="1" applyFill="1" applyBorder="1" applyAlignment="1">
      <alignment horizontal="center" vertical="center" wrapText="1"/>
    </xf>
    <xf numFmtId="0" fontId="7" fillId="3" borderId="546" xfId="0" applyFont="1" applyFill="1" applyBorder="1" applyAlignment="1">
      <alignment horizontal="center" vertical="center"/>
    </xf>
    <xf numFmtId="0" fontId="7" fillId="3" borderId="547" xfId="0" applyFont="1" applyFill="1" applyBorder="1" applyAlignment="1">
      <alignment horizontal="center" vertical="center"/>
    </xf>
    <xf numFmtId="0" fontId="14" fillId="0" borderId="548" xfId="0" applyFont="1" applyBorder="1" applyAlignment="1">
      <alignment horizontal="left" vertical="center" shrinkToFit="1"/>
    </xf>
    <xf numFmtId="0" fontId="14" fillId="0" borderId="549" xfId="0" applyFont="1" applyBorder="1" applyAlignment="1">
      <alignment horizontal="left" vertical="center" shrinkToFit="1"/>
    </xf>
    <xf numFmtId="0" fontId="14" fillId="0" borderId="550" xfId="0" applyFont="1" applyBorder="1" applyAlignment="1">
      <alignment horizontal="left" vertical="center" shrinkToFit="1"/>
    </xf>
    <xf numFmtId="0" fontId="7" fillId="3" borderId="559" xfId="0" applyFont="1" applyFill="1" applyBorder="1" applyAlignment="1">
      <alignment horizontal="center" vertical="center"/>
    </xf>
    <xf numFmtId="0" fontId="7" fillId="3" borderId="560" xfId="0" applyFont="1" applyFill="1" applyBorder="1" applyAlignment="1">
      <alignment horizontal="center" vertical="center"/>
    </xf>
    <xf numFmtId="0" fontId="14" fillId="0" borderId="561" xfId="0" applyFont="1" applyBorder="1" applyAlignment="1">
      <alignment horizontal="left" vertical="center" shrinkToFit="1"/>
    </xf>
    <xf numFmtId="0" fontId="14" fillId="0" borderId="562" xfId="0" applyFont="1" applyBorder="1" applyAlignment="1">
      <alignment horizontal="left" vertical="center" shrinkToFit="1"/>
    </xf>
    <xf numFmtId="0" fontId="14" fillId="0" borderId="563" xfId="0" applyFont="1" applyBorder="1" applyAlignment="1">
      <alignment horizontal="left" vertical="center" shrinkToFit="1"/>
    </xf>
    <xf numFmtId="0" fontId="13" fillId="0" borderId="548" xfId="0" applyFont="1" applyBorder="1" applyAlignment="1">
      <alignment horizontal="left" vertical="center" shrinkToFit="1"/>
    </xf>
    <xf numFmtId="0" fontId="13" fillId="0" borderId="549" xfId="0" applyFont="1" applyBorder="1" applyAlignment="1">
      <alignment horizontal="left" vertical="center" shrinkToFit="1"/>
    </xf>
    <xf numFmtId="0" fontId="13" fillId="0" borderId="550" xfId="0" applyFont="1" applyBorder="1" applyAlignment="1">
      <alignment horizontal="left" vertical="center" shrinkToFit="1"/>
    </xf>
    <xf numFmtId="0" fontId="11" fillId="0" borderId="552" xfId="0" applyFont="1" applyBorder="1" applyAlignment="1">
      <alignment horizontal="left" vertical="center" wrapText="1"/>
    </xf>
    <xf numFmtId="0" fontId="11" fillId="0" borderId="553" xfId="0" applyFont="1" applyBorder="1" applyAlignment="1">
      <alignment horizontal="left" vertical="center" wrapText="1"/>
    </xf>
    <xf numFmtId="0" fontId="7" fillId="3" borderId="554" xfId="0" applyFont="1" applyFill="1" applyBorder="1" applyAlignment="1">
      <alignment horizontal="center" vertical="center"/>
    </xf>
    <xf numFmtId="0" fontId="7" fillId="3" borderId="555" xfId="0" applyFont="1" applyFill="1" applyBorder="1" applyAlignment="1">
      <alignment horizontal="center" vertical="center"/>
    </xf>
    <xf numFmtId="0" fontId="7" fillId="3" borderId="556" xfId="0" applyFont="1" applyFill="1" applyBorder="1" applyAlignment="1">
      <alignment horizontal="center" vertical="center"/>
    </xf>
    <xf numFmtId="0" fontId="8" fillId="0" borderId="557" xfId="0" applyFont="1" applyBorder="1" applyAlignment="1">
      <alignment horizontal="left" vertical="top" wrapText="1"/>
    </xf>
    <xf numFmtId="0" fontId="8" fillId="0" borderId="555" xfId="0" applyFont="1" applyBorder="1" applyAlignment="1">
      <alignment horizontal="left" vertical="top" wrapText="1"/>
    </xf>
    <xf numFmtId="0" fontId="8" fillId="0" borderId="558" xfId="0" applyFont="1" applyBorder="1" applyAlignment="1">
      <alignment horizontal="left" vertical="top" wrapText="1"/>
    </xf>
    <xf numFmtId="0" fontId="7" fillId="3" borderId="551" xfId="0" applyFont="1" applyFill="1" applyBorder="1" applyAlignment="1">
      <alignment horizontal="center" vertical="center"/>
    </xf>
    <xf numFmtId="0" fontId="7" fillId="3" borderId="552" xfId="0" applyFont="1" applyFill="1" applyBorder="1" applyAlignment="1">
      <alignment horizontal="center" vertical="center"/>
    </xf>
    <xf numFmtId="0" fontId="11" fillId="0" borderId="539" xfId="0" applyFont="1" applyBorder="1" applyAlignment="1">
      <alignment horizontal="left" vertical="center" wrapText="1"/>
    </xf>
    <xf numFmtId="0" fontId="11" fillId="0" borderId="540" xfId="0" applyFont="1" applyBorder="1" applyAlignment="1">
      <alignment horizontal="left" vertical="center" wrapText="1"/>
    </xf>
    <xf numFmtId="0" fontId="7" fillId="3" borderId="541" xfId="0" applyFont="1" applyFill="1" applyBorder="1" applyAlignment="1">
      <alignment horizontal="center" vertical="center"/>
    </xf>
    <xf numFmtId="0" fontId="7" fillId="3" borderId="542" xfId="0" applyFont="1" applyFill="1" applyBorder="1" applyAlignment="1">
      <alignment horizontal="center" vertical="center"/>
    </xf>
    <xf numFmtId="0" fontId="13" fillId="0" borderId="543" xfId="0" applyFont="1" applyBorder="1" applyAlignment="1">
      <alignment horizontal="left" vertical="center" shrinkToFit="1"/>
    </xf>
    <xf numFmtId="0" fontId="13" fillId="0" borderId="544" xfId="0" applyFont="1" applyBorder="1" applyAlignment="1">
      <alignment horizontal="left" vertical="center" shrinkToFit="1"/>
    </xf>
    <xf numFmtId="0" fontId="13" fillId="0" borderId="545" xfId="0" applyFont="1" applyBorder="1" applyAlignment="1">
      <alignment horizontal="left" vertical="center" shrinkToFit="1"/>
    </xf>
    <xf numFmtId="0" fontId="7" fillId="3" borderId="632" xfId="0" applyFont="1" applyFill="1" applyBorder="1" applyAlignment="1">
      <alignment horizontal="center" vertical="center" wrapText="1"/>
    </xf>
    <xf numFmtId="0" fontId="7" fillId="3" borderId="633" xfId="0" applyFont="1" applyFill="1" applyBorder="1" applyAlignment="1">
      <alignment horizontal="center" vertical="center" wrapText="1"/>
    </xf>
    <xf numFmtId="0" fontId="7" fillId="3" borderId="634" xfId="0" applyFont="1" applyFill="1" applyBorder="1" applyAlignment="1">
      <alignment horizontal="center" vertical="center" wrapText="1"/>
    </xf>
    <xf numFmtId="0" fontId="7" fillId="4" borderId="632" xfId="0" applyFont="1" applyFill="1" applyBorder="1" applyAlignment="1">
      <alignment horizontal="left" vertical="top" wrapText="1"/>
    </xf>
    <xf numFmtId="0" fontId="7" fillId="4" borderId="633" xfId="0" applyFont="1" applyFill="1" applyBorder="1" applyAlignment="1">
      <alignment horizontal="left" vertical="top" wrapText="1"/>
    </xf>
    <xf numFmtId="0" fontId="7" fillId="4" borderId="634" xfId="0" applyFont="1" applyFill="1" applyBorder="1" applyAlignment="1">
      <alignment horizontal="left" vertical="top" wrapText="1"/>
    </xf>
    <xf numFmtId="0" fontId="10" fillId="4" borderId="632" xfId="0" applyFont="1" applyFill="1" applyBorder="1" applyAlignment="1">
      <alignment horizontal="center" vertical="center" wrapText="1"/>
    </xf>
    <xf numFmtId="0" fontId="10" fillId="4" borderId="634" xfId="0" applyFont="1" applyFill="1" applyBorder="1" applyAlignment="1">
      <alignment horizontal="center" vertical="center" wrapText="1"/>
    </xf>
    <xf numFmtId="0" fontId="16" fillId="0" borderId="632" xfId="0" applyFont="1" applyBorder="1" applyAlignment="1">
      <alignment horizontal="left" vertical="center" wrapText="1"/>
    </xf>
    <xf numFmtId="0" fontId="16" fillId="0" borderId="633" xfId="0" applyFont="1" applyBorder="1" applyAlignment="1">
      <alignment horizontal="left" vertical="center" wrapText="1"/>
    </xf>
    <xf numFmtId="0" fontId="16" fillId="0" borderId="634" xfId="0" applyFont="1" applyBorder="1" applyAlignment="1">
      <alignment horizontal="left" vertical="center" wrapText="1"/>
    </xf>
    <xf numFmtId="0" fontId="7" fillId="3" borderId="632" xfId="0" applyFont="1" applyFill="1" applyBorder="1" applyAlignment="1">
      <alignment horizontal="center" vertical="center"/>
    </xf>
    <xf numFmtId="0" fontId="7" fillId="3" borderId="633" xfId="0" applyFont="1" applyFill="1" applyBorder="1" applyAlignment="1">
      <alignment horizontal="center" vertical="center"/>
    </xf>
    <xf numFmtId="0" fontId="7" fillId="3" borderId="627" xfId="0" applyFont="1" applyFill="1" applyBorder="1" applyAlignment="1">
      <alignment horizontal="center" vertical="center"/>
    </xf>
    <xf numFmtId="0" fontId="7" fillId="3" borderId="628" xfId="0" applyFont="1" applyFill="1" applyBorder="1" applyAlignment="1">
      <alignment horizontal="center" vertical="center"/>
    </xf>
    <xf numFmtId="0" fontId="14" fillId="0" borderId="629" xfId="0" applyFont="1" applyBorder="1" applyAlignment="1">
      <alignment horizontal="left" vertical="center" shrinkToFit="1"/>
    </xf>
    <xf numFmtId="0" fontId="14" fillId="0" borderId="630" xfId="0" applyFont="1" applyBorder="1" applyAlignment="1">
      <alignment horizontal="left" vertical="center" shrinkToFit="1"/>
    </xf>
    <xf numFmtId="0" fontId="14" fillId="0" borderId="631" xfId="0" applyFont="1" applyBorder="1" applyAlignment="1">
      <alignment horizontal="left" vertical="center" shrinkToFit="1"/>
    </xf>
    <xf numFmtId="0" fontId="7" fillId="3" borderId="622" xfId="0" applyFont="1" applyFill="1" applyBorder="1" applyAlignment="1">
      <alignment horizontal="center" vertical="center"/>
    </xf>
    <xf numFmtId="0" fontId="7" fillId="3" borderId="623" xfId="0" applyFont="1" applyFill="1" applyBorder="1" applyAlignment="1">
      <alignment horizontal="center" vertical="center"/>
    </xf>
    <xf numFmtId="0" fontId="7" fillId="3" borderId="624" xfId="0" applyFont="1" applyFill="1" applyBorder="1" applyAlignment="1">
      <alignment horizontal="center" vertical="center"/>
    </xf>
    <xf numFmtId="0" fontId="8" fillId="0" borderId="625" xfId="0" applyFont="1" applyBorder="1" applyAlignment="1">
      <alignment horizontal="left" vertical="top" wrapText="1"/>
    </xf>
    <xf numFmtId="0" fontId="8" fillId="0" borderId="623" xfId="0" applyFont="1" applyBorder="1" applyAlignment="1">
      <alignment horizontal="left" vertical="top" wrapText="1"/>
    </xf>
    <xf numFmtId="0" fontId="8" fillId="0" borderId="626" xfId="0" applyFont="1" applyBorder="1" applyAlignment="1">
      <alignment horizontal="left" vertical="top" wrapText="1"/>
    </xf>
    <xf numFmtId="0" fontId="7" fillId="3" borderId="617" xfId="0" applyFont="1" applyFill="1" applyBorder="1" applyAlignment="1">
      <alignment horizontal="center" vertical="center"/>
    </xf>
    <xf numFmtId="0" fontId="7" fillId="3" borderId="618" xfId="0" applyFont="1" applyFill="1" applyBorder="1" applyAlignment="1">
      <alignment horizontal="center" vertical="center"/>
    </xf>
    <xf numFmtId="0" fontId="14" fillId="0" borderId="619" xfId="0" applyFont="1" applyBorder="1" applyAlignment="1">
      <alignment horizontal="left" vertical="center" shrinkToFit="1"/>
    </xf>
    <xf numFmtId="0" fontId="14" fillId="0" borderId="620" xfId="0" applyFont="1" applyBorder="1" applyAlignment="1">
      <alignment horizontal="left" vertical="center" shrinkToFit="1"/>
    </xf>
    <xf numFmtId="0" fontId="14" fillId="0" borderId="621" xfId="0" applyFont="1" applyBorder="1" applyAlignment="1">
      <alignment horizontal="left" vertical="center" shrinkToFit="1"/>
    </xf>
    <xf numFmtId="0" fontId="7" fillId="3" borderId="612" xfId="0" applyFont="1" applyFill="1" applyBorder="1" applyAlignment="1">
      <alignment horizontal="center" vertical="center"/>
    </xf>
    <xf numFmtId="0" fontId="7" fillId="3" borderId="613" xfId="0" applyFont="1" applyFill="1" applyBorder="1" applyAlignment="1">
      <alignment horizontal="center" vertical="center"/>
    </xf>
    <xf numFmtId="0" fontId="13" fillId="0" borderId="614" xfId="0" applyFont="1" applyBorder="1" applyAlignment="1">
      <alignment horizontal="left" vertical="center" shrinkToFit="1"/>
    </xf>
    <xf numFmtId="0" fontId="13" fillId="0" borderId="615" xfId="0" applyFont="1" applyBorder="1" applyAlignment="1">
      <alignment horizontal="left" vertical="center" shrinkToFit="1"/>
    </xf>
    <xf numFmtId="0" fontId="13" fillId="0" borderId="616" xfId="0" applyFont="1" applyBorder="1" applyAlignment="1">
      <alignment horizontal="left" vertical="center" shrinkToFit="1"/>
    </xf>
    <xf numFmtId="0" fontId="13" fillId="0" borderId="619" xfId="0" applyFont="1" applyBorder="1" applyAlignment="1">
      <alignment horizontal="left" vertical="center" shrinkToFit="1"/>
    </xf>
    <xf numFmtId="0" fontId="13" fillId="0" borderId="620" xfId="0" applyFont="1" applyBorder="1" applyAlignment="1">
      <alignment horizontal="left" vertical="center" shrinkToFit="1"/>
    </xf>
    <xf numFmtId="0" fontId="13" fillId="0" borderId="621" xfId="0" applyFont="1" applyBorder="1" applyAlignment="1">
      <alignment horizontal="left" vertical="center" shrinkToFit="1"/>
    </xf>
    <xf numFmtId="0" fontId="7" fillId="4" borderId="599" xfId="0" applyFont="1" applyFill="1" applyBorder="1" applyAlignment="1">
      <alignment horizontal="left" vertical="top" wrapText="1"/>
    </xf>
    <xf numFmtId="0" fontId="7" fillId="4" borderId="600" xfId="0" applyFont="1" applyFill="1" applyBorder="1" applyAlignment="1">
      <alignment horizontal="left" vertical="top" wrapText="1"/>
    </xf>
    <xf numFmtId="0" fontId="7" fillId="3" borderId="598" xfId="0" applyFont="1" applyFill="1" applyBorder="1" applyAlignment="1">
      <alignment horizontal="center" vertical="center" wrapText="1"/>
    </xf>
    <xf numFmtId="0" fontId="7" fillId="3" borderId="599" xfId="0" applyFont="1" applyFill="1" applyBorder="1" applyAlignment="1">
      <alignment horizontal="center" vertical="center" wrapText="1"/>
    </xf>
    <xf numFmtId="0" fontId="7" fillId="3" borderId="611" xfId="0" applyFont="1" applyFill="1" applyBorder="1" applyAlignment="1">
      <alignment horizontal="center" vertical="center" wrapText="1"/>
    </xf>
    <xf numFmtId="0" fontId="7" fillId="3" borderId="593" xfId="0" applyFont="1" applyFill="1" applyBorder="1" applyAlignment="1">
      <alignment horizontal="center" vertical="center"/>
    </xf>
    <xf numFmtId="0" fontId="7" fillId="3" borderId="594" xfId="0" applyFont="1" applyFill="1" applyBorder="1" applyAlignment="1">
      <alignment horizontal="center" vertical="center"/>
    </xf>
    <xf numFmtId="0" fontId="14" fillId="0" borderId="595" xfId="0" applyFont="1" applyBorder="1" applyAlignment="1">
      <alignment horizontal="left" vertical="center" shrinkToFit="1"/>
    </xf>
    <xf numFmtId="0" fontId="14" fillId="0" borderId="596" xfId="0" applyFont="1" applyBorder="1" applyAlignment="1">
      <alignment horizontal="left" vertical="center" shrinkToFit="1"/>
    </xf>
    <xf numFmtId="0" fontId="14" fillId="0" borderId="597" xfId="0" applyFont="1" applyBorder="1" applyAlignment="1">
      <alignment horizontal="left" vertical="center" shrinkToFit="1"/>
    </xf>
    <xf numFmtId="0" fontId="7" fillId="3" borderId="606" xfId="0" applyFont="1" applyFill="1" applyBorder="1" applyAlignment="1">
      <alignment horizontal="center" vertical="center"/>
    </xf>
    <xf numFmtId="0" fontId="7" fillId="3" borderId="607" xfId="0" applyFont="1" applyFill="1" applyBorder="1" applyAlignment="1">
      <alignment horizontal="center" vertical="center"/>
    </xf>
    <xf numFmtId="0" fontId="14" fillId="0" borderId="608" xfId="0" applyFont="1" applyBorder="1" applyAlignment="1">
      <alignment horizontal="left" vertical="center" shrinkToFit="1"/>
    </xf>
    <xf numFmtId="0" fontId="14" fillId="0" borderId="609" xfId="0" applyFont="1" applyBorder="1" applyAlignment="1">
      <alignment horizontal="left" vertical="center" shrinkToFit="1"/>
    </xf>
    <xf numFmtId="0" fontId="14" fillId="0" borderId="610" xfId="0" applyFont="1" applyBorder="1" applyAlignment="1">
      <alignment horizontal="left" vertical="center" shrinkToFit="1"/>
    </xf>
    <xf numFmtId="0" fontId="13" fillId="0" borderId="595" xfId="0" applyFont="1" applyBorder="1" applyAlignment="1">
      <alignment horizontal="left" vertical="center" shrinkToFit="1"/>
    </xf>
    <xf numFmtId="0" fontId="13" fillId="0" borderId="596" xfId="0" applyFont="1" applyBorder="1" applyAlignment="1">
      <alignment horizontal="left" vertical="center" shrinkToFit="1"/>
    </xf>
    <xf numFmtId="0" fontId="13" fillId="0" borderId="597" xfId="0" applyFont="1" applyBorder="1" applyAlignment="1">
      <alignment horizontal="left" vertical="center" shrinkToFit="1"/>
    </xf>
    <xf numFmtId="0" fontId="11" fillId="0" borderId="599" xfId="0" applyFont="1" applyBorder="1" applyAlignment="1">
      <alignment horizontal="left" vertical="center" wrapText="1"/>
    </xf>
    <xf numFmtId="0" fontId="11" fillId="0" borderId="600" xfId="0" applyFont="1" applyBorder="1" applyAlignment="1">
      <alignment horizontal="left" vertical="center" wrapText="1"/>
    </xf>
    <xf numFmtId="0" fontId="7" fillId="3" borderId="601" xfId="0" applyFont="1" applyFill="1" applyBorder="1" applyAlignment="1">
      <alignment horizontal="center" vertical="center"/>
    </xf>
    <xf numFmtId="0" fontId="7" fillId="3" borderId="602" xfId="0" applyFont="1" applyFill="1" applyBorder="1" applyAlignment="1">
      <alignment horizontal="center" vertical="center"/>
    </xf>
    <xf numFmtId="0" fontId="7" fillId="3" borderId="603" xfId="0" applyFont="1" applyFill="1" applyBorder="1" applyAlignment="1">
      <alignment horizontal="center" vertical="center"/>
    </xf>
    <xf numFmtId="0" fontId="8" fillId="0" borderId="604" xfId="0" applyFont="1" applyBorder="1" applyAlignment="1">
      <alignment horizontal="left" vertical="top" wrapText="1"/>
    </xf>
    <xf numFmtId="0" fontId="8" fillId="0" borderId="602" xfId="0" applyFont="1" applyBorder="1" applyAlignment="1">
      <alignment horizontal="left" vertical="top" wrapText="1"/>
    </xf>
    <xf numFmtId="0" fontId="8" fillId="0" borderId="605" xfId="0" applyFont="1" applyBorder="1" applyAlignment="1">
      <alignment horizontal="left" vertical="top" wrapText="1"/>
    </xf>
    <xf numFmtId="0" fontId="7" fillId="3" borderId="598" xfId="0" applyFont="1" applyFill="1" applyBorder="1" applyAlignment="1">
      <alignment horizontal="center" vertical="center"/>
    </xf>
    <xf numFmtId="0" fontId="7" fillId="3" borderId="599" xfId="0" applyFont="1" applyFill="1" applyBorder="1" applyAlignment="1">
      <alignment horizontal="center" vertical="center"/>
    </xf>
    <xf numFmtId="0" fontId="11" fillId="0" borderId="586" xfId="0" applyFont="1" applyBorder="1" applyAlignment="1">
      <alignment horizontal="left" vertical="center" wrapText="1"/>
    </xf>
    <xf numFmtId="0" fontId="11" fillId="0" borderId="587" xfId="0" applyFont="1" applyBorder="1" applyAlignment="1">
      <alignment horizontal="left" vertical="center" wrapText="1"/>
    </xf>
    <xf numFmtId="0" fontId="7" fillId="3" borderId="588" xfId="0" applyFont="1" applyFill="1" applyBorder="1" applyAlignment="1">
      <alignment horizontal="center" vertical="center"/>
    </xf>
    <xf numFmtId="0" fontId="7" fillId="3" borderId="589" xfId="0" applyFont="1" applyFill="1" applyBorder="1" applyAlignment="1">
      <alignment horizontal="center" vertical="center"/>
    </xf>
    <xf numFmtId="0" fontId="13" fillId="0" borderId="590" xfId="0" applyFont="1" applyBorder="1" applyAlignment="1">
      <alignment horizontal="left" vertical="center" shrinkToFit="1"/>
    </xf>
    <xf numFmtId="0" fontId="13" fillId="0" borderId="591" xfId="0" applyFont="1" applyBorder="1" applyAlignment="1">
      <alignment horizontal="left" vertical="center" shrinkToFit="1"/>
    </xf>
    <xf numFmtId="0" fontId="13" fillId="0" borderId="592" xfId="0" applyFont="1" applyBorder="1" applyAlignment="1">
      <alignment horizontal="left" vertical="center" shrinkToFit="1"/>
    </xf>
    <xf numFmtId="0" fontId="7" fillId="3" borderId="679" xfId="0" applyFont="1" applyFill="1" applyBorder="1" applyAlignment="1">
      <alignment horizontal="center" vertical="center" wrapText="1"/>
    </xf>
    <xf numFmtId="0" fontId="7" fillId="3" borderId="680" xfId="0" applyFont="1" applyFill="1" applyBorder="1" applyAlignment="1">
      <alignment horizontal="center" vertical="center" wrapText="1"/>
    </xf>
    <xf numFmtId="0" fontId="7" fillId="3" borderId="681" xfId="0" applyFont="1" applyFill="1" applyBorder="1" applyAlignment="1">
      <alignment horizontal="center" vertical="center" wrapText="1"/>
    </xf>
    <xf numFmtId="0" fontId="7" fillId="4" borderId="679" xfId="0" applyFont="1" applyFill="1" applyBorder="1" applyAlignment="1">
      <alignment horizontal="left" vertical="top" wrapText="1"/>
    </xf>
    <xf numFmtId="0" fontId="7" fillId="4" borderId="680" xfId="0" applyFont="1" applyFill="1" applyBorder="1" applyAlignment="1">
      <alignment horizontal="left" vertical="top" wrapText="1"/>
    </xf>
    <xf numFmtId="0" fontId="7" fillId="4" borderId="681" xfId="0" applyFont="1" applyFill="1" applyBorder="1" applyAlignment="1">
      <alignment horizontal="left" vertical="top" wrapText="1"/>
    </xf>
    <xf numFmtId="0" fontId="10" fillId="4" borderId="679" xfId="0" applyFont="1" applyFill="1" applyBorder="1" applyAlignment="1">
      <alignment horizontal="center" vertical="center" wrapText="1"/>
    </xf>
    <xf numFmtId="0" fontId="10" fillId="4" borderId="681" xfId="0" applyFont="1" applyFill="1" applyBorder="1" applyAlignment="1">
      <alignment horizontal="center" vertical="center" wrapText="1"/>
    </xf>
    <xf numFmtId="0" fontId="16" fillId="0" borderId="679" xfId="0" applyFont="1" applyBorder="1" applyAlignment="1">
      <alignment horizontal="left" vertical="center" wrapText="1"/>
    </xf>
    <xf numFmtId="0" fontId="16" fillId="0" borderId="680" xfId="0" applyFont="1" applyBorder="1" applyAlignment="1">
      <alignment horizontal="left" vertical="center" wrapText="1"/>
    </xf>
    <xf numFmtId="0" fontId="16" fillId="0" borderId="681" xfId="0" applyFont="1" applyBorder="1" applyAlignment="1">
      <alignment horizontal="left" vertical="center" wrapText="1"/>
    </xf>
    <xf numFmtId="0" fontId="7" fillId="3" borderId="679" xfId="0" applyFont="1" applyFill="1" applyBorder="1" applyAlignment="1">
      <alignment horizontal="center" vertical="center"/>
    </xf>
    <xf numFmtId="0" fontId="7" fillId="3" borderId="680" xfId="0" applyFont="1" applyFill="1" applyBorder="1" applyAlignment="1">
      <alignment horizontal="center" vertical="center"/>
    </xf>
    <xf numFmtId="0" fontId="7" fillId="3" borderId="674" xfId="0" applyFont="1" applyFill="1" applyBorder="1" applyAlignment="1">
      <alignment horizontal="center" vertical="center"/>
    </xf>
    <xf numFmtId="0" fontId="7" fillId="3" borderId="675" xfId="0" applyFont="1" applyFill="1" applyBorder="1" applyAlignment="1">
      <alignment horizontal="center" vertical="center"/>
    </xf>
    <xf numFmtId="0" fontId="14" fillId="0" borderId="676" xfId="0" applyFont="1" applyBorder="1" applyAlignment="1">
      <alignment horizontal="left" vertical="center" shrinkToFit="1"/>
    </xf>
    <xf numFmtId="0" fontId="14" fillId="0" borderId="677" xfId="0" applyFont="1" applyBorder="1" applyAlignment="1">
      <alignment horizontal="left" vertical="center" shrinkToFit="1"/>
    </xf>
    <xf numFmtId="0" fontId="14" fillId="0" borderId="678" xfId="0" applyFont="1" applyBorder="1" applyAlignment="1">
      <alignment horizontal="left" vertical="center" shrinkToFit="1"/>
    </xf>
    <xf numFmtId="0" fontId="7" fillId="3" borderId="669" xfId="0" applyFont="1" applyFill="1" applyBorder="1" applyAlignment="1">
      <alignment horizontal="center" vertical="center"/>
    </xf>
    <xf numFmtId="0" fontId="7" fillId="3" borderId="670" xfId="0" applyFont="1" applyFill="1" applyBorder="1" applyAlignment="1">
      <alignment horizontal="center" vertical="center"/>
    </xf>
    <xf numFmtId="0" fontId="7" fillId="3" borderId="671" xfId="0" applyFont="1" applyFill="1" applyBorder="1" applyAlignment="1">
      <alignment horizontal="center" vertical="center"/>
    </xf>
    <xf numFmtId="0" fontId="8" fillId="0" borderId="672" xfId="0" applyFont="1" applyBorder="1" applyAlignment="1">
      <alignment horizontal="left" vertical="top" wrapText="1"/>
    </xf>
    <xf numFmtId="0" fontId="8" fillId="0" borderId="670" xfId="0" applyFont="1" applyBorder="1" applyAlignment="1">
      <alignment horizontal="left" vertical="top" wrapText="1"/>
    </xf>
    <xf numFmtId="0" fontId="8" fillId="0" borderId="673" xfId="0" applyFont="1" applyBorder="1" applyAlignment="1">
      <alignment horizontal="left" vertical="top" wrapText="1"/>
    </xf>
    <xf numFmtId="0" fontId="7" fillId="3" borderId="664" xfId="0" applyFont="1" applyFill="1" applyBorder="1" applyAlignment="1">
      <alignment horizontal="center" vertical="center"/>
    </xf>
    <xf numFmtId="0" fontId="7" fillId="3" borderId="665" xfId="0" applyFont="1" applyFill="1" applyBorder="1" applyAlignment="1">
      <alignment horizontal="center" vertical="center"/>
    </xf>
    <xf numFmtId="0" fontId="14" fillId="0" borderId="666" xfId="0" applyFont="1" applyBorder="1" applyAlignment="1">
      <alignment horizontal="left" vertical="center" shrinkToFit="1"/>
    </xf>
    <xf numFmtId="0" fontId="14" fillId="0" borderId="667" xfId="0" applyFont="1" applyBorder="1" applyAlignment="1">
      <alignment horizontal="left" vertical="center" shrinkToFit="1"/>
    </xf>
    <xf numFmtId="0" fontId="14" fillId="0" borderId="668" xfId="0" applyFont="1" applyBorder="1" applyAlignment="1">
      <alignment horizontal="left" vertical="center" shrinkToFit="1"/>
    </xf>
    <xf numFmtId="0" fontId="7" fillId="3" borderId="659" xfId="0" applyFont="1" applyFill="1" applyBorder="1" applyAlignment="1">
      <alignment horizontal="center" vertical="center"/>
    </xf>
    <xf numFmtId="0" fontId="7" fillId="3" borderId="660" xfId="0" applyFont="1" applyFill="1" applyBorder="1" applyAlignment="1">
      <alignment horizontal="center" vertical="center"/>
    </xf>
    <xf numFmtId="0" fontId="13" fillId="0" borderId="661" xfId="0" applyFont="1" applyBorder="1" applyAlignment="1">
      <alignment horizontal="left" vertical="center" shrinkToFit="1"/>
    </xf>
    <xf numFmtId="0" fontId="13" fillId="0" borderId="662" xfId="0" applyFont="1" applyBorder="1" applyAlignment="1">
      <alignment horizontal="left" vertical="center" shrinkToFit="1"/>
    </xf>
    <xf numFmtId="0" fontId="13" fillId="0" borderId="663" xfId="0" applyFont="1" applyBorder="1" applyAlignment="1">
      <alignment horizontal="left" vertical="center" shrinkToFit="1"/>
    </xf>
    <xf numFmtId="0" fontId="13" fillId="0" borderId="666" xfId="0" applyFont="1" applyBorder="1" applyAlignment="1">
      <alignment horizontal="left" vertical="center" shrinkToFit="1"/>
    </xf>
    <xf numFmtId="0" fontId="13" fillId="0" borderId="667" xfId="0" applyFont="1" applyBorder="1" applyAlignment="1">
      <alignment horizontal="left" vertical="center" shrinkToFit="1"/>
    </xf>
    <xf numFmtId="0" fontId="13" fillId="0" borderId="668" xfId="0" applyFont="1" applyBorder="1" applyAlignment="1">
      <alignment horizontal="left" vertical="center" shrinkToFit="1"/>
    </xf>
    <xf numFmtId="38" fontId="8" fillId="0" borderId="52" xfId="1" applyFont="1" applyBorder="1" applyAlignment="1">
      <alignment horizontal="right" vertical="center" wrapText="1"/>
    </xf>
    <xf numFmtId="0" fontId="7" fillId="4" borderId="646" xfId="0" applyFont="1" applyFill="1" applyBorder="1" applyAlignment="1">
      <alignment horizontal="left" vertical="top" wrapText="1"/>
    </xf>
    <xf numFmtId="0" fontId="7" fillId="4" borderId="647" xfId="0" applyFont="1" applyFill="1" applyBorder="1" applyAlignment="1">
      <alignment horizontal="left" vertical="top" wrapText="1"/>
    </xf>
    <xf numFmtId="0" fontId="7" fillId="3" borderId="645" xfId="0" applyFont="1" applyFill="1" applyBorder="1" applyAlignment="1">
      <alignment horizontal="center" vertical="center" wrapText="1"/>
    </xf>
    <xf numFmtId="0" fontId="7" fillId="3" borderId="646" xfId="0" applyFont="1" applyFill="1" applyBorder="1" applyAlignment="1">
      <alignment horizontal="center" vertical="center" wrapText="1"/>
    </xf>
    <xf numFmtId="0" fontId="7" fillId="3" borderId="658" xfId="0" applyFont="1" applyFill="1" applyBorder="1" applyAlignment="1">
      <alignment horizontal="center" vertical="center" wrapText="1"/>
    </xf>
    <xf numFmtId="0" fontId="7" fillId="3" borderId="640" xfId="0" applyFont="1" applyFill="1" applyBorder="1" applyAlignment="1">
      <alignment horizontal="center" vertical="center"/>
    </xf>
    <xf numFmtId="0" fontId="7" fillId="3" borderId="641" xfId="0" applyFont="1" applyFill="1" applyBorder="1" applyAlignment="1">
      <alignment horizontal="center" vertical="center"/>
    </xf>
    <xf numFmtId="0" fontId="14" fillId="0" borderId="642" xfId="0" applyFont="1" applyBorder="1" applyAlignment="1">
      <alignment horizontal="left" vertical="center" shrinkToFit="1"/>
    </xf>
    <xf numFmtId="0" fontId="14" fillId="0" borderId="643" xfId="0" applyFont="1" applyBorder="1" applyAlignment="1">
      <alignment horizontal="left" vertical="center" shrinkToFit="1"/>
    </xf>
    <xf numFmtId="0" fontId="14" fillId="0" borderId="644" xfId="0" applyFont="1" applyBorder="1" applyAlignment="1">
      <alignment horizontal="left" vertical="center" shrinkToFit="1"/>
    </xf>
    <xf numFmtId="0" fontId="7" fillId="3" borderId="653" xfId="0" applyFont="1" applyFill="1" applyBorder="1" applyAlignment="1">
      <alignment horizontal="center" vertical="center"/>
    </xf>
    <xf numFmtId="0" fontId="7" fillId="3" borderId="654" xfId="0" applyFont="1" applyFill="1" applyBorder="1" applyAlignment="1">
      <alignment horizontal="center" vertical="center"/>
    </xf>
    <xf numFmtId="0" fontId="14" fillId="0" borderId="655" xfId="0" applyFont="1" applyBorder="1" applyAlignment="1">
      <alignment horizontal="left" vertical="center" shrinkToFit="1"/>
    </xf>
    <xf numFmtId="0" fontId="14" fillId="0" borderId="656" xfId="0" applyFont="1" applyBorder="1" applyAlignment="1">
      <alignment horizontal="left" vertical="center" shrinkToFit="1"/>
    </xf>
    <xf numFmtId="0" fontId="14" fillId="0" borderId="657" xfId="0" applyFont="1" applyBorder="1" applyAlignment="1">
      <alignment horizontal="left" vertical="center" shrinkToFit="1"/>
    </xf>
    <xf numFmtId="0" fontId="13" fillId="0" borderId="642" xfId="0" applyFont="1" applyBorder="1" applyAlignment="1">
      <alignment horizontal="left" vertical="center" shrinkToFit="1"/>
    </xf>
    <xf numFmtId="0" fontId="13" fillId="0" borderId="643" xfId="0" applyFont="1" applyBorder="1" applyAlignment="1">
      <alignment horizontal="left" vertical="center" shrinkToFit="1"/>
    </xf>
    <xf numFmtId="0" fontId="13" fillId="0" borderId="644" xfId="0" applyFont="1" applyBorder="1" applyAlignment="1">
      <alignment horizontal="left" vertical="center" shrinkToFit="1"/>
    </xf>
    <xf numFmtId="0" fontId="11" fillId="0" borderId="646" xfId="0" applyFont="1" applyBorder="1" applyAlignment="1">
      <alignment horizontal="left" vertical="center" wrapText="1"/>
    </xf>
    <xf numFmtId="0" fontId="11" fillId="0" borderId="647" xfId="0" applyFont="1" applyBorder="1" applyAlignment="1">
      <alignment horizontal="left" vertical="center" wrapText="1"/>
    </xf>
    <xf numFmtId="0" fontId="7" fillId="3" borderId="648" xfId="0" applyFont="1" applyFill="1" applyBorder="1" applyAlignment="1">
      <alignment horizontal="center" vertical="center"/>
    </xf>
    <xf numFmtId="0" fontId="7" fillId="3" borderId="649" xfId="0" applyFont="1" applyFill="1" applyBorder="1" applyAlignment="1">
      <alignment horizontal="center" vertical="center"/>
    </xf>
    <xf numFmtId="0" fontId="7" fillId="3" borderId="650" xfId="0" applyFont="1" applyFill="1" applyBorder="1" applyAlignment="1">
      <alignment horizontal="center" vertical="center"/>
    </xf>
    <xf numFmtId="0" fontId="8" fillId="0" borderId="651" xfId="0" applyFont="1" applyBorder="1" applyAlignment="1">
      <alignment horizontal="left" vertical="top" wrapText="1"/>
    </xf>
    <xf numFmtId="0" fontId="8" fillId="0" borderId="649" xfId="0" applyFont="1" applyBorder="1" applyAlignment="1">
      <alignment horizontal="left" vertical="top" wrapText="1"/>
    </xf>
    <xf numFmtId="0" fontId="8" fillId="0" borderId="652" xfId="0" applyFont="1" applyBorder="1" applyAlignment="1">
      <alignment horizontal="left" vertical="top" wrapText="1"/>
    </xf>
    <xf numFmtId="0" fontId="7" fillId="3" borderId="645" xfId="0" applyFont="1" applyFill="1" applyBorder="1" applyAlignment="1">
      <alignment horizontal="center" vertical="center"/>
    </xf>
    <xf numFmtId="0" fontId="7" fillId="3" borderId="646" xfId="0" applyFont="1" applyFill="1" applyBorder="1" applyAlignment="1">
      <alignment horizontal="center" vertical="center"/>
    </xf>
    <xf numFmtId="0" fontId="11" fillId="0" borderId="633" xfId="0" applyFont="1" applyBorder="1" applyAlignment="1">
      <alignment horizontal="left" vertical="center" wrapText="1"/>
    </xf>
    <xf numFmtId="0" fontId="11" fillId="0" borderId="634" xfId="0" applyFont="1" applyBorder="1" applyAlignment="1">
      <alignment horizontal="left" vertical="center" wrapText="1"/>
    </xf>
    <xf numFmtId="0" fontId="7" fillId="3" borderId="635" xfId="0" applyFont="1" applyFill="1" applyBorder="1" applyAlignment="1">
      <alignment horizontal="center" vertical="center"/>
    </xf>
    <xf numFmtId="0" fontId="7" fillId="3" borderId="636" xfId="0" applyFont="1" applyFill="1" applyBorder="1" applyAlignment="1">
      <alignment horizontal="center" vertical="center"/>
    </xf>
    <xf numFmtId="0" fontId="13" fillId="0" borderId="637" xfId="0" applyFont="1" applyBorder="1" applyAlignment="1">
      <alignment horizontal="left" vertical="center" shrinkToFit="1"/>
    </xf>
    <xf numFmtId="0" fontId="13" fillId="0" borderId="638" xfId="0" applyFont="1" applyBorder="1" applyAlignment="1">
      <alignment horizontal="left" vertical="center" shrinkToFit="1"/>
    </xf>
    <xf numFmtId="0" fontId="13" fillId="0" borderId="639" xfId="0" applyFont="1" applyBorder="1" applyAlignment="1">
      <alignment horizontal="left" vertical="center" shrinkToFit="1"/>
    </xf>
    <xf numFmtId="0" fontId="7" fillId="3" borderId="726" xfId="0" applyFont="1" applyFill="1" applyBorder="1" applyAlignment="1">
      <alignment horizontal="center" vertical="center" wrapText="1"/>
    </xf>
    <xf numFmtId="0" fontId="7" fillId="3" borderId="727" xfId="0" applyFont="1" applyFill="1" applyBorder="1" applyAlignment="1">
      <alignment horizontal="center" vertical="center" wrapText="1"/>
    </xf>
    <xf numFmtId="0" fontId="7" fillId="3" borderId="728" xfId="0" applyFont="1" applyFill="1" applyBorder="1" applyAlignment="1">
      <alignment horizontal="center" vertical="center" wrapText="1"/>
    </xf>
    <xf numFmtId="0" fontId="7" fillId="4" borderId="726" xfId="0" applyFont="1" applyFill="1" applyBorder="1" applyAlignment="1">
      <alignment horizontal="left" vertical="top" wrapText="1"/>
    </xf>
    <xf numFmtId="0" fontId="7" fillId="4" borderId="727" xfId="0" applyFont="1" applyFill="1" applyBorder="1" applyAlignment="1">
      <alignment horizontal="left" vertical="top" wrapText="1"/>
    </xf>
    <xf numFmtId="0" fontId="7" fillId="4" borderId="728" xfId="0" applyFont="1" applyFill="1" applyBorder="1" applyAlignment="1">
      <alignment horizontal="left" vertical="top" wrapText="1"/>
    </xf>
    <xf numFmtId="0" fontId="10" fillId="4" borderId="726" xfId="0" applyFont="1" applyFill="1" applyBorder="1" applyAlignment="1">
      <alignment horizontal="center" vertical="center" wrapText="1"/>
    </xf>
    <xf numFmtId="0" fontId="10" fillId="4" borderId="728" xfId="0" applyFont="1" applyFill="1" applyBorder="1" applyAlignment="1">
      <alignment horizontal="center" vertical="center" wrapText="1"/>
    </xf>
    <xf numFmtId="0" fontId="16" fillId="0" borderId="726" xfId="0" applyFont="1" applyBorder="1" applyAlignment="1">
      <alignment horizontal="left" vertical="center" wrapText="1"/>
    </xf>
    <xf numFmtId="0" fontId="16" fillId="0" borderId="727" xfId="0" applyFont="1" applyBorder="1" applyAlignment="1">
      <alignment horizontal="left" vertical="center" wrapText="1"/>
    </xf>
    <xf numFmtId="0" fontId="16" fillId="0" borderId="728" xfId="0" applyFont="1" applyBorder="1" applyAlignment="1">
      <alignment horizontal="left" vertical="center" wrapText="1"/>
    </xf>
    <xf numFmtId="0" fontId="7" fillId="3" borderId="726" xfId="0" applyFont="1" applyFill="1" applyBorder="1" applyAlignment="1">
      <alignment horizontal="center" vertical="center"/>
    </xf>
    <xf numFmtId="0" fontId="7" fillId="3" borderId="727" xfId="0" applyFont="1" applyFill="1" applyBorder="1" applyAlignment="1">
      <alignment horizontal="center" vertical="center"/>
    </xf>
    <xf numFmtId="0" fontId="7" fillId="3" borderId="721" xfId="0" applyFont="1" applyFill="1" applyBorder="1" applyAlignment="1">
      <alignment horizontal="center" vertical="center"/>
    </xf>
    <xf numFmtId="0" fontId="7" fillId="3" borderId="722" xfId="0" applyFont="1" applyFill="1" applyBorder="1" applyAlignment="1">
      <alignment horizontal="center" vertical="center"/>
    </xf>
    <xf numFmtId="0" fontId="14" fillId="0" borderId="723" xfId="0" applyFont="1" applyBorder="1" applyAlignment="1">
      <alignment horizontal="left" vertical="center" shrinkToFit="1"/>
    </xf>
    <xf numFmtId="0" fontId="14" fillId="0" borderId="724" xfId="0" applyFont="1" applyBorder="1" applyAlignment="1">
      <alignment horizontal="left" vertical="center" shrinkToFit="1"/>
    </xf>
    <xf numFmtId="0" fontId="14" fillId="0" borderId="725" xfId="0" applyFont="1" applyBorder="1" applyAlignment="1">
      <alignment horizontal="left" vertical="center" shrinkToFit="1"/>
    </xf>
    <xf numFmtId="0" fontId="7" fillId="3" borderId="716" xfId="0" applyFont="1" applyFill="1" applyBorder="1" applyAlignment="1">
      <alignment horizontal="center" vertical="center"/>
    </xf>
    <xf numFmtId="0" fontId="7" fillId="3" borderId="717" xfId="0" applyFont="1" applyFill="1" applyBorder="1" applyAlignment="1">
      <alignment horizontal="center" vertical="center"/>
    </xf>
    <xf numFmtId="0" fontId="7" fillId="3" borderId="718" xfId="0" applyFont="1" applyFill="1" applyBorder="1" applyAlignment="1">
      <alignment horizontal="center" vertical="center"/>
    </xf>
    <xf numFmtId="0" fontId="8" fillId="0" borderId="719" xfId="0" applyFont="1" applyBorder="1" applyAlignment="1">
      <alignment horizontal="left" vertical="top" wrapText="1"/>
    </xf>
    <xf numFmtId="0" fontId="8" fillId="0" borderId="717" xfId="0" applyFont="1" applyBorder="1" applyAlignment="1">
      <alignment horizontal="left" vertical="top" wrapText="1"/>
    </xf>
    <xf numFmtId="0" fontId="8" fillId="0" borderId="720" xfId="0" applyFont="1" applyBorder="1" applyAlignment="1">
      <alignment horizontal="left" vertical="top" wrapText="1"/>
    </xf>
    <xf numFmtId="0" fontId="7" fillId="3" borderId="711" xfId="0" applyFont="1" applyFill="1" applyBorder="1" applyAlignment="1">
      <alignment horizontal="center" vertical="center"/>
    </xf>
    <xf numFmtId="0" fontId="7" fillId="3" borderId="712" xfId="0" applyFont="1" applyFill="1" applyBorder="1" applyAlignment="1">
      <alignment horizontal="center" vertical="center"/>
    </xf>
    <xf numFmtId="0" fontId="14" fillId="0" borderId="713" xfId="0" applyFont="1" applyBorder="1" applyAlignment="1">
      <alignment horizontal="left" vertical="center" shrinkToFit="1"/>
    </xf>
    <xf numFmtId="0" fontId="14" fillId="0" borderId="714" xfId="0" applyFont="1" applyBorder="1" applyAlignment="1">
      <alignment horizontal="left" vertical="center" shrinkToFit="1"/>
    </xf>
    <xf numFmtId="0" fontId="14" fillId="0" borderId="715" xfId="0" applyFont="1" applyBorder="1" applyAlignment="1">
      <alignment horizontal="left" vertical="center" shrinkToFit="1"/>
    </xf>
    <xf numFmtId="0" fontId="7" fillId="3" borderId="706" xfId="0" applyFont="1" applyFill="1" applyBorder="1" applyAlignment="1">
      <alignment horizontal="center" vertical="center"/>
    </xf>
    <xf numFmtId="0" fontId="7" fillId="3" borderId="707" xfId="0" applyFont="1" applyFill="1" applyBorder="1" applyAlignment="1">
      <alignment horizontal="center" vertical="center"/>
    </xf>
    <xf numFmtId="0" fontId="13" fillId="0" borderId="708" xfId="0" applyFont="1" applyBorder="1" applyAlignment="1">
      <alignment horizontal="left" vertical="center" shrinkToFit="1"/>
    </xf>
    <xf numFmtId="0" fontId="13" fillId="0" borderId="709" xfId="0" applyFont="1" applyBorder="1" applyAlignment="1">
      <alignment horizontal="left" vertical="center" shrinkToFit="1"/>
    </xf>
    <xf numFmtId="0" fontId="13" fillId="0" borderId="710" xfId="0" applyFont="1" applyBorder="1" applyAlignment="1">
      <alignment horizontal="left" vertical="center" shrinkToFit="1"/>
    </xf>
    <xf numFmtId="0" fontId="13" fillId="0" borderId="713" xfId="0" applyFont="1" applyBorder="1" applyAlignment="1">
      <alignment horizontal="left" vertical="center" shrinkToFit="1"/>
    </xf>
    <xf numFmtId="0" fontId="13" fillId="0" borderId="714" xfId="0" applyFont="1" applyBorder="1" applyAlignment="1">
      <alignment horizontal="left" vertical="center" shrinkToFit="1"/>
    </xf>
    <xf numFmtId="0" fontId="13" fillId="0" borderId="715" xfId="0" applyFont="1" applyBorder="1" applyAlignment="1">
      <alignment horizontal="left" vertical="center" shrinkToFit="1"/>
    </xf>
    <xf numFmtId="0" fontId="7" fillId="4" borderId="693" xfId="0" applyFont="1" applyFill="1" applyBorder="1" applyAlignment="1">
      <alignment horizontal="left" vertical="top" wrapText="1"/>
    </xf>
    <xf numFmtId="0" fontId="7" fillId="4" borderId="694" xfId="0" applyFont="1" applyFill="1" applyBorder="1" applyAlignment="1">
      <alignment horizontal="left" vertical="top" wrapText="1"/>
    </xf>
    <xf numFmtId="0" fontId="7" fillId="3" borderId="692" xfId="0" applyFont="1" applyFill="1" applyBorder="1" applyAlignment="1">
      <alignment horizontal="center" vertical="center" wrapText="1"/>
    </xf>
    <xf numFmtId="0" fontId="7" fillId="3" borderId="693" xfId="0" applyFont="1" applyFill="1" applyBorder="1" applyAlignment="1">
      <alignment horizontal="center" vertical="center" wrapText="1"/>
    </xf>
    <xf numFmtId="0" fontId="7" fillId="3" borderId="705" xfId="0" applyFont="1" applyFill="1" applyBorder="1" applyAlignment="1">
      <alignment horizontal="center" vertical="center" wrapText="1"/>
    </xf>
    <xf numFmtId="0" fontId="7" fillId="3" borderId="687" xfId="0" applyFont="1" applyFill="1" applyBorder="1" applyAlignment="1">
      <alignment horizontal="center" vertical="center"/>
    </xf>
    <xf numFmtId="0" fontId="7" fillId="3" borderId="688" xfId="0" applyFont="1" applyFill="1" applyBorder="1" applyAlignment="1">
      <alignment horizontal="center" vertical="center"/>
    </xf>
    <xf numFmtId="0" fontId="14" fillId="0" borderId="689" xfId="0" applyFont="1" applyBorder="1" applyAlignment="1">
      <alignment horizontal="left" vertical="center" shrinkToFit="1"/>
    </xf>
    <xf numFmtId="0" fontId="14" fillId="0" borderId="690" xfId="0" applyFont="1" applyBorder="1" applyAlignment="1">
      <alignment horizontal="left" vertical="center" shrinkToFit="1"/>
    </xf>
    <xf numFmtId="0" fontId="14" fillId="0" borderId="691" xfId="0" applyFont="1" applyBorder="1" applyAlignment="1">
      <alignment horizontal="left" vertical="center" shrinkToFit="1"/>
    </xf>
    <xf numFmtId="0" fontId="7" fillId="3" borderId="700" xfId="0" applyFont="1" applyFill="1" applyBorder="1" applyAlignment="1">
      <alignment horizontal="center" vertical="center"/>
    </xf>
    <xf numFmtId="0" fontId="7" fillId="3" borderId="701" xfId="0" applyFont="1" applyFill="1" applyBorder="1" applyAlignment="1">
      <alignment horizontal="center" vertical="center"/>
    </xf>
    <xf numFmtId="0" fontId="14" fillId="0" borderId="702" xfId="0" applyFont="1" applyBorder="1" applyAlignment="1">
      <alignment horizontal="left" vertical="center" shrinkToFit="1"/>
    </xf>
    <xf numFmtId="0" fontId="14" fillId="0" borderId="703" xfId="0" applyFont="1" applyBorder="1" applyAlignment="1">
      <alignment horizontal="left" vertical="center" shrinkToFit="1"/>
    </xf>
    <xf numFmtId="0" fontId="14" fillId="0" borderId="704" xfId="0" applyFont="1" applyBorder="1" applyAlignment="1">
      <alignment horizontal="left" vertical="center" shrinkToFit="1"/>
    </xf>
    <xf numFmtId="0" fontId="13" fillId="0" borderId="689" xfId="0" applyFont="1" applyBorder="1" applyAlignment="1">
      <alignment horizontal="left" vertical="center" shrinkToFit="1"/>
    </xf>
    <xf numFmtId="0" fontId="13" fillId="0" borderId="690" xfId="0" applyFont="1" applyBorder="1" applyAlignment="1">
      <alignment horizontal="left" vertical="center" shrinkToFit="1"/>
    </xf>
    <xf numFmtId="0" fontId="13" fillId="0" borderId="691" xfId="0" applyFont="1" applyBorder="1" applyAlignment="1">
      <alignment horizontal="left" vertical="center" shrinkToFit="1"/>
    </xf>
    <xf numFmtId="0" fontId="11" fillId="0" borderId="693" xfId="0" applyFont="1" applyBorder="1" applyAlignment="1">
      <alignment horizontal="left" vertical="center" wrapText="1"/>
    </xf>
    <xf numFmtId="0" fontId="11" fillId="0" borderId="694" xfId="0" applyFont="1" applyBorder="1" applyAlignment="1">
      <alignment horizontal="left" vertical="center" wrapText="1"/>
    </xf>
    <xf numFmtId="0" fontId="7" fillId="3" borderId="695" xfId="0" applyFont="1" applyFill="1" applyBorder="1" applyAlignment="1">
      <alignment horizontal="center" vertical="center"/>
    </xf>
    <xf numFmtId="0" fontId="7" fillId="3" borderId="696" xfId="0" applyFont="1" applyFill="1" applyBorder="1" applyAlignment="1">
      <alignment horizontal="center" vertical="center"/>
    </xf>
    <xf numFmtId="0" fontId="7" fillId="3" borderId="697" xfId="0" applyFont="1" applyFill="1" applyBorder="1" applyAlignment="1">
      <alignment horizontal="center" vertical="center"/>
    </xf>
    <xf numFmtId="0" fontId="8" fillId="0" borderId="698" xfId="0" applyFont="1" applyBorder="1" applyAlignment="1">
      <alignment horizontal="left" vertical="top" wrapText="1"/>
    </xf>
    <xf numFmtId="0" fontId="8" fillId="0" borderId="696" xfId="0" applyFont="1" applyBorder="1" applyAlignment="1">
      <alignment horizontal="left" vertical="top" wrapText="1"/>
    </xf>
    <xf numFmtId="0" fontId="8" fillId="0" borderId="699" xfId="0" applyFont="1" applyBorder="1" applyAlignment="1">
      <alignment horizontal="left" vertical="top" wrapText="1"/>
    </xf>
    <xf numFmtId="0" fontId="7" fillId="3" borderId="692" xfId="0" applyFont="1" applyFill="1" applyBorder="1" applyAlignment="1">
      <alignment horizontal="center" vertical="center"/>
    </xf>
    <xf numFmtId="0" fontId="7" fillId="3" borderId="693" xfId="0" applyFont="1" applyFill="1" applyBorder="1" applyAlignment="1">
      <alignment horizontal="center" vertical="center"/>
    </xf>
    <xf numFmtId="0" fontId="11" fillId="0" borderId="680" xfId="0" applyFont="1" applyBorder="1" applyAlignment="1">
      <alignment horizontal="left" vertical="center" wrapText="1"/>
    </xf>
    <xf numFmtId="0" fontId="11" fillId="0" borderId="681" xfId="0" applyFont="1" applyBorder="1" applyAlignment="1">
      <alignment horizontal="left" vertical="center" wrapText="1"/>
    </xf>
    <xf numFmtId="0" fontId="7" fillId="3" borderId="682" xfId="0" applyFont="1" applyFill="1" applyBorder="1" applyAlignment="1">
      <alignment horizontal="center" vertical="center"/>
    </xf>
    <xf numFmtId="0" fontId="7" fillId="3" borderId="683" xfId="0" applyFont="1" applyFill="1" applyBorder="1" applyAlignment="1">
      <alignment horizontal="center" vertical="center"/>
    </xf>
    <xf numFmtId="0" fontId="13" fillId="0" borderId="684" xfId="0" applyFont="1" applyBorder="1" applyAlignment="1">
      <alignment horizontal="left" vertical="center" shrinkToFit="1"/>
    </xf>
    <xf numFmtId="0" fontId="13" fillId="0" borderId="685" xfId="0" applyFont="1" applyBorder="1" applyAlignment="1">
      <alignment horizontal="left" vertical="center" shrinkToFit="1"/>
    </xf>
    <xf numFmtId="0" fontId="13" fillId="0" borderId="686" xfId="0" applyFont="1" applyBorder="1" applyAlignment="1">
      <alignment horizontal="left" vertical="center" shrinkToFit="1"/>
    </xf>
    <xf numFmtId="0" fontId="7" fillId="3" borderId="773" xfId="0" applyFont="1" applyFill="1" applyBorder="1" applyAlignment="1">
      <alignment horizontal="center" vertical="center" wrapText="1"/>
    </xf>
    <xf numFmtId="0" fontId="7" fillId="3" borderId="774" xfId="0" applyFont="1" applyFill="1" applyBorder="1" applyAlignment="1">
      <alignment horizontal="center" vertical="center" wrapText="1"/>
    </xf>
    <xf numFmtId="0" fontId="7" fillId="3" borderId="775" xfId="0" applyFont="1" applyFill="1" applyBorder="1" applyAlignment="1">
      <alignment horizontal="center" vertical="center" wrapText="1"/>
    </xf>
    <xf numFmtId="0" fontId="7" fillId="4" borderId="773" xfId="0" applyFont="1" applyFill="1" applyBorder="1" applyAlignment="1">
      <alignment horizontal="left" vertical="top" wrapText="1"/>
    </xf>
    <xf numFmtId="0" fontId="7" fillId="4" borderId="774" xfId="0" applyFont="1" applyFill="1" applyBorder="1" applyAlignment="1">
      <alignment horizontal="left" vertical="top" wrapText="1"/>
    </xf>
    <xf numFmtId="0" fontId="7" fillId="4" borderId="775" xfId="0" applyFont="1" applyFill="1" applyBorder="1" applyAlignment="1">
      <alignment horizontal="left" vertical="top" wrapText="1"/>
    </xf>
    <xf numFmtId="0" fontId="10" fillId="4" borderId="773" xfId="0" applyFont="1" applyFill="1" applyBorder="1" applyAlignment="1">
      <alignment horizontal="center" vertical="center" wrapText="1"/>
    </xf>
    <xf numFmtId="0" fontId="10" fillId="4" borderId="775" xfId="0" applyFont="1" applyFill="1" applyBorder="1" applyAlignment="1">
      <alignment horizontal="center" vertical="center" wrapText="1"/>
    </xf>
    <xf numFmtId="0" fontId="16" fillId="0" borderId="773" xfId="0" applyFont="1" applyBorder="1" applyAlignment="1">
      <alignment horizontal="left" vertical="center" wrapText="1"/>
    </xf>
    <xf numFmtId="0" fontId="16" fillId="0" borderId="774" xfId="0" applyFont="1" applyBorder="1" applyAlignment="1">
      <alignment horizontal="left" vertical="center" wrapText="1"/>
    </xf>
    <xf numFmtId="0" fontId="16" fillId="0" borderId="775" xfId="0" applyFont="1" applyBorder="1" applyAlignment="1">
      <alignment horizontal="left" vertical="center" wrapText="1"/>
    </xf>
    <xf numFmtId="0" fontId="7" fillId="3" borderId="773" xfId="0" applyFont="1" applyFill="1" applyBorder="1" applyAlignment="1">
      <alignment horizontal="center" vertical="center"/>
    </xf>
    <xf numFmtId="0" fontId="7" fillId="3" borderId="774" xfId="0" applyFont="1" applyFill="1" applyBorder="1" applyAlignment="1">
      <alignment horizontal="center" vertical="center"/>
    </xf>
    <xf numFmtId="0" fontId="7" fillId="3" borderId="768" xfId="0" applyFont="1" applyFill="1" applyBorder="1" applyAlignment="1">
      <alignment horizontal="center" vertical="center"/>
    </xf>
    <xf numFmtId="0" fontId="7" fillId="3" borderId="769" xfId="0" applyFont="1" applyFill="1" applyBorder="1" applyAlignment="1">
      <alignment horizontal="center" vertical="center"/>
    </xf>
    <xf numFmtId="0" fontId="14" fillId="0" borderId="770" xfId="0" applyFont="1" applyBorder="1" applyAlignment="1">
      <alignment horizontal="left" vertical="center" shrinkToFit="1"/>
    </xf>
    <xf numFmtId="0" fontId="14" fillId="0" borderId="771" xfId="0" applyFont="1" applyBorder="1" applyAlignment="1">
      <alignment horizontal="left" vertical="center" shrinkToFit="1"/>
    </xf>
    <xf numFmtId="0" fontId="14" fillId="0" borderId="772" xfId="0" applyFont="1" applyBorder="1" applyAlignment="1">
      <alignment horizontal="left" vertical="center" shrinkToFit="1"/>
    </xf>
    <xf numFmtId="0" fontId="7" fillId="3" borderId="763" xfId="0" applyFont="1" applyFill="1" applyBorder="1" applyAlignment="1">
      <alignment horizontal="center" vertical="center"/>
    </xf>
    <xf numFmtId="0" fontId="7" fillId="3" borderId="764" xfId="0" applyFont="1" applyFill="1" applyBorder="1" applyAlignment="1">
      <alignment horizontal="center" vertical="center"/>
    </xf>
    <xf numFmtId="0" fontId="7" fillId="3" borderId="765" xfId="0" applyFont="1" applyFill="1" applyBorder="1" applyAlignment="1">
      <alignment horizontal="center" vertical="center"/>
    </xf>
    <xf numFmtId="0" fontId="8" fillId="0" borderId="766" xfId="0" applyFont="1" applyBorder="1" applyAlignment="1">
      <alignment horizontal="left" vertical="top" wrapText="1"/>
    </xf>
    <xf numFmtId="0" fontId="8" fillId="0" borderId="764" xfId="0" applyFont="1" applyBorder="1" applyAlignment="1">
      <alignment horizontal="left" vertical="top" wrapText="1"/>
    </xf>
    <xf numFmtId="0" fontId="8" fillId="0" borderId="767" xfId="0" applyFont="1" applyBorder="1" applyAlignment="1">
      <alignment horizontal="left" vertical="top" wrapText="1"/>
    </xf>
    <xf numFmtId="0" fontId="7" fillId="3" borderId="758" xfId="0" applyFont="1" applyFill="1" applyBorder="1" applyAlignment="1">
      <alignment horizontal="center" vertical="center"/>
    </xf>
    <xf numFmtId="0" fontId="7" fillId="3" borderId="759" xfId="0" applyFont="1" applyFill="1" applyBorder="1" applyAlignment="1">
      <alignment horizontal="center" vertical="center"/>
    </xf>
    <xf numFmtId="0" fontId="14" fillId="0" borderId="760" xfId="0" applyFont="1" applyBorder="1" applyAlignment="1">
      <alignment horizontal="left" vertical="center" shrinkToFit="1"/>
    </xf>
    <xf numFmtId="0" fontId="14" fillId="0" borderId="761" xfId="0" applyFont="1" applyBorder="1" applyAlignment="1">
      <alignment horizontal="left" vertical="center" shrinkToFit="1"/>
    </xf>
    <xf numFmtId="0" fontId="14" fillId="0" borderId="762" xfId="0" applyFont="1" applyBorder="1" applyAlignment="1">
      <alignment horizontal="left" vertical="center" shrinkToFit="1"/>
    </xf>
    <xf numFmtId="0" fontId="7" fillId="3" borderId="753" xfId="0" applyFont="1" applyFill="1" applyBorder="1" applyAlignment="1">
      <alignment horizontal="center" vertical="center"/>
    </xf>
    <xf numFmtId="0" fontId="7" fillId="3" borderId="754" xfId="0" applyFont="1" applyFill="1" applyBorder="1" applyAlignment="1">
      <alignment horizontal="center" vertical="center"/>
    </xf>
    <xf numFmtId="0" fontId="13" fillId="0" borderId="755" xfId="0" applyFont="1" applyBorder="1" applyAlignment="1">
      <alignment horizontal="left" vertical="center" shrinkToFit="1"/>
    </xf>
    <xf numFmtId="0" fontId="13" fillId="0" borderId="756" xfId="0" applyFont="1" applyBorder="1" applyAlignment="1">
      <alignment horizontal="left" vertical="center" shrinkToFit="1"/>
    </xf>
    <xf numFmtId="0" fontId="13" fillId="0" borderId="757" xfId="0" applyFont="1" applyBorder="1" applyAlignment="1">
      <alignment horizontal="left" vertical="center" shrinkToFit="1"/>
    </xf>
    <xf numFmtId="0" fontId="13" fillId="0" borderId="760" xfId="0" applyFont="1" applyBorder="1" applyAlignment="1">
      <alignment horizontal="left" vertical="center" shrinkToFit="1"/>
    </xf>
    <xf numFmtId="0" fontId="13" fillId="0" borderId="761" xfId="0" applyFont="1" applyBorder="1" applyAlignment="1">
      <alignment horizontal="left" vertical="center" shrinkToFit="1"/>
    </xf>
    <xf numFmtId="0" fontId="13" fillId="0" borderId="762" xfId="0" applyFont="1" applyBorder="1" applyAlignment="1">
      <alignment horizontal="left" vertical="center" shrinkToFit="1"/>
    </xf>
    <xf numFmtId="0" fontId="7" fillId="4" borderId="740" xfId="0" applyFont="1" applyFill="1" applyBorder="1" applyAlignment="1">
      <alignment horizontal="left" vertical="top" wrapText="1"/>
    </xf>
    <xf numFmtId="0" fontId="7" fillId="4" borderId="741" xfId="0" applyFont="1" applyFill="1" applyBorder="1" applyAlignment="1">
      <alignment horizontal="left" vertical="top" wrapText="1"/>
    </xf>
    <xf numFmtId="0" fontId="7" fillId="3" borderId="739" xfId="0" applyFont="1" applyFill="1" applyBorder="1" applyAlignment="1">
      <alignment horizontal="center" vertical="center" wrapText="1"/>
    </xf>
    <xf numFmtId="0" fontId="7" fillId="3" borderId="740" xfId="0" applyFont="1" applyFill="1" applyBorder="1" applyAlignment="1">
      <alignment horizontal="center" vertical="center" wrapText="1"/>
    </xf>
    <xf numFmtId="0" fontId="7" fillId="3" borderId="752" xfId="0" applyFont="1" applyFill="1" applyBorder="1" applyAlignment="1">
      <alignment horizontal="center" vertical="center" wrapText="1"/>
    </xf>
    <xf numFmtId="0" fontId="7" fillId="3" borderId="734" xfId="0" applyFont="1" applyFill="1" applyBorder="1" applyAlignment="1">
      <alignment horizontal="center" vertical="center"/>
    </xf>
    <xf numFmtId="0" fontId="7" fillId="3" borderId="735" xfId="0" applyFont="1" applyFill="1" applyBorder="1" applyAlignment="1">
      <alignment horizontal="center" vertical="center"/>
    </xf>
    <xf numFmtId="0" fontId="14" fillId="0" borderId="736" xfId="0" applyFont="1" applyBorder="1" applyAlignment="1">
      <alignment horizontal="left" vertical="center" shrinkToFit="1"/>
    </xf>
    <xf numFmtId="0" fontId="14" fillId="0" borderId="737" xfId="0" applyFont="1" applyBorder="1" applyAlignment="1">
      <alignment horizontal="left" vertical="center" shrinkToFit="1"/>
    </xf>
    <xf numFmtId="0" fontId="14" fillId="0" borderId="738" xfId="0" applyFont="1" applyBorder="1" applyAlignment="1">
      <alignment horizontal="left" vertical="center" shrinkToFit="1"/>
    </xf>
    <xf numFmtId="0" fontId="7" fillId="3" borderId="747" xfId="0" applyFont="1" applyFill="1" applyBorder="1" applyAlignment="1">
      <alignment horizontal="center" vertical="center"/>
    </xf>
    <xf numFmtId="0" fontId="7" fillId="3" borderId="748" xfId="0" applyFont="1" applyFill="1" applyBorder="1" applyAlignment="1">
      <alignment horizontal="center" vertical="center"/>
    </xf>
    <xf numFmtId="0" fontId="14" fillId="0" borderId="749" xfId="0" applyFont="1" applyBorder="1" applyAlignment="1">
      <alignment horizontal="left" vertical="center" shrinkToFit="1"/>
    </xf>
    <xf numFmtId="0" fontId="14" fillId="0" borderId="750" xfId="0" applyFont="1" applyBorder="1" applyAlignment="1">
      <alignment horizontal="left" vertical="center" shrinkToFit="1"/>
    </xf>
    <xf numFmtId="0" fontId="14" fillId="0" borderId="751" xfId="0" applyFont="1" applyBorder="1" applyAlignment="1">
      <alignment horizontal="left" vertical="center" shrinkToFit="1"/>
    </xf>
    <xf numFmtId="0" fontId="13" fillId="0" borderId="736" xfId="0" applyFont="1" applyBorder="1" applyAlignment="1">
      <alignment horizontal="left" vertical="center" shrinkToFit="1"/>
    </xf>
    <xf numFmtId="0" fontId="13" fillId="0" borderId="737" xfId="0" applyFont="1" applyBorder="1" applyAlignment="1">
      <alignment horizontal="left" vertical="center" shrinkToFit="1"/>
    </xf>
    <xf numFmtId="0" fontId="13" fillId="0" borderId="738" xfId="0" applyFont="1" applyBorder="1" applyAlignment="1">
      <alignment horizontal="left" vertical="center" shrinkToFit="1"/>
    </xf>
    <xf numFmtId="0" fontId="11" fillId="0" borderId="740" xfId="0" applyFont="1" applyBorder="1" applyAlignment="1">
      <alignment horizontal="left" vertical="center" wrapText="1"/>
    </xf>
    <xf numFmtId="0" fontId="11" fillId="0" borderId="741" xfId="0" applyFont="1" applyBorder="1" applyAlignment="1">
      <alignment horizontal="left" vertical="center" wrapText="1"/>
    </xf>
    <xf numFmtId="0" fontId="7" fillId="3" borderId="742" xfId="0" applyFont="1" applyFill="1" applyBorder="1" applyAlignment="1">
      <alignment horizontal="center" vertical="center"/>
    </xf>
    <xf numFmtId="0" fontId="7" fillId="3" borderId="743" xfId="0" applyFont="1" applyFill="1" applyBorder="1" applyAlignment="1">
      <alignment horizontal="center" vertical="center"/>
    </xf>
    <xf numFmtId="0" fontId="7" fillId="3" borderId="744" xfId="0" applyFont="1" applyFill="1" applyBorder="1" applyAlignment="1">
      <alignment horizontal="center" vertical="center"/>
    </xf>
    <xf numFmtId="0" fontId="8" fillId="0" borderId="745" xfId="0" applyFont="1" applyBorder="1" applyAlignment="1">
      <alignment horizontal="left" vertical="top" wrapText="1"/>
    </xf>
    <xf numFmtId="0" fontId="8" fillId="0" borderId="743" xfId="0" applyFont="1" applyBorder="1" applyAlignment="1">
      <alignment horizontal="left" vertical="top" wrapText="1"/>
    </xf>
    <xf numFmtId="0" fontId="8" fillId="0" borderId="746" xfId="0" applyFont="1" applyBorder="1" applyAlignment="1">
      <alignment horizontal="left" vertical="top" wrapText="1"/>
    </xf>
    <xf numFmtId="0" fontId="7" fillId="3" borderId="739" xfId="0" applyFont="1" applyFill="1" applyBorder="1" applyAlignment="1">
      <alignment horizontal="center" vertical="center"/>
    </xf>
    <xf numFmtId="0" fontId="7" fillId="3" borderId="740" xfId="0" applyFont="1" applyFill="1" applyBorder="1" applyAlignment="1">
      <alignment horizontal="center" vertical="center"/>
    </xf>
    <xf numFmtId="0" fontId="11" fillId="0" borderId="727" xfId="0" applyFont="1" applyBorder="1" applyAlignment="1">
      <alignment horizontal="left" vertical="center" wrapText="1"/>
    </xf>
    <xf numFmtId="0" fontId="11" fillId="0" borderId="728" xfId="0" applyFont="1" applyBorder="1" applyAlignment="1">
      <alignment horizontal="left" vertical="center" wrapText="1"/>
    </xf>
    <xf numFmtId="0" fontId="7" fillId="3" borderId="729" xfId="0" applyFont="1" applyFill="1" applyBorder="1" applyAlignment="1">
      <alignment horizontal="center" vertical="center"/>
    </xf>
    <xf numFmtId="0" fontId="7" fillId="3" borderId="730" xfId="0" applyFont="1" applyFill="1" applyBorder="1" applyAlignment="1">
      <alignment horizontal="center" vertical="center"/>
    </xf>
    <xf numFmtId="0" fontId="13" fillId="0" borderId="731" xfId="0" applyFont="1" applyBorder="1" applyAlignment="1">
      <alignment horizontal="left" vertical="center" shrinkToFit="1"/>
    </xf>
    <xf numFmtId="0" fontId="13" fillId="0" borderId="732" xfId="0" applyFont="1" applyBorder="1" applyAlignment="1">
      <alignment horizontal="left" vertical="center" shrinkToFit="1"/>
    </xf>
    <xf numFmtId="0" fontId="13" fillId="0" borderId="733" xfId="0" applyFont="1" applyBorder="1" applyAlignment="1">
      <alignment horizontal="left" vertical="center" shrinkToFit="1"/>
    </xf>
    <xf numFmtId="0" fontId="7" fillId="3" borderId="820" xfId="0" applyFont="1" applyFill="1" applyBorder="1" applyAlignment="1">
      <alignment horizontal="center" vertical="center" wrapText="1"/>
    </xf>
    <xf numFmtId="0" fontId="7" fillId="3" borderId="821" xfId="0" applyFont="1" applyFill="1" applyBorder="1" applyAlignment="1">
      <alignment horizontal="center" vertical="center" wrapText="1"/>
    </xf>
    <xf numFmtId="0" fontId="7" fillId="3" borderId="822" xfId="0" applyFont="1" applyFill="1" applyBorder="1" applyAlignment="1">
      <alignment horizontal="center" vertical="center" wrapText="1"/>
    </xf>
    <xf numFmtId="0" fontId="7" fillId="4" borderId="820" xfId="0" applyFont="1" applyFill="1" applyBorder="1" applyAlignment="1">
      <alignment horizontal="left" vertical="top" wrapText="1"/>
    </xf>
    <xf numFmtId="0" fontId="7" fillId="4" borderId="821" xfId="0" applyFont="1" applyFill="1" applyBorder="1" applyAlignment="1">
      <alignment horizontal="left" vertical="top" wrapText="1"/>
    </xf>
    <xf numFmtId="0" fontId="7" fillId="4" borderId="822" xfId="0" applyFont="1" applyFill="1" applyBorder="1" applyAlignment="1">
      <alignment horizontal="left" vertical="top" wrapText="1"/>
    </xf>
    <xf numFmtId="0" fontId="10" fillId="4" borderId="820" xfId="0" applyFont="1" applyFill="1" applyBorder="1" applyAlignment="1">
      <alignment horizontal="center" vertical="center" wrapText="1"/>
    </xf>
    <xf numFmtId="0" fontId="10" fillId="4" borderId="822" xfId="0" applyFont="1" applyFill="1" applyBorder="1" applyAlignment="1">
      <alignment horizontal="center" vertical="center" wrapText="1"/>
    </xf>
    <xf numFmtId="0" fontId="16" fillId="0" borderId="820" xfId="0" applyFont="1" applyBorder="1" applyAlignment="1">
      <alignment horizontal="left" vertical="center" wrapText="1"/>
    </xf>
    <xf numFmtId="0" fontId="16" fillId="0" borderId="821" xfId="0" applyFont="1" applyBorder="1" applyAlignment="1">
      <alignment horizontal="left" vertical="center" wrapText="1"/>
    </xf>
    <xf numFmtId="0" fontId="16" fillId="0" borderId="822" xfId="0" applyFont="1" applyBorder="1" applyAlignment="1">
      <alignment horizontal="left" vertical="center" wrapText="1"/>
    </xf>
    <xf numFmtId="0" fontId="7" fillId="3" borderId="820" xfId="0" applyFont="1" applyFill="1" applyBorder="1" applyAlignment="1">
      <alignment horizontal="center" vertical="center"/>
    </xf>
    <xf numFmtId="0" fontId="7" fillId="3" borderId="821" xfId="0" applyFont="1" applyFill="1" applyBorder="1" applyAlignment="1">
      <alignment horizontal="center" vertical="center"/>
    </xf>
    <xf numFmtId="0" fontId="7" fillId="3" borderId="815" xfId="0" applyFont="1" applyFill="1" applyBorder="1" applyAlignment="1">
      <alignment horizontal="center" vertical="center"/>
    </xf>
    <xf numFmtId="0" fontId="7" fillId="3" borderId="816" xfId="0" applyFont="1" applyFill="1" applyBorder="1" applyAlignment="1">
      <alignment horizontal="center" vertical="center"/>
    </xf>
    <xf numFmtId="0" fontId="14" fillId="0" borderId="817" xfId="0" applyFont="1" applyBorder="1" applyAlignment="1">
      <alignment horizontal="left" vertical="center" shrinkToFit="1"/>
    </xf>
    <xf numFmtId="0" fontId="14" fillId="0" borderId="818" xfId="0" applyFont="1" applyBorder="1" applyAlignment="1">
      <alignment horizontal="left" vertical="center" shrinkToFit="1"/>
    </xf>
    <xf numFmtId="0" fontId="14" fillId="0" borderId="819" xfId="0" applyFont="1" applyBorder="1" applyAlignment="1">
      <alignment horizontal="left" vertical="center" shrinkToFit="1"/>
    </xf>
    <xf numFmtId="0" fontId="7" fillId="3" borderId="810" xfId="0" applyFont="1" applyFill="1" applyBorder="1" applyAlignment="1">
      <alignment horizontal="center" vertical="center"/>
    </xf>
    <xf numFmtId="0" fontId="7" fillId="3" borderId="811" xfId="0" applyFont="1" applyFill="1" applyBorder="1" applyAlignment="1">
      <alignment horizontal="center" vertical="center"/>
    </xf>
    <xf numFmtId="0" fontId="7" fillId="3" borderId="812" xfId="0" applyFont="1" applyFill="1" applyBorder="1" applyAlignment="1">
      <alignment horizontal="center" vertical="center"/>
    </xf>
    <xf numFmtId="0" fontId="8" fillId="0" borderId="813" xfId="0" applyFont="1" applyBorder="1" applyAlignment="1">
      <alignment horizontal="left" vertical="top" wrapText="1"/>
    </xf>
    <xf numFmtId="0" fontId="8" fillId="0" borderId="811" xfId="0" applyFont="1" applyBorder="1" applyAlignment="1">
      <alignment horizontal="left" vertical="top" wrapText="1"/>
    </xf>
    <xf numFmtId="0" fontId="8" fillId="0" borderId="814" xfId="0" applyFont="1" applyBorder="1" applyAlignment="1">
      <alignment horizontal="left" vertical="top" wrapText="1"/>
    </xf>
    <xf numFmtId="0" fontId="7" fillId="3" borderId="805" xfId="0" applyFont="1" applyFill="1" applyBorder="1" applyAlignment="1">
      <alignment horizontal="center" vertical="center"/>
    </xf>
    <xf numFmtId="0" fontId="7" fillId="3" borderId="806" xfId="0" applyFont="1" applyFill="1" applyBorder="1" applyAlignment="1">
      <alignment horizontal="center" vertical="center"/>
    </xf>
    <xf numFmtId="0" fontId="14" fillId="0" borderId="807" xfId="0" applyFont="1" applyBorder="1" applyAlignment="1">
      <alignment horizontal="left" vertical="center" shrinkToFit="1"/>
    </xf>
    <xf numFmtId="0" fontId="14" fillId="0" borderId="808" xfId="0" applyFont="1" applyBorder="1" applyAlignment="1">
      <alignment horizontal="left" vertical="center" shrinkToFit="1"/>
    </xf>
    <xf numFmtId="0" fontId="14" fillId="0" borderId="809" xfId="0" applyFont="1" applyBorder="1" applyAlignment="1">
      <alignment horizontal="left" vertical="center" shrinkToFit="1"/>
    </xf>
    <xf numFmtId="0" fontId="7" fillId="3" borderId="800" xfId="0" applyFont="1" applyFill="1" applyBorder="1" applyAlignment="1">
      <alignment horizontal="center" vertical="center"/>
    </xf>
    <xf numFmtId="0" fontId="7" fillId="3" borderId="801" xfId="0" applyFont="1" applyFill="1" applyBorder="1" applyAlignment="1">
      <alignment horizontal="center" vertical="center"/>
    </xf>
    <xf numFmtId="0" fontId="13" fillId="0" borderId="802" xfId="0" applyFont="1" applyBorder="1" applyAlignment="1">
      <alignment horizontal="left" vertical="center" shrinkToFit="1"/>
    </xf>
    <xf numFmtId="0" fontId="13" fillId="0" borderId="803" xfId="0" applyFont="1" applyBorder="1" applyAlignment="1">
      <alignment horizontal="left" vertical="center" shrinkToFit="1"/>
    </xf>
    <xf numFmtId="0" fontId="13" fillId="0" borderId="804" xfId="0" applyFont="1" applyBorder="1" applyAlignment="1">
      <alignment horizontal="left" vertical="center" shrinkToFit="1"/>
    </xf>
    <xf numFmtId="0" fontId="13" fillId="0" borderId="807" xfId="0" applyFont="1" applyBorder="1" applyAlignment="1">
      <alignment horizontal="left" vertical="center" shrinkToFit="1"/>
    </xf>
    <xf numFmtId="0" fontId="13" fillId="0" borderId="808" xfId="0" applyFont="1" applyBorder="1" applyAlignment="1">
      <alignment horizontal="left" vertical="center" shrinkToFit="1"/>
    </xf>
    <xf numFmtId="0" fontId="13" fillId="0" borderId="809" xfId="0" applyFont="1" applyBorder="1" applyAlignment="1">
      <alignment horizontal="left" vertical="center" shrinkToFit="1"/>
    </xf>
    <xf numFmtId="0" fontId="7" fillId="4" borderId="787" xfId="0" applyFont="1" applyFill="1" applyBorder="1" applyAlignment="1">
      <alignment horizontal="left" vertical="top" wrapText="1"/>
    </xf>
    <xf numFmtId="0" fontId="7" fillId="4" borderId="788" xfId="0" applyFont="1" applyFill="1" applyBorder="1" applyAlignment="1">
      <alignment horizontal="left" vertical="top" wrapText="1"/>
    </xf>
    <xf numFmtId="0" fontId="7" fillId="3" borderId="786" xfId="0" applyFont="1" applyFill="1" applyBorder="1" applyAlignment="1">
      <alignment horizontal="center" vertical="center" wrapText="1"/>
    </xf>
    <xf numFmtId="0" fontId="7" fillId="3" borderId="787" xfId="0" applyFont="1" applyFill="1" applyBorder="1" applyAlignment="1">
      <alignment horizontal="center" vertical="center" wrapText="1"/>
    </xf>
    <xf numFmtId="0" fontId="7" fillId="3" borderId="799" xfId="0" applyFont="1" applyFill="1" applyBorder="1" applyAlignment="1">
      <alignment horizontal="center" vertical="center" wrapText="1"/>
    </xf>
    <xf numFmtId="0" fontId="7" fillId="3" borderId="781" xfId="0" applyFont="1" applyFill="1" applyBorder="1" applyAlignment="1">
      <alignment horizontal="center" vertical="center"/>
    </xf>
    <xf numFmtId="0" fontId="7" fillId="3" borderId="782" xfId="0" applyFont="1" applyFill="1" applyBorder="1" applyAlignment="1">
      <alignment horizontal="center" vertical="center"/>
    </xf>
    <xf numFmtId="0" fontId="14" fillId="0" borderId="783" xfId="0" applyFont="1" applyBorder="1" applyAlignment="1">
      <alignment horizontal="left" vertical="center" shrinkToFit="1"/>
    </xf>
    <xf numFmtId="0" fontId="14" fillId="0" borderId="784" xfId="0" applyFont="1" applyBorder="1" applyAlignment="1">
      <alignment horizontal="left" vertical="center" shrinkToFit="1"/>
    </xf>
    <xf numFmtId="0" fontId="14" fillId="0" borderId="785" xfId="0" applyFont="1" applyBorder="1" applyAlignment="1">
      <alignment horizontal="left" vertical="center" shrinkToFit="1"/>
    </xf>
    <xf numFmtId="0" fontId="7" fillId="3" borderId="794" xfId="0" applyFont="1" applyFill="1" applyBorder="1" applyAlignment="1">
      <alignment horizontal="center" vertical="center"/>
    </xf>
    <xf numFmtId="0" fontId="7" fillId="3" borderId="795" xfId="0" applyFont="1" applyFill="1" applyBorder="1" applyAlignment="1">
      <alignment horizontal="center" vertical="center"/>
    </xf>
    <xf numFmtId="0" fontId="14" fillId="0" borderId="796" xfId="0" applyFont="1" applyBorder="1" applyAlignment="1">
      <alignment horizontal="left" vertical="center" shrinkToFit="1"/>
    </xf>
    <xf numFmtId="0" fontId="14" fillId="0" borderId="797" xfId="0" applyFont="1" applyBorder="1" applyAlignment="1">
      <alignment horizontal="left" vertical="center" shrinkToFit="1"/>
    </xf>
    <xf numFmtId="0" fontId="14" fillId="0" borderId="798" xfId="0" applyFont="1" applyBorder="1" applyAlignment="1">
      <alignment horizontal="left" vertical="center" shrinkToFit="1"/>
    </xf>
    <xf numFmtId="0" fontId="13" fillId="0" borderId="783" xfId="0" applyFont="1" applyBorder="1" applyAlignment="1">
      <alignment horizontal="left" vertical="center" shrinkToFit="1"/>
    </xf>
    <xf numFmtId="0" fontId="13" fillId="0" borderId="784" xfId="0" applyFont="1" applyBorder="1" applyAlignment="1">
      <alignment horizontal="left" vertical="center" shrinkToFit="1"/>
    </xf>
    <xf numFmtId="0" fontId="13" fillId="0" borderId="785" xfId="0" applyFont="1" applyBorder="1" applyAlignment="1">
      <alignment horizontal="left" vertical="center" shrinkToFit="1"/>
    </xf>
    <xf numFmtId="0" fontId="11" fillId="0" borderId="787" xfId="0" applyFont="1" applyBorder="1" applyAlignment="1">
      <alignment horizontal="left" vertical="center" wrapText="1"/>
    </xf>
    <xf numFmtId="0" fontId="11" fillId="0" borderId="788" xfId="0" applyFont="1" applyBorder="1" applyAlignment="1">
      <alignment horizontal="left" vertical="center" wrapText="1"/>
    </xf>
    <xf numFmtId="0" fontId="7" fillId="3" borderId="789" xfId="0" applyFont="1" applyFill="1" applyBorder="1" applyAlignment="1">
      <alignment horizontal="center" vertical="center"/>
    </xf>
    <xf numFmtId="0" fontId="7" fillId="3" borderId="790" xfId="0" applyFont="1" applyFill="1" applyBorder="1" applyAlignment="1">
      <alignment horizontal="center" vertical="center"/>
    </xf>
    <xf numFmtId="0" fontId="7" fillId="3" borderId="791" xfId="0" applyFont="1" applyFill="1" applyBorder="1" applyAlignment="1">
      <alignment horizontal="center" vertical="center"/>
    </xf>
    <xf numFmtId="0" fontId="8" fillId="0" borderId="792" xfId="0" applyFont="1" applyBorder="1" applyAlignment="1">
      <alignment horizontal="left" vertical="top" wrapText="1"/>
    </xf>
    <xf numFmtId="0" fontId="8" fillId="0" borderId="790" xfId="0" applyFont="1" applyBorder="1" applyAlignment="1">
      <alignment horizontal="left" vertical="top" wrapText="1"/>
    </xf>
    <xf numFmtId="0" fontId="8" fillId="0" borderId="793" xfId="0" applyFont="1" applyBorder="1" applyAlignment="1">
      <alignment horizontal="left" vertical="top" wrapText="1"/>
    </xf>
    <xf numFmtId="0" fontId="7" fillId="3" borderId="786" xfId="0" applyFont="1" applyFill="1" applyBorder="1" applyAlignment="1">
      <alignment horizontal="center" vertical="center"/>
    </xf>
    <xf numFmtId="0" fontId="7" fillId="3" borderId="787" xfId="0" applyFont="1" applyFill="1" applyBorder="1" applyAlignment="1">
      <alignment horizontal="center" vertical="center"/>
    </xf>
    <xf numFmtId="0" fontId="11" fillId="0" borderId="774" xfId="0" applyFont="1" applyBorder="1" applyAlignment="1">
      <alignment horizontal="left" vertical="center" wrapText="1"/>
    </xf>
    <xf numFmtId="0" fontId="11" fillId="0" borderId="775" xfId="0" applyFont="1" applyBorder="1" applyAlignment="1">
      <alignment horizontal="left" vertical="center" wrapText="1"/>
    </xf>
    <xf numFmtId="0" fontId="7" fillId="3" borderId="776" xfId="0" applyFont="1" applyFill="1" applyBorder="1" applyAlignment="1">
      <alignment horizontal="center" vertical="center"/>
    </xf>
    <xf numFmtId="0" fontId="7" fillId="3" borderId="777" xfId="0" applyFont="1" applyFill="1" applyBorder="1" applyAlignment="1">
      <alignment horizontal="center" vertical="center"/>
    </xf>
    <xf numFmtId="0" fontId="13" fillId="0" borderId="778" xfId="0" applyFont="1" applyBorder="1" applyAlignment="1">
      <alignment horizontal="left" vertical="center" shrinkToFit="1"/>
    </xf>
    <xf numFmtId="0" fontId="13" fillId="0" borderId="779" xfId="0" applyFont="1" applyBorder="1" applyAlignment="1">
      <alignment horizontal="left" vertical="center" shrinkToFit="1"/>
    </xf>
    <xf numFmtId="0" fontId="13" fillId="0" borderId="780" xfId="0" applyFont="1" applyBorder="1" applyAlignment="1">
      <alignment horizontal="left" vertical="center" shrinkToFit="1"/>
    </xf>
    <xf numFmtId="0" fontId="7" fillId="3" borderId="867" xfId="0" applyFont="1" applyFill="1" applyBorder="1" applyAlignment="1">
      <alignment horizontal="center" vertical="center" wrapText="1"/>
    </xf>
    <xf numFmtId="0" fontId="7" fillId="3" borderId="868" xfId="0" applyFont="1" applyFill="1" applyBorder="1" applyAlignment="1">
      <alignment horizontal="center" vertical="center" wrapText="1"/>
    </xf>
    <xf numFmtId="0" fontId="7" fillId="3" borderId="869" xfId="0" applyFont="1" applyFill="1" applyBorder="1" applyAlignment="1">
      <alignment horizontal="center" vertical="center" wrapText="1"/>
    </xf>
    <xf numFmtId="0" fontId="7" fillId="4" borderId="867" xfId="0" applyFont="1" applyFill="1" applyBorder="1" applyAlignment="1">
      <alignment horizontal="left" vertical="top" wrapText="1"/>
    </xf>
    <xf numFmtId="0" fontId="7" fillId="4" borderId="868" xfId="0" applyFont="1" applyFill="1" applyBorder="1" applyAlignment="1">
      <alignment horizontal="left" vertical="top" wrapText="1"/>
    </xf>
    <xf numFmtId="0" fontId="7" fillId="4" borderId="869" xfId="0" applyFont="1" applyFill="1" applyBorder="1" applyAlignment="1">
      <alignment horizontal="left" vertical="top" wrapText="1"/>
    </xf>
    <xf numFmtId="0" fontId="10" fillId="4" borderId="867" xfId="0" applyFont="1" applyFill="1" applyBorder="1" applyAlignment="1">
      <alignment horizontal="center" vertical="center" wrapText="1"/>
    </xf>
    <xf numFmtId="0" fontId="10" fillId="4" borderId="869" xfId="0" applyFont="1" applyFill="1" applyBorder="1" applyAlignment="1">
      <alignment horizontal="center" vertical="center" wrapText="1"/>
    </xf>
    <xf numFmtId="0" fontId="16" fillId="0" borderId="867" xfId="0" applyFont="1" applyBorder="1" applyAlignment="1">
      <alignment horizontal="left" vertical="center" wrapText="1"/>
    </xf>
    <xf numFmtId="0" fontId="16" fillId="0" borderId="868" xfId="0" applyFont="1" applyBorder="1" applyAlignment="1">
      <alignment horizontal="left" vertical="center" wrapText="1"/>
    </xf>
    <xf numFmtId="0" fontId="16" fillId="0" borderId="869" xfId="0" applyFont="1" applyBorder="1" applyAlignment="1">
      <alignment horizontal="left" vertical="center" wrapText="1"/>
    </xf>
    <xf numFmtId="0" fontId="7" fillId="3" borderId="867" xfId="0" applyFont="1" applyFill="1" applyBorder="1" applyAlignment="1">
      <alignment horizontal="center" vertical="center"/>
    </xf>
    <xf numFmtId="0" fontId="7" fillId="3" borderId="868" xfId="0" applyFont="1" applyFill="1" applyBorder="1" applyAlignment="1">
      <alignment horizontal="center" vertical="center"/>
    </xf>
    <xf numFmtId="0" fontId="7" fillId="3" borderId="862" xfId="0" applyFont="1" applyFill="1" applyBorder="1" applyAlignment="1">
      <alignment horizontal="center" vertical="center"/>
    </xf>
    <xf numFmtId="0" fontId="7" fillId="3" borderId="863" xfId="0" applyFont="1" applyFill="1" applyBorder="1" applyAlignment="1">
      <alignment horizontal="center" vertical="center"/>
    </xf>
    <xf numFmtId="0" fontId="14" fillId="0" borderId="864" xfId="0" applyFont="1" applyBorder="1" applyAlignment="1">
      <alignment horizontal="left" vertical="center" shrinkToFit="1"/>
    </xf>
    <xf numFmtId="0" fontId="14" fillId="0" borderId="865" xfId="0" applyFont="1" applyBorder="1" applyAlignment="1">
      <alignment horizontal="left" vertical="center" shrinkToFit="1"/>
    </xf>
    <xf numFmtId="0" fontId="14" fillId="0" borderId="866" xfId="0" applyFont="1" applyBorder="1" applyAlignment="1">
      <alignment horizontal="left" vertical="center" shrinkToFit="1"/>
    </xf>
    <xf numFmtId="0" fontId="7" fillId="3" borderId="857" xfId="0" applyFont="1" applyFill="1" applyBorder="1" applyAlignment="1">
      <alignment horizontal="center" vertical="center"/>
    </xf>
    <xf numFmtId="0" fontId="7" fillId="3" borderId="858" xfId="0" applyFont="1" applyFill="1" applyBorder="1" applyAlignment="1">
      <alignment horizontal="center" vertical="center"/>
    </xf>
    <xf numFmtId="0" fontId="7" fillId="3" borderId="859" xfId="0" applyFont="1" applyFill="1" applyBorder="1" applyAlignment="1">
      <alignment horizontal="center" vertical="center"/>
    </xf>
    <xf numFmtId="0" fontId="8" fillId="0" borderId="860" xfId="0" applyFont="1" applyBorder="1" applyAlignment="1">
      <alignment horizontal="left" vertical="top" wrapText="1"/>
    </xf>
    <xf numFmtId="0" fontId="8" fillId="0" borderId="858" xfId="0" applyFont="1" applyBorder="1" applyAlignment="1">
      <alignment horizontal="left" vertical="top" wrapText="1"/>
    </xf>
    <xf numFmtId="0" fontId="8" fillId="0" borderId="861" xfId="0" applyFont="1" applyBorder="1" applyAlignment="1">
      <alignment horizontal="left" vertical="top" wrapText="1"/>
    </xf>
    <xf numFmtId="0" fontId="7" fillId="3" borderId="852" xfId="0" applyFont="1" applyFill="1" applyBorder="1" applyAlignment="1">
      <alignment horizontal="center" vertical="center"/>
    </xf>
    <xf numFmtId="0" fontId="7" fillId="3" borderId="853" xfId="0" applyFont="1" applyFill="1" applyBorder="1" applyAlignment="1">
      <alignment horizontal="center" vertical="center"/>
    </xf>
    <xf numFmtId="0" fontId="14" fillId="0" borderId="854" xfId="0" applyFont="1" applyBorder="1" applyAlignment="1">
      <alignment horizontal="left" vertical="center" shrinkToFit="1"/>
    </xf>
    <xf numFmtId="0" fontId="14" fillId="0" borderId="855" xfId="0" applyFont="1" applyBorder="1" applyAlignment="1">
      <alignment horizontal="left" vertical="center" shrinkToFit="1"/>
    </xf>
    <xf numFmtId="0" fontId="14" fillId="0" borderId="856" xfId="0" applyFont="1" applyBorder="1" applyAlignment="1">
      <alignment horizontal="left" vertical="center" shrinkToFit="1"/>
    </xf>
    <xf numFmtId="0" fontId="7" fillId="3" borderId="847" xfId="0" applyFont="1" applyFill="1" applyBorder="1" applyAlignment="1">
      <alignment horizontal="center" vertical="center"/>
    </xf>
    <xf numFmtId="0" fontId="7" fillId="3" borderId="848" xfId="0" applyFont="1" applyFill="1" applyBorder="1" applyAlignment="1">
      <alignment horizontal="center" vertical="center"/>
    </xf>
    <xf numFmtId="0" fontId="13" fillId="0" borderId="849" xfId="0" applyFont="1" applyBorder="1" applyAlignment="1">
      <alignment horizontal="left" vertical="center" shrinkToFit="1"/>
    </xf>
    <xf numFmtId="0" fontId="13" fillId="0" borderId="850" xfId="0" applyFont="1" applyBorder="1" applyAlignment="1">
      <alignment horizontal="left" vertical="center" shrinkToFit="1"/>
    </xf>
    <xf numFmtId="0" fontId="13" fillId="0" borderId="851" xfId="0" applyFont="1" applyBorder="1" applyAlignment="1">
      <alignment horizontal="left" vertical="center" shrinkToFit="1"/>
    </xf>
    <xf numFmtId="0" fontId="13" fillId="0" borderId="854" xfId="0" applyFont="1" applyBorder="1" applyAlignment="1">
      <alignment horizontal="left" vertical="center" shrinkToFit="1"/>
    </xf>
    <xf numFmtId="0" fontId="13" fillId="0" borderId="855" xfId="0" applyFont="1" applyBorder="1" applyAlignment="1">
      <alignment horizontal="left" vertical="center" shrinkToFit="1"/>
    </xf>
    <xf numFmtId="0" fontId="13" fillId="0" borderId="856" xfId="0" applyFont="1" applyBorder="1" applyAlignment="1">
      <alignment horizontal="left" vertical="center" shrinkToFit="1"/>
    </xf>
    <xf numFmtId="0" fontId="7" fillId="4" borderId="834" xfId="0" applyFont="1" applyFill="1" applyBorder="1" applyAlignment="1">
      <alignment horizontal="left" vertical="top" wrapText="1"/>
    </xf>
    <xf numFmtId="0" fontId="7" fillId="4" borderId="835" xfId="0" applyFont="1" applyFill="1" applyBorder="1" applyAlignment="1">
      <alignment horizontal="left" vertical="top" wrapText="1"/>
    </xf>
    <xf numFmtId="0" fontId="7" fillId="3" borderId="833" xfId="0" applyFont="1" applyFill="1" applyBorder="1" applyAlignment="1">
      <alignment horizontal="center" vertical="center" wrapText="1"/>
    </xf>
    <xf numFmtId="0" fontId="7" fillId="3" borderId="834" xfId="0" applyFont="1" applyFill="1" applyBorder="1" applyAlignment="1">
      <alignment horizontal="center" vertical="center" wrapText="1"/>
    </xf>
    <xf numFmtId="0" fontId="7" fillId="3" borderId="846" xfId="0" applyFont="1" applyFill="1" applyBorder="1" applyAlignment="1">
      <alignment horizontal="center" vertical="center" wrapText="1"/>
    </xf>
    <xf numFmtId="0" fontId="7" fillId="3" borderId="828" xfId="0" applyFont="1" applyFill="1" applyBorder="1" applyAlignment="1">
      <alignment horizontal="center" vertical="center"/>
    </xf>
    <xf numFmtId="0" fontId="7" fillId="3" borderId="829" xfId="0" applyFont="1" applyFill="1" applyBorder="1" applyAlignment="1">
      <alignment horizontal="center" vertical="center"/>
    </xf>
    <xf numFmtId="0" fontId="14" fillId="0" borderId="830" xfId="0" applyFont="1" applyBorder="1" applyAlignment="1">
      <alignment horizontal="left" vertical="center" shrinkToFit="1"/>
    </xf>
    <xf numFmtId="0" fontId="14" fillId="0" borderId="831" xfId="0" applyFont="1" applyBorder="1" applyAlignment="1">
      <alignment horizontal="left" vertical="center" shrinkToFit="1"/>
    </xf>
    <xf numFmtId="0" fontId="14" fillId="0" borderId="832" xfId="0" applyFont="1" applyBorder="1" applyAlignment="1">
      <alignment horizontal="left" vertical="center" shrinkToFit="1"/>
    </xf>
    <xf numFmtId="0" fontId="7" fillId="3" borderId="841" xfId="0" applyFont="1" applyFill="1" applyBorder="1" applyAlignment="1">
      <alignment horizontal="center" vertical="center"/>
    </xf>
    <xf numFmtId="0" fontId="7" fillId="3" borderId="842" xfId="0" applyFont="1" applyFill="1" applyBorder="1" applyAlignment="1">
      <alignment horizontal="center" vertical="center"/>
    </xf>
    <xf numFmtId="0" fontId="14" fillId="0" borderId="843" xfId="0" applyFont="1" applyBorder="1" applyAlignment="1">
      <alignment horizontal="left" vertical="center" shrinkToFit="1"/>
    </xf>
    <xf numFmtId="0" fontId="14" fillId="0" borderId="844" xfId="0" applyFont="1" applyBorder="1" applyAlignment="1">
      <alignment horizontal="left" vertical="center" shrinkToFit="1"/>
    </xf>
    <xf numFmtId="0" fontId="14" fillId="0" borderId="845" xfId="0" applyFont="1" applyBorder="1" applyAlignment="1">
      <alignment horizontal="left" vertical="center" shrinkToFit="1"/>
    </xf>
    <xf numFmtId="0" fontId="13" fillId="0" borderId="830" xfId="0" applyFont="1" applyBorder="1" applyAlignment="1">
      <alignment horizontal="left" vertical="center" shrinkToFit="1"/>
    </xf>
    <xf numFmtId="0" fontId="13" fillId="0" borderId="831" xfId="0" applyFont="1" applyBorder="1" applyAlignment="1">
      <alignment horizontal="left" vertical="center" shrinkToFit="1"/>
    </xf>
    <xf numFmtId="0" fontId="13" fillId="0" borderId="832" xfId="0" applyFont="1" applyBorder="1" applyAlignment="1">
      <alignment horizontal="left" vertical="center" shrinkToFit="1"/>
    </xf>
    <xf numFmtId="0" fontId="11" fillId="0" borderId="834" xfId="0" applyFont="1" applyBorder="1" applyAlignment="1">
      <alignment horizontal="left" vertical="center" wrapText="1"/>
    </xf>
    <xf numFmtId="0" fontId="11" fillId="0" borderId="835" xfId="0" applyFont="1" applyBorder="1" applyAlignment="1">
      <alignment horizontal="left" vertical="center" wrapText="1"/>
    </xf>
    <xf numFmtId="0" fontId="7" fillId="3" borderId="836" xfId="0" applyFont="1" applyFill="1" applyBorder="1" applyAlignment="1">
      <alignment horizontal="center" vertical="center"/>
    </xf>
    <xf numFmtId="0" fontId="7" fillId="3" borderId="837" xfId="0" applyFont="1" applyFill="1" applyBorder="1" applyAlignment="1">
      <alignment horizontal="center" vertical="center"/>
    </xf>
    <xf numFmtId="0" fontId="7" fillId="3" borderId="838" xfId="0" applyFont="1" applyFill="1" applyBorder="1" applyAlignment="1">
      <alignment horizontal="center" vertical="center"/>
    </xf>
    <xf numFmtId="0" fontId="8" fillId="0" borderId="839" xfId="0" applyFont="1" applyBorder="1" applyAlignment="1">
      <alignment horizontal="left" vertical="top" wrapText="1"/>
    </xf>
    <xf numFmtId="0" fontId="8" fillId="0" borderId="837" xfId="0" applyFont="1" applyBorder="1" applyAlignment="1">
      <alignment horizontal="left" vertical="top" wrapText="1"/>
    </xf>
    <xf numFmtId="0" fontId="8" fillId="0" borderId="840" xfId="0" applyFont="1" applyBorder="1" applyAlignment="1">
      <alignment horizontal="left" vertical="top" wrapText="1"/>
    </xf>
    <xf numFmtId="0" fontId="7" fillId="3" borderId="833" xfId="0" applyFont="1" applyFill="1" applyBorder="1" applyAlignment="1">
      <alignment horizontal="center" vertical="center"/>
    </xf>
    <xf numFmtId="0" fontId="7" fillId="3" borderId="834" xfId="0" applyFont="1" applyFill="1" applyBorder="1" applyAlignment="1">
      <alignment horizontal="center" vertical="center"/>
    </xf>
    <xf numFmtId="0" fontId="11" fillId="0" borderId="821" xfId="0" applyFont="1" applyBorder="1" applyAlignment="1">
      <alignment horizontal="left" vertical="center" wrapText="1"/>
    </xf>
    <xf numFmtId="0" fontId="11" fillId="0" borderId="822" xfId="0" applyFont="1" applyBorder="1" applyAlignment="1">
      <alignment horizontal="left" vertical="center" wrapText="1"/>
    </xf>
    <xf numFmtId="0" fontId="7" fillId="3" borderId="823" xfId="0" applyFont="1" applyFill="1" applyBorder="1" applyAlignment="1">
      <alignment horizontal="center" vertical="center"/>
    </xf>
    <xf numFmtId="0" fontId="7" fillId="3" borderId="824" xfId="0" applyFont="1" applyFill="1" applyBorder="1" applyAlignment="1">
      <alignment horizontal="center" vertical="center"/>
    </xf>
    <xf numFmtId="0" fontId="13" fillId="0" borderId="825" xfId="0" applyFont="1" applyBorder="1" applyAlignment="1">
      <alignment horizontal="left" vertical="center" shrinkToFit="1"/>
    </xf>
    <xf numFmtId="0" fontId="13" fillId="0" borderId="826" xfId="0" applyFont="1" applyBorder="1" applyAlignment="1">
      <alignment horizontal="left" vertical="center" shrinkToFit="1"/>
    </xf>
    <xf numFmtId="0" fontId="13" fillId="0" borderId="827" xfId="0" applyFont="1" applyBorder="1" applyAlignment="1">
      <alignment horizontal="left" vertical="center" shrinkToFit="1"/>
    </xf>
    <xf numFmtId="0" fontId="7" fillId="3" borderId="914" xfId="0" applyFont="1" applyFill="1" applyBorder="1" applyAlignment="1">
      <alignment horizontal="center" vertical="center" wrapText="1"/>
    </xf>
    <xf numFmtId="0" fontId="7" fillId="3" borderId="915" xfId="0" applyFont="1" applyFill="1" applyBorder="1" applyAlignment="1">
      <alignment horizontal="center" vertical="center" wrapText="1"/>
    </xf>
    <xf numFmtId="0" fontId="7" fillId="3" borderId="916" xfId="0" applyFont="1" applyFill="1" applyBorder="1" applyAlignment="1">
      <alignment horizontal="center" vertical="center" wrapText="1"/>
    </xf>
    <xf numFmtId="0" fontId="7" fillId="4" borderId="914" xfId="0" applyFont="1" applyFill="1" applyBorder="1" applyAlignment="1">
      <alignment horizontal="left" vertical="top" wrapText="1"/>
    </xf>
    <xf numFmtId="0" fontId="7" fillId="4" borderId="915" xfId="0" applyFont="1" applyFill="1" applyBorder="1" applyAlignment="1">
      <alignment horizontal="left" vertical="top" wrapText="1"/>
    </xf>
    <xf numFmtId="0" fontId="7" fillId="4" borderId="916" xfId="0" applyFont="1" applyFill="1" applyBorder="1" applyAlignment="1">
      <alignment horizontal="left" vertical="top" wrapText="1"/>
    </xf>
    <xf numFmtId="0" fontId="10" fillId="4" borderId="914" xfId="0" applyFont="1" applyFill="1" applyBorder="1" applyAlignment="1">
      <alignment horizontal="center" vertical="center" wrapText="1"/>
    </xf>
    <xf numFmtId="0" fontId="10" fillId="4" borderId="916" xfId="0" applyFont="1" applyFill="1" applyBorder="1" applyAlignment="1">
      <alignment horizontal="center" vertical="center" wrapText="1"/>
    </xf>
    <xf numFmtId="0" fontId="16" fillId="0" borderId="914" xfId="0" applyFont="1" applyBorder="1" applyAlignment="1">
      <alignment horizontal="left" vertical="center" wrapText="1"/>
    </xf>
    <xf numFmtId="0" fontId="16" fillId="0" borderId="915" xfId="0" applyFont="1" applyBorder="1" applyAlignment="1">
      <alignment horizontal="left" vertical="center" wrapText="1"/>
    </xf>
    <xf numFmtId="0" fontId="16" fillId="0" borderId="916" xfId="0" applyFont="1" applyBorder="1" applyAlignment="1">
      <alignment horizontal="left" vertical="center" wrapText="1"/>
    </xf>
    <xf numFmtId="0" fontId="7" fillId="3" borderId="914" xfId="0" applyFont="1" applyFill="1" applyBorder="1" applyAlignment="1">
      <alignment horizontal="center" vertical="center"/>
    </xf>
    <xf numFmtId="0" fontId="7" fillId="3" borderId="915" xfId="0" applyFont="1" applyFill="1" applyBorder="1" applyAlignment="1">
      <alignment horizontal="center" vertical="center"/>
    </xf>
    <xf numFmtId="0" fontId="7" fillId="3" borderId="909" xfId="0" applyFont="1" applyFill="1" applyBorder="1" applyAlignment="1">
      <alignment horizontal="center" vertical="center"/>
    </xf>
    <xf numFmtId="0" fontId="7" fillId="3" borderId="910" xfId="0" applyFont="1" applyFill="1" applyBorder="1" applyAlignment="1">
      <alignment horizontal="center" vertical="center"/>
    </xf>
    <xf numFmtId="0" fontId="14" fillId="0" borderId="911" xfId="0" applyFont="1" applyBorder="1" applyAlignment="1">
      <alignment horizontal="left" vertical="center" shrinkToFit="1"/>
    </xf>
    <xf numFmtId="0" fontId="14" fillId="0" borderId="912" xfId="0" applyFont="1" applyBorder="1" applyAlignment="1">
      <alignment horizontal="left" vertical="center" shrinkToFit="1"/>
    </xf>
    <xf numFmtId="0" fontId="14" fillId="0" borderId="913" xfId="0" applyFont="1" applyBorder="1" applyAlignment="1">
      <alignment horizontal="left" vertical="center" shrinkToFit="1"/>
    </xf>
    <xf numFmtId="0" fontId="7" fillId="3" borderId="904" xfId="0" applyFont="1" applyFill="1" applyBorder="1" applyAlignment="1">
      <alignment horizontal="center" vertical="center"/>
    </xf>
    <xf numFmtId="0" fontId="7" fillId="3" borderId="905" xfId="0" applyFont="1" applyFill="1" applyBorder="1" applyAlignment="1">
      <alignment horizontal="center" vertical="center"/>
    </xf>
    <xf numFmtId="0" fontId="7" fillId="3" borderId="906" xfId="0" applyFont="1" applyFill="1" applyBorder="1" applyAlignment="1">
      <alignment horizontal="center" vertical="center"/>
    </xf>
    <xf numFmtId="0" fontId="8" fillId="0" borderId="907" xfId="0" applyFont="1" applyBorder="1" applyAlignment="1">
      <alignment horizontal="left" vertical="top" wrapText="1"/>
    </xf>
    <xf numFmtId="0" fontId="8" fillId="0" borderId="905" xfId="0" applyFont="1" applyBorder="1" applyAlignment="1">
      <alignment horizontal="left" vertical="top" wrapText="1"/>
    </xf>
    <xf numFmtId="0" fontId="8" fillId="0" borderId="908" xfId="0" applyFont="1" applyBorder="1" applyAlignment="1">
      <alignment horizontal="left" vertical="top" wrapText="1"/>
    </xf>
    <xf numFmtId="0" fontId="7" fillId="3" borderId="899" xfId="0" applyFont="1" applyFill="1" applyBorder="1" applyAlignment="1">
      <alignment horizontal="center" vertical="center"/>
    </xf>
    <xf numFmtId="0" fontId="7" fillId="3" borderId="900" xfId="0" applyFont="1" applyFill="1" applyBorder="1" applyAlignment="1">
      <alignment horizontal="center" vertical="center"/>
    </xf>
    <xf numFmtId="0" fontId="14" fillId="0" borderId="901" xfId="0" applyFont="1" applyBorder="1" applyAlignment="1">
      <alignment horizontal="left" vertical="center" shrinkToFit="1"/>
    </xf>
    <xf numFmtId="0" fontId="14" fillId="0" borderId="902" xfId="0" applyFont="1" applyBorder="1" applyAlignment="1">
      <alignment horizontal="left" vertical="center" shrinkToFit="1"/>
    </xf>
    <xf numFmtId="0" fontId="14" fillId="0" borderId="903" xfId="0" applyFont="1" applyBorder="1" applyAlignment="1">
      <alignment horizontal="left" vertical="center" shrinkToFit="1"/>
    </xf>
    <xf numFmtId="0" fontId="7" fillId="3" borderId="894" xfId="0" applyFont="1" applyFill="1" applyBorder="1" applyAlignment="1">
      <alignment horizontal="center" vertical="center"/>
    </xf>
    <xf numFmtId="0" fontId="7" fillId="3" borderId="895" xfId="0" applyFont="1" applyFill="1" applyBorder="1" applyAlignment="1">
      <alignment horizontal="center" vertical="center"/>
    </xf>
    <xf numFmtId="0" fontId="13" fillId="0" borderId="896" xfId="0" applyFont="1" applyBorder="1" applyAlignment="1">
      <alignment horizontal="left" vertical="center" shrinkToFit="1"/>
    </xf>
    <xf numFmtId="0" fontId="13" fillId="0" borderId="897" xfId="0" applyFont="1" applyBorder="1" applyAlignment="1">
      <alignment horizontal="left" vertical="center" shrinkToFit="1"/>
    </xf>
    <xf numFmtId="0" fontId="13" fillId="0" borderId="898" xfId="0" applyFont="1" applyBorder="1" applyAlignment="1">
      <alignment horizontal="left" vertical="center" shrinkToFit="1"/>
    </xf>
    <xf numFmtId="0" fontId="13" fillId="0" borderId="901" xfId="0" applyFont="1" applyBorder="1" applyAlignment="1">
      <alignment horizontal="left" vertical="center" shrinkToFit="1"/>
    </xf>
    <xf numFmtId="0" fontId="13" fillId="0" borderId="902" xfId="0" applyFont="1" applyBorder="1" applyAlignment="1">
      <alignment horizontal="left" vertical="center" shrinkToFit="1"/>
    </xf>
    <xf numFmtId="0" fontId="13" fillId="0" borderId="903" xfId="0" applyFont="1" applyBorder="1" applyAlignment="1">
      <alignment horizontal="left" vertical="center" shrinkToFit="1"/>
    </xf>
    <xf numFmtId="0" fontId="7" fillId="4" borderId="881" xfId="0" applyFont="1" applyFill="1" applyBorder="1" applyAlignment="1">
      <alignment horizontal="left" vertical="top" wrapText="1"/>
    </xf>
    <xf numFmtId="0" fontId="7" fillId="4" borderId="882" xfId="0" applyFont="1" applyFill="1" applyBorder="1" applyAlignment="1">
      <alignment horizontal="left" vertical="top" wrapText="1"/>
    </xf>
    <xf numFmtId="0" fontId="7" fillId="3" borderId="880" xfId="0" applyFont="1" applyFill="1" applyBorder="1" applyAlignment="1">
      <alignment horizontal="center" vertical="center" wrapText="1"/>
    </xf>
    <xf numFmtId="0" fontId="7" fillId="3" borderId="881" xfId="0" applyFont="1" applyFill="1" applyBorder="1" applyAlignment="1">
      <alignment horizontal="center" vertical="center" wrapText="1"/>
    </xf>
    <xf numFmtId="0" fontId="7" fillId="3" borderId="893" xfId="0" applyFont="1" applyFill="1" applyBorder="1" applyAlignment="1">
      <alignment horizontal="center" vertical="center" wrapText="1"/>
    </xf>
    <xf numFmtId="0" fontId="7" fillId="3" borderId="875" xfId="0" applyFont="1" applyFill="1" applyBorder="1" applyAlignment="1">
      <alignment horizontal="center" vertical="center"/>
    </xf>
    <xf numFmtId="0" fontId="7" fillId="3" borderId="876" xfId="0" applyFont="1" applyFill="1" applyBorder="1" applyAlignment="1">
      <alignment horizontal="center" vertical="center"/>
    </xf>
    <xf numFmtId="0" fontId="14" fillId="0" borderId="877" xfId="0" applyFont="1" applyBorder="1" applyAlignment="1">
      <alignment horizontal="left" vertical="center" shrinkToFit="1"/>
    </xf>
    <xf numFmtId="0" fontId="14" fillId="0" borderId="878" xfId="0" applyFont="1" applyBorder="1" applyAlignment="1">
      <alignment horizontal="left" vertical="center" shrinkToFit="1"/>
    </xf>
    <xf numFmtId="0" fontId="14" fillId="0" borderId="879" xfId="0" applyFont="1" applyBorder="1" applyAlignment="1">
      <alignment horizontal="left" vertical="center" shrinkToFit="1"/>
    </xf>
    <xf numFmtId="0" fontId="7" fillId="3" borderId="888" xfId="0" applyFont="1" applyFill="1" applyBorder="1" applyAlignment="1">
      <alignment horizontal="center" vertical="center"/>
    </xf>
    <xf numFmtId="0" fontId="7" fillId="3" borderId="889" xfId="0" applyFont="1" applyFill="1" applyBorder="1" applyAlignment="1">
      <alignment horizontal="center" vertical="center"/>
    </xf>
    <xf numFmtId="0" fontId="14" fillId="0" borderId="890" xfId="0" applyFont="1" applyBorder="1" applyAlignment="1">
      <alignment horizontal="left" vertical="center" shrinkToFit="1"/>
    </xf>
    <xf numFmtId="0" fontId="14" fillId="0" borderId="891" xfId="0" applyFont="1" applyBorder="1" applyAlignment="1">
      <alignment horizontal="left" vertical="center" shrinkToFit="1"/>
    </xf>
    <xf numFmtId="0" fontId="14" fillId="0" borderId="892" xfId="0" applyFont="1" applyBorder="1" applyAlignment="1">
      <alignment horizontal="left" vertical="center" shrinkToFit="1"/>
    </xf>
    <xf numFmtId="0" fontId="13" fillId="0" borderId="877" xfId="0" applyFont="1" applyBorder="1" applyAlignment="1">
      <alignment horizontal="left" vertical="center" shrinkToFit="1"/>
    </xf>
    <xf numFmtId="0" fontId="13" fillId="0" borderId="878" xfId="0" applyFont="1" applyBorder="1" applyAlignment="1">
      <alignment horizontal="left" vertical="center" shrinkToFit="1"/>
    </xf>
    <xf numFmtId="0" fontId="13" fillId="0" borderId="879" xfId="0" applyFont="1" applyBorder="1" applyAlignment="1">
      <alignment horizontal="left" vertical="center" shrinkToFit="1"/>
    </xf>
    <xf numFmtId="0" fontId="11" fillId="0" borderId="881" xfId="0" applyFont="1" applyBorder="1" applyAlignment="1">
      <alignment horizontal="left" vertical="center" wrapText="1"/>
    </xf>
    <xf numFmtId="0" fontId="11" fillId="0" borderId="882" xfId="0" applyFont="1" applyBorder="1" applyAlignment="1">
      <alignment horizontal="left" vertical="center" wrapText="1"/>
    </xf>
    <xf numFmtId="0" fontId="7" fillId="3" borderId="883" xfId="0" applyFont="1" applyFill="1" applyBorder="1" applyAlignment="1">
      <alignment horizontal="center" vertical="center"/>
    </xf>
    <xf numFmtId="0" fontId="7" fillId="3" borderId="884" xfId="0" applyFont="1" applyFill="1" applyBorder="1" applyAlignment="1">
      <alignment horizontal="center" vertical="center"/>
    </xf>
    <xf numFmtId="0" fontId="7" fillId="3" borderId="885" xfId="0" applyFont="1" applyFill="1" applyBorder="1" applyAlignment="1">
      <alignment horizontal="center" vertical="center"/>
    </xf>
    <xf numFmtId="0" fontId="8" fillId="0" borderId="886" xfId="0" applyFont="1" applyBorder="1" applyAlignment="1">
      <alignment horizontal="left" vertical="top" wrapText="1"/>
    </xf>
    <xf numFmtId="0" fontId="8" fillId="0" borderId="884" xfId="0" applyFont="1" applyBorder="1" applyAlignment="1">
      <alignment horizontal="left" vertical="top" wrapText="1"/>
    </xf>
    <xf numFmtId="0" fontId="8" fillId="0" borderId="887" xfId="0" applyFont="1" applyBorder="1" applyAlignment="1">
      <alignment horizontal="left" vertical="top" wrapText="1"/>
    </xf>
    <xf numFmtId="0" fontId="7" fillId="3" borderId="880" xfId="0" applyFont="1" applyFill="1" applyBorder="1" applyAlignment="1">
      <alignment horizontal="center" vertical="center"/>
    </xf>
    <xf numFmtId="0" fontId="7" fillId="3" borderId="881" xfId="0" applyFont="1" applyFill="1" applyBorder="1" applyAlignment="1">
      <alignment horizontal="center" vertical="center"/>
    </xf>
    <xf numFmtId="0" fontId="11" fillId="0" borderId="868" xfId="0" applyFont="1" applyBorder="1" applyAlignment="1">
      <alignment horizontal="left" vertical="center" wrapText="1"/>
    </xf>
    <xf numFmtId="0" fontId="11" fillId="0" borderId="869" xfId="0" applyFont="1" applyBorder="1" applyAlignment="1">
      <alignment horizontal="left" vertical="center" wrapText="1"/>
    </xf>
    <xf numFmtId="0" fontId="7" fillId="3" borderId="870" xfId="0" applyFont="1" applyFill="1" applyBorder="1" applyAlignment="1">
      <alignment horizontal="center" vertical="center"/>
    </xf>
    <xf numFmtId="0" fontId="7" fillId="3" borderId="871" xfId="0" applyFont="1" applyFill="1" applyBorder="1" applyAlignment="1">
      <alignment horizontal="center" vertical="center"/>
    </xf>
    <xf numFmtId="0" fontId="13" fillId="0" borderId="872" xfId="0" applyFont="1" applyBorder="1" applyAlignment="1">
      <alignment horizontal="left" vertical="center" shrinkToFit="1"/>
    </xf>
    <xf numFmtId="0" fontId="13" fillId="0" borderId="873" xfId="0" applyFont="1" applyBorder="1" applyAlignment="1">
      <alignment horizontal="left" vertical="center" shrinkToFit="1"/>
    </xf>
    <xf numFmtId="0" fontId="13" fillId="0" borderId="874" xfId="0" applyFont="1" applyBorder="1" applyAlignment="1">
      <alignment horizontal="left" vertical="center" shrinkToFit="1"/>
    </xf>
    <xf numFmtId="0" fontId="7" fillId="3" borderId="961" xfId="0" applyFont="1" applyFill="1" applyBorder="1" applyAlignment="1">
      <alignment horizontal="center" vertical="center" wrapText="1"/>
    </xf>
    <xf numFmtId="0" fontId="7" fillId="3" borderId="962" xfId="0" applyFont="1" applyFill="1" applyBorder="1" applyAlignment="1">
      <alignment horizontal="center" vertical="center" wrapText="1"/>
    </xf>
    <xf numFmtId="0" fontId="7" fillId="3" borderId="963" xfId="0" applyFont="1" applyFill="1" applyBorder="1" applyAlignment="1">
      <alignment horizontal="center" vertical="center" wrapText="1"/>
    </xf>
    <xf numFmtId="0" fontId="7" fillId="4" borderId="961" xfId="0" applyFont="1" applyFill="1" applyBorder="1" applyAlignment="1">
      <alignment horizontal="left" vertical="top" wrapText="1"/>
    </xf>
    <xf numFmtId="0" fontId="7" fillId="4" borderId="962" xfId="0" applyFont="1" applyFill="1" applyBorder="1" applyAlignment="1">
      <alignment horizontal="left" vertical="top" wrapText="1"/>
    </xf>
    <xf numFmtId="0" fontId="7" fillId="4" borderId="963" xfId="0" applyFont="1" applyFill="1" applyBorder="1" applyAlignment="1">
      <alignment horizontal="left" vertical="top" wrapText="1"/>
    </xf>
    <xf numFmtId="0" fontId="10" fillId="4" borderId="961" xfId="0" applyFont="1" applyFill="1" applyBorder="1" applyAlignment="1">
      <alignment horizontal="center" vertical="center" wrapText="1"/>
    </xf>
    <xf numFmtId="0" fontId="10" fillId="4" borderId="963" xfId="0" applyFont="1" applyFill="1" applyBorder="1" applyAlignment="1">
      <alignment horizontal="center" vertical="center" wrapText="1"/>
    </xf>
    <xf numFmtId="0" fontId="16" fillId="0" borderId="961" xfId="0" applyFont="1" applyBorder="1" applyAlignment="1">
      <alignment horizontal="left" vertical="center" wrapText="1"/>
    </xf>
    <xf numFmtId="0" fontId="16" fillId="0" borderId="962" xfId="0" applyFont="1" applyBorder="1" applyAlignment="1">
      <alignment horizontal="left" vertical="center" wrapText="1"/>
    </xf>
    <xf numFmtId="0" fontId="16" fillId="0" borderId="963" xfId="0" applyFont="1" applyBorder="1" applyAlignment="1">
      <alignment horizontal="left" vertical="center" wrapText="1"/>
    </xf>
    <xf numFmtId="0" fontId="7" fillId="3" borderId="961" xfId="0" applyFont="1" applyFill="1" applyBorder="1" applyAlignment="1">
      <alignment horizontal="center" vertical="center"/>
    </xf>
    <xf numFmtId="0" fontId="7" fillId="3" borderId="962" xfId="0" applyFont="1" applyFill="1" applyBorder="1" applyAlignment="1">
      <alignment horizontal="center" vertical="center"/>
    </xf>
    <xf numFmtId="0" fontId="7" fillId="3" borderId="956" xfId="0" applyFont="1" applyFill="1" applyBorder="1" applyAlignment="1">
      <alignment horizontal="center" vertical="center"/>
    </xf>
    <xf numFmtId="0" fontId="7" fillId="3" borderId="957" xfId="0" applyFont="1" applyFill="1" applyBorder="1" applyAlignment="1">
      <alignment horizontal="center" vertical="center"/>
    </xf>
    <xf numFmtId="0" fontId="14" fillId="0" borderId="958" xfId="0" applyFont="1" applyBorder="1" applyAlignment="1">
      <alignment horizontal="left" vertical="center" shrinkToFit="1"/>
    </xf>
    <xf numFmtId="0" fontId="14" fillId="0" borderId="959" xfId="0" applyFont="1" applyBorder="1" applyAlignment="1">
      <alignment horizontal="left" vertical="center" shrinkToFit="1"/>
    </xf>
    <xf numFmtId="0" fontId="14" fillId="0" borderId="960" xfId="0" applyFont="1" applyBorder="1" applyAlignment="1">
      <alignment horizontal="left" vertical="center" shrinkToFit="1"/>
    </xf>
    <xf numFmtId="0" fontId="7" fillId="3" borderId="951" xfId="0" applyFont="1" applyFill="1" applyBorder="1" applyAlignment="1">
      <alignment horizontal="center" vertical="center"/>
    </xf>
    <xf numFmtId="0" fontId="7" fillId="3" borderId="952" xfId="0" applyFont="1" applyFill="1" applyBorder="1" applyAlignment="1">
      <alignment horizontal="center" vertical="center"/>
    </xf>
    <xf numFmtId="0" fontId="7" fillId="3" borderId="953" xfId="0" applyFont="1" applyFill="1" applyBorder="1" applyAlignment="1">
      <alignment horizontal="center" vertical="center"/>
    </xf>
    <xf numFmtId="0" fontId="8" fillId="0" borderId="954" xfId="0" applyFont="1" applyBorder="1" applyAlignment="1">
      <alignment horizontal="left" vertical="top" wrapText="1"/>
    </xf>
    <xf numFmtId="0" fontId="8" fillId="0" borderId="952" xfId="0" applyFont="1" applyBorder="1" applyAlignment="1">
      <alignment horizontal="left" vertical="top" wrapText="1"/>
    </xf>
    <xf numFmtId="0" fontId="8" fillId="0" borderId="955" xfId="0" applyFont="1" applyBorder="1" applyAlignment="1">
      <alignment horizontal="left" vertical="top" wrapText="1"/>
    </xf>
    <xf numFmtId="0" fontId="7" fillId="3" borderId="946" xfId="0" applyFont="1" applyFill="1" applyBorder="1" applyAlignment="1">
      <alignment horizontal="center" vertical="center"/>
    </xf>
    <xf numFmtId="0" fontId="7" fillId="3" borderId="947" xfId="0" applyFont="1" applyFill="1" applyBorder="1" applyAlignment="1">
      <alignment horizontal="center" vertical="center"/>
    </xf>
    <xf numFmtId="0" fontId="14" fillId="0" borderId="948" xfId="0" applyFont="1" applyBorder="1" applyAlignment="1">
      <alignment horizontal="left" vertical="center" shrinkToFit="1"/>
    </xf>
    <xf numFmtId="0" fontId="14" fillId="0" borderId="949" xfId="0" applyFont="1" applyBorder="1" applyAlignment="1">
      <alignment horizontal="left" vertical="center" shrinkToFit="1"/>
    </xf>
    <xf numFmtId="0" fontId="14" fillId="0" borderId="950" xfId="0" applyFont="1" applyBorder="1" applyAlignment="1">
      <alignment horizontal="left" vertical="center" shrinkToFit="1"/>
    </xf>
    <xf numFmtId="0" fontId="7" fillId="3" borderId="941" xfId="0" applyFont="1" applyFill="1" applyBorder="1" applyAlignment="1">
      <alignment horizontal="center" vertical="center"/>
    </xf>
    <xf numFmtId="0" fontId="7" fillId="3" borderId="942" xfId="0" applyFont="1" applyFill="1" applyBorder="1" applyAlignment="1">
      <alignment horizontal="center" vertical="center"/>
    </xf>
    <xf numFmtId="0" fontId="13" fillId="0" borderId="943" xfId="0" applyFont="1" applyBorder="1" applyAlignment="1">
      <alignment horizontal="left" vertical="center" shrinkToFit="1"/>
    </xf>
    <xf numFmtId="0" fontId="13" fillId="0" borderId="944" xfId="0" applyFont="1" applyBorder="1" applyAlignment="1">
      <alignment horizontal="left" vertical="center" shrinkToFit="1"/>
    </xf>
    <xf numFmtId="0" fontId="13" fillId="0" borderId="945" xfId="0" applyFont="1" applyBorder="1" applyAlignment="1">
      <alignment horizontal="left" vertical="center" shrinkToFit="1"/>
    </xf>
    <xf numFmtId="0" fontId="13" fillId="0" borderId="948" xfId="0" applyFont="1" applyBorder="1" applyAlignment="1">
      <alignment horizontal="left" vertical="center" shrinkToFit="1"/>
    </xf>
    <xf numFmtId="0" fontId="13" fillId="0" borderId="949" xfId="0" applyFont="1" applyBorder="1" applyAlignment="1">
      <alignment horizontal="left" vertical="center" shrinkToFit="1"/>
    </xf>
    <xf numFmtId="0" fontId="13" fillId="0" borderId="950" xfId="0" applyFont="1" applyBorder="1" applyAlignment="1">
      <alignment horizontal="left" vertical="center" shrinkToFit="1"/>
    </xf>
    <xf numFmtId="0" fontId="7" fillId="4" borderId="928" xfId="0" applyFont="1" applyFill="1" applyBorder="1" applyAlignment="1">
      <alignment horizontal="left" vertical="top" wrapText="1"/>
    </xf>
    <xf numFmtId="0" fontId="7" fillId="4" borderId="929" xfId="0" applyFont="1" applyFill="1" applyBorder="1" applyAlignment="1">
      <alignment horizontal="left" vertical="top" wrapText="1"/>
    </xf>
    <xf numFmtId="0" fontId="7" fillId="3" borderId="927" xfId="0" applyFont="1" applyFill="1" applyBorder="1" applyAlignment="1">
      <alignment horizontal="center" vertical="center" wrapText="1"/>
    </xf>
    <xf numFmtId="0" fontId="7" fillId="3" borderId="928" xfId="0" applyFont="1" applyFill="1" applyBorder="1" applyAlignment="1">
      <alignment horizontal="center" vertical="center" wrapText="1"/>
    </xf>
    <xf numFmtId="0" fontId="7" fillId="3" borderId="940" xfId="0" applyFont="1" applyFill="1" applyBorder="1" applyAlignment="1">
      <alignment horizontal="center" vertical="center" wrapText="1"/>
    </xf>
    <xf numFmtId="0" fontId="7" fillId="3" borderId="922" xfId="0" applyFont="1" applyFill="1" applyBorder="1" applyAlignment="1">
      <alignment horizontal="center" vertical="center"/>
    </xf>
    <xf numFmtId="0" fontId="7" fillId="3" borderId="923" xfId="0" applyFont="1" applyFill="1" applyBorder="1" applyAlignment="1">
      <alignment horizontal="center" vertical="center"/>
    </xf>
    <xf numFmtId="0" fontId="14" fillId="0" borderId="924" xfId="0" applyFont="1" applyBorder="1" applyAlignment="1">
      <alignment horizontal="left" vertical="center" shrinkToFit="1"/>
    </xf>
    <xf numFmtId="0" fontId="14" fillId="0" borderId="925" xfId="0" applyFont="1" applyBorder="1" applyAlignment="1">
      <alignment horizontal="left" vertical="center" shrinkToFit="1"/>
    </xf>
    <xf numFmtId="0" fontId="14" fillId="0" borderId="926" xfId="0" applyFont="1" applyBorder="1" applyAlignment="1">
      <alignment horizontal="left" vertical="center" shrinkToFit="1"/>
    </xf>
    <xf numFmtId="0" fontId="7" fillId="3" borderId="935" xfId="0" applyFont="1" applyFill="1" applyBorder="1" applyAlignment="1">
      <alignment horizontal="center" vertical="center"/>
    </xf>
    <xf numFmtId="0" fontId="7" fillId="3" borderId="936" xfId="0" applyFont="1" applyFill="1" applyBorder="1" applyAlignment="1">
      <alignment horizontal="center" vertical="center"/>
    </xf>
    <xf numFmtId="0" fontId="14" fillId="0" borderId="937" xfId="0" applyFont="1" applyBorder="1" applyAlignment="1">
      <alignment horizontal="left" vertical="center" shrinkToFit="1"/>
    </xf>
    <xf numFmtId="0" fontId="14" fillId="0" borderId="938" xfId="0" applyFont="1" applyBorder="1" applyAlignment="1">
      <alignment horizontal="left" vertical="center" shrinkToFit="1"/>
    </xf>
    <xf numFmtId="0" fontId="14" fillId="0" borderId="939" xfId="0" applyFont="1" applyBorder="1" applyAlignment="1">
      <alignment horizontal="left" vertical="center" shrinkToFit="1"/>
    </xf>
    <xf numFmtId="0" fontId="13" fillId="0" borderId="924" xfId="0" applyFont="1" applyBorder="1" applyAlignment="1">
      <alignment horizontal="left" vertical="center" shrinkToFit="1"/>
    </xf>
    <xf numFmtId="0" fontId="13" fillId="0" borderId="925" xfId="0" applyFont="1" applyBorder="1" applyAlignment="1">
      <alignment horizontal="left" vertical="center" shrinkToFit="1"/>
    </xf>
    <xf numFmtId="0" fontId="13" fillId="0" borderId="926" xfId="0" applyFont="1" applyBorder="1" applyAlignment="1">
      <alignment horizontal="left" vertical="center" shrinkToFit="1"/>
    </xf>
    <xf numFmtId="0" fontId="11" fillId="0" borderId="928" xfId="0" applyFont="1" applyBorder="1" applyAlignment="1">
      <alignment horizontal="left" vertical="center" wrapText="1"/>
    </xf>
    <xf numFmtId="0" fontId="11" fillId="0" borderId="929" xfId="0" applyFont="1" applyBorder="1" applyAlignment="1">
      <alignment horizontal="left" vertical="center" wrapText="1"/>
    </xf>
    <xf numFmtId="0" fontId="7" fillId="3" borderId="930" xfId="0" applyFont="1" applyFill="1" applyBorder="1" applyAlignment="1">
      <alignment horizontal="center" vertical="center"/>
    </xf>
    <xf numFmtId="0" fontId="7" fillId="3" borderId="931" xfId="0" applyFont="1" applyFill="1" applyBorder="1" applyAlignment="1">
      <alignment horizontal="center" vertical="center"/>
    </xf>
    <xf numFmtId="0" fontId="7" fillId="3" borderId="932" xfId="0" applyFont="1" applyFill="1" applyBorder="1" applyAlignment="1">
      <alignment horizontal="center" vertical="center"/>
    </xf>
    <xf numFmtId="0" fontId="8" fillId="0" borderId="933" xfId="0" applyFont="1" applyBorder="1" applyAlignment="1">
      <alignment horizontal="left" vertical="top" wrapText="1"/>
    </xf>
    <xf numFmtId="0" fontId="8" fillId="0" borderId="931" xfId="0" applyFont="1" applyBorder="1" applyAlignment="1">
      <alignment horizontal="left" vertical="top" wrapText="1"/>
    </xf>
    <xf numFmtId="0" fontId="8" fillId="0" borderId="934" xfId="0" applyFont="1" applyBorder="1" applyAlignment="1">
      <alignment horizontal="left" vertical="top" wrapText="1"/>
    </xf>
    <xf numFmtId="0" fontId="7" fillId="3" borderId="927" xfId="0" applyFont="1" applyFill="1" applyBorder="1" applyAlignment="1">
      <alignment horizontal="center" vertical="center"/>
    </xf>
    <xf numFmtId="0" fontId="7" fillId="3" borderId="928" xfId="0" applyFont="1" applyFill="1" applyBorder="1" applyAlignment="1">
      <alignment horizontal="center" vertical="center"/>
    </xf>
    <xf numFmtId="0" fontId="11" fillId="0" borderId="915" xfId="0" applyFont="1" applyBorder="1" applyAlignment="1">
      <alignment horizontal="left" vertical="center" wrapText="1"/>
    </xf>
    <xf numFmtId="0" fontId="11" fillId="0" borderId="916" xfId="0" applyFont="1" applyBorder="1" applyAlignment="1">
      <alignment horizontal="left" vertical="center" wrapText="1"/>
    </xf>
    <xf numFmtId="0" fontId="7" fillId="3" borderId="917" xfId="0" applyFont="1" applyFill="1" applyBorder="1" applyAlignment="1">
      <alignment horizontal="center" vertical="center"/>
    </xf>
    <xf numFmtId="0" fontId="7" fillId="3" borderId="918" xfId="0" applyFont="1" applyFill="1" applyBorder="1" applyAlignment="1">
      <alignment horizontal="center" vertical="center"/>
    </xf>
    <xf numFmtId="0" fontId="13" fillId="0" borderId="919" xfId="0" applyFont="1" applyBorder="1" applyAlignment="1">
      <alignment horizontal="left" vertical="center" shrinkToFit="1"/>
    </xf>
    <xf numFmtId="0" fontId="13" fillId="0" borderId="920" xfId="0" applyFont="1" applyBorder="1" applyAlignment="1">
      <alignment horizontal="left" vertical="center" shrinkToFit="1"/>
    </xf>
    <xf numFmtId="0" fontId="13" fillId="0" borderId="921" xfId="0" applyFont="1" applyBorder="1" applyAlignment="1">
      <alignment horizontal="left" vertical="center" shrinkToFit="1"/>
    </xf>
    <xf numFmtId="0" fontId="7" fillId="3" borderId="1008" xfId="0" applyFont="1" applyFill="1" applyBorder="1" applyAlignment="1">
      <alignment horizontal="center" vertical="center" wrapText="1"/>
    </xf>
    <xf numFmtId="0" fontId="7" fillId="3" borderId="1009" xfId="0" applyFont="1" applyFill="1" applyBorder="1" applyAlignment="1">
      <alignment horizontal="center" vertical="center" wrapText="1"/>
    </xf>
    <xf numFmtId="0" fontId="7" fillId="3" borderId="1010" xfId="0" applyFont="1" applyFill="1" applyBorder="1" applyAlignment="1">
      <alignment horizontal="center" vertical="center" wrapText="1"/>
    </xf>
    <xf numFmtId="0" fontId="7" fillId="4" borderId="1008" xfId="0" applyFont="1" applyFill="1" applyBorder="1" applyAlignment="1">
      <alignment horizontal="left" vertical="top" wrapText="1"/>
    </xf>
    <xf numFmtId="0" fontId="7" fillId="4" borderId="1009" xfId="0" applyFont="1" applyFill="1" applyBorder="1" applyAlignment="1">
      <alignment horizontal="left" vertical="top" wrapText="1"/>
    </xf>
    <xf numFmtId="0" fontId="7" fillId="4" borderId="1010" xfId="0" applyFont="1" applyFill="1" applyBorder="1" applyAlignment="1">
      <alignment horizontal="left" vertical="top" wrapText="1"/>
    </xf>
    <xf numFmtId="0" fontId="10" fillId="4" borderId="1008" xfId="0" applyFont="1" applyFill="1" applyBorder="1" applyAlignment="1">
      <alignment horizontal="center" vertical="center" wrapText="1"/>
    </xf>
    <xf numFmtId="0" fontId="10" fillId="4" borderId="1010" xfId="0" applyFont="1" applyFill="1" applyBorder="1" applyAlignment="1">
      <alignment horizontal="center" vertical="center" wrapText="1"/>
    </xf>
    <xf numFmtId="0" fontId="16" fillId="0" borderId="1008" xfId="0" applyFont="1" applyBorder="1" applyAlignment="1">
      <alignment horizontal="left" vertical="center" wrapText="1"/>
    </xf>
    <xf numFmtId="0" fontId="16" fillId="0" borderId="1009" xfId="0" applyFont="1" applyBorder="1" applyAlignment="1">
      <alignment horizontal="left" vertical="center" wrapText="1"/>
    </xf>
    <xf numFmtId="0" fontId="16" fillId="0" borderId="1010" xfId="0" applyFont="1" applyBorder="1" applyAlignment="1">
      <alignment horizontal="left" vertical="center" wrapText="1"/>
    </xf>
    <xf numFmtId="0" fontId="7" fillId="3" borderId="1008" xfId="0" applyFont="1" applyFill="1" applyBorder="1" applyAlignment="1">
      <alignment horizontal="center" vertical="center"/>
    </xf>
    <xf numFmtId="0" fontId="7" fillId="3" borderId="1009" xfId="0" applyFont="1" applyFill="1" applyBorder="1" applyAlignment="1">
      <alignment horizontal="center" vertical="center"/>
    </xf>
    <xf numFmtId="0" fontId="7" fillId="3" borderId="1003" xfId="0" applyFont="1" applyFill="1" applyBorder="1" applyAlignment="1">
      <alignment horizontal="center" vertical="center"/>
    </xf>
    <xf numFmtId="0" fontId="7" fillId="3" borderId="1004" xfId="0" applyFont="1" applyFill="1" applyBorder="1" applyAlignment="1">
      <alignment horizontal="center" vertical="center"/>
    </xf>
    <xf numFmtId="0" fontId="14" fillId="0" borderId="1005" xfId="0" applyFont="1" applyBorder="1" applyAlignment="1">
      <alignment horizontal="left" vertical="center" shrinkToFit="1"/>
    </xf>
    <xf numFmtId="0" fontId="14" fillId="0" borderId="1006" xfId="0" applyFont="1" applyBorder="1" applyAlignment="1">
      <alignment horizontal="left" vertical="center" shrinkToFit="1"/>
    </xf>
    <xf numFmtId="0" fontId="14" fillId="0" borderId="1007" xfId="0" applyFont="1" applyBorder="1" applyAlignment="1">
      <alignment horizontal="left" vertical="center" shrinkToFit="1"/>
    </xf>
    <xf numFmtId="0" fontId="7" fillId="3" borderId="998" xfId="0" applyFont="1" applyFill="1" applyBorder="1" applyAlignment="1">
      <alignment horizontal="center" vertical="center"/>
    </xf>
    <xf numFmtId="0" fontId="7" fillId="3" borderId="999" xfId="0" applyFont="1" applyFill="1" applyBorder="1" applyAlignment="1">
      <alignment horizontal="center" vertical="center"/>
    </xf>
    <xf numFmtId="0" fontId="7" fillId="3" borderId="1000" xfId="0" applyFont="1" applyFill="1" applyBorder="1" applyAlignment="1">
      <alignment horizontal="center" vertical="center"/>
    </xf>
    <xf numFmtId="0" fontId="8" fillId="0" borderId="1001" xfId="0" applyFont="1" applyBorder="1" applyAlignment="1">
      <alignment horizontal="left" vertical="top" wrapText="1"/>
    </xf>
    <xf numFmtId="0" fontId="8" fillId="0" borderId="999" xfId="0" applyFont="1" applyBorder="1" applyAlignment="1">
      <alignment horizontal="left" vertical="top" wrapText="1"/>
    </xf>
    <xf numFmtId="0" fontId="8" fillId="0" borderId="1002" xfId="0" applyFont="1" applyBorder="1" applyAlignment="1">
      <alignment horizontal="left" vertical="top" wrapText="1"/>
    </xf>
    <xf numFmtId="0" fontId="7" fillId="3" borderId="993" xfId="0" applyFont="1" applyFill="1" applyBorder="1" applyAlignment="1">
      <alignment horizontal="center" vertical="center"/>
    </xf>
    <xf numFmtId="0" fontId="7" fillId="3" borderId="994" xfId="0" applyFont="1" applyFill="1" applyBorder="1" applyAlignment="1">
      <alignment horizontal="center" vertical="center"/>
    </xf>
    <xf numFmtId="0" fontId="14" fillId="0" borderId="995" xfId="0" applyFont="1" applyBorder="1" applyAlignment="1">
      <alignment horizontal="left" vertical="center" shrinkToFit="1"/>
    </xf>
    <xf numFmtId="0" fontId="14" fillId="0" borderId="996" xfId="0" applyFont="1" applyBorder="1" applyAlignment="1">
      <alignment horizontal="left" vertical="center" shrinkToFit="1"/>
    </xf>
    <xf numFmtId="0" fontId="14" fillId="0" borderId="997" xfId="0" applyFont="1" applyBorder="1" applyAlignment="1">
      <alignment horizontal="left" vertical="center" shrinkToFit="1"/>
    </xf>
    <xf numFmtId="0" fontId="7" fillId="3" borderId="988" xfId="0" applyFont="1" applyFill="1" applyBorder="1" applyAlignment="1">
      <alignment horizontal="center" vertical="center"/>
    </xf>
    <xf numFmtId="0" fontId="7" fillId="3" borderId="989" xfId="0" applyFont="1" applyFill="1" applyBorder="1" applyAlignment="1">
      <alignment horizontal="center" vertical="center"/>
    </xf>
    <xf numFmtId="0" fontId="13" fillId="0" borderId="990" xfId="0" applyFont="1" applyBorder="1" applyAlignment="1">
      <alignment horizontal="left" vertical="center" shrinkToFit="1"/>
    </xf>
    <xf numFmtId="0" fontId="13" fillId="0" borderId="991" xfId="0" applyFont="1" applyBorder="1" applyAlignment="1">
      <alignment horizontal="left" vertical="center" shrinkToFit="1"/>
    </xf>
    <xf numFmtId="0" fontId="13" fillId="0" borderId="992" xfId="0" applyFont="1" applyBorder="1" applyAlignment="1">
      <alignment horizontal="left" vertical="center" shrinkToFit="1"/>
    </xf>
    <xf numFmtId="0" fontId="13" fillId="0" borderId="995" xfId="0" applyFont="1" applyBorder="1" applyAlignment="1">
      <alignment horizontal="left" vertical="center" shrinkToFit="1"/>
    </xf>
    <xf numFmtId="0" fontId="13" fillId="0" borderId="996" xfId="0" applyFont="1" applyBorder="1" applyAlignment="1">
      <alignment horizontal="left" vertical="center" shrinkToFit="1"/>
    </xf>
    <xf numFmtId="0" fontId="13" fillId="0" borderId="997" xfId="0" applyFont="1" applyBorder="1" applyAlignment="1">
      <alignment horizontal="left" vertical="center" shrinkToFit="1"/>
    </xf>
    <xf numFmtId="0" fontId="7" fillId="4" borderId="975" xfId="0" applyFont="1" applyFill="1" applyBorder="1" applyAlignment="1">
      <alignment horizontal="left" vertical="top" wrapText="1"/>
    </xf>
    <xf numFmtId="0" fontId="7" fillId="4" borderId="976" xfId="0" applyFont="1" applyFill="1" applyBorder="1" applyAlignment="1">
      <alignment horizontal="left" vertical="top" wrapText="1"/>
    </xf>
    <xf numFmtId="0" fontId="7" fillId="3" borderId="974" xfId="0" applyFont="1" applyFill="1" applyBorder="1" applyAlignment="1">
      <alignment horizontal="center" vertical="center" wrapText="1"/>
    </xf>
    <xf numFmtId="0" fontId="7" fillId="3" borderId="975" xfId="0" applyFont="1" applyFill="1" applyBorder="1" applyAlignment="1">
      <alignment horizontal="center" vertical="center" wrapText="1"/>
    </xf>
    <xf numFmtId="0" fontId="7" fillId="3" borderId="987" xfId="0" applyFont="1" applyFill="1" applyBorder="1" applyAlignment="1">
      <alignment horizontal="center" vertical="center" wrapText="1"/>
    </xf>
    <xf numFmtId="0" fontId="7" fillId="3" borderId="969" xfId="0" applyFont="1" applyFill="1" applyBorder="1" applyAlignment="1">
      <alignment horizontal="center" vertical="center"/>
    </xf>
    <xf numFmtId="0" fontId="7" fillId="3" borderId="970" xfId="0" applyFont="1" applyFill="1" applyBorder="1" applyAlignment="1">
      <alignment horizontal="center" vertical="center"/>
    </xf>
    <xf numFmtId="0" fontId="14" fillId="0" borderId="971" xfId="0" applyFont="1" applyBorder="1" applyAlignment="1">
      <alignment horizontal="left" vertical="center" shrinkToFit="1"/>
    </xf>
    <xf numFmtId="0" fontId="14" fillId="0" borderId="972" xfId="0" applyFont="1" applyBorder="1" applyAlignment="1">
      <alignment horizontal="left" vertical="center" shrinkToFit="1"/>
    </xf>
    <xf numFmtId="0" fontId="14" fillId="0" borderId="973" xfId="0" applyFont="1" applyBorder="1" applyAlignment="1">
      <alignment horizontal="left" vertical="center" shrinkToFit="1"/>
    </xf>
    <xf numFmtId="0" fontId="7" fillId="3" borderId="982" xfId="0" applyFont="1" applyFill="1" applyBorder="1" applyAlignment="1">
      <alignment horizontal="center" vertical="center"/>
    </xf>
    <xf numFmtId="0" fontId="7" fillId="3" borderId="983" xfId="0" applyFont="1" applyFill="1" applyBorder="1" applyAlignment="1">
      <alignment horizontal="center" vertical="center"/>
    </xf>
    <xf numFmtId="0" fontId="14" fillId="0" borderId="984" xfId="0" applyFont="1" applyBorder="1" applyAlignment="1">
      <alignment horizontal="left" vertical="center" shrinkToFit="1"/>
    </xf>
    <xf numFmtId="0" fontId="14" fillId="0" borderId="985" xfId="0" applyFont="1" applyBorder="1" applyAlignment="1">
      <alignment horizontal="left" vertical="center" shrinkToFit="1"/>
    </xf>
    <xf numFmtId="0" fontId="14" fillId="0" borderId="986" xfId="0" applyFont="1" applyBorder="1" applyAlignment="1">
      <alignment horizontal="left" vertical="center" shrinkToFit="1"/>
    </xf>
    <xf numFmtId="0" fontId="13" fillId="0" borderId="971" xfId="0" applyFont="1" applyBorder="1" applyAlignment="1">
      <alignment horizontal="left" vertical="center" shrinkToFit="1"/>
    </xf>
    <xf numFmtId="0" fontId="13" fillId="0" borderId="972" xfId="0" applyFont="1" applyBorder="1" applyAlignment="1">
      <alignment horizontal="left" vertical="center" shrinkToFit="1"/>
    </xf>
    <xf numFmtId="0" fontId="13" fillId="0" borderId="973" xfId="0" applyFont="1" applyBorder="1" applyAlignment="1">
      <alignment horizontal="left" vertical="center" shrinkToFit="1"/>
    </xf>
    <xf numFmtId="0" fontId="11" fillId="0" borderId="975" xfId="0" applyFont="1" applyBorder="1" applyAlignment="1">
      <alignment horizontal="left" vertical="center" wrapText="1"/>
    </xf>
    <xf numFmtId="0" fontId="11" fillId="0" borderId="976" xfId="0" applyFont="1" applyBorder="1" applyAlignment="1">
      <alignment horizontal="left" vertical="center" wrapText="1"/>
    </xf>
    <xf numFmtId="0" fontId="7" fillId="3" borderId="977" xfId="0" applyFont="1" applyFill="1" applyBorder="1" applyAlignment="1">
      <alignment horizontal="center" vertical="center"/>
    </xf>
    <xf numFmtId="0" fontId="7" fillId="3" borderId="978" xfId="0" applyFont="1" applyFill="1" applyBorder="1" applyAlignment="1">
      <alignment horizontal="center" vertical="center"/>
    </xf>
    <xf numFmtId="0" fontId="7" fillId="3" borderId="979" xfId="0" applyFont="1" applyFill="1" applyBorder="1" applyAlignment="1">
      <alignment horizontal="center" vertical="center"/>
    </xf>
    <xf numFmtId="0" fontId="8" fillId="0" borderId="980" xfId="0" applyFont="1" applyBorder="1" applyAlignment="1">
      <alignment horizontal="left" vertical="top" wrapText="1"/>
    </xf>
    <xf numFmtId="0" fontId="8" fillId="0" borderId="978" xfId="0" applyFont="1" applyBorder="1" applyAlignment="1">
      <alignment horizontal="left" vertical="top" wrapText="1"/>
    </xf>
    <xf numFmtId="0" fontId="8" fillId="0" borderId="981" xfId="0" applyFont="1" applyBorder="1" applyAlignment="1">
      <alignment horizontal="left" vertical="top" wrapText="1"/>
    </xf>
    <xf numFmtId="0" fontId="7" fillId="3" borderId="974" xfId="0" applyFont="1" applyFill="1" applyBorder="1" applyAlignment="1">
      <alignment horizontal="center" vertical="center"/>
    </xf>
    <xf numFmtId="0" fontId="7" fillId="3" borderId="975" xfId="0" applyFont="1" applyFill="1" applyBorder="1" applyAlignment="1">
      <alignment horizontal="center" vertical="center"/>
    </xf>
    <xf numFmtId="0" fontId="11" fillId="0" borderId="962" xfId="0" applyFont="1" applyBorder="1" applyAlignment="1">
      <alignment horizontal="left" vertical="center" wrapText="1"/>
    </xf>
    <xf numFmtId="0" fontId="11" fillId="0" borderId="963" xfId="0" applyFont="1" applyBorder="1" applyAlignment="1">
      <alignment horizontal="left" vertical="center" wrapText="1"/>
    </xf>
    <xf numFmtId="0" fontId="7" fillId="3" borderId="964" xfId="0" applyFont="1" applyFill="1" applyBorder="1" applyAlignment="1">
      <alignment horizontal="center" vertical="center"/>
    </xf>
    <xf numFmtId="0" fontId="7" fillId="3" borderId="965" xfId="0" applyFont="1" applyFill="1" applyBorder="1" applyAlignment="1">
      <alignment horizontal="center" vertical="center"/>
    </xf>
    <xf numFmtId="0" fontId="13" fillId="0" borderId="966" xfId="0" applyFont="1" applyBorder="1" applyAlignment="1">
      <alignment horizontal="left" vertical="center" shrinkToFit="1"/>
    </xf>
    <xf numFmtId="0" fontId="13" fillId="0" borderId="967" xfId="0" applyFont="1" applyBorder="1" applyAlignment="1">
      <alignment horizontal="left" vertical="center" shrinkToFit="1"/>
    </xf>
    <xf numFmtId="0" fontId="13" fillId="0" borderId="968" xfId="0" applyFont="1" applyBorder="1" applyAlignment="1">
      <alignment horizontal="left" vertical="center" shrinkToFit="1"/>
    </xf>
    <xf numFmtId="0" fontId="7" fillId="3" borderId="1055" xfId="0" applyFont="1" applyFill="1" applyBorder="1" applyAlignment="1">
      <alignment horizontal="center" vertical="center" wrapText="1"/>
    </xf>
    <xf numFmtId="0" fontId="7" fillId="3" borderId="1056" xfId="0" applyFont="1" applyFill="1" applyBorder="1" applyAlignment="1">
      <alignment horizontal="center" vertical="center" wrapText="1"/>
    </xf>
    <xf numFmtId="0" fontId="7" fillId="3" borderId="1057" xfId="0" applyFont="1" applyFill="1" applyBorder="1" applyAlignment="1">
      <alignment horizontal="center" vertical="center" wrapText="1"/>
    </xf>
    <xf numFmtId="0" fontId="7" fillId="4" borderId="1055" xfId="0" applyFont="1" applyFill="1" applyBorder="1" applyAlignment="1">
      <alignment horizontal="left" vertical="top" wrapText="1"/>
    </xf>
    <xf numFmtId="0" fontId="7" fillId="4" borderId="1056" xfId="0" applyFont="1" applyFill="1" applyBorder="1" applyAlignment="1">
      <alignment horizontal="left" vertical="top" wrapText="1"/>
    </xf>
    <xf numFmtId="0" fontId="7" fillId="4" borderId="1057" xfId="0" applyFont="1" applyFill="1" applyBorder="1" applyAlignment="1">
      <alignment horizontal="left" vertical="top" wrapText="1"/>
    </xf>
    <xf numFmtId="0" fontId="10" fillId="4" borderId="1055" xfId="0" applyFont="1" applyFill="1" applyBorder="1" applyAlignment="1">
      <alignment horizontal="center" vertical="center" wrapText="1"/>
    </xf>
    <xf numFmtId="0" fontId="10" fillId="4" borderId="1057" xfId="0" applyFont="1" applyFill="1" applyBorder="1" applyAlignment="1">
      <alignment horizontal="center" vertical="center" wrapText="1"/>
    </xf>
    <xf numFmtId="0" fontId="16" fillId="0" borderId="1055" xfId="0" applyFont="1" applyBorder="1" applyAlignment="1">
      <alignment horizontal="left" vertical="center" wrapText="1"/>
    </xf>
    <xf numFmtId="0" fontId="16" fillId="0" borderId="1056" xfId="0" applyFont="1" applyBorder="1" applyAlignment="1">
      <alignment horizontal="left" vertical="center" wrapText="1"/>
    </xf>
    <xf numFmtId="0" fontId="16" fillId="0" borderId="1057" xfId="0" applyFont="1" applyBorder="1" applyAlignment="1">
      <alignment horizontal="left" vertical="center" wrapText="1"/>
    </xf>
    <xf numFmtId="0" fontId="7" fillId="3" borderId="1055" xfId="0" applyFont="1" applyFill="1" applyBorder="1" applyAlignment="1">
      <alignment horizontal="center" vertical="center"/>
    </xf>
    <xf numFmtId="0" fontId="7" fillId="3" borderId="1056" xfId="0" applyFont="1" applyFill="1" applyBorder="1" applyAlignment="1">
      <alignment horizontal="center" vertical="center"/>
    </xf>
    <xf numFmtId="0" fontId="7" fillId="3" borderId="1050" xfId="0" applyFont="1" applyFill="1" applyBorder="1" applyAlignment="1">
      <alignment horizontal="center" vertical="center"/>
    </xf>
    <xf numFmtId="0" fontId="7" fillId="3" borderId="1051" xfId="0" applyFont="1" applyFill="1" applyBorder="1" applyAlignment="1">
      <alignment horizontal="center" vertical="center"/>
    </xf>
    <xf numFmtId="0" fontId="14" fillId="0" borderId="1052" xfId="0" applyFont="1" applyBorder="1" applyAlignment="1">
      <alignment horizontal="left" vertical="center" shrinkToFit="1"/>
    </xf>
    <xf numFmtId="0" fontId="14" fillId="0" borderId="1053" xfId="0" applyFont="1" applyBorder="1" applyAlignment="1">
      <alignment horizontal="left" vertical="center" shrinkToFit="1"/>
    </xf>
    <xf numFmtId="0" fontId="14" fillId="0" borderId="1054" xfId="0" applyFont="1" applyBorder="1" applyAlignment="1">
      <alignment horizontal="left" vertical="center" shrinkToFit="1"/>
    </xf>
    <xf numFmtId="0" fontId="7" fillId="3" borderId="1045" xfId="0" applyFont="1" applyFill="1" applyBorder="1" applyAlignment="1">
      <alignment horizontal="center" vertical="center"/>
    </xf>
    <xf numFmtId="0" fontId="7" fillId="3" borderId="1046" xfId="0" applyFont="1" applyFill="1" applyBorder="1" applyAlignment="1">
      <alignment horizontal="center" vertical="center"/>
    </xf>
    <xf numFmtId="0" fontId="7" fillId="3" borderId="1047" xfId="0" applyFont="1" applyFill="1" applyBorder="1" applyAlignment="1">
      <alignment horizontal="center" vertical="center"/>
    </xf>
    <xf numFmtId="0" fontId="8" fillId="0" borderId="1048" xfId="0" applyFont="1" applyBorder="1" applyAlignment="1">
      <alignment horizontal="left" vertical="top" wrapText="1"/>
    </xf>
    <xf numFmtId="0" fontId="8" fillId="0" borderId="1046" xfId="0" applyFont="1" applyBorder="1" applyAlignment="1">
      <alignment horizontal="left" vertical="top" wrapText="1"/>
    </xf>
    <xf numFmtId="0" fontId="8" fillId="0" borderId="1049" xfId="0" applyFont="1" applyBorder="1" applyAlignment="1">
      <alignment horizontal="left" vertical="top" wrapText="1"/>
    </xf>
    <xf numFmtId="0" fontId="7" fillId="3" borderId="1040" xfId="0" applyFont="1" applyFill="1" applyBorder="1" applyAlignment="1">
      <alignment horizontal="center" vertical="center"/>
    </xf>
    <xf numFmtId="0" fontId="7" fillId="3" borderId="1041" xfId="0" applyFont="1" applyFill="1" applyBorder="1" applyAlignment="1">
      <alignment horizontal="center" vertical="center"/>
    </xf>
    <xf numFmtId="0" fontId="14" fillId="0" borderId="1042" xfId="0" applyFont="1" applyBorder="1" applyAlignment="1">
      <alignment horizontal="left" vertical="center" shrinkToFit="1"/>
    </xf>
    <xf numFmtId="0" fontId="14" fillId="0" borderId="1043" xfId="0" applyFont="1" applyBorder="1" applyAlignment="1">
      <alignment horizontal="left" vertical="center" shrinkToFit="1"/>
    </xf>
    <xf numFmtId="0" fontId="14" fillId="0" borderId="1044" xfId="0" applyFont="1" applyBorder="1" applyAlignment="1">
      <alignment horizontal="left" vertical="center" shrinkToFit="1"/>
    </xf>
    <xf numFmtId="0" fontId="7" fillId="3" borderId="1035" xfId="0" applyFont="1" applyFill="1" applyBorder="1" applyAlignment="1">
      <alignment horizontal="center" vertical="center"/>
    </xf>
    <xf numFmtId="0" fontId="7" fillId="3" borderId="1036" xfId="0" applyFont="1" applyFill="1" applyBorder="1" applyAlignment="1">
      <alignment horizontal="center" vertical="center"/>
    </xf>
    <xf numFmtId="0" fontId="13" fillId="0" borderId="1037" xfId="0" applyFont="1" applyBorder="1" applyAlignment="1">
      <alignment horizontal="left" vertical="center" shrinkToFit="1"/>
    </xf>
    <xf numFmtId="0" fontId="13" fillId="0" borderId="1038" xfId="0" applyFont="1" applyBorder="1" applyAlignment="1">
      <alignment horizontal="left" vertical="center" shrinkToFit="1"/>
    </xf>
    <xf numFmtId="0" fontId="13" fillId="0" borderId="1039" xfId="0" applyFont="1" applyBorder="1" applyAlignment="1">
      <alignment horizontal="left" vertical="center" shrinkToFit="1"/>
    </xf>
    <xf numFmtId="0" fontId="13" fillId="0" borderId="1042" xfId="0" applyFont="1" applyBorder="1" applyAlignment="1">
      <alignment horizontal="left" vertical="center" shrinkToFit="1"/>
    </xf>
    <xf numFmtId="0" fontId="13" fillId="0" borderId="1043" xfId="0" applyFont="1" applyBorder="1" applyAlignment="1">
      <alignment horizontal="left" vertical="center" shrinkToFit="1"/>
    </xf>
    <xf numFmtId="0" fontId="13" fillId="0" borderId="1044" xfId="0" applyFont="1" applyBorder="1" applyAlignment="1">
      <alignment horizontal="left" vertical="center" shrinkToFit="1"/>
    </xf>
    <xf numFmtId="0" fontId="7" fillId="4" borderId="1022" xfId="0" applyFont="1" applyFill="1" applyBorder="1" applyAlignment="1">
      <alignment horizontal="left" vertical="top" wrapText="1"/>
    </xf>
    <xf numFmtId="0" fontId="7" fillId="4" borderId="1023" xfId="0" applyFont="1" applyFill="1" applyBorder="1" applyAlignment="1">
      <alignment horizontal="left" vertical="top" wrapText="1"/>
    </xf>
    <xf numFmtId="0" fontId="7" fillId="3" borderId="1021" xfId="0" applyFont="1" applyFill="1" applyBorder="1" applyAlignment="1">
      <alignment horizontal="center" vertical="center" wrapText="1"/>
    </xf>
    <xf numFmtId="0" fontId="7" fillId="3" borderId="1022" xfId="0" applyFont="1" applyFill="1" applyBorder="1" applyAlignment="1">
      <alignment horizontal="center" vertical="center" wrapText="1"/>
    </xf>
    <xf numFmtId="0" fontId="7" fillId="3" borderId="1034" xfId="0" applyFont="1" applyFill="1" applyBorder="1" applyAlignment="1">
      <alignment horizontal="center" vertical="center" wrapText="1"/>
    </xf>
    <xf numFmtId="0" fontId="7" fillId="3" borderId="1016" xfId="0" applyFont="1" applyFill="1" applyBorder="1" applyAlignment="1">
      <alignment horizontal="center" vertical="center"/>
    </xf>
    <xf numFmtId="0" fontId="7" fillId="3" borderId="1017" xfId="0" applyFont="1" applyFill="1" applyBorder="1" applyAlignment="1">
      <alignment horizontal="center" vertical="center"/>
    </xf>
    <xf numFmtId="0" fontId="14" fillId="0" borderId="1018" xfId="0" applyFont="1" applyBorder="1" applyAlignment="1">
      <alignment horizontal="left" vertical="center" shrinkToFit="1"/>
    </xf>
    <xf numFmtId="0" fontId="14" fillId="0" borderId="1019" xfId="0" applyFont="1" applyBorder="1" applyAlignment="1">
      <alignment horizontal="left" vertical="center" shrinkToFit="1"/>
    </xf>
    <xf numFmtId="0" fontId="14" fillId="0" borderId="1020" xfId="0" applyFont="1" applyBorder="1" applyAlignment="1">
      <alignment horizontal="left" vertical="center" shrinkToFit="1"/>
    </xf>
    <xf numFmtId="0" fontId="7" fillId="3" borderId="1029" xfId="0" applyFont="1" applyFill="1" applyBorder="1" applyAlignment="1">
      <alignment horizontal="center" vertical="center"/>
    </xf>
    <xf numFmtId="0" fontId="7" fillId="3" borderId="1030" xfId="0" applyFont="1" applyFill="1" applyBorder="1" applyAlignment="1">
      <alignment horizontal="center" vertical="center"/>
    </xf>
    <xf numFmtId="0" fontId="14" fillId="0" borderId="1031" xfId="0" applyFont="1" applyBorder="1" applyAlignment="1">
      <alignment horizontal="left" vertical="center" shrinkToFit="1"/>
    </xf>
    <xf numFmtId="0" fontId="14" fillId="0" borderId="1032" xfId="0" applyFont="1" applyBorder="1" applyAlignment="1">
      <alignment horizontal="left" vertical="center" shrinkToFit="1"/>
    </xf>
    <xf numFmtId="0" fontId="14" fillId="0" borderId="1033" xfId="0" applyFont="1" applyBorder="1" applyAlignment="1">
      <alignment horizontal="left" vertical="center" shrinkToFit="1"/>
    </xf>
    <xf numFmtId="0" fontId="13" fillId="0" borderId="1018" xfId="0" applyFont="1" applyBorder="1" applyAlignment="1">
      <alignment horizontal="left" vertical="center" shrinkToFit="1"/>
    </xf>
    <xf numFmtId="0" fontId="13" fillId="0" borderId="1019" xfId="0" applyFont="1" applyBorder="1" applyAlignment="1">
      <alignment horizontal="left" vertical="center" shrinkToFit="1"/>
    </xf>
    <xf numFmtId="0" fontId="13" fillId="0" borderId="1020" xfId="0" applyFont="1" applyBorder="1" applyAlignment="1">
      <alignment horizontal="left" vertical="center" shrinkToFit="1"/>
    </xf>
    <xf numFmtId="0" fontId="11" fillId="0" borderId="1022" xfId="0" applyFont="1" applyBorder="1" applyAlignment="1">
      <alignment horizontal="left" vertical="center" wrapText="1"/>
    </xf>
    <xf numFmtId="0" fontId="11" fillId="0" borderId="1023" xfId="0" applyFont="1" applyBorder="1" applyAlignment="1">
      <alignment horizontal="left" vertical="center" wrapText="1"/>
    </xf>
    <xf numFmtId="0" fontId="7" fillId="3" borderId="1024" xfId="0" applyFont="1" applyFill="1" applyBorder="1" applyAlignment="1">
      <alignment horizontal="center" vertical="center"/>
    </xf>
    <xf numFmtId="0" fontId="7" fillId="3" borderId="1025" xfId="0" applyFont="1" applyFill="1" applyBorder="1" applyAlignment="1">
      <alignment horizontal="center" vertical="center"/>
    </xf>
    <xf numFmtId="0" fontId="7" fillId="3" borderId="1026" xfId="0" applyFont="1" applyFill="1" applyBorder="1" applyAlignment="1">
      <alignment horizontal="center" vertical="center"/>
    </xf>
    <xf numFmtId="0" fontId="8" fillId="0" borderId="1027" xfId="0" applyFont="1" applyBorder="1" applyAlignment="1">
      <alignment horizontal="left" vertical="top" wrapText="1"/>
    </xf>
    <xf numFmtId="0" fontId="8" fillId="0" borderId="1025" xfId="0" applyFont="1" applyBorder="1" applyAlignment="1">
      <alignment horizontal="left" vertical="top" wrapText="1"/>
    </xf>
    <xf numFmtId="0" fontId="8" fillId="0" borderId="1028" xfId="0" applyFont="1" applyBorder="1" applyAlignment="1">
      <alignment horizontal="left" vertical="top" wrapText="1"/>
    </xf>
    <xf numFmtId="0" fontId="7" fillId="3" borderId="1021" xfId="0" applyFont="1" applyFill="1" applyBorder="1" applyAlignment="1">
      <alignment horizontal="center" vertical="center"/>
    </xf>
    <xf numFmtId="0" fontId="7" fillId="3" borderId="1022" xfId="0" applyFont="1" applyFill="1" applyBorder="1" applyAlignment="1">
      <alignment horizontal="center" vertical="center"/>
    </xf>
    <xf numFmtId="0" fontId="11" fillId="0" borderId="1009" xfId="0" applyFont="1" applyBorder="1" applyAlignment="1">
      <alignment horizontal="left" vertical="center" wrapText="1"/>
    </xf>
    <xf numFmtId="0" fontId="11" fillId="0" borderId="1010" xfId="0" applyFont="1" applyBorder="1" applyAlignment="1">
      <alignment horizontal="left" vertical="center" wrapText="1"/>
    </xf>
    <xf numFmtId="0" fontId="7" fillId="3" borderId="1011" xfId="0" applyFont="1" applyFill="1" applyBorder="1" applyAlignment="1">
      <alignment horizontal="center" vertical="center"/>
    </xf>
    <xf numFmtId="0" fontId="7" fillId="3" borderId="1012" xfId="0" applyFont="1" applyFill="1" applyBorder="1" applyAlignment="1">
      <alignment horizontal="center" vertical="center"/>
    </xf>
    <xf numFmtId="0" fontId="13" fillId="0" borderId="1013" xfId="0" applyFont="1" applyBorder="1" applyAlignment="1">
      <alignment horizontal="left" vertical="center" shrinkToFit="1"/>
    </xf>
    <xf numFmtId="0" fontId="13" fillId="0" borderId="1014" xfId="0" applyFont="1" applyBorder="1" applyAlignment="1">
      <alignment horizontal="left" vertical="center" shrinkToFit="1"/>
    </xf>
    <xf numFmtId="0" fontId="13" fillId="0" borderId="1015" xfId="0" applyFont="1" applyBorder="1" applyAlignment="1">
      <alignment horizontal="left" vertical="center" shrinkToFit="1"/>
    </xf>
    <xf numFmtId="0" fontId="7" fillId="3" borderId="1102" xfId="0" applyFont="1" applyFill="1" applyBorder="1" applyAlignment="1">
      <alignment horizontal="center" vertical="center" wrapText="1"/>
    </xf>
    <xf numFmtId="0" fontId="7" fillId="3" borderId="1103" xfId="0" applyFont="1" applyFill="1" applyBorder="1" applyAlignment="1">
      <alignment horizontal="center" vertical="center" wrapText="1"/>
    </xf>
    <xf numFmtId="0" fontId="7" fillId="3" borderId="1104" xfId="0" applyFont="1" applyFill="1" applyBorder="1" applyAlignment="1">
      <alignment horizontal="center" vertical="center" wrapText="1"/>
    </xf>
    <xf numFmtId="0" fontId="7" fillId="4" borderId="1102" xfId="0" applyFont="1" applyFill="1" applyBorder="1" applyAlignment="1">
      <alignment horizontal="left" vertical="top" wrapText="1"/>
    </xf>
    <xf numFmtId="0" fontId="7" fillId="4" borderId="1103" xfId="0" applyFont="1" applyFill="1" applyBorder="1" applyAlignment="1">
      <alignment horizontal="left" vertical="top" wrapText="1"/>
    </xf>
    <xf numFmtId="0" fontId="7" fillId="4" borderId="1104" xfId="0" applyFont="1" applyFill="1" applyBorder="1" applyAlignment="1">
      <alignment horizontal="left" vertical="top" wrapText="1"/>
    </xf>
    <xf numFmtId="0" fontId="10" fillId="4" borderId="1102" xfId="0" applyFont="1" applyFill="1" applyBorder="1" applyAlignment="1">
      <alignment horizontal="center" vertical="center" wrapText="1"/>
    </xf>
    <xf numFmtId="0" fontId="10" fillId="4" borderId="1104" xfId="0" applyFont="1" applyFill="1" applyBorder="1" applyAlignment="1">
      <alignment horizontal="center" vertical="center" wrapText="1"/>
    </xf>
    <xf numFmtId="0" fontId="16" fillId="0" borderId="1102" xfId="0" applyFont="1" applyBorder="1" applyAlignment="1">
      <alignment horizontal="left" vertical="center" wrapText="1"/>
    </xf>
    <xf numFmtId="0" fontId="16" fillId="0" borderId="1103" xfId="0" applyFont="1" applyBorder="1" applyAlignment="1">
      <alignment horizontal="left" vertical="center" wrapText="1"/>
    </xf>
    <xf numFmtId="0" fontId="16" fillId="0" borderId="1104" xfId="0" applyFont="1" applyBorder="1" applyAlignment="1">
      <alignment horizontal="left" vertical="center" wrapText="1"/>
    </xf>
    <xf numFmtId="0" fontId="7" fillId="3" borderId="1102" xfId="0" applyFont="1" applyFill="1" applyBorder="1" applyAlignment="1">
      <alignment horizontal="center" vertical="center"/>
    </xf>
    <xf numFmtId="0" fontId="7" fillId="3" borderId="1103" xfId="0" applyFont="1" applyFill="1" applyBorder="1" applyAlignment="1">
      <alignment horizontal="center" vertical="center"/>
    </xf>
    <xf numFmtId="0" fontId="7" fillId="3" borderId="1097" xfId="0" applyFont="1" applyFill="1" applyBorder="1" applyAlignment="1">
      <alignment horizontal="center" vertical="center"/>
    </xf>
    <xf numFmtId="0" fontId="7" fillId="3" borderId="1098" xfId="0" applyFont="1" applyFill="1" applyBorder="1" applyAlignment="1">
      <alignment horizontal="center" vertical="center"/>
    </xf>
    <xf numFmtId="0" fontId="14" fillId="0" borderId="1099" xfId="0" applyFont="1" applyBorder="1" applyAlignment="1">
      <alignment horizontal="left" vertical="center" shrinkToFit="1"/>
    </xf>
    <xf numFmtId="0" fontId="14" fillId="0" borderId="1100" xfId="0" applyFont="1" applyBorder="1" applyAlignment="1">
      <alignment horizontal="left" vertical="center" shrinkToFit="1"/>
    </xf>
    <xf numFmtId="0" fontId="14" fillId="0" borderId="1101" xfId="0" applyFont="1" applyBorder="1" applyAlignment="1">
      <alignment horizontal="left" vertical="center" shrinkToFit="1"/>
    </xf>
    <xf numFmtId="0" fontId="7" fillId="3" borderId="1092" xfId="0" applyFont="1" applyFill="1" applyBorder="1" applyAlignment="1">
      <alignment horizontal="center" vertical="center"/>
    </xf>
    <xf numFmtId="0" fontId="7" fillId="3" borderId="1093" xfId="0" applyFont="1" applyFill="1" applyBorder="1" applyAlignment="1">
      <alignment horizontal="center" vertical="center"/>
    </xf>
    <xf numFmtId="0" fontId="7" fillId="3" borderId="1094" xfId="0" applyFont="1" applyFill="1" applyBorder="1" applyAlignment="1">
      <alignment horizontal="center" vertical="center"/>
    </xf>
    <xf numFmtId="0" fontId="8" fillId="0" borderId="1095" xfId="0" applyFont="1" applyBorder="1" applyAlignment="1">
      <alignment horizontal="left" vertical="top" wrapText="1"/>
    </xf>
    <xf numFmtId="0" fontId="8" fillId="0" borderId="1093" xfId="0" applyFont="1" applyBorder="1" applyAlignment="1">
      <alignment horizontal="left" vertical="top" wrapText="1"/>
    </xf>
    <xf numFmtId="0" fontId="8" fillId="0" borderId="1096" xfId="0" applyFont="1" applyBorder="1" applyAlignment="1">
      <alignment horizontal="left" vertical="top" wrapText="1"/>
    </xf>
    <xf numFmtId="0" fontId="7" fillId="3" borderId="1087" xfId="0" applyFont="1" applyFill="1" applyBorder="1" applyAlignment="1">
      <alignment horizontal="center" vertical="center"/>
    </xf>
    <xf numFmtId="0" fontId="7" fillId="3" borderId="1088" xfId="0" applyFont="1" applyFill="1" applyBorder="1" applyAlignment="1">
      <alignment horizontal="center" vertical="center"/>
    </xf>
    <xf numFmtId="0" fontId="14" fillId="0" borderId="1089" xfId="0" applyFont="1" applyBorder="1" applyAlignment="1">
      <alignment horizontal="left" vertical="center" shrinkToFit="1"/>
    </xf>
    <xf numFmtId="0" fontId="14" fillId="0" borderId="1090" xfId="0" applyFont="1" applyBorder="1" applyAlignment="1">
      <alignment horizontal="left" vertical="center" shrinkToFit="1"/>
    </xf>
    <xf numFmtId="0" fontId="14" fillId="0" borderId="1091" xfId="0" applyFont="1" applyBorder="1" applyAlignment="1">
      <alignment horizontal="left" vertical="center" shrinkToFit="1"/>
    </xf>
    <xf numFmtId="0" fontId="7" fillId="3" borderId="1082" xfId="0" applyFont="1" applyFill="1" applyBorder="1" applyAlignment="1">
      <alignment horizontal="center" vertical="center"/>
    </xf>
    <xf numFmtId="0" fontId="7" fillId="3" borderId="1083" xfId="0" applyFont="1" applyFill="1" applyBorder="1" applyAlignment="1">
      <alignment horizontal="center" vertical="center"/>
    </xf>
    <xf numFmtId="0" fontId="13" fillId="0" borderId="1084" xfId="0" applyFont="1" applyBorder="1" applyAlignment="1">
      <alignment horizontal="left" vertical="center" shrinkToFit="1"/>
    </xf>
    <xf numFmtId="0" fontId="13" fillId="0" borderId="1085" xfId="0" applyFont="1" applyBorder="1" applyAlignment="1">
      <alignment horizontal="left" vertical="center" shrinkToFit="1"/>
    </xf>
    <xf numFmtId="0" fontId="13" fillId="0" borderId="1086" xfId="0" applyFont="1" applyBorder="1" applyAlignment="1">
      <alignment horizontal="left" vertical="center" shrinkToFit="1"/>
    </xf>
    <xf numFmtId="0" fontId="13" fillId="0" borderId="1089" xfId="0" applyFont="1" applyBorder="1" applyAlignment="1">
      <alignment horizontal="left" vertical="center" shrinkToFit="1"/>
    </xf>
    <xf numFmtId="0" fontId="13" fillId="0" borderId="1090" xfId="0" applyFont="1" applyBorder="1" applyAlignment="1">
      <alignment horizontal="left" vertical="center" shrinkToFit="1"/>
    </xf>
    <xf numFmtId="0" fontId="13" fillId="0" borderId="1091" xfId="0" applyFont="1" applyBorder="1" applyAlignment="1">
      <alignment horizontal="left" vertical="center" shrinkToFit="1"/>
    </xf>
    <xf numFmtId="0" fontId="7" fillId="4" borderId="1069" xfId="0" applyFont="1" applyFill="1" applyBorder="1" applyAlignment="1">
      <alignment horizontal="left" vertical="top" wrapText="1"/>
    </xf>
    <xf numFmtId="0" fontId="7" fillId="4" borderId="1070" xfId="0" applyFont="1" applyFill="1" applyBorder="1" applyAlignment="1">
      <alignment horizontal="left" vertical="top" wrapText="1"/>
    </xf>
    <xf numFmtId="0" fontId="7" fillId="3" borderId="1068" xfId="0" applyFont="1" applyFill="1" applyBorder="1" applyAlignment="1">
      <alignment horizontal="center" vertical="center" wrapText="1"/>
    </xf>
    <xf numFmtId="0" fontId="7" fillId="3" borderId="1069" xfId="0" applyFont="1" applyFill="1" applyBorder="1" applyAlignment="1">
      <alignment horizontal="center" vertical="center" wrapText="1"/>
    </xf>
    <xf numFmtId="0" fontId="7" fillId="3" borderId="1081" xfId="0" applyFont="1" applyFill="1" applyBorder="1" applyAlignment="1">
      <alignment horizontal="center" vertical="center" wrapText="1"/>
    </xf>
    <xf numFmtId="0" fontId="7" fillId="3" borderId="1063" xfId="0" applyFont="1" applyFill="1" applyBorder="1" applyAlignment="1">
      <alignment horizontal="center" vertical="center"/>
    </xf>
    <xf numFmtId="0" fontId="7" fillId="3" borderId="1064" xfId="0" applyFont="1" applyFill="1" applyBorder="1" applyAlignment="1">
      <alignment horizontal="center" vertical="center"/>
    </xf>
    <xf numFmtId="0" fontId="14" fillId="0" borderId="1065" xfId="0" applyFont="1" applyBorder="1" applyAlignment="1">
      <alignment horizontal="left" vertical="center" shrinkToFit="1"/>
    </xf>
    <xf numFmtId="0" fontId="14" fillId="0" borderId="1066" xfId="0" applyFont="1" applyBorder="1" applyAlignment="1">
      <alignment horizontal="left" vertical="center" shrinkToFit="1"/>
    </xf>
    <xf numFmtId="0" fontId="14" fillId="0" borderId="1067" xfId="0" applyFont="1" applyBorder="1" applyAlignment="1">
      <alignment horizontal="left" vertical="center" shrinkToFit="1"/>
    </xf>
    <xf numFmtId="0" fontId="7" fillId="3" borderId="1076" xfId="0" applyFont="1" applyFill="1" applyBorder="1" applyAlignment="1">
      <alignment horizontal="center" vertical="center"/>
    </xf>
    <xf numFmtId="0" fontId="7" fillId="3" borderId="1077" xfId="0" applyFont="1" applyFill="1" applyBorder="1" applyAlignment="1">
      <alignment horizontal="center" vertical="center"/>
    </xf>
    <xf numFmtId="0" fontId="14" fillId="0" borderId="1078" xfId="0" applyFont="1" applyBorder="1" applyAlignment="1">
      <alignment horizontal="left" vertical="center" shrinkToFit="1"/>
    </xf>
    <xf numFmtId="0" fontId="14" fillId="0" borderId="1079" xfId="0" applyFont="1" applyBorder="1" applyAlignment="1">
      <alignment horizontal="left" vertical="center" shrinkToFit="1"/>
    </xf>
    <xf numFmtId="0" fontId="14" fillId="0" borderId="1080" xfId="0" applyFont="1" applyBorder="1" applyAlignment="1">
      <alignment horizontal="left" vertical="center" shrinkToFit="1"/>
    </xf>
    <xf numFmtId="0" fontId="13" fillId="0" borderId="1065" xfId="0" applyFont="1" applyBorder="1" applyAlignment="1">
      <alignment horizontal="left" vertical="center" shrinkToFit="1"/>
    </xf>
    <xf numFmtId="0" fontId="13" fillId="0" borderId="1066" xfId="0" applyFont="1" applyBorder="1" applyAlignment="1">
      <alignment horizontal="left" vertical="center" shrinkToFit="1"/>
    </xf>
    <xf numFmtId="0" fontId="13" fillId="0" borderId="1067" xfId="0" applyFont="1" applyBorder="1" applyAlignment="1">
      <alignment horizontal="left" vertical="center" shrinkToFit="1"/>
    </xf>
    <xf numFmtId="0" fontId="11" fillId="0" borderId="1069" xfId="0" applyFont="1" applyBorder="1" applyAlignment="1">
      <alignment horizontal="left" vertical="center" wrapText="1"/>
    </xf>
    <xf numFmtId="0" fontId="11" fillId="0" borderId="1070" xfId="0" applyFont="1" applyBorder="1" applyAlignment="1">
      <alignment horizontal="left" vertical="center" wrapText="1"/>
    </xf>
    <xf numFmtId="0" fontId="7" fillId="3" borderId="1071" xfId="0" applyFont="1" applyFill="1" applyBorder="1" applyAlignment="1">
      <alignment horizontal="center" vertical="center"/>
    </xf>
    <xf numFmtId="0" fontId="7" fillId="3" borderId="1072" xfId="0" applyFont="1" applyFill="1" applyBorder="1" applyAlignment="1">
      <alignment horizontal="center" vertical="center"/>
    </xf>
    <xf numFmtId="0" fontId="7" fillId="3" borderId="1073" xfId="0" applyFont="1" applyFill="1" applyBorder="1" applyAlignment="1">
      <alignment horizontal="center" vertical="center"/>
    </xf>
    <xf numFmtId="0" fontId="8" fillId="0" borderId="1074" xfId="0" applyFont="1" applyBorder="1" applyAlignment="1">
      <alignment horizontal="left" vertical="top" wrapText="1"/>
    </xf>
    <xf numFmtId="0" fontId="8" fillId="0" borderId="1072" xfId="0" applyFont="1" applyBorder="1" applyAlignment="1">
      <alignment horizontal="left" vertical="top" wrapText="1"/>
    </xf>
    <xf numFmtId="0" fontId="8" fillId="0" borderId="1075" xfId="0" applyFont="1" applyBorder="1" applyAlignment="1">
      <alignment horizontal="left" vertical="top" wrapText="1"/>
    </xf>
    <xf numFmtId="0" fontId="7" fillId="3" borderId="1068" xfId="0" applyFont="1" applyFill="1" applyBorder="1" applyAlignment="1">
      <alignment horizontal="center" vertical="center"/>
    </xf>
    <xf numFmtId="0" fontId="7" fillId="3" borderId="1069" xfId="0" applyFont="1" applyFill="1" applyBorder="1" applyAlignment="1">
      <alignment horizontal="center" vertical="center"/>
    </xf>
    <xf numFmtId="0" fontId="11" fillId="0" borderId="1056" xfId="0" applyFont="1" applyBorder="1" applyAlignment="1">
      <alignment horizontal="left" vertical="center" wrapText="1"/>
    </xf>
    <xf numFmtId="0" fontId="11" fillId="0" borderId="1057" xfId="0" applyFont="1" applyBorder="1" applyAlignment="1">
      <alignment horizontal="left" vertical="center" wrapText="1"/>
    </xf>
    <xf numFmtId="0" fontId="7" fillId="3" borderId="1058" xfId="0" applyFont="1" applyFill="1" applyBorder="1" applyAlignment="1">
      <alignment horizontal="center" vertical="center"/>
    </xf>
    <xf numFmtId="0" fontId="7" fillId="3" borderId="1059" xfId="0" applyFont="1" applyFill="1" applyBorder="1" applyAlignment="1">
      <alignment horizontal="center" vertical="center"/>
    </xf>
    <xf numFmtId="0" fontId="13" fillId="0" borderId="1060" xfId="0" applyFont="1" applyBorder="1" applyAlignment="1">
      <alignment horizontal="left" vertical="center" shrinkToFit="1"/>
    </xf>
    <xf numFmtId="0" fontId="13" fillId="0" borderId="1061" xfId="0" applyFont="1" applyBorder="1" applyAlignment="1">
      <alignment horizontal="left" vertical="center" shrinkToFit="1"/>
    </xf>
    <xf numFmtId="0" fontId="13" fillId="0" borderId="1062" xfId="0" applyFont="1" applyBorder="1" applyAlignment="1">
      <alignment horizontal="left" vertical="center" shrinkToFit="1"/>
    </xf>
    <xf numFmtId="0" fontId="7" fillId="3" borderId="1149" xfId="0" applyFont="1" applyFill="1" applyBorder="1" applyAlignment="1">
      <alignment horizontal="center" vertical="center" wrapText="1"/>
    </xf>
    <xf numFmtId="0" fontId="7" fillId="3" borderId="1150" xfId="0" applyFont="1" applyFill="1" applyBorder="1" applyAlignment="1">
      <alignment horizontal="center" vertical="center" wrapText="1"/>
    </xf>
    <xf numFmtId="0" fontId="7" fillId="3" borderId="1151" xfId="0" applyFont="1" applyFill="1" applyBorder="1" applyAlignment="1">
      <alignment horizontal="center" vertical="center" wrapText="1"/>
    </xf>
    <xf numFmtId="0" fontId="7" fillId="4" borderId="1149" xfId="0" applyFont="1" applyFill="1" applyBorder="1" applyAlignment="1">
      <alignment horizontal="left" vertical="top" wrapText="1"/>
    </xf>
    <xf numFmtId="0" fontId="7" fillId="4" borderId="1150" xfId="0" applyFont="1" applyFill="1" applyBorder="1" applyAlignment="1">
      <alignment horizontal="left" vertical="top" wrapText="1"/>
    </xf>
    <xf numFmtId="0" fontId="7" fillId="4" borderId="1151" xfId="0" applyFont="1" applyFill="1" applyBorder="1" applyAlignment="1">
      <alignment horizontal="left" vertical="top" wrapText="1"/>
    </xf>
    <xf numFmtId="0" fontId="10" fillId="4" borderId="1149" xfId="0" applyFont="1" applyFill="1" applyBorder="1" applyAlignment="1">
      <alignment horizontal="center" vertical="center" wrapText="1"/>
    </xf>
    <xf numFmtId="0" fontId="10" fillId="4" borderId="1151" xfId="0" applyFont="1" applyFill="1" applyBorder="1" applyAlignment="1">
      <alignment horizontal="center" vertical="center" wrapText="1"/>
    </xf>
    <xf numFmtId="0" fontId="16" fillId="0" borderId="1149" xfId="0" applyFont="1" applyBorder="1" applyAlignment="1">
      <alignment horizontal="left" vertical="center" wrapText="1"/>
    </xf>
    <xf numFmtId="0" fontId="16" fillId="0" borderId="1150" xfId="0" applyFont="1" applyBorder="1" applyAlignment="1">
      <alignment horizontal="left" vertical="center" wrapText="1"/>
    </xf>
    <xf numFmtId="0" fontId="16" fillId="0" borderId="1151" xfId="0" applyFont="1" applyBorder="1" applyAlignment="1">
      <alignment horizontal="left" vertical="center" wrapText="1"/>
    </xf>
    <xf numFmtId="0" fontId="7" fillId="3" borderId="1149" xfId="0" applyFont="1" applyFill="1" applyBorder="1" applyAlignment="1">
      <alignment horizontal="center" vertical="center"/>
    </xf>
    <xf numFmtId="0" fontId="7" fillId="3" borderId="1150" xfId="0" applyFont="1" applyFill="1" applyBorder="1" applyAlignment="1">
      <alignment horizontal="center" vertical="center"/>
    </xf>
    <xf numFmtId="0" fontId="7" fillId="3" borderId="1144" xfId="0" applyFont="1" applyFill="1" applyBorder="1" applyAlignment="1">
      <alignment horizontal="center" vertical="center"/>
    </xf>
    <xf numFmtId="0" fontId="7" fillId="3" borderId="1145" xfId="0" applyFont="1" applyFill="1" applyBorder="1" applyAlignment="1">
      <alignment horizontal="center" vertical="center"/>
    </xf>
    <xf numFmtId="0" fontId="14" fillId="0" borderId="1146" xfId="0" applyFont="1" applyBorder="1" applyAlignment="1">
      <alignment horizontal="left" vertical="center" shrinkToFit="1"/>
    </xf>
    <xf numFmtId="0" fontId="14" fillId="0" borderId="1147" xfId="0" applyFont="1" applyBorder="1" applyAlignment="1">
      <alignment horizontal="left" vertical="center" shrinkToFit="1"/>
    </xf>
    <xf numFmtId="0" fontId="14" fillId="0" borderId="1148" xfId="0" applyFont="1" applyBorder="1" applyAlignment="1">
      <alignment horizontal="left" vertical="center" shrinkToFit="1"/>
    </xf>
    <xf numFmtId="0" fontId="7" fillId="3" borderId="1139" xfId="0" applyFont="1" applyFill="1" applyBorder="1" applyAlignment="1">
      <alignment horizontal="center" vertical="center"/>
    </xf>
    <xf numFmtId="0" fontId="7" fillId="3" borderId="1140" xfId="0" applyFont="1" applyFill="1" applyBorder="1" applyAlignment="1">
      <alignment horizontal="center" vertical="center"/>
    </xf>
    <xf numFmtId="0" fontId="7" fillId="3" borderId="1141" xfId="0" applyFont="1" applyFill="1" applyBorder="1" applyAlignment="1">
      <alignment horizontal="center" vertical="center"/>
    </xf>
    <xf numFmtId="0" fontId="8" fillId="0" borderId="1142" xfId="0" applyFont="1" applyBorder="1" applyAlignment="1">
      <alignment horizontal="left" vertical="top" wrapText="1"/>
    </xf>
    <xf numFmtId="0" fontId="8" fillId="0" borderId="1140" xfId="0" applyFont="1" applyBorder="1" applyAlignment="1">
      <alignment horizontal="left" vertical="top" wrapText="1"/>
    </xf>
    <xf numFmtId="0" fontId="8" fillId="0" borderId="1143" xfId="0" applyFont="1" applyBorder="1" applyAlignment="1">
      <alignment horizontal="left" vertical="top" wrapText="1"/>
    </xf>
    <xf numFmtId="0" fontId="7" fillId="3" borderId="1134" xfId="0" applyFont="1" applyFill="1" applyBorder="1" applyAlignment="1">
      <alignment horizontal="center" vertical="center"/>
    </xf>
    <xf numFmtId="0" fontId="7" fillId="3" borderId="1135" xfId="0" applyFont="1" applyFill="1" applyBorder="1" applyAlignment="1">
      <alignment horizontal="center" vertical="center"/>
    </xf>
    <xf numFmtId="0" fontId="14" fillId="0" borderId="1136" xfId="0" applyFont="1" applyBorder="1" applyAlignment="1">
      <alignment horizontal="left" vertical="center" shrinkToFit="1"/>
    </xf>
    <xf numFmtId="0" fontId="14" fillId="0" borderId="1137" xfId="0" applyFont="1" applyBorder="1" applyAlignment="1">
      <alignment horizontal="left" vertical="center" shrinkToFit="1"/>
    </xf>
    <xf numFmtId="0" fontId="14" fillId="0" borderId="1138" xfId="0" applyFont="1" applyBorder="1" applyAlignment="1">
      <alignment horizontal="left" vertical="center" shrinkToFit="1"/>
    </xf>
    <xf numFmtId="0" fontId="7" fillId="3" borderId="1129" xfId="0" applyFont="1" applyFill="1" applyBorder="1" applyAlignment="1">
      <alignment horizontal="center" vertical="center"/>
    </xf>
    <xf numFmtId="0" fontId="7" fillId="3" borderId="1130" xfId="0" applyFont="1" applyFill="1" applyBorder="1" applyAlignment="1">
      <alignment horizontal="center" vertical="center"/>
    </xf>
    <xf numFmtId="0" fontId="13" fillId="0" borderId="1131" xfId="0" applyFont="1" applyBorder="1" applyAlignment="1">
      <alignment horizontal="left" vertical="center" shrinkToFit="1"/>
    </xf>
    <xf numFmtId="0" fontId="13" fillId="0" borderId="1132" xfId="0" applyFont="1" applyBorder="1" applyAlignment="1">
      <alignment horizontal="left" vertical="center" shrinkToFit="1"/>
    </xf>
    <xf numFmtId="0" fontId="13" fillId="0" borderId="1133" xfId="0" applyFont="1" applyBorder="1" applyAlignment="1">
      <alignment horizontal="left" vertical="center" shrinkToFit="1"/>
    </xf>
    <xf numFmtId="0" fontId="13" fillId="0" borderId="1136" xfId="0" applyFont="1" applyBorder="1" applyAlignment="1">
      <alignment horizontal="left" vertical="center" shrinkToFit="1"/>
    </xf>
    <xf numFmtId="0" fontId="13" fillId="0" borderId="1137" xfId="0" applyFont="1" applyBorder="1" applyAlignment="1">
      <alignment horizontal="left" vertical="center" shrinkToFit="1"/>
    </xf>
    <xf numFmtId="0" fontId="13" fillId="0" borderId="1138" xfId="0" applyFont="1" applyBorder="1" applyAlignment="1">
      <alignment horizontal="left" vertical="center" shrinkToFit="1"/>
    </xf>
    <xf numFmtId="0" fontId="7" fillId="4" borderId="1116" xfId="0" applyFont="1" applyFill="1" applyBorder="1" applyAlignment="1">
      <alignment horizontal="left" vertical="top" wrapText="1"/>
    </xf>
    <xf numFmtId="0" fontId="7" fillId="4" borderId="1117" xfId="0" applyFont="1" applyFill="1" applyBorder="1" applyAlignment="1">
      <alignment horizontal="left" vertical="top" wrapText="1"/>
    </xf>
    <xf numFmtId="0" fontId="7" fillId="3" borderId="1115" xfId="0" applyFont="1" applyFill="1" applyBorder="1" applyAlignment="1">
      <alignment horizontal="center" vertical="center" wrapText="1"/>
    </xf>
    <xf numFmtId="0" fontId="7" fillId="3" borderId="1116" xfId="0" applyFont="1" applyFill="1" applyBorder="1" applyAlignment="1">
      <alignment horizontal="center" vertical="center" wrapText="1"/>
    </xf>
    <xf numFmtId="0" fontId="7" fillId="3" borderId="1128" xfId="0" applyFont="1" applyFill="1" applyBorder="1" applyAlignment="1">
      <alignment horizontal="center" vertical="center" wrapText="1"/>
    </xf>
    <xf numFmtId="0" fontId="7" fillId="3" borderId="1110" xfId="0" applyFont="1" applyFill="1" applyBorder="1" applyAlignment="1">
      <alignment horizontal="center" vertical="center"/>
    </xf>
    <xf numFmtId="0" fontId="7" fillId="3" borderId="1111" xfId="0" applyFont="1" applyFill="1" applyBorder="1" applyAlignment="1">
      <alignment horizontal="center" vertical="center"/>
    </xf>
    <xf numFmtId="0" fontId="14" fillId="0" borderId="1112" xfId="0" applyFont="1" applyBorder="1" applyAlignment="1">
      <alignment horizontal="left" vertical="center" shrinkToFit="1"/>
    </xf>
    <xf numFmtId="0" fontId="14" fillId="0" borderId="1113" xfId="0" applyFont="1" applyBorder="1" applyAlignment="1">
      <alignment horizontal="left" vertical="center" shrinkToFit="1"/>
    </xf>
    <xf numFmtId="0" fontId="14" fillId="0" borderId="1114" xfId="0" applyFont="1" applyBorder="1" applyAlignment="1">
      <alignment horizontal="left" vertical="center" shrinkToFit="1"/>
    </xf>
    <xf numFmtId="0" fontId="7" fillId="3" borderId="1123" xfId="0" applyFont="1" applyFill="1" applyBorder="1" applyAlignment="1">
      <alignment horizontal="center" vertical="center"/>
    </xf>
    <xf numFmtId="0" fontId="7" fillId="3" borderId="1124" xfId="0" applyFont="1" applyFill="1" applyBorder="1" applyAlignment="1">
      <alignment horizontal="center" vertical="center"/>
    </xf>
    <xf numFmtId="0" fontId="14" fillId="0" borderId="1125" xfId="0" applyFont="1" applyBorder="1" applyAlignment="1">
      <alignment horizontal="left" vertical="center" shrinkToFit="1"/>
    </xf>
    <xf numFmtId="0" fontId="14" fillId="0" borderId="1126" xfId="0" applyFont="1" applyBorder="1" applyAlignment="1">
      <alignment horizontal="left" vertical="center" shrinkToFit="1"/>
    </xf>
    <xf numFmtId="0" fontId="14" fillId="0" borderId="1127" xfId="0" applyFont="1" applyBorder="1" applyAlignment="1">
      <alignment horizontal="left" vertical="center" shrinkToFit="1"/>
    </xf>
    <xf numFmtId="0" fontId="13" fillId="0" borderId="1112" xfId="0" applyFont="1" applyBorder="1" applyAlignment="1">
      <alignment horizontal="left" vertical="center" shrinkToFit="1"/>
    </xf>
    <xf numFmtId="0" fontId="13" fillId="0" borderId="1113" xfId="0" applyFont="1" applyBorder="1" applyAlignment="1">
      <alignment horizontal="left" vertical="center" shrinkToFit="1"/>
    </xf>
    <xf numFmtId="0" fontId="13" fillId="0" borderId="1114" xfId="0" applyFont="1" applyBorder="1" applyAlignment="1">
      <alignment horizontal="left" vertical="center" shrinkToFit="1"/>
    </xf>
    <xf numFmtId="0" fontId="11" fillId="0" borderId="1116" xfId="0" applyFont="1" applyBorder="1" applyAlignment="1">
      <alignment horizontal="left" vertical="center" wrapText="1"/>
    </xf>
    <xf numFmtId="0" fontId="11" fillId="0" borderId="1117" xfId="0" applyFont="1" applyBorder="1" applyAlignment="1">
      <alignment horizontal="left" vertical="center" wrapText="1"/>
    </xf>
    <xf numFmtId="0" fontId="7" fillId="3" borderId="1118" xfId="0" applyFont="1" applyFill="1" applyBorder="1" applyAlignment="1">
      <alignment horizontal="center" vertical="center"/>
    </xf>
    <xf numFmtId="0" fontId="7" fillId="3" borderId="1119" xfId="0" applyFont="1" applyFill="1" applyBorder="1" applyAlignment="1">
      <alignment horizontal="center" vertical="center"/>
    </xf>
    <xf numFmtId="0" fontId="7" fillId="3" borderId="1120" xfId="0" applyFont="1" applyFill="1" applyBorder="1" applyAlignment="1">
      <alignment horizontal="center" vertical="center"/>
    </xf>
    <xf numFmtId="0" fontId="8" fillId="0" borderId="1121" xfId="0" applyFont="1" applyBorder="1" applyAlignment="1">
      <alignment horizontal="left" vertical="top" wrapText="1"/>
    </xf>
    <xf numFmtId="0" fontId="8" fillId="0" borderId="1119" xfId="0" applyFont="1" applyBorder="1" applyAlignment="1">
      <alignment horizontal="left" vertical="top" wrapText="1"/>
    </xf>
    <xf numFmtId="0" fontId="8" fillId="0" borderId="1122" xfId="0" applyFont="1" applyBorder="1" applyAlignment="1">
      <alignment horizontal="left" vertical="top" wrapText="1"/>
    </xf>
    <xf numFmtId="0" fontId="7" fillId="3" borderId="1115" xfId="0" applyFont="1" applyFill="1" applyBorder="1" applyAlignment="1">
      <alignment horizontal="center" vertical="center"/>
    </xf>
    <xf numFmtId="0" fontId="7" fillId="3" borderId="1116" xfId="0" applyFont="1" applyFill="1" applyBorder="1" applyAlignment="1">
      <alignment horizontal="center" vertical="center"/>
    </xf>
    <xf numFmtId="0" fontId="11" fillId="0" borderId="1103" xfId="0" applyFont="1" applyBorder="1" applyAlignment="1">
      <alignment horizontal="left" vertical="center" wrapText="1"/>
    </xf>
    <xf numFmtId="0" fontId="11" fillId="0" borderId="1104" xfId="0" applyFont="1" applyBorder="1" applyAlignment="1">
      <alignment horizontal="left" vertical="center" wrapText="1"/>
    </xf>
    <xf numFmtId="0" fontId="7" fillId="3" borderId="1105" xfId="0" applyFont="1" applyFill="1" applyBorder="1" applyAlignment="1">
      <alignment horizontal="center" vertical="center"/>
    </xf>
    <xf numFmtId="0" fontId="7" fillId="3" borderId="1106" xfId="0" applyFont="1" applyFill="1" applyBorder="1" applyAlignment="1">
      <alignment horizontal="center" vertical="center"/>
    </xf>
    <xf numFmtId="0" fontId="13" fillId="0" borderId="1107" xfId="0" applyFont="1" applyBorder="1" applyAlignment="1">
      <alignment horizontal="left" vertical="center" shrinkToFit="1"/>
    </xf>
    <xf numFmtId="0" fontId="13" fillId="0" borderId="1108" xfId="0" applyFont="1" applyBorder="1" applyAlignment="1">
      <alignment horizontal="left" vertical="center" shrinkToFit="1"/>
    </xf>
    <xf numFmtId="0" fontId="13" fillId="0" borderId="1109" xfId="0" applyFont="1" applyBorder="1" applyAlignment="1">
      <alignment horizontal="left" vertical="center" shrinkToFit="1"/>
    </xf>
    <xf numFmtId="0" fontId="7" fillId="3" borderId="1196" xfId="0" applyFont="1" applyFill="1" applyBorder="1" applyAlignment="1">
      <alignment horizontal="center" vertical="center" wrapText="1"/>
    </xf>
    <xf numFmtId="0" fontId="7" fillId="3" borderId="1197" xfId="0" applyFont="1" applyFill="1" applyBorder="1" applyAlignment="1">
      <alignment horizontal="center" vertical="center" wrapText="1"/>
    </xf>
    <xf numFmtId="0" fontId="7" fillId="3" borderId="1198" xfId="0" applyFont="1" applyFill="1" applyBorder="1" applyAlignment="1">
      <alignment horizontal="center" vertical="center" wrapText="1"/>
    </xf>
    <xf numFmtId="0" fontId="7" fillId="4" borderId="1196" xfId="0" applyFont="1" applyFill="1" applyBorder="1" applyAlignment="1">
      <alignment horizontal="left" vertical="top" wrapText="1"/>
    </xf>
    <xf numFmtId="0" fontId="7" fillId="4" borderId="1197" xfId="0" applyFont="1" applyFill="1" applyBorder="1" applyAlignment="1">
      <alignment horizontal="left" vertical="top" wrapText="1"/>
    </xf>
    <xf numFmtId="0" fontId="7" fillId="4" borderId="1198" xfId="0" applyFont="1" applyFill="1" applyBorder="1" applyAlignment="1">
      <alignment horizontal="left" vertical="top" wrapText="1"/>
    </xf>
    <xf numFmtId="0" fontId="10" fillId="4" borderId="1196" xfId="0" applyFont="1" applyFill="1" applyBorder="1" applyAlignment="1">
      <alignment horizontal="center" vertical="center" wrapText="1"/>
    </xf>
    <xf numFmtId="0" fontId="10" fillId="4" borderId="1198" xfId="0" applyFont="1" applyFill="1" applyBorder="1" applyAlignment="1">
      <alignment horizontal="center" vertical="center" wrapText="1"/>
    </xf>
    <xf numFmtId="0" fontId="16" fillId="0" borderId="1196" xfId="0" applyFont="1" applyBorder="1" applyAlignment="1">
      <alignment horizontal="left" vertical="center" wrapText="1"/>
    </xf>
    <xf numFmtId="0" fontId="16" fillId="0" borderId="1197" xfId="0" applyFont="1" applyBorder="1" applyAlignment="1">
      <alignment horizontal="left" vertical="center" wrapText="1"/>
    </xf>
    <xf numFmtId="0" fontId="16" fillId="0" borderId="1198" xfId="0" applyFont="1" applyBorder="1" applyAlignment="1">
      <alignment horizontal="left" vertical="center" wrapText="1"/>
    </xf>
    <xf numFmtId="0" fontId="7" fillId="3" borderId="1196" xfId="0" applyFont="1" applyFill="1" applyBorder="1" applyAlignment="1">
      <alignment horizontal="center" vertical="center"/>
    </xf>
    <xf numFmtId="0" fontId="7" fillId="3" borderId="1197" xfId="0" applyFont="1" applyFill="1" applyBorder="1" applyAlignment="1">
      <alignment horizontal="center" vertical="center"/>
    </xf>
    <xf numFmtId="0" fontId="7" fillId="3" borderId="1191" xfId="0" applyFont="1" applyFill="1" applyBorder="1" applyAlignment="1">
      <alignment horizontal="center" vertical="center"/>
    </xf>
    <xf numFmtId="0" fontId="7" fillId="3" borderId="1192" xfId="0" applyFont="1" applyFill="1" applyBorder="1" applyAlignment="1">
      <alignment horizontal="center" vertical="center"/>
    </xf>
    <xf numFmtId="0" fontId="14" fillId="0" borderId="1193" xfId="0" applyFont="1" applyBorder="1" applyAlignment="1">
      <alignment horizontal="left" vertical="center" shrinkToFit="1"/>
    </xf>
    <xf numFmtId="0" fontId="14" fillId="0" borderId="1194" xfId="0" applyFont="1" applyBorder="1" applyAlignment="1">
      <alignment horizontal="left" vertical="center" shrinkToFit="1"/>
    </xf>
    <xf numFmtId="0" fontId="14" fillId="0" borderId="1195" xfId="0" applyFont="1" applyBorder="1" applyAlignment="1">
      <alignment horizontal="left" vertical="center" shrinkToFit="1"/>
    </xf>
    <xf numFmtId="0" fontId="7" fillId="3" borderId="1186" xfId="0" applyFont="1" applyFill="1" applyBorder="1" applyAlignment="1">
      <alignment horizontal="center" vertical="center"/>
    </xf>
    <xf numFmtId="0" fontId="7" fillId="3" borderId="1187" xfId="0" applyFont="1" applyFill="1" applyBorder="1" applyAlignment="1">
      <alignment horizontal="center" vertical="center"/>
    </xf>
    <xf numFmtId="0" fontId="7" fillId="3" borderId="1188" xfId="0" applyFont="1" applyFill="1" applyBorder="1" applyAlignment="1">
      <alignment horizontal="center" vertical="center"/>
    </xf>
    <xf numFmtId="0" fontId="8" fillId="0" borderId="1189" xfId="0" applyFont="1" applyBorder="1" applyAlignment="1">
      <alignment horizontal="left" vertical="top" wrapText="1"/>
    </xf>
    <xf numFmtId="0" fontId="8" fillId="0" borderId="1187" xfId="0" applyFont="1" applyBorder="1" applyAlignment="1">
      <alignment horizontal="left" vertical="top" wrapText="1"/>
    </xf>
    <xf numFmtId="0" fontId="8" fillId="0" borderId="1190" xfId="0" applyFont="1" applyBorder="1" applyAlignment="1">
      <alignment horizontal="left" vertical="top" wrapText="1"/>
    </xf>
    <xf numFmtId="0" fontId="7" fillId="3" borderId="1181" xfId="0" applyFont="1" applyFill="1" applyBorder="1" applyAlignment="1">
      <alignment horizontal="center" vertical="center"/>
    </xf>
    <xf numFmtId="0" fontId="7" fillId="3" borderId="1182" xfId="0" applyFont="1" applyFill="1" applyBorder="1" applyAlignment="1">
      <alignment horizontal="center" vertical="center"/>
    </xf>
    <xf numFmtId="0" fontId="14" fillId="0" borderId="1183" xfId="0" applyFont="1" applyBorder="1" applyAlignment="1">
      <alignment horizontal="left" vertical="center" shrinkToFit="1"/>
    </xf>
    <xf numFmtId="0" fontId="14" fillId="0" borderId="1184" xfId="0" applyFont="1" applyBorder="1" applyAlignment="1">
      <alignment horizontal="left" vertical="center" shrinkToFit="1"/>
    </xf>
    <xf numFmtId="0" fontId="14" fillId="0" borderId="1185" xfId="0" applyFont="1" applyBorder="1" applyAlignment="1">
      <alignment horizontal="left" vertical="center" shrinkToFit="1"/>
    </xf>
    <xf numFmtId="0" fontId="7" fillId="3" borderId="1176" xfId="0" applyFont="1" applyFill="1" applyBorder="1" applyAlignment="1">
      <alignment horizontal="center" vertical="center"/>
    </xf>
    <xf numFmtId="0" fontId="7" fillId="3" borderId="1177" xfId="0" applyFont="1" applyFill="1" applyBorder="1" applyAlignment="1">
      <alignment horizontal="center" vertical="center"/>
    </xf>
    <xf numFmtId="0" fontId="13" fillId="0" borderId="1178" xfId="0" applyFont="1" applyBorder="1" applyAlignment="1">
      <alignment horizontal="left" vertical="center" shrinkToFit="1"/>
    </xf>
    <xf numFmtId="0" fontId="13" fillId="0" borderId="1179" xfId="0" applyFont="1" applyBorder="1" applyAlignment="1">
      <alignment horizontal="left" vertical="center" shrinkToFit="1"/>
    </xf>
    <xf numFmtId="0" fontId="13" fillId="0" borderId="1180" xfId="0" applyFont="1" applyBorder="1" applyAlignment="1">
      <alignment horizontal="left" vertical="center" shrinkToFit="1"/>
    </xf>
    <xf numFmtId="0" fontId="13" fillId="0" borderId="1183" xfId="0" applyFont="1" applyBorder="1" applyAlignment="1">
      <alignment horizontal="left" vertical="center" shrinkToFit="1"/>
    </xf>
    <xf numFmtId="0" fontId="13" fillId="0" borderId="1184" xfId="0" applyFont="1" applyBorder="1" applyAlignment="1">
      <alignment horizontal="left" vertical="center" shrinkToFit="1"/>
    </xf>
    <xf numFmtId="0" fontId="13" fillId="0" borderId="1185" xfId="0" applyFont="1" applyBorder="1" applyAlignment="1">
      <alignment horizontal="left" vertical="center" shrinkToFit="1"/>
    </xf>
    <xf numFmtId="0" fontId="7" fillId="4" borderId="1163" xfId="0" applyFont="1" applyFill="1" applyBorder="1" applyAlignment="1">
      <alignment horizontal="left" vertical="top" wrapText="1"/>
    </xf>
    <xf numFmtId="0" fontId="7" fillId="4" borderId="1164" xfId="0" applyFont="1" applyFill="1" applyBorder="1" applyAlignment="1">
      <alignment horizontal="left" vertical="top" wrapText="1"/>
    </xf>
    <xf numFmtId="0" fontId="7" fillId="3" borderId="1162" xfId="0" applyFont="1" applyFill="1" applyBorder="1" applyAlignment="1">
      <alignment horizontal="center" vertical="center" wrapText="1"/>
    </xf>
    <xf numFmtId="0" fontId="7" fillId="3" borderId="1163" xfId="0" applyFont="1" applyFill="1" applyBorder="1" applyAlignment="1">
      <alignment horizontal="center" vertical="center" wrapText="1"/>
    </xf>
    <xf numFmtId="0" fontId="7" fillId="3" borderId="1175" xfId="0" applyFont="1" applyFill="1" applyBorder="1" applyAlignment="1">
      <alignment horizontal="center" vertical="center" wrapText="1"/>
    </xf>
    <xf numFmtId="0" fontId="7" fillId="3" borderId="1157" xfId="0" applyFont="1" applyFill="1" applyBorder="1" applyAlignment="1">
      <alignment horizontal="center" vertical="center"/>
    </xf>
    <xf numFmtId="0" fontId="7" fillId="3" borderId="1158" xfId="0" applyFont="1" applyFill="1" applyBorder="1" applyAlignment="1">
      <alignment horizontal="center" vertical="center"/>
    </xf>
    <xf numFmtId="0" fontId="14" fillId="0" borderId="1159" xfId="0" applyFont="1" applyBorder="1" applyAlignment="1">
      <alignment horizontal="left" vertical="center" shrinkToFit="1"/>
    </xf>
    <xf numFmtId="0" fontId="14" fillId="0" borderId="1160" xfId="0" applyFont="1" applyBorder="1" applyAlignment="1">
      <alignment horizontal="left" vertical="center" shrinkToFit="1"/>
    </xf>
    <xf numFmtId="0" fontId="14" fillId="0" borderId="1161" xfId="0" applyFont="1" applyBorder="1" applyAlignment="1">
      <alignment horizontal="left" vertical="center" shrinkToFit="1"/>
    </xf>
    <xf numFmtId="0" fontId="7" fillId="3" borderId="1170" xfId="0" applyFont="1" applyFill="1" applyBorder="1" applyAlignment="1">
      <alignment horizontal="center" vertical="center"/>
    </xf>
    <xf numFmtId="0" fontId="7" fillId="3" borderId="1171" xfId="0" applyFont="1" applyFill="1" applyBorder="1" applyAlignment="1">
      <alignment horizontal="center" vertical="center"/>
    </xf>
    <xf numFmtId="0" fontId="14" fillId="0" borderId="1172" xfId="0" applyFont="1" applyBorder="1" applyAlignment="1">
      <alignment horizontal="left" vertical="center" shrinkToFit="1"/>
    </xf>
    <xf numFmtId="0" fontId="14" fillId="0" borderId="1173" xfId="0" applyFont="1" applyBorder="1" applyAlignment="1">
      <alignment horizontal="left" vertical="center" shrinkToFit="1"/>
    </xf>
    <xf numFmtId="0" fontId="14" fillId="0" borderId="1174" xfId="0" applyFont="1" applyBorder="1" applyAlignment="1">
      <alignment horizontal="left" vertical="center" shrinkToFit="1"/>
    </xf>
    <xf numFmtId="0" fontId="13" fillId="0" borderId="1159" xfId="0" applyFont="1" applyBorder="1" applyAlignment="1">
      <alignment horizontal="left" vertical="center" shrinkToFit="1"/>
    </xf>
    <xf numFmtId="0" fontId="13" fillId="0" borderId="1160" xfId="0" applyFont="1" applyBorder="1" applyAlignment="1">
      <alignment horizontal="left" vertical="center" shrinkToFit="1"/>
    </xf>
    <xf numFmtId="0" fontId="13" fillId="0" borderId="1161" xfId="0" applyFont="1" applyBorder="1" applyAlignment="1">
      <alignment horizontal="left" vertical="center" shrinkToFit="1"/>
    </xf>
    <xf numFmtId="0" fontId="11" fillId="0" borderId="1163" xfId="0" applyFont="1" applyBorder="1" applyAlignment="1">
      <alignment horizontal="left" vertical="center" wrapText="1"/>
    </xf>
    <xf numFmtId="0" fontId="11" fillId="0" borderId="1164" xfId="0" applyFont="1" applyBorder="1" applyAlignment="1">
      <alignment horizontal="left" vertical="center" wrapText="1"/>
    </xf>
    <xf numFmtId="0" fontId="7" fillId="3" borderId="1165" xfId="0" applyFont="1" applyFill="1" applyBorder="1" applyAlignment="1">
      <alignment horizontal="center" vertical="center"/>
    </xf>
    <xf numFmtId="0" fontId="7" fillId="3" borderId="1166" xfId="0" applyFont="1" applyFill="1" applyBorder="1" applyAlignment="1">
      <alignment horizontal="center" vertical="center"/>
    </xf>
    <xf numFmtId="0" fontId="7" fillId="3" borderId="1167" xfId="0" applyFont="1" applyFill="1" applyBorder="1" applyAlignment="1">
      <alignment horizontal="center" vertical="center"/>
    </xf>
    <xf numFmtId="0" fontId="8" fillId="0" borderId="1168" xfId="0" applyFont="1" applyBorder="1" applyAlignment="1">
      <alignment horizontal="left" vertical="top" wrapText="1"/>
    </xf>
    <xf numFmtId="0" fontId="8" fillId="0" borderId="1166" xfId="0" applyFont="1" applyBorder="1" applyAlignment="1">
      <alignment horizontal="left" vertical="top" wrapText="1"/>
    </xf>
    <xf numFmtId="0" fontId="8" fillId="0" borderId="1169" xfId="0" applyFont="1" applyBorder="1" applyAlignment="1">
      <alignment horizontal="left" vertical="top" wrapText="1"/>
    </xf>
    <xf numFmtId="0" fontId="7" fillId="3" borderId="1162" xfId="0" applyFont="1" applyFill="1" applyBorder="1" applyAlignment="1">
      <alignment horizontal="center" vertical="center"/>
    </xf>
    <xf numFmtId="0" fontId="7" fillId="3" borderId="1163" xfId="0" applyFont="1" applyFill="1" applyBorder="1" applyAlignment="1">
      <alignment horizontal="center" vertical="center"/>
    </xf>
    <xf numFmtId="0" fontId="11" fillId="0" borderId="1150" xfId="0" applyFont="1" applyBorder="1" applyAlignment="1">
      <alignment horizontal="left" vertical="center" wrapText="1"/>
    </xf>
    <xf numFmtId="0" fontId="11" fillId="0" borderId="1151" xfId="0" applyFont="1" applyBorder="1" applyAlignment="1">
      <alignment horizontal="left" vertical="center" wrapText="1"/>
    </xf>
    <xf numFmtId="0" fontId="7" fillId="3" borderId="1152" xfId="0" applyFont="1" applyFill="1" applyBorder="1" applyAlignment="1">
      <alignment horizontal="center" vertical="center"/>
    </xf>
    <xf numFmtId="0" fontId="7" fillId="3" borderId="1153" xfId="0" applyFont="1" applyFill="1" applyBorder="1" applyAlignment="1">
      <alignment horizontal="center" vertical="center"/>
    </xf>
    <xf numFmtId="0" fontId="13" fillId="0" borderId="1154" xfId="0" applyFont="1" applyBorder="1" applyAlignment="1">
      <alignment horizontal="left" vertical="center" shrinkToFit="1"/>
    </xf>
    <xf numFmtId="0" fontId="13" fillId="0" borderId="1155" xfId="0" applyFont="1" applyBorder="1" applyAlignment="1">
      <alignment horizontal="left" vertical="center" shrinkToFit="1"/>
    </xf>
    <xf numFmtId="0" fontId="13" fillId="0" borderId="1156" xfId="0" applyFont="1" applyBorder="1" applyAlignment="1">
      <alignment horizontal="left" vertical="center" shrinkToFit="1"/>
    </xf>
    <xf numFmtId="0" fontId="7" fillId="3" borderId="1243" xfId="0" applyFont="1" applyFill="1" applyBorder="1" applyAlignment="1">
      <alignment horizontal="center" vertical="center" wrapText="1"/>
    </xf>
    <xf numFmtId="0" fontId="7" fillId="3" borderId="1244" xfId="0" applyFont="1" applyFill="1" applyBorder="1" applyAlignment="1">
      <alignment horizontal="center" vertical="center" wrapText="1"/>
    </xf>
    <xf numFmtId="0" fontId="7" fillId="3" borderId="1245" xfId="0" applyFont="1" applyFill="1" applyBorder="1" applyAlignment="1">
      <alignment horizontal="center" vertical="center" wrapText="1"/>
    </xf>
    <xf numFmtId="0" fontId="7" fillId="4" borderId="1243" xfId="0" applyFont="1" applyFill="1" applyBorder="1" applyAlignment="1">
      <alignment horizontal="left" vertical="top" wrapText="1"/>
    </xf>
    <xf numFmtId="0" fontId="7" fillId="4" borderId="1244" xfId="0" applyFont="1" applyFill="1" applyBorder="1" applyAlignment="1">
      <alignment horizontal="left" vertical="top" wrapText="1"/>
    </xf>
    <xf numFmtId="0" fontId="7" fillId="4" borderId="1245" xfId="0" applyFont="1" applyFill="1" applyBorder="1" applyAlignment="1">
      <alignment horizontal="left" vertical="top" wrapText="1"/>
    </xf>
    <xf numFmtId="0" fontId="10" fillId="4" borderId="1243" xfId="0" applyFont="1" applyFill="1" applyBorder="1" applyAlignment="1">
      <alignment horizontal="center" vertical="center" wrapText="1"/>
    </xf>
    <xf numFmtId="0" fontId="10" fillId="4" borderId="1245" xfId="0" applyFont="1" applyFill="1" applyBorder="1" applyAlignment="1">
      <alignment horizontal="center" vertical="center" wrapText="1"/>
    </xf>
    <xf numFmtId="0" fontId="16" fillId="0" borderId="1243" xfId="0" applyFont="1" applyBorder="1" applyAlignment="1">
      <alignment horizontal="left" vertical="center" wrapText="1"/>
    </xf>
    <xf numFmtId="0" fontId="16" fillId="0" borderId="1244" xfId="0" applyFont="1" applyBorder="1" applyAlignment="1">
      <alignment horizontal="left" vertical="center" wrapText="1"/>
    </xf>
    <xf numFmtId="0" fontId="16" fillId="0" borderId="1245" xfId="0" applyFont="1" applyBorder="1" applyAlignment="1">
      <alignment horizontal="left" vertical="center" wrapText="1"/>
    </xf>
    <xf numFmtId="0" fontId="7" fillId="3" borderId="1243" xfId="0" applyFont="1" applyFill="1" applyBorder="1" applyAlignment="1">
      <alignment horizontal="center" vertical="center"/>
    </xf>
    <xf numFmtId="0" fontId="7" fillId="3" borderId="1244" xfId="0" applyFont="1" applyFill="1" applyBorder="1" applyAlignment="1">
      <alignment horizontal="center" vertical="center"/>
    </xf>
    <xf numFmtId="0" fontId="7" fillId="3" borderId="1238" xfId="0" applyFont="1" applyFill="1" applyBorder="1" applyAlignment="1">
      <alignment horizontal="center" vertical="center"/>
    </xf>
    <xf numFmtId="0" fontId="7" fillId="3" borderId="1239" xfId="0" applyFont="1" applyFill="1" applyBorder="1" applyAlignment="1">
      <alignment horizontal="center" vertical="center"/>
    </xf>
    <xf numFmtId="0" fontId="14" fillId="0" borderId="1240" xfId="0" applyFont="1" applyBorder="1" applyAlignment="1">
      <alignment horizontal="left" vertical="center" shrinkToFit="1"/>
    </xf>
    <xf numFmtId="0" fontId="14" fillId="0" borderId="1241" xfId="0" applyFont="1" applyBorder="1" applyAlignment="1">
      <alignment horizontal="left" vertical="center" shrinkToFit="1"/>
    </xf>
    <xf numFmtId="0" fontId="14" fillId="0" borderId="1242" xfId="0" applyFont="1" applyBorder="1" applyAlignment="1">
      <alignment horizontal="left" vertical="center" shrinkToFit="1"/>
    </xf>
    <xf numFmtId="0" fontId="7" fillId="3" borderId="1233" xfId="0" applyFont="1" applyFill="1" applyBorder="1" applyAlignment="1">
      <alignment horizontal="center" vertical="center"/>
    </xf>
    <xf numFmtId="0" fontId="7" fillId="3" borderId="1234" xfId="0" applyFont="1" applyFill="1" applyBorder="1" applyAlignment="1">
      <alignment horizontal="center" vertical="center"/>
    </xf>
    <xf numFmtId="0" fontId="7" fillId="3" borderId="1235" xfId="0" applyFont="1" applyFill="1" applyBorder="1" applyAlignment="1">
      <alignment horizontal="center" vertical="center"/>
    </xf>
    <xf numFmtId="0" fontId="8" fillId="0" borderId="1236" xfId="0" applyFont="1" applyBorder="1" applyAlignment="1">
      <alignment horizontal="left" vertical="top" wrapText="1"/>
    </xf>
    <xf numFmtId="0" fontId="8" fillId="0" borderId="1234" xfId="0" applyFont="1" applyBorder="1" applyAlignment="1">
      <alignment horizontal="left" vertical="top" wrapText="1"/>
    </xf>
    <xf numFmtId="0" fontId="8" fillId="0" borderId="1237" xfId="0" applyFont="1" applyBorder="1" applyAlignment="1">
      <alignment horizontal="left" vertical="top" wrapText="1"/>
    </xf>
    <xf numFmtId="0" fontId="7" fillId="3" borderId="1228" xfId="0" applyFont="1" applyFill="1" applyBorder="1" applyAlignment="1">
      <alignment horizontal="center" vertical="center"/>
    </xf>
    <xf numFmtId="0" fontId="7" fillId="3" borderId="1229" xfId="0" applyFont="1" applyFill="1" applyBorder="1" applyAlignment="1">
      <alignment horizontal="center" vertical="center"/>
    </xf>
    <xf numFmtId="0" fontId="14" fillId="0" borderId="1230" xfId="0" applyFont="1" applyBorder="1" applyAlignment="1">
      <alignment horizontal="left" vertical="center" shrinkToFit="1"/>
    </xf>
    <xf numFmtId="0" fontId="14" fillId="0" borderId="1231" xfId="0" applyFont="1" applyBorder="1" applyAlignment="1">
      <alignment horizontal="left" vertical="center" shrinkToFit="1"/>
    </xf>
    <xf numFmtId="0" fontId="14" fillId="0" borderId="1232" xfId="0" applyFont="1" applyBorder="1" applyAlignment="1">
      <alignment horizontal="left" vertical="center" shrinkToFit="1"/>
    </xf>
    <xf numFmtId="0" fontId="7" fillId="3" borderId="1223" xfId="0" applyFont="1" applyFill="1" applyBorder="1" applyAlignment="1">
      <alignment horizontal="center" vertical="center"/>
    </xf>
    <xf numFmtId="0" fontId="7" fillId="3" borderId="1224" xfId="0" applyFont="1" applyFill="1" applyBorder="1" applyAlignment="1">
      <alignment horizontal="center" vertical="center"/>
    </xf>
    <xf numFmtId="0" fontId="13" fillId="0" borderId="1225" xfId="0" applyFont="1" applyBorder="1" applyAlignment="1">
      <alignment horizontal="left" vertical="center" shrinkToFit="1"/>
    </xf>
    <xf numFmtId="0" fontId="13" fillId="0" borderId="1226" xfId="0" applyFont="1" applyBorder="1" applyAlignment="1">
      <alignment horizontal="left" vertical="center" shrinkToFit="1"/>
    </xf>
    <xf numFmtId="0" fontId="13" fillId="0" borderId="1227" xfId="0" applyFont="1" applyBorder="1" applyAlignment="1">
      <alignment horizontal="left" vertical="center" shrinkToFit="1"/>
    </xf>
    <xf numFmtId="0" fontId="13" fillId="0" borderId="1230" xfId="0" applyFont="1" applyBorder="1" applyAlignment="1">
      <alignment horizontal="left" vertical="center" shrinkToFit="1"/>
    </xf>
    <xf numFmtId="0" fontId="13" fillId="0" borderId="1231" xfId="0" applyFont="1" applyBorder="1" applyAlignment="1">
      <alignment horizontal="left" vertical="center" shrinkToFit="1"/>
    </xf>
    <xf numFmtId="0" fontId="13" fillId="0" borderId="1232" xfId="0" applyFont="1" applyBorder="1" applyAlignment="1">
      <alignment horizontal="left" vertical="center" shrinkToFit="1"/>
    </xf>
    <xf numFmtId="0" fontId="7" fillId="4" borderId="1210" xfId="0" applyFont="1" applyFill="1" applyBorder="1" applyAlignment="1">
      <alignment horizontal="left" vertical="top" wrapText="1"/>
    </xf>
    <xf numFmtId="0" fontId="7" fillId="4" borderId="1211" xfId="0" applyFont="1" applyFill="1" applyBorder="1" applyAlignment="1">
      <alignment horizontal="left" vertical="top" wrapText="1"/>
    </xf>
    <xf numFmtId="0" fontId="7" fillId="3" borderId="1209" xfId="0" applyFont="1" applyFill="1" applyBorder="1" applyAlignment="1">
      <alignment horizontal="center" vertical="center" wrapText="1"/>
    </xf>
    <xf numFmtId="0" fontId="7" fillId="3" borderId="1210" xfId="0" applyFont="1" applyFill="1" applyBorder="1" applyAlignment="1">
      <alignment horizontal="center" vertical="center" wrapText="1"/>
    </xf>
    <xf numFmtId="0" fontId="7" fillId="3" borderId="1222" xfId="0" applyFont="1" applyFill="1" applyBorder="1" applyAlignment="1">
      <alignment horizontal="center" vertical="center" wrapText="1"/>
    </xf>
    <xf numFmtId="0" fontId="7" fillId="3" borderId="1204" xfId="0" applyFont="1" applyFill="1" applyBorder="1" applyAlignment="1">
      <alignment horizontal="center" vertical="center"/>
    </xf>
    <xf numFmtId="0" fontId="7" fillId="3" borderId="1205" xfId="0" applyFont="1" applyFill="1" applyBorder="1" applyAlignment="1">
      <alignment horizontal="center" vertical="center"/>
    </xf>
    <xf numFmtId="0" fontId="14" fillId="0" borderId="1206" xfId="0" applyFont="1" applyBorder="1" applyAlignment="1">
      <alignment horizontal="left" vertical="center" shrinkToFit="1"/>
    </xf>
    <xf numFmtId="0" fontId="14" fillId="0" borderId="1207" xfId="0" applyFont="1" applyBorder="1" applyAlignment="1">
      <alignment horizontal="left" vertical="center" shrinkToFit="1"/>
    </xf>
    <xf numFmtId="0" fontId="14" fillId="0" borderId="1208" xfId="0" applyFont="1" applyBorder="1" applyAlignment="1">
      <alignment horizontal="left" vertical="center" shrinkToFit="1"/>
    </xf>
    <xf numFmtId="0" fontId="7" fillId="3" borderId="1217" xfId="0" applyFont="1" applyFill="1" applyBorder="1" applyAlignment="1">
      <alignment horizontal="center" vertical="center"/>
    </xf>
    <xf numFmtId="0" fontId="7" fillId="3" borderId="1218" xfId="0" applyFont="1" applyFill="1" applyBorder="1" applyAlignment="1">
      <alignment horizontal="center" vertical="center"/>
    </xf>
    <xf numFmtId="0" fontId="14" fillId="0" borderId="1219" xfId="0" applyFont="1" applyBorder="1" applyAlignment="1">
      <alignment horizontal="left" vertical="center" shrinkToFit="1"/>
    </xf>
    <xf numFmtId="0" fontId="14" fillId="0" borderId="1220" xfId="0" applyFont="1" applyBorder="1" applyAlignment="1">
      <alignment horizontal="left" vertical="center" shrinkToFit="1"/>
    </xf>
    <xf numFmtId="0" fontId="14" fillId="0" borderId="1221" xfId="0" applyFont="1" applyBorder="1" applyAlignment="1">
      <alignment horizontal="left" vertical="center" shrinkToFit="1"/>
    </xf>
    <xf numFmtId="0" fontId="13" fillId="0" borderId="1206" xfId="0" applyFont="1" applyBorder="1" applyAlignment="1">
      <alignment horizontal="left" vertical="center" shrinkToFit="1"/>
    </xf>
    <xf numFmtId="0" fontId="13" fillId="0" borderId="1207" xfId="0" applyFont="1" applyBorder="1" applyAlignment="1">
      <alignment horizontal="left" vertical="center" shrinkToFit="1"/>
    </xf>
    <xf numFmtId="0" fontId="13" fillId="0" borderId="1208" xfId="0" applyFont="1" applyBorder="1" applyAlignment="1">
      <alignment horizontal="left" vertical="center" shrinkToFit="1"/>
    </xf>
    <xf numFmtId="0" fontId="11" fillId="0" borderId="1210" xfId="0" applyFont="1" applyBorder="1" applyAlignment="1">
      <alignment horizontal="left" vertical="center" wrapText="1"/>
    </xf>
    <xf numFmtId="0" fontId="11" fillId="0" borderId="1211" xfId="0" applyFont="1" applyBorder="1" applyAlignment="1">
      <alignment horizontal="left" vertical="center" wrapText="1"/>
    </xf>
    <xf numFmtId="0" fontId="7" fillId="3" borderId="1212" xfId="0" applyFont="1" applyFill="1" applyBorder="1" applyAlignment="1">
      <alignment horizontal="center" vertical="center"/>
    </xf>
    <xf numFmtId="0" fontId="7" fillId="3" borderId="1213" xfId="0" applyFont="1" applyFill="1" applyBorder="1" applyAlignment="1">
      <alignment horizontal="center" vertical="center"/>
    </xf>
    <xf numFmtId="0" fontId="7" fillId="3" borderId="1214" xfId="0" applyFont="1" applyFill="1" applyBorder="1" applyAlignment="1">
      <alignment horizontal="center" vertical="center"/>
    </xf>
    <xf numFmtId="0" fontId="8" fillId="0" borderId="1215" xfId="0" applyFont="1" applyBorder="1" applyAlignment="1">
      <alignment horizontal="left" vertical="top" wrapText="1"/>
    </xf>
    <xf numFmtId="0" fontId="8" fillId="0" borderId="1213" xfId="0" applyFont="1" applyBorder="1" applyAlignment="1">
      <alignment horizontal="left" vertical="top" wrapText="1"/>
    </xf>
    <xf numFmtId="0" fontId="8" fillId="0" borderId="1216" xfId="0" applyFont="1" applyBorder="1" applyAlignment="1">
      <alignment horizontal="left" vertical="top" wrapText="1"/>
    </xf>
    <xf numFmtId="0" fontId="7" fillId="3" borderId="1209" xfId="0" applyFont="1" applyFill="1" applyBorder="1" applyAlignment="1">
      <alignment horizontal="center" vertical="center"/>
    </xf>
    <xf numFmtId="0" fontId="7" fillId="3" borderId="1210" xfId="0" applyFont="1" applyFill="1" applyBorder="1" applyAlignment="1">
      <alignment horizontal="center" vertical="center"/>
    </xf>
    <xf numFmtId="0" fontId="11" fillId="0" borderId="1197" xfId="0" applyFont="1" applyBorder="1" applyAlignment="1">
      <alignment horizontal="left" vertical="center" wrapText="1"/>
    </xf>
    <xf numFmtId="0" fontId="11" fillId="0" borderId="1198" xfId="0" applyFont="1" applyBorder="1" applyAlignment="1">
      <alignment horizontal="left" vertical="center" wrapText="1"/>
    </xf>
    <xf numFmtId="0" fontId="7" fillId="3" borderId="1199" xfId="0" applyFont="1" applyFill="1" applyBorder="1" applyAlignment="1">
      <alignment horizontal="center" vertical="center"/>
    </xf>
    <xf numFmtId="0" fontId="7" fillId="3" borderId="1200" xfId="0" applyFont="1" applyFill="1" applyBorder="1" applyAlignment="1">
      <alignment horizontal="center" vertical="center"/>
    </xf>
    <xf numFmtId="0" fontId="13" fillId="0" borderId="1201" xfId="0" applyFont="1" applyBorder="1" applyAlignment="1">
      <alignment horizontal="left" vertical="center" shrinkToFit="1"/>
    </xf>
    <xf numFmtId="0" fontId="13" fillId="0" borderId="1202" xfId="0" applyFont="1" applyBorder="1" applyAlignment="1">
      <alignment horizontal="left" vertical="center" shrinkToFit="1"/>
    </xf>
    <xf numFmtId="0" fontId="13" fillId="0" borderId="1203" xfId="0" applyFont="1" applyBorder="1" applyAlignment="1">
      <alignment horizontal="left" vertical="center" shrinkToFit="1"/>
    </xf>
    <xf numFmtId="0" fontId="7" fillId="3" borderId="1290" xfId="0" applyFont="1" applyFill="1" applyBorder="1" applyAlignment="1">
      <alignment horizontal="center" vertical="center" wrapText="1"/>
    </xf>
    <xf numFmtId="0" fontId="7" fillId="3" borderId="1291" xfId="0" applyFont="1" applyFill="1" applyBorder="1" applyAlignment="1">
      <alignment horizontal="center" vertical="center" wrapText="1"/>
    </xf>
    <xf numFmtId="0" fontId="7" fillId="3" borderId="1292" xfId="0" applyFont="1" applyFill="1" applyBorder="1" applyAlignment="1">
      <alignment horizontal="center" vertical="center" wrapText="1"/>
    </xf>
    <xf numFmtId="0" fontId="7" fillId="4" borderId="1290" xfId="0" applyFont="1" applyFill="1" applyBorder="1" applyAlignment="1">
      <alignment horizontal="left" vertical="top" wrapText="1"/>
    </xf>
    <xf numFmtId="0" fontId="7" fillId="4" borderId="1291" xfId="0" applyFont="1" applyFill="1" applyBorder="1" applyAlignment="1">
      <alignment horizontal="left" vertical="top" wrapText="1"/>
    </xf>
    <xf numFmtId="0" fontId="7" fillId="4" borderId="1292" xfId="0" applyFont="1" applyFill="1" applyBorder="1" applyAlignment="1">
      <alignment horizontal="left" vertical="top" wrapText="1"/>
    </xf>
    <xf numFmtId="0" fontId="10" fillId="4" borderId="1290" xfId="0" applyFont="1" applyFill="1" applyBorder="1" applyAlignment="1">
      <alignment horizontal="center" vertical="center" wrapText="1"/>
    </xf>
    <xf numFmtId="0" fontId="10" fillId="4" borderId="1292" xfId="0" applyFont="1" applyFill="1" applyBorder="1" applyAlignment="1">
      <alignment horizontal="center" vertical="center" wrapText="1"/>
    </xf>
    <xf numFmtId="0" fontId="16" fillId="0" borderId="1290" xfId="0" applyFont="1" applyBorder="1" applyAlignment="1">
      <alignment horizontal="left" vertical="center" wrapText="1"/>
    </xf>
    <xf numFmtId="0" fontId="16" fillId="0" borderId="1291" xfId="0" applyFont="1" applyBorder="1" applyAlignment="1">
      <alignment horizontal="left" vertical="center" wrapText="1"/>
    </xf>
    <xf numFmtId="0" fontId="16" fillId="0" borderId="1292" xfId="0" applyFont="1" applyBorder="1" applyAlignment="1">
      <alignment horizontal="left" vertical="center" wrapText="1"/>
    </xf>
    <xf numFmtId="0" fontId="7" fillId="3" borderId="1290" xfId="0" applyFont="1" applyFill="1" applyBorder="1" applyAlignment="1">
      <alignment horizontal="center" vertical="center"/>
    </xf>
    <xf numFmtId="0" fontId="7" fillId="3" borderId="1291" xfId="0" applyFont="1" applyFill="1" applyBorder="1" applyAlignment="1">
      <alignment horizontal="center" vertical="center"/>
    </xf>
    <xf numFmtId="0" fontId="7" fillId="3" borderId="1285" xfId="0" applyFont="1" applyFill="1" applyBorder="1" applyAlignment="1">
      <alignment horizontal="center" vertical="center"/>
    </xf>
    <xf numFmtId="0" fontId="7" fillId="3" borderId="1286" xfId="0" applyFont="1" applyFill="1" applyBorder="1" applyAlignment="1">
      <alignment horizontal="center" vertical="center"/>
    </xf>
    <xf numFmtId="0" fontId="14" fillId="0" borderId="1287" xfId="0" applyFont="1" applyBorder="1" applyAlignment="1">
      <alignment horizontal="left" vertical="center" shrinkToFit="1"/>
    </xf>
    <xf numFmtId="0" fontId="14" fillId="0" borderId="1288" xfId="0" applyFont="1" applyBorder="1" applyAlignment="1">
      <alignment horizontal="left" vertical="center" shrinkToFit="1"/>
    </xf>
    <xf numFmtId="0" fontId="14" fillId="0" borderId="1289" xfId="0" applyFont="1" applyBorder="1" applyAlignment="1">
      <alignment horizontal="left" vertical="center" shrinkToFit="1"/>
    </xf>
    <xf numFmtId="0" fontId="7" fillId="3" borderId="1280" xfId="0" applyFont="1" applyFill="1" applyBorder="1" applyAlignment="1">
      <alignment horizontal="center" vertical="center"/>
    </xf>
    <xf numFmtId="0" fontId="7" fillId="3" borderId="1281" xfId="0" applyFont="1" applyFill="1" applyBorder="1" applyAlignment="1">
      <alignment horizontal="center" vertical="center"/>
    </xf>
    <xf numFmtId="0" fontId="7" fillId="3" borderId="1282" xfId="0" applyFont="1" applyFill="1" applyBorder="1" applyAlignment="1">
      <alignment horizontal="center" vertical="center"/>
    </xf>
    <xf numFmtId="0" fontId="8" fillId="0" borderId="1283" xfId="0" applyFont="1" applyBorder="1" applyAlignment="1">
      <alignment horizontal="left" vertical="top" wrapText="1"/>
    </xf>
    <xf numFmtId="0" fontId="8" fillId="0" borderId="1281" xfId="0" applyFont="1" applyBorder="1" applyAlignment="1">
      <alignment horizontal="left" vertical="top" wrapText="1"/>
    </xf>
    <xf numFmtId="0" fontId="8" fillId="0" borderId="1284" xfId="0" applyFont="1" applyBorder="1" applyAlignment="1">
      <alignment horizontal="left" vertical="top" wrapText="1"/>
    </xf>
    <xf numFmtId="0" fontId="7" fillId="3" borderId="1275" xfId="0" applyFont="1" applyFill="1" applyBorder="1" applyAlignment="1">
      <alignment horizontal="center" vertical="center"/>
    </xf>
    <xf numFmtId="0" fontId="7" fillId="3" borderId="1276" xfId="0" applyFont="1" applyFill="1" applyBorder="1" applyAlignment="1">
      <alignment horizontal="center" vertical="center"/>
    </xf>
    <xf numFmtId="0" fontId="14" fillId="0" borderId="1277" xfId="0" applyFont="1" applyBorder="1" applyAlignment="1">
      <alignment horizontal="left" vertical="center" shrinkToFit="1"/>
    </xf>
    <xf numFmtId="0" fontId="14" fillId="0" borderId="1278" xfId="0" applyFont="1" applyBorder="1" applyAlignment="1">
      <alignment horizontal="left" vertical="center" shrinkToFit="1"/>
    </xf>
    <xf numFmtId="0" fontId="14" fillId="0" borderId="1279" xfId="0" applyFont="1" applyBorder="1" applyAlignment="1">
      <alignment horizontal="left" vertical="center" shrinkToFit="1"/>
    </xf>
    <xf numFmtId="0" fontId="7" fillId="3" borderId="1270" xfId="0" applyFont="1" applyFill="1" applyBorder="1" applyAlignment="1">
      <alignment horizontal="center" vertical="center"/>
    </xf>
    <xf numFmtId="0" fontId="7" fillId="3" borderId="1271" xfId="0" applyFont="1" applyFill="1" applyBorder="1" applyAlignment="1">
      <alignment horizontal="center" vertical="center"/>
    </xf>
    <xf numFmtId="0" fontId="13" fillId="0" borderId="1272" xfId="0" applyFont="1" applyBorder="1" applyAlignment="1">
      <alignment horizontal="left" vertical="center" shrinkToFit="1"/>
    </xf>
    <xf numFmtId="0" fontId="13" fillId="0" borderId="1273" xfId="0" applyFont="1" applyBorder="1" applyAlignment="1">
      <alignment horizontal="left" vertical="center" shrinkToFit="1"/>
    </xf>
    <xf numFmtId="0" fontId="13" fillId="0" borderId="1274" xfId="0" applyFont="1" applyBorder="1" applyAlignment="1">
      <alignment horizontal="left" vertical="center" shrinkToFit="1"/>
    </xf>
    <xf numFmtId="0" fontId="13" fillId="0" borderId="1277" xfId="0" applyFont="1" applyBorder="1" applyAlignment="1">
      <alignment horizontal="left" vertical="center" shrinkToFit="1"/>
    </xf>
    <xf numFmtId="0" fontId="13" fillId="0" borderId="1278" xfId="0" applyFont="1" applyBorder="1" applyAlignment="1">
      <alignment horizontal="left" vertical="center" shrinkToFit="1"/>
    </xf>
    <xf numFmtId="0" fontId="13" fillId="0" borderId="1279" xfId="0" applyFont="1" applyBorder="1" applyAlignment="1">
      <alignment horizontal="left" vertical="center" shrinkToFit="1"/>
    </xf>
    <xf numFmtId="0" fontId="7" fillId="4" borderId="1257" xfId="0" applyFont="1" applyFill="1" applyBorder="1" applyAlignment="1">
      <alignment horizontal="left" vertical="top" wrapText="1"/>
    </xf>
    <xf numFmtId="0" fontId="7" fillId="4" borderId="1258" xfId="0" applyFont="1" applyFill="1" applyBorder="1" applyAlignment="1">
      <alignment horizontal="left" vertical="top" wrapText="1"/>
    </xf>
    <xf numFmtId="0" fontId="7" fillId="3" borderId="1256" xfId="0" applyFont="1" applyFill="1" applyBorder="1" applyAlignment="1">
      <alignment horizontal="center" vertical="center" wrapText="1"/>
    </xf>
    <xf numFmtId="0" fontId="7" fillId="3" borderId="1257" xfId="0" applyFont="1" applyFill="1" applyBorder="1" applyAlignment="1">
      <alignment horizontal="center" vertical="center" wrapText="1"/>
    </xf>
    <xf numFmtId="0" fontId="7" fillId="3" borderId="1269" xfId="0" applyFont="1" applyFill="1" applyBorder="1" applyAlignment="1">
      <alignment horizontal="center" vertical="center" wrapText="1"/>
    </xf>
    <xf numFmtId="0" fontId="7" fillId="3" borderId="1251" xfId="0" applyFont="1" applyFill="1" applyBorder="1" applyAlignment="1">
      <alignment horizontal="center" vertical="center"/>
    </xf>
    <xf numFmtId="0" fontId="7" fillId="3" borderId="1252" xfId="0" applyFont="1" applyFill="1" applyBorder="1" applyAlignment="1">
      <alignment horizontal="center" vertical="center"/>
    </xf>
    <xf numFmtId="0" fontId="14" fillId="0" borderId="1253" xfId="0" applyFont="1" applyBorder="1" applyAlignment="1">
      <alignment horizontal="left" vertical="center" shrinkToFit="1"/>
    </xf>
    <xf numFmtId="0" fontId="14" fillId="0" borderId="1254" xfId="0" applyFont="1" applyBorder="1" applyAlignment="1">
      <alignment horizontal="left" vertical="center" shrinkToFit="1"/>
    </xf>
    <xf numFmtId="0" fontId="14" fillId="0" borderId="1255" xfId="0" applyFont="1" applyBorder="1" applyAlignment="1">
      <alignment horizontal="left" vertical="center" shrinkToFit="1"/>
    </xf>
    <xf numFmtId="0" fontId="7" fillId="3" borderId="1264" xfId="0" applyFont="1" applyFill="1" applyBorder="1" applyAlignment="1">
      <alignment horizontal="center" vertical="center"/>
    </xf>
    <xf numFmtId="0" fontId="7" fillId="3" borderId="1265" xfId="0" applyFont="1" applyFill="1" applyBorder="1" applyAlignment="1">
      <alignment horizontal="center" vertical="center"/>
    </xf>
    <xf numFmtId="0" fontId="14" fillId="0" borderId="1266" xfId="0" applyFont="1" applyBorder="1" applyAlignment="1">
      <alignment horizontal="left" vertical="center" shrinkToFit="1"/>
    </xf>
    <xf numFmtId="0" fontId="14" fillId="0" borderId="1267" xfId="0" applyFont="1" applyBorder="1" applyAlignment="1">
      <alignment horizontal="left" vertical="center" shrinkToFit="1"/>
    </xf>
    <xf numFmtId="0" fontId="14" fillId="0" borderId="1268" xfId="0" applyFont="1" applyBorder="1" applyAlignment="1">
      <alignment horizontal="left" vertical="center" shrinkToFit="1"/>
    </xf>
    <xf numFmtId="0" fontId="13" fillId="0" borderId="1253" xfId="0" applyFont="1" applyBorder="1" applyAlignment="1">
      <alignment horizontal="left" vertical="center" shrinkToFit="1"/>
    </xf>
    <xf numFmtId="0" fontId="13" fillId="0" borderId="1254" xfId="0" applyFont="1" applyBorder="1" applyAlignment="1">
      <alignment horizontal="left" vertical="center" shrinkToFit="1"/>
    </xf>
    <xf numFmtId="0" fontId="13" fillId="0" borderId="1255" xfId="0" applyFont="1" applyBorder="1" applyAlignment="1">
      <alignment horizontal="left" vertical="center" shrinkToFit="1"/>
    </xf>
    <xf numFmtId="0" fontId="11" fillId="0" borderId="1257" xfId="0" applyFont="1" applyBorder="1" applyAlignment="1">
      <alignment horizontal="left" vertical="center" wrapText="1"/>
    </xf>
    <xf numFmtId="0" fontId="11" fillId="0" borderId="1258" xfId="0" applyFont="1" applyBorder="1" applyAlignment="1">
      <alignment horizontal="left" vertical="center" wrapText="1"/>
    </xf>
    <xf numFmtId="0" fontId="7" fillId="3" borderId="1259" xfId="0" applyFont="1" applyFill="1" applyBorder="1" applyAlignment="1">
      <alignment horizontal="center" vertical="center"/>
    </xf>
    <xf numFmtId="0" fontId="7" fillId="3" borderId="1260" xfId="0" applyFont="1" applyFill="1" applyBorder="1" applyAlignment="1">
      <alignment horizontal="center" vertical="center"/>
    </xf>
    <xf numFmtId="0" fontId="7" fillId="3" borderId="1261" xfId="0" applyFont="1" applyFill="1" applyBorder="1" applyAlignment="1">
      <alignment horizontal="center" vertical="center"/>
    </xf>
    <xf numFmtId="0" fontId="8" fillId="0" borderId="1262" xfId="0" applyFont="1" applyBorder="1" applyAlignment="1">
      <alignment horizontal="left" vertical="top" wrapText="1"/>
    </xf>
    <xf numFmtId="0" fontId="8" fillId="0" borderId="1260" xfId="0" applyFont="1" applyBorder="1" applyAlignment="1">
      <alignment horizontal="left" vertical="top" wrapText="1"/>
    </xf>
    <xf numFmtId="0" fontId="8" fillId="0" borderId="1263" xfId="0" applyFont="1" applyBorder="1" applyAlignment="1">
      <alignment horizontal="left" vertical="top" wrapText="1"/>
    </xf>
    <xf numFmtId="0" fontId="7" fillId="3" borderId="1256" xfId="0" applyFont="1" applyFill="1" applyBorder="1" applyAlignment="1">
      <alignment horizontal="center" vertical="center"/>
    </xf>
    <xf numFmtId="0" fontId="7" fillId="3" borderId="1257" xfId="0" applyFont="1" applyFill="1" applyBorder="1" applyAlignment="1">
      <alignment horizontal="center" vertical="center"/>
    </xf>
    <xf numFmtId="0" fontId="11" fillId="0" borderId="1244" xfId="0" applyFont="1" applyBorder="1" applyAlignment="1">
      <alignment horizontal="left" vertical="center" wrapText="1"/>
    </xf>
    <xf numFmtId="0" fontId="11" fillId="0" borderId="1245" xfId="0" applyFont="1" applyBorder="1" applyAlignment="1">
      <alignment horizontal="left" vertical="center" wrapText="1"/>
    </xf>
    <xf numFmtId="0" fontId="7" fillId="3" borderId="1246" xfId="0" applyFont="1" applyFill="1" applyBorder="1" applyAlignment="1">
      <alignment horizontal="center" vertical="center"/>
    </xf>
    <xf numFmtId="0" fontId="7" fillId="3" borderId="1247" xfId="0" applyFont="1" applyFill="1" applyBorder="1" applyAlignment="1">
      <alignment horizontal="center" vertical="center"/>
    </xf>
    <xf numFmtId="0" fontId="13" fillId="0" borderId="1248" xfId="0" applyFont="1" applyBorder="1" applyAlignment="1">
      <alignment horizontal="left" vertical="center" shrinkToFit="1"/>
    </xf>
    <xf numFmtId="0" fontId="13" fillId="0" borderId="1249" xfId="0" applyFont="1" applyBorder="1" applyAlignment="1">
      <alignment horizontal="left" vertical="center" shrinkToFit="1"/>
    </xf>
    <xf numFmtId="0" fontId="13" fillId="0" borderId="1250" xfId="0" applyFont="1" applyBorder="1" applyAlignment="1">
      <alignment horizontal="left" vertical="center" shrinkToFit="1"/>
    </xf>
    <xf numFmtId="0" fontId="7" fillId="3" borderId="1337" xfId="0" applyFont="1" applyFill="1" applyBorder="1" applyAlignment="1">
      <alignment horizontal="center" vertical="center" wrapText="1"/>
    </xf>
    <xf numFmtId="0" fontId="7" fillId="3" borderId="1338" xfId="0" applyFont="1" applyFill="1" applyBorder="1" applyAlignment="1">
      <alignment horizontal="center" vertical="center" wrapText="1"/>
    </xf>
    <xf numFmtId="0" fontId="7" fillId="3" borderId="1339" xfId="0" applyFont="1" applyFill="1" applyBorder="1" applyAlignment="1">
      <alignment horizontal="center" vertical="center" wrapText="1"/>
    </xf>
    <xf numFmtId="0" fontId="7" fillId="4" borderId="1337" xfId="0" applyFont="1" applyFill="1" applyBorder="1" applyAlignment="1">
      <alignment horizontal="left" vertical="top" wrapText="1"/>
    </xf>
    <xf numFmtId="0" fontId="7" fillId="4" borderId="1338" xfId="0" applyFont="1" applyFill="1" applyBorder="1" applyAlignment="1">
      <alignment horizontal="left" vertical="top" wrapText="1"/>
    </xf>
    <xf numFmtId="0" fontId="7" fillId="4" borderId="1339" xfId="0" applyFont="1" applyFill="1" applyBorder="1" applyAlignment="1">
      <alignment horizontal="left" vertical="top" wrapText="1"/>
    </xf>
    <xf numFmtId="0" fontId="10" fillId="4" borderId="1337" xfId="0" applyFont="1" applyFill="1" applyBorder="1" applyAlignment="1">
      <alignment horizontal="center" vertical="center" wrapText="1"/>
    </xf>
    <xf numFmtId="0" fontId="10" fillId="4" borderId="1339" xfId="0" applyFont="1" applyFill="1" applyBorder="1" applyAlignment="1">
      <alignment horizontal="center" vertical="center" wrapText="1"/>
    </xf>
    <xf numFmtId="0" fontId="16" fillId="0" borderId="1337" xfId="0" applyFont="1" applyBorder="1" applyAlignment="1">
      <alignment horizontal="left" vertical="center" wrapText="1"/>
    </xf>
    <xf numFmtId="0" fontId="16" fillId="0" borderId="1338" xfId="0" applyFont="1" applyBorder="1" applyAlignment="1">
      <alignment horizontal="left" vertical="center" wrapText="1"/>
    </xf>
    <xf numFmtId="0" fontId="16" fillId="0" borderId="1339" xfId="0" applyFont="1" applyBorder="1" applyAlignment="1">
      <alignment horizontal="left" vertical="center" wrapText="1"/>
    </xf>
    <xf numFmtId="0" fontId="7" fillId="3" borderId="1337" xfId="0" applyFont="1" applyFill="1" applyBorder="1" applyAlignment="1">
      <alignment horizontal="center" vertical="center"/>
    </xf>
    <xf numFmtId="0" fontId="7" fillId="3" borderId="1338" xfId="0" applyFont="1" applyFill="1" applyBorder="1" applyAlignment="1">
      <alignment horizontal="center" vertical="center"/>
    </xf>
    <xf numFmtId="0" fontId="7" fillId="3" borderId="1332" xfId="0" applyFont="1" applyFill="1" applyBorder="1" applyAlignment="1">
      <alignment horizontal="center" vertical="center"/>
    </xf>
    <xf numFmtId="0" fontId="7" fillId="3" borderId="1333" xfId="0" applyFont="1" applyFill="1" applyBorder="1" applyAlignment="1">
      <alignment horizontal="center" vertical="center"/>
    </xf>
    <xf numFmtId="0" fontId="14" fillId="0" borderId="1334" xfId="0" applyFont="1" applyBorder="1" applyAlignment="1">
      <alignment horizontal="left" vertical="center" shrinkToFit="1"/>
    </xf>
    <xf numFmtId="0" fontId="14" fillId="0" borderId="1335" xfId="0" applyFont="1" applyBorder="1" applyAlignment="1">
      <alignment horizontal="left" vertical="center" shrinkToFit="1"/>
    </xf>
    <xf numFmtId="0" fontId="14" fillId="0" borderId="1336" xfId="0" applyFont="1" applyBorder="1" applyAlignment="1">
      <alignment horizontal="left" vertical="center" shrinkToFit="1"/>
    </xf>
    <xf numFmtId="0" fontId="7" fillId="3" borderId="1327" xfId="0" applyFont="1" applyFill="1" applyBorder="1" applyAlignment="1">
      <alignment horizontal="center" vertical="center"/>
    </xf>
    <xf numFmtId="0" fontId="7" fillId="3" borderId="1328" xfId="0" applyFont="1" applyFill="1" applyBorder="1" applyAlignment="1">
      <alignment horizontal="center" vertical="center"/>
    </xf>
    <xf numFmtId="0" fontId="7" fillId="3" borderId="1329" xfId="0" applyFont="1" applyFill="1" applyBorder="1" applyAlignment="1">
      <alignment horizontal="center" vertical="center"/>
    </xf>
    <xf numFmtId="0" fontId="8" fillId="0" borderId="1330" xfId="0" applyFont="1" applyBorder="1" applyAlignment="1">
      <alignment horizontal="left" vertical="top" wrapText="1"/>
    </xf>
    <xf numFmtId="0" fontId="8" fillId="0" borderId="1328" xfId="0" applyFont="1" applyBorder="1" applyAlignment="1">
      <alignment horizontal="left" vertical="top" wrapText="1"/>
    </xf>
    <xf numFmtId="0" fontId="8" fillId="0" borderId="1331" xfId="0" applyFont="1" applyBorder="1" applyAlignment="1">
      <alignment horizontal="left" vertical="top" wrapText="1"/>
    </xf>
    <xf numFmtId="0" fontId="7" fillId="3" borderId="1322" xfId="0" applyFont="1" applyFill="1" applyBorder="1" applyAlignment="1">
      <alignment horizontal="center" vertical="center"/>
    </xf>
    <xf numFmtId="0" fontId="7" fillId="3" borderId="1323" xfId="0" applyFont="1" applyFill="1" applyBorder="1" applyAlignment="1">
      <alignment horizontal="center" vertical="center"/>
    </xf>
    <xf numFmtId="0" fontId="14" fillId="0" borderId="1324" xfId="0" applyFont="1" applyBorder="1" applyAlignment="1">
      <alignment horizontal="left" vertical="center" shrinkToFit="1"/>
    </xf>
    <xf numFmtId="0" fontId="14" fillId="0" borderId="1325" xfId="0" applyFont="1" applyBorder="1" applyAlignment="1">
      <alignment horizontal="left" vertical="center" shrinkToFit="1"/>
    </xf>
    <xf numFmtId="0" fontId="14" fillId="0" borderId="1326" xfId="0" applyFont="1" applyBorder="1" applyAlignment="1">
      <alignment horizontal="left" vertical="center" shrinkToFit="1"/>
    </xf>
    <xf numFmtId="0" fontId="7" fillId="3" borderId="1317" xfId="0" applyFont="1" applyFill="1" applyBorder="1" applyAlignment="1">
      <alignment horizontal="center" vertical="center"/>
    </xf>
    <xf numFmtId="0" fontId="7" fillId="3" borderId="1318" xfId="0" applyFont="1" applyFill="1" applyBorder="1" applyAlignment="1">
      <alignment horizontal="center" vertical="center"/>
    </xf>
    <xf numFmtId="0" fontId="13" fillId="0" borderId="1319" xfId="0" applyFont="1" applyBorder="1" applyAlignment="1">
      <alignment horizontal="left" vertical="center" shrinkToFit="1"/>
    </xf>
    <xf numFmtId="0" fontId="13" fillId="0" borderId="1320" xfId="0" applyFont="1" applyBorder="1" applyAlignment="1">
      <alignment horizontal="left" vertical="center" shrinkToFit="1"/>
    </xf>
    <xf numFmtId="0" fontId="13" fillId="0" borderId="1321" xfId="0" applyFont="1" applyBorder="1" applyAlignment="1">
      <alignment horizontal="left" vertical="center" shrinkToFit="1"/>
    </xf>
    <xf numFmtId="0" fontId="13" fillId="0" borderId="1324" xfId="0" applyFont="1" applyBorder="1" applyAlignment="1">
      <alignment horizontal="left" vertical="center" shrinkToFit="1"/>
    </xf>
    <xf numFmtId="0" fontId="13" fillId="0" borderId="1325" xfId="0" applyFont="1" applyBorder="1" applyAlignment="1">
      <alignment horizontal="left" vertical="center" shrinkToFit="1"/>
    </xf>
    <xf numFmtId="0" fontId="13" fillId="0" borderId="1326" xfId="0" applyFont="1" applyBorder="1" applyAlignment="1">
      <alignment horizontal="left" vertical="center" shrinkToFit="1"/>
    </xf>
    <xf numFmtId="0" fontId="7" fillId="4" borderId="1304" xfId="0" applyFont="1" applyFill="1" applyBorder="1" applyAlignment="1">
      <alignment horizontal="left" vertical="top" wrapText="1"/>
    </xf>
    <xf numFmtId="0" fontId="7" fillId="4" borderId="1305" xfId="0" applyFont="1" applyFill="1" applyBorder="1" applyAlignment="1">
      <alignment horizontal="left" vertical="top" wrapText="1"/>
    </xf>
    <xf numFmtId="0" fontId="7" fillId="3" borderId="1303" xfId="0" applyFont="1" applyFill="1" applyBorder="1" applyAlignment="1">
      <alignment horizontal="center" vertical="center" wrapText="1"/>
    </xf>
    <xf numFmtId="0" fontId="7" fillId="3" borderId="1304" xfId="0" applyFont="1" applyFill="1" applyBorder="1" applyAlignment="1">
      <alignment horizontal="center" vertical="center" wrapText="1"/>
    </xf>
    <xf numFmtId="0" fontId="7" fillId="3" borderId="1316" xfId="0" applyFont="1" applyFill="1" applyBorder="1" applyAlignment="1">
      <alignment horizontal="center" vertical="center" wrapText="1"/>
    </xf>
    <xf numFmtId="0" fontId="7" fillId="3" borderId="1298" xfId="0" applyFont="1" applyFill="1" applyBorder="1" applyAlignment="1">
      <alignment horizontal="center" vertical="center"/>
    </xf>
    <xf numFmtId="0" fontId="7" fillId="3" borderId="1299" xfId="0" applyFont="1" applyFill="1" applyBorder="1" applyAlignment="1">
      <alignment horizontal="center" vertical="center"/>
    </xf>
    <xf numFmtId="0" fontId="14" fillId="0" borderId="1300" xfId="0" applyFont="1" applyBorder="1" applyAlignment="1">
      <alignment horizontal="left" vertical="center" shrinkToFit="1"/>
    </xf>
    <xf numFmtId="0" fontId="14" fillId="0" borderId="1301" xfId="0" applyFont="1" applyBorder="1" applyAlignment="1">
      <alignment horizontal="left" vertical="center" shrinkToFit="1"/>
    </xf>
    <xf numFmtId="0" fontId="14" fillId="0" borderId="1302" xfId="0" applyFont="1" applyBorder="1" applyAlignment="1">
      <alignment horizontal="left" vertical="center" shrinkToFit="1"/>
    </xf>
    <xf numFmtId="0" fontId="7" fillId="3" borderId="1311" xfId="0" applyFont="1" applyFill="1" applyBorder="1" applyAlignment="1">
      <alignment horizontal="center" vertical="center"/>
    </xf>
    <xf numFmtId="0" fontId="7" fillId="3" borderId="1312" xfId="0" applyFont="1" applyFill="1" applyBorder="1" applyAlignment="1">
      <alignment horizontal="center" vertical="center"/>
    </xf>
    <xf numFmtId="0" fontId="14" fillId="0" borderId="1313" xfId="0" applyFont="1" applyBorder="1" applyAlignment="1">
      <alignment horizontal="left" vertical="center" shrinkToFit="1"/>
    </xf>
    <xf numFmtId="0" fontId="14" fillId="0" borderId="1314" xfId="0" applyFont="1" applyBorder="1" applyAlignment="1">
      <alignment horizontal="left" vertical="center" shrinkToFit="1"/>
    </xf>
    <xf numFmtId="0" fontId="14" fillId="0" borderId="1315" xfId="0" applyFont="1" applyBorder="1" applyAlignment="1">
      <alignment horizontal="left" vertical="center" shrinkToFit="1"/>
    </xf>
    <xf numFmtId="0" fontId="13" fillId="0" borderId="1300" xfId="0" applyFont="1" applyBorder="1" applyAlignment="1">
      <alignment horizontal="left" vertical="center" shrinkToFit="1"/>
    </xf>
    <xf numFmtId="0" fontId="13" fillId="0" borderId="1301" xfId="0" applyFont="1" applyBorder="1" applyAlignment="1">
      <alignment horizontal="left" vertical="center" shrinkToFit="1"/>
    </xf>
    <xf numFmtId="0" fontId="13" fillId="0" borderId="1302" xfId="0" applyFont="1" applyBorder="1" applyAlignment="1">
      <alignment horizontal="left" vertical="center" shrinkToFit="1"/>
    </xf>
    <xf numFmtId="0" fontId="11" fillId="0" borderId="1304" xfId="0" applyFont="1" applyBorder="1" applyAlignment="1">
      <alignment horizontal="left" vertical="center" wrapText="1"/>
    </xf>
    <xf numFmtId="0" fontId="11" fillId="0" borderId="1305" xfId="0" applyFont="1" applyBorder="1" applyAlignment="1">
      <alignment horizontal="left" vertical="center" wrapText="1"/>
    </xf>
    <xf numFmtId="0" fontId="7" fillId="3" borderId="1306" xfId="0" applyFont="1" applyFill="1" applyBorder="1" applyAlignment="1">
      <alignment horizontal="center" vertical="center"/>
    </xf>
    <xf numFmtId="0" fontId="7" fillId="3" borderId="1307" xfId="0" applyFont="1" applyFill="1" applyBorder="1" applyAlignment="1">
      <alignment horizontal="center" vertical="center"/>
    </xf>
    <xf numFmtId="0" fontId="7" fillId="3" borderId="1308" xfId="0" applyFont="1" applyFill="1" applyBorder="1" applyAlignment="1">
      <alignment horizontal="center" vertical="center"/>
    </xf>
    <xf numFmtId="0" fontId="8" fillId="0" borderId="1309" xfId="0" applyFont="1" applyBorder="1" applyAlignment="1">
      <alignment horizontal="left" vertical="top" wrapText="1"/>
    </xf>
    <xf numFmtId="0" fontId="8" fillId="0" borderId="1307" xfId="0" applyFont="1" applyBorder="1" applyAlignment="1">
      <alignment horizontal="left" vertical="top" wrapText="1"/>
    </xf>
    <xf numFmtId="0" fontId="8" fillId="0" borderId="1310" xfId="0" applyFont="1" applyBorder="1" applyAlignment="1">
      <alignment horizontal="left" vertical="top" wrapText="1"/>
    </xf>
    <xf numFmtId="0" fontId="7" fillId="3" borderId="1303" xfId="0" applyFont="1" applyFill="1" applyBorder="1" applyAlignment="1">
      <alignment horizontal="center" vertical="center"/>
    </xf>
    <xf numFmtId="0" fontId="7" fillId="3" borderId="1304" xfId="0" applyFont="1" applyFill="1" applyBorder="1" applyAlignment="1">
      <alignment horizontal="center" vertical="center"/>
    </xf>
    <xf numFmtId="0" fontId="11" fillId="0" borderId="1291" xfId="0" applyFont="1" applyBorder="1" applyAlignment="1">
      <alignment horizontal="left" vertical="center" wrapText="1"/>
    </xf>
    <xf numFmtId="0" fontId="11" fillId="0" borderId="1292" xfId="0" applyFont="1" applyBorder="1" applyAlignment="1">
      <alignment horizontal="left" vertical="center" wrapText="1"/>
    </xf>
    <xf numFmtId="0" fontId="7" fillId="3" borderId="1293" xfId="0" applyFont="1" applyFill="1" applyBorder="1" applyAlignment="1">
      <alignment horizontal="center" vertical="center"/>
    </xf>
    <xf numFmtId="0" fontId="7" fillId="3" borderId="1294" xfId="0" applyFont="1" applyFill="1" applyBorder="1" applyAlignment="1">
      <alignment horizontal="center" vertical="center"/>
    </xf>
    <xf numFmtId="0" fontId="13" fillId="0" borderId="1295" xfId="0" applyFont="1" applyBorder="1" applyAlignment="1">
      <alignment horizontal="left" vertical="center" shrinkToFit="1"/>
    </xf>
    <xf numFmtId="0" fontId="13" fillId="0" borderId="1296" xfId="0" applyFont="1" applyBorder="1" applyAlignment="1">
      <alignment horizontal="left" vertical="center" shrinkToFit="1"/>
    </xf>
    <xf numFmtId="0" fontId="13" fillId="0" borderId="1297" xfId="0" applyFont="1" applyBorder="1" applyAlignment="1">
      <alignment horizontal="left" vertical="center" shrinkToFit="1"/>
    </xf>
    <xf numFmtId="0" fontId="7" fillId="3" borderId="1384" xfId="0" applyFont="1" applyFill="1" applyBorder="1" applyAlignment="1">
      <alignment horizontal="center" vertical="center" wrapText="1"/>
    </xf>
    <xf numFmtId="0" fontId="7" fillId="3" borderId="1385" xfId="0" applyFont="1" applyFill="1" applyBorder="1" applyAlignment="1">
      <alignment horizontal="center" vertical="center" wrapText="1"/>
    </xf>
    <xf numFmtId="0" fontId="7" fillId="3" borderId="1386" xfId="0" applyFont="1" applyFill="1" applyBorder="1" applyAlignment="1">
      <alignment horizontal="center" vertical="center" wrapText="1"/>
    </xf>
    <xf numFmtId="0" fontId="7" fillId="4" borderId="1384" xfId="0" applyFont="1" applyFill="1" applyBorder="1" applyAlignment="1">
      <alignment horizontal="left" vertical="top" wrapText="1"/>
    </xf>
    <xf numFmtId="0" fontId="7" fillId="4" borderId="1385" xfId="0" applyFont="1" applyFill="1" applyBorder="1" applyAlignment="1">
      <alignment horizontal="left" vertical="top" wrapText="1"/>
    </xf>
    <xf numFmtId="0" fontId="7" fillId="4" borderId="1386" xfId="0" applyFont="1" applyFill="1" applyBorder="1" applyAlignment="1">
      <alignment horizontal="left" vertical="top" wrapText="1"/>
    </xf>
    <xf numFmtId="0" fontId="10" fillId="4" borderId="1384" xfId="0" applyFont="1" applyFill="1" applyBorder="1" applyAlignment="1">
      <alignment horizontal="center" vertical="center" wrapText="1"/>
    </xf>
    <xf numFmtId="0" fontId="10" fillId="4" borderId="1386" xfId="0" applyFont="1" applyFill="1" applyBorder="1" applyAlignment="1">
      <alignment horizontal="center" vertical="center" wrapText="1"/>
    </xf>
    <xf numFmtId="0" fontId="16" fillId="0" borderId="1384" xfId="0" applyFont="1" applyBorder="1" applyAlignment="1">
      <alignment horizontal="left" vertical="center" wrapText="1"/>
    </xf>
    <xf numFmtId="0" fontId="16" fillId="0" borderId="1385" xfId="0" applyFont="1" applyBorder="1" applyAlignment="1">
      <alignment horizontal="left" vertical="center" wrapText="1"/>
    </xf>
    <xf numFmtId="0" fontId="16" fillId="0" borderId="1386" xfId="0" applyFont="1" applyBorder="1" applyAlignment="1">
      <alignment horizontal="left" vertical="center" wrapText="1"/>
    </xf>
    <xf numFmtId="0" fontId="7" fillId="3" borderId="1384" xfId="0" applyFont="1" applyFill="1" applyBorder="1" applyAlignment="1">
      <alignment horizontal="center" vertical="center"/>
    </xf>
    <xf numFmtId="0" fontId="7" fillId="3" borderId="1385" xfId="0" applyFont="1" applyFill="1" applyBorder="1" applyAlignment="1">
      <alignment horizontal="center" vertical="center"/>
    </xf>
    <xf numFmtId="0" fontId="7" fillId="3" borderId="1379" xfId="0" applyFont="1" applyFill="1" applyBorder="1" applyAlignment="1">
      <alignment horizontal="center" vertical="center"/>
    </xf>
    <xf numFmtId="0" fontId="7" fillId="3" borderId="1380" xfId="0" applyFont="1" applyFill="1" applyBorder="1" applyAlignment="1">
      <alignment horizontal="center" vertical="center"/>
    </xf>
    <xf numFmtId="0" fontId="14" fillId="0" borderId="1381" xfId="0" applyFont="1" applyBorder="1" applyAlignment="1">
      <alignment horizontal="left" vertical="center" shrinkToFit="1"/>
    </xf>
    <xf numFmtId="0" fontId="14" fillId="0" borderId="1382" xfId="0" applyFont="1" applyBorder="1" applyAlignment="1">
      <alignment horizontal="left" vertical="center" shrinkToFit="1"/>
    </xf>
    <xf numFmtId="0" fontId="14" fillId="0" borderId="1383" xfId="0" applyFont="1" applyBorder="1" applyAlignment="1">
      <alignment horizontal="left" vertical="center" shrinkToFit="1"/>
    </xf>
    <xf numFmtId="0" fontId="7" fillId="3" borderId="1374" xfId="0" applyFont="1" applyFill="1" applyBorder="1" applyAlignment="1">
      <alignment horizontal="center" vertical="center"/>
    </xf>
    <xf numFmtId="0" fontId="7" fillId="3" borderId="1375" xfId="0" applyFont="1" applyFill="1" applyBorder="1" applyAlignment="1">
      <alignment horizontal="center" vertical="center"/>
    </xf>
    <xf numFmtId="0" fontId="7" fillId="3" borderId="1376" xfId="0" applyFont="1" applyFill="1" applyBorder="1" applyAlignment="1">
      <alignment horizontal="center" vertical="center"/>
    </xf>
    <xf numFmtId="0" fontId="8" fillId="0" borderId="1377" xfId="0" applyFont="1" applyBorder="1" applyAlignment="1">
      <alignment horizontal="left" vertical="top" wrapText="1"/>
    </xf>
    <xf numFmtId="0" fontId="8" fillId="0" borderId="1375" xfId="0" applyFont="1" applyBorder="1" applyAlignment="1">
      <alignment horizontal="left" vertical="top" wrapText="1"/>
    </xf>
    <xf numFmtId="0" fontId="8" fillId="0" borderId="1378" xfId="0" applyFont="1" applyBorder="1" applyAlignment="1">
      <alignment horizontal="left" vertical="top" wrapText="1"/>
    </xf>
    <xf numFmtId="0" fontId="7" fillId="3" borderId="1369" xfId="0" applyFont="1" applyFill="1" applyBorder="1" applyAlignment="1">
      <alignment horizontal="center" vertical="center"/>
    </xf>
    <xf numFmtId="0" fontId="7" fillId="3" borderId="1370" xfId="0" applyFont="1" applyFill="1" applyBorder="1" applyAlignment="1">
      <alignment horizontal="center" vertical="center"/>
    </xf>
    <xf numFmtId="0" fontId="14" fillId="0" borderId="1371" xfId="0" applyFont="1" applyBorder="1" applyAlignment="1">
      <alignment horizontal="left" vertical="center" shrinkToFit="1"/>
    </xf>
    <xf numFmtId="0" fontId="14" fillId="0" borderId="1372" xfId="0" applyFont="1" applyBorder="1" applyAlignment="1">
      <alignment horizontal="left" vertical="center" shrinkToFit="1"/>
    </xf>
    <xf numFmtId="0" fontId="14" fillId="0" borderId="1373" xfId="0" applyFont="1" applyBorder="1" applyAlignment="1">
      <alignment horizontal="left" vertical="center" shrinkToFit="1"/>
    </xf>
    <xf numFmtId="0" fontId="7" fillId="3" borderId="1364" xfId="0" applyFont="1" applyFill="1" applyBorder="1" applyAlignment="1">
      <alignment horizontal="center" vertical="center"/>
    </xf>
    <xf numFmtId="0" fontId="7" fillId="3" borderId="1365" xfId="0" applyFont="1" applyFill="1" applyBorder="1" applyAlignment="1">
      <alignment horizontal="center" vertical="center"/>
    </xf>
    <xf numFmtId="0" fontId="13" fillId="0" borderId="1366" xfId="0" applyFont="1" applyBorder="1" applyAlignment="1">
      <alignment horizontal="left" vertical="center" shrinkToFit="1"/>
    </xf>
    <xf numFmtId="0" fontId="13" fillId="0" borderId="1367" xfId="0" applyFont="1" applyBorder="1" applyAlignment="1">
      <alignment horizontal="left" vertical="center" shrinkToFit="1"/>
    </xf>
    <xf numFmtId="0" fontId="13" fillId="0" borderId="1368" xfId="0" applyFont="1" applyBorder="1" applyAlignment="1">
      <alignment horizontal="left" vertical="center" shrinkToFit="1"/>
    </xf>
    <xf numFmtId="0" fontId="13" fillId="0" borderId="1371" xfId="0" applyFont="1" applyBorder="1" applyAlignment="1">
      <alignment horizontal="left" vertical="center" shrinkToFit="1"/>
    </xf>
    <xf numFmtId="0" fontId="13" fillId="0" borderId="1372" xfId="0" applyFont="1" applyBorder="1" applyAlignment="1">
      <alignment horizontal="left" vertical="center" shrinkToFit="1"/>
    </xf>
    <xf numFmtId="0" fontId="13" fillId="0" borderId="1373" xfId="0" applyFont="1" applyBorder="1" applyAlignment="1">
      <alignment horizontal="left" vertical="center" shrinkToFit="1"/>
    </xf>
    <xf numFmtId="0" fontId="7" fillId="4" borderId="1351" xfId="0" applyFont="1" applyFill="1" applyBorder="1" applyAlignment="1">
      <alignment horizontal="left" vertical="top" wrapText="1"/>
    </xf>
    <xf numFmtId="0" fontId="7" fillId="4" borderId="1352" xfId="0" applyFont="1" applyFill="1" applyBorder="1" applyAlignment="1">
      <alignment horizontal="left" vertical="top" wrapText="1"/>
    </xf>
    <xf numFmtId="0" fontId="7" fillId="3" borderId="1350" xfId="0" applyFont="1" applyFill="1" applyBorder="1" applyAlignment="1">
      <alignment horizontal="center" vertical="center" wrapText="1"/>
    </xf>
    <xf numFmtId="0" fontId="7" fillId="3" borderId="1351" xfId="0" applyFont="1" applyFill="1" applyBorder="1" applyAlignment="1">
      <alignment horizontal="center" vertical="center" wrapText="1"/>
    </xf>
    <xf numFmtId="0" fontId="7" fillId="3" borderId="1363" xfId="0" applyFont="1" applyFill="1" applyBorder="1" applyAlignment="1">
      <alignment horizontal="center" vertical="center" wrapText="1"/>
    </xf>
    <xf numFmtId="0" fontId="7" fillId="3" borderId="1345" xfId="0" applyFont="1" applyFill="1" applyBorder="1" applyAlignment="1">
      <alignment horizontal="center" vertical="center"/>
    </xf>
    <xf numFmtId="0" fontId="7" fillId="3" borderId="1346" xfId="0" applyFont="1" applyFill="1" applyBorder="1" applyAlignment="1">
      <alignment horizontal="center" vertical="center"/>
    </xf>
    <xf numFmtId="0" fontId="14" fillId="0" borderId="1347" xfId="0" applyFont="1" applyBorder="1" applyAlignment="1">
      <alignment horizontal="left" vertical="center" shrinkToFit="1"/>
    </xf>
    <xf numFmtId="0" fontId="14" fillId="0" borderId="1348" xfId="0" applyFont="1" applyBorder="1" applyAlignment="1">
      <alignment horizontal="left" vertical="center" shrinkToFit="1"/>
    </xf>
    <xf numFmtId="0" fontId="14" fillId="0" borderId="1349" xfId="0" applyFont="1" applyBorder="1" applyAlignment="1">
      <alignment horizontal="left" vertical="center" shrinkToFit="1"/>
    </xf>
    <xf numFmtId="0" fontId="7" fillId="3" borderId="1358" xfId="0" applyFont="1" applyFill="1" applyBorder="1" applyAlignment="1">
      <alignment horizontal="center" vertical="center"/>
    </xf>
    <xf numFmtId="0" fontId="7" fillId="3" borderId="1359" xfId="0" applyFont="1" applyFill="1" applyBorder="1" applyAlignment="1">
      <alignment horizontal="center" vertical="center"/>
    </xf>
    <xf numFmtId="0" fontId="14" fillId="0" borderId="1360" xfId="0" applyFont="1" applyBorder="1" applyAlignment="1">
      <alignment horizontal="left" vertical="center" shrinkToFit="1"/>
    </xf>
    <xf numFmtId="0" fontId="14" fillId="0" borderId="1361" xfId="0" applyFont="1" applyBorder="1" applyAlignment="1">
      <alignment horizontal="left" vertical="center" shrinkToFit="1"/>
    </xf>
    <xf numFmtId="0" fontId="14" fillId="0" borderId="1362" xfId="0" applyFont="1" applyBorder="1" applyAlignment="1">
      <alignment horizontal="left" vertical="center" shrinkToFit="1"/>
    </xf>
    <xf numFmtId="0" fontId="13" fillId="0" borderId="1347" xfId="0" applyFont="1" applyBorder="1" applyAlignment="1">
      <alignment horizontal="left" vertical="center" shrinkToFit="1"/>
    </xf>
    <xf numFmtId="0" fontId="13" fillId="0" borderId="1348" xfId="0" applyFont="1" applyBorder="1" applyAlignment="1">
      <alignment horizontal="left" vertical="center" shrinkToFit="1"/>
    </xf>
    <xf numFmtId="0" fontId="13" fillId="0" borderId="1349" xfId="0" applyFont="1" applyBorder="1" applyAlignment="1">
      <alignment horizontal="left" vertical="center" shrinkToFit="1"/>
    </xf>
    <xf numFmtId="0" fontId="11" fillId="0" borderId="1351" xfId="0" applyFont="1" applyBorder="1" applyAlignment="1">
      <alignment horizontal="left" vertical="center" wrapText="1"/>
    </xf>
    <xf numFmtId="0" fontId="11" fillId="0" borderId="1352" xfId="0" applyFont="1" applyBorder="1" applyAlignment="1">
      <alignment horizontal="left" vertical="center" wrapText="1"/>
    </xf>
    <xf numFmtId="0" fontId="7" fillId="3" borderId="1353" xfId="0" applyFont="1" applyFill="1" applyBorder="1" applyAlignment="1">
      <alignment horizontal="center" vertical="center"/>
    </xf>
    <xf numFmtId="0" fontId="7" fillId="3" borderId="1354" xfId="0" applyFont="1" applyFill="1" applyBorder="1" applyAlignment="1">
      <alignment horizontal="center" vertical="center"/>
    </xf>
    <xf numFmtId="0" fontId="7" fillId="3" borderId="1355" xfId="0" applyFont="1" applyFill="1" applyBorder="1" applyAlignment="1">
      <alignment horizontal="center" vertical="center"/>
    </xf>
    <xf numFmtId="0" fontId="8" fillId="0" borderId="1356" xfId="0" applyFont="1" applyBorder="1" applyAlignment="1">
      <alignment horizontal="left" vertical="top" wrapText="1"/>
    </xf>
    <xf numFmtId="0" fontId="8" fillId="0" borderId="1354" xfId="0" applyFont="1" applyBorder="1" applyAlignment="1">
      <alignment horizontal="left" vertical="top" wrapText="1"/>
    </xf>
    <xf numFmtId="0" fontId="8" fillId="0" borderId="1357" xfId="0" applyFont="1" applyBorder="1" applyAlignment="1">
      <alignment horizontal="left" vertical="top" wrapText="1"/>
    </xf>
    <xf numFmtId="0" fontId="7" fillId="3" borderId="1350" xfId="0" applyFont="1" applyFill="1" applyBorder="1" applyAlignment="1">
      <alignment horizontal="center" vertical="center"/>
    </xf>
    <xf numFmtId="0" fontId="7" fillId="3" borderId="1351" xfId="0" applyFont="1" applyFill="1" applyBorder="1" applyAlignment="1">
      <alignment horizontal="center" vertical="center"/>
    </xf>
    <xf numFmtId="0" fontId="11" fillId="0" borderId="1338" xfId="0" applyFont="1" applyBorder="1" applyAlignment="1">
      <alignment horizontal="left" vertical="center" wrapText="1"/>
    </xf>
    <xf numFmtId="0" fontId="11" fillId="0" borderId="1339" xfId="0" applyFont="1" applyBorder="1" applyAlignment="1">
      <alignment horizontal="left" vertical="center" wrapText="1"/>
    </xf>
    <xf numFmtId="0" fontId="7" fillId="3" borderId="1340" xfId="0" applyFont="1" applyFill="1" applyBorder="1" applyAlignment="1">
      <alignment horizontal="center" vertical="center"/>
    </xf>
    <xf numFmtId="0" fontId="7" fillId="3" borderId="1341" xfId="0" applyFont="1" applyFill="1" applyBorder="1" applyAlignment="1">
      <alignment horizontal="center" vertical="center"/>
    </xf>
    <xf numFmtId="0" fontId="13" fillId="0" borderId="1342" xfId="0" applyFont="1" applyBorder="1" applyAlignment="1">
      <alignment horizontal="left" vertical="center" shrinkToFit="1"/>
    </xf>
    <xf numFmtId="0" fontId="13" fillId="0" borderId="1343" xfId="0" applyFont="1" applyBorder="1" applyAlignment="1">
      <alignment horizontal="left" vertical="center" shrinkToFit="1"/>
    </xf>
    <xf numFmtId="0" fontId="13" fillId="0" borderId="1344" xfId="0" applyFont="1" applyBorder="1" applyAlignment="1">
      <alignment horizontal="left" vertical="center" shrinkToFit="1"/>
    </xf>
    <xf numFmtId="0" fontId="7" fillId="3" borderId="1431" xfId="0" applyFont="1" applyFill="1" applyBorder="1" applyAlignment="1">
      <alignment horizontal="center" vertical="center" wrapText="1"/>
    </xf>
    <xf numFmtId="0" fontId="7" fillId="3" borderId="1432" xfId="0" applyFont="1" applyFill="1" applyBorder="1" applyAlignment="1">
      <alignment horizontal="center" vertical="center" wrapText="1"/>
    </xf>
    <xf numFmtId="0" fontId="7" fillId="3" borderId="1433" xfId="0" applyFont="1" applyFill="1" applyBorder="1" applyAlignment="1">
      <alignment horizontal="center" vertical="center" wrapText="1"/>
    </xf>
    <xf numFmtId="0" fontId="7" fillId="4" borderId="1431" xfId="0" applyFont="1" applyFill="1" applyBorder="1" applyAlignment="1">
      <alignment horizontal="left" vertical="top" wrapText="1"/>
    </xf>
    <xf numFmtId="0" fontId="7" fillId="4" borderId="1432" xfId="0" applyFont="1" applyFill="1" applyBorder="1" applyAlignment="1">
      <alignment horizontal="left" vertical="top" wrapText="1"/>
    </xf>
    <xf numFmtId="0" fontId="7" fillId="4" borderId="1433" xfId="0" applyFont="1" applyFill="1" applyBorder="1" applyAlignment="1">
      <alignment horizontal="left" vertical="top" wrapText="1"/>
    </xf>
    <xf numFmtId="0" fontId="10" fillId="4" borderId="1431" xfId="0" applyFont="1" applyFill="1" applyBorder="1" applyAlignment="1">
      <alignment horizontal="center" vertical="center" wrapText="1"/>
    </xf>
    <xf numFmtId="0" fontId="10" fillId="4" borderId="1433" xfId="0" applyFont="1" applyFill="1" applyBorder="1" applyAlignment="1">
      <alignment horizontal="center" vertical="center" wrapText="1"/>
    </xf>
    <xf numFmtId="0" fontId="16" fillId="0" borderId="1431" xfId="0" applyFont="1" applyBorder="1" applyAlignment="1">
      <alignment horizontal="left" vertical="center" wrapText="1"/>
    </xf>
    <xf numFmtId="0" fontId="16" fillId="0" borderId="1432" xfId="0" applyFont="1" applyBorder="1" applyAlignment="1">
      <alignment horizontal="left" vertical="center" wrapText="1"/>
    </xf>
    <xf numFmtId="0" fontId="16" fillId="0" borderId="1433" xfId="0" applyFont="1" applyBorder="1" applyAlignment="1">
      <alignment horizontal="left" vertical="center" wrapText="1"/>
    </xf>
    <xf numFmtId="0" fontId="7" fillId="3" borderId="1431" xfId="0" applyFont="1" applyFill="1" applyBorder="1" applyAlignment="1">
      <alignment horizontal="center" vertical="center"/>
    </xf>
    <xf numFmtId="0" fontId="7" fillId="3" borderId="1432" xfId="0" applyFont="1" applyFill="1" applyBorder="1" applyAlignment="1">
      <alignment horizontal="center" vertical="center"/>
    </xf>
    <xf numFmtId="0" fontId="7" fillId="3" borderId="1426" xfId="0" applyFont="1" applyFill="1" applyBorder="1" applyAlignment="1">
      <alignment horizontal="center" vertical="center"/>
    </xf>
    <xf numFmtId="0" fontId="7" fillId="3" borderId="1427" xfId="0" applyFont="1" applyFill="1" applyBorder="1" applyAlignment="1">
      <alignment horizontal="center" vertical="center"/>
    </xf>
    <xf numFmtId="0" fontId="14" fillId="0" borderId="1428" xfId="0" applyFont="1" applyBorder="1" applyAlignment="1">
      <alignment horizontal="left" vertical="center" shrinkToFit="1"/>
    </xf>
    <xf numFmtId="0" fontId="14" fillId="0" borderId="1429" xfId="0" applyFont="1" applyBorder="1" applyAlignment="1">
      <alignment horizontal="left" vertical="center" shrinkToFit="1"/>
    </xf>
    <xf numFmtId="0" fontId="14" fillId="0" borderId="1430" xfId="0" applyFont="1" applyBorder="1" applyAlignment="1">
      <alignment horizontal="left" vertical="center" shrinkToFit="1"/>
    </xf>
    <xf numFmtId="0" fontId="7" fillId="3" borderId="1421" xfId="0" applyFont="1" applyFill="1" applyBorder="1" applyAlignment="1">
      <alignment horizontal="center" vertical="center"/>
    </xf>
    <xf numFmtId="0" fontId="7" fillId="3" borderId="1422" xfId="0" applyFont="1" applyFill="1" applyBorder="1" applyAlignment="1">
      <alignment horizontal="center" vertical="center"/>
    </xf>
    <xf numFmtId="0" fontId="7" fillId="3" borderId="1423" xfId="0" applyFont="1" applyFill="1" applyBorder="1" applyAlignment="1">
      <alignment horizontal="center" vertical="center"/>
    </xf>
    <xf numFmtId="0" fontId="8" fillId="0" borderId="1424" xfId="0" applyFont="1" applyBorder="1" applyAlignment="1">
      <alignment horizontal="left" vertical="top" wrapText="1"/>
    </xf>
    <xf numFmtId="0" fontId="8" fillId="0" borderId="1422" xfId="0" applyFont="1" applyBorder="1" applyAlignment="1">
      <alignment horizontal="left" vertical="top" wrapText="1"/>
    </xf>
    <xf numFmtId="0" fontId="8" fillId="0" borderId="1425" xfId="0" applyFont="1" applyBorder="1" applyAlignment="1">
      <alignment horizontal="left" vertical="top" wrapText="1"/>
    </xf>
    <xf numFmtId="0" fontId="7" fillId="3" borderId="1416" xfId="0" applyFont="1" applyFill="1" applyBorder="1" applyAlignment="1">
      <alignment horizontal="center" vertical="center"/>
    </xf>
    <xf numFmtId="0" fontId="7" fillId="3" borderId="1417" xfId="0" applyFont="1" applyFill="1" applyBorder="1" applyAlignment="1">
      <alignment horizontal="center" vertical="center"/>
    </xf>
    <xf numFmtId="0" fontId="14" fillId="0" borderId="1418" xfId="0" applyFont="1" applyBorder="1" applyAlignment="1">
      <alignment horizontal="left" vertical="center" shrinkToFit="1"/>
    </xf>
    <xf numFmtId="0" fontId="14" fillId="0" borderId="1419" xfId="0" applyFont="1" applyBorder="1" applyAlignment="1">
      <alignment horizontal="left" vertical="center" shrinkToFit="1"/>
    </xf>
    <xf numFmtId="0" fontId="14" fillId="0" borderId="1420" xfId="0" applyFont="1" applyBorder="1" applyAlignment="1">
      <alignment horizontal="left" vertical="center" shrinkToFit="1"/>
    </xf>
    <xf numFmtId="0" fontId="7" fillId="3" borderId="1411" xfId="0" applyFont="1" applyFill="1" applyBorder="1" applyAlignment="1">
      <alignment horizontal="center" vertical="center"/>
    </xf>
    <xf numFmtId="0" fontId="7" fillId="3" borderId="1412" xfId="0" applyFont="1" applyFill="1" applyBorder="1" applyAlignment="1">
      <alignment horizontal="center" vertical="center"/>
    </xf>
    <xf numFmtId="0" fontId="13" fillId="0" borderId="1413" xfId="0" applyFont="1" applyBorder="1" applyAlignment="1">
      <alignment horizontal="left" vertical="center" shrinkToFit="1"/>
    </xf>
    <xf numFmtId="0" fontId="13" fillId="0" borderId="1414" xfId="0" applyFont="1" applyBorder="1" applyAlignment="1">
      <alignment horizontal="left" vertical="center" shrinkToFit="1"/>
    </xf>
    <xf numFmtId="0" fontId="13" fillId="0" borderId="1415" xfId="0" applyFont="1" applyBorder="1" applyAlignment="1">
      <alignment horizontal="left" vertical="center" shrinkToFit="1"/>
    </xf>
    <xf numFmtId="0" fontId="13" fillId="0" borderId="1418" xfId="0" applyFont="1" applyBorder="1" applyAlignment="1">
      <alignment horizontal="left" vertical="center" shrinkToFit="1"/>
    </xf>
    <xf numFmtId="0" fontId="13" fillId="0" borderId="1419" xfId="0" applyFont="1" applyBorder="1" applyAlignment="1">
      <alignment horizontal="left" vertical="center" shrinkToFit="1"/>
    </xf>
    <xf numFmtId="0" fontId="13" fillId="0" borderId="1420" xfId="0" applyFont="1" applyBorder="1" applyAlignment="1">
      <alignment horizontal="left" vertical="center" shrinkToFit="1"/>
    </xf>
    <xf numFmtId="0" fontId="7" fillId="4" borderId="1398" xfId="0" applyFont="1" applyFill="1" applyBorder="1" applyAlignment="1">
      <alignment horizontal="left" vertical="top" wrapText="1"/>
    </xf>
    <xf numFmtId="0" fontId="7" fillId="4" borderId="1399" xfId="0" applyFont="1" applyFill="1" applyBorder="1" applyAlignment="1">
      <alignment horizontal="left" vertical="top" wrapText="1"/>
    </xf>
    <xf numFmtId="0" fontId="7" fillId="3" borderId="1397" xfId="0" applyFont="1" applyFill="1" applyBorder="1" applyAlignment="1">
      <alignment horizontal="center" vertical="center" wrapText="1"/>
    </xf>
    <xf numFmtId="0" fontId="7" fillId="3" borderId="1398" xfId="0" applyFont="1" applyFill="1" applyBorder="1" applyAlignment="1">
      <alignment horizontal="center" vertical="center" wrapText="1"/>
    </xf>
    <xf numFmtId="0" fontId="7" fillId="3" borderId="1410" xfId="0" applyFont="1" applyFill="1" applyBorder="1" applyAlignment="1">
      <alignment horizontal="center" vertical="center" wrapText="1"/>
    </xf>
    <xf numFmtId="0" fontId="7" fillId="3" borderId="1392" xfId="0" applyFont="1" applyFill="1" applyBorder="1" applyAlignment="1">
      <alignment horizontal="center" vertical="center"/>
    </xf>
    <xf numFmtId="0" fontId="7" fillId="3" borderId="1393" xfId="0" applyFont="1" applyFill="1" applyBorder="1" applyAlignment="1">
      <alignment horizontal="center" vertical="center"/>
    </xf>
    <xf numFmtId="0" fontId="14" fillId="0" borderId="1394" xfId="0" applyFont="1" applyBorder="1" applyAlignment="1">
      <alignment horizontal="left" vertical="center" shrinkToFit="1"/>
    </xf>
    <xf numFmtId="0" fontId="14" fillId="0" borderId="1395" xfId="0" applyFont="1" applyBorder="1" applyAlignment="1">
      <alignment horizontal="left" vertical="center" shrinkToFit="1"/>
    </xf>
    <xf numFmtId="0" fontId="14" fillId="0" borderId="1396" xfId="0" applyFont="1" applyBorder="1" applyAlignment="1">
      <alignment horizontal="left" vertical="center" shrinkToFit="1"/>
    </xf>
    <xf numFmtId="0" fontId="7" fillId="3" borderId="1405" xfId="0" applyFont="1" applyFill="1" applyBorder="1" applyAlignment="1">
      <alignment horizontal="center" vertical="center"/>
    </xf>
    <xf numFmtId="0" fontId="7" fillId="3" borderId="1406" xfId="0" applyFont="1" applyFill="1" applyBorder="1" applyAlignment="1">
      <alignment horizontal="center" vertical="center"/>
    </xf>
    <xf numFmtId="0" fontId="14" fillId="0" borderId="1407" xfId="0" applyFont="1" applyBorder="1" applyAlignment="1">
      <alignment horizontal="left" vertical="center" shrinkToFit="1"/>
    </xf>
    <xf numFmtId="0" fontId="14" fillId="0" borderId="1408" xfId="0" applyFont="1" applyBorder="1" applyAlignment="1">
      <alignment horizontal="left" vertical="center" shrinkToFit="1"/>
    </xf>
    <xf numFmtId="0" fontId="14" fillId="0" borderId="1409" xfId="0" applyFont="1" applyBorder="1" applyAlignment="1">
      <alignment horizontal="left" vertical="center" shrinkToFit="1"/>
    </xf>
    <xf numFmtId="0" fontId="13" fillId="0" borderId="1394" xfId="0" applyFont="1" applyBorder="1" applyAlignment="1">
      <alignment horizontal="left" vertical="center" shrinkToFit="1"/>
    </xf>
    <xf numFmtId="0" fontId="13" fillId="0" borderId="1395" xfId="0" applyFont="1" applyBorder="1" applyAlignment="1">
      <alignment horizontal="left" vertical="center" shrinkToFit="1"/>
    </xf>
    <xf numFmtId="0" fontId="13" fillId="0" borderId="1396" xfId="0" applyFont="1" applyBorder="1" applyAlignment="1">
      <alignment horizontal="left" vertical="center" shrinkToFit="1"/>
    </xf>
    <xf numFmtId="0" fontId="11" fillId="0" borderId="1398" xfId="0" applyFont="1" applyBorder="1" applyAlignment="1">
      <alignment horizontal="left" vertical="center" wrapText="1"/>
    </xf>
    <xf numFmtId="0" fontId="11" fillId="0" borderId="1399" xfId="0" applyFont="1" applyBorder="1" applyAlignment="1">
      <alignment horizontal="left" vertical="center" wrapText="1"/>
    </xf>
    <xf numFmtId="0" fontId="7" fillId="3" borderId="1400" xfId="0" applyFont="1" applyFill="1" applyBorder="1" applyAlignment="1">
      <alignment horizontal="center" vertical="center"/>
    </xf>
    <xf numFmtId="0" fontId="7" fillId="3" borderId="1401" xfId="0" applyFont="1" applyFill="1" applyBorder="1" applyAlignment="1">
      <alignment horizontal="center" vertical="center"/>
    </xf>
    <xf numFmtId="0" fontId="7" fillId="3" borderId="1402" xfId="0" applyFont="1" applyFill="1" applyBorder="1" applyAlignment="1">
      <alignment horizontal="center" vertical="center"/>
    </xf>
    <xf numFmtId="0" fontId="8" fillId="0" borderId="1403" xfId="0" applyFont="1" applyBorder="1" applyAlignment="1">
      <alignment horizontal="left" vertical="top" wrapText="1"/>
    </xf>
    <xf numFmtId="0" fontId="8" fillId="0" borderId="1401" xfId="0" applyFont="1" applyBorder="1" applyAlignment="1">
      <alignment horizontal="left" vertical="top" wrapText="1"/>
    </xf>
    <xf numFmtId="0" fontId="8" fillId="0" borderId="1404" xfId="0" applyFont="1" applyBorder="1" applyAlignment="1">
      <alignment horizontal="left" vertical="top" wrapText="1"/>
    </xf>
    <xf numFmtId="0" fontId="7" fillId="3" borderId="1397" xfId="0" applyFont="1" applyFill="1" applyBorder="1" applyAlignment="1">
      <alignment horizontal="center" vertical="center"/>
    </xf>
    <xf numFmtId="0" fontId="7" fillId="3" borderId="1398" xfId="0" applyFont="1" applyFill="1" applyBorder="1" applyAlignment="1">
      <alignment horizontal="center" vertical="center"/>
    </xf>
    <xf numFmtId="0" fontId="11" fillId="0" borderId="1385" xfId="0" applyFont="1" applyBorder="1" applyAlignment="1">
      <alignment horizontal="left" vertical="center" wrapText="1"/>
    </xf>
    <xf numFmtId="0" fontId="11" fillId="0" borderId="1386" xfId="0" applyFont="1" applyBorder="1" applyAlignment="1">
      <alignment horizontal="left" vertical="center" wrapText="1"/>
    </xf>
    <xf numFmtId="0" fontId="7" fillId="3" borderId="1387" xfId="0" applyFont="1" applyFill="1" applyBorder="1" applyAlignment="1">
      <alignment horizontal="center" vertical="center"/>
    </xf>
    <xf numFmtId="0" fontId="7" fillId="3" borderId="1388" xfId="0" applyFont="1" applyFill="1" applyBorder="1" applyAlignment="1">
      <alignment horizontal="center" vertical="center"/>
    </xf>
    <xf numFmtId="0" fontId="13" fillId="0" borderId="1389" xfId="0" applyFont="1" applyBorder="1" applyAlignment="1">
      <alignment horizontal="left" vertical="center" shrinkToFit="1"/>
    </xf>
    <xf numFmtId="0" fontId="13" fillId="0" borderId="1390" xfId="0" applyFont="1" applyBorder="1" applyAlignment="1">
      <alignment horizontal="left" vertical="center" shrinkToFit="1"/>
    </xf>
    <xf numFmtId="0" fontId="13" fillId="0" borderId="1391" xfId="0" applyFont="1" applyBorder="1" applyAlignment="1">
      <alignment horizontal="left" vertical="center" shrinkToFit="1"/>
    </xf>
    <xf numFmtId="0" fontId="7" fillId="3" borderId="1478" xfId="0" applyFont="1" applyFill="1" applyBorder="1" applyAlignment="1">
      <alignment horizontal="center" vertical="center" wrapText="1"/>
    </xf>
    <xf numFmtId="0" fontId="7" fillId="3" borderId="1479" xfId="0" applyFont="1" applyFill="1" applyBorder="1" applyAlignment="1">
      <alignment horizontal="center" vertical="center" wrapText="1"/>
    </xf>
    <xf numFmtId="0" fontId="7" fillId="3" borderId="1480" xfId="0" applyFont="1" applyFill="1" applyBorder="1" applyAlignment="1">
      <alignment horizontal="center" vertical="center" wrapText="1"/>
    </xf>
    <xf numFmtId="0" fontId="7" fillId="4" borderId="1478" xfId="0" applyFont="1" applyFill="1" applyBorder="1" applyAlignment="1">
      <alignment horizontal="left" vertical="top" wrapText="1"/>
    </xf>
    <xf numFmtId="0" fontId="7" fillId="4" borderId="1479" xfId="0" applyFont="1" applyFill="1" applyBorder="1" applyAlignment="1">
      <alignment horizontal="left" vertical="top" wrapText="1"/>
    </xf>
    <xf numFmtId="0" fontId="7" fillId="4" borderId="1480" xfId="0" applyFont="1" applyFill="1" applyBorder="1" applyAlignment="1">
      <alignment horizontal="left" vertical="top" wrapText="1"/>
    </xf>
    <xf numFmtId="0" fontId="10" fillId="4" borderId="1478" xfId="0" applyFont="1" applyFill="1" applyBorder="1" applyAlignment="1">
      <alignment horizontal="center" vertical="center" wrapText="1"/>
    </xf>
    <xf numFmtId="0" fontId="10" fillId="4" borderId="1480" xfId="0" applyFont="1" applyFill="1" applyBorder="1" applyAlignment="1">
      <alignment horizontal="center" vertical="center" wrapText="1"/>
    </xf>
    <xf numFmtId="0" fontId="16" fillId="0" borderId="1478" xfId="0" applyFont="1" applyBorder="1" applyAlignment="1">
      <alignment horizontal="left" vertical="center" wrapText="1"/>
    </xf>
    <xf numFmtId="0" fontId="16" fillId="0" borderId="1479" xfId="0" applyFont="1" applyBorder="1" applyAlignment="1">
      <alignment horizontal="left" vertical="center" wrapText="1"/>
    </xf>
    <xf numFmtId="0" fontId="16" fillId="0" borderId="1480" xfId="0" applyFont="1" applyBorder="1" applyAlignment="1">
      <alignment horizontal="left" vertical="center" wrapText="1"/>
    </xf>
    <xf numFmtId="0" fontId="7" fillId="3" borderId="1478" xfId="0" applyFont="1" applyFill="1" applyBorder="1" applyAlignment="1">
      <alignment horizontal="center" vertical="center"/>
    </xf>
    <xf numFmtId="0" fontId="7" fillId="3" borderId="1479" xfId="0" applyFont="1" applyFill="1" applyBorder="1" applyAlignment="1">
      <alignment horizontal="center" vertical="center"/>
    </xf>
    <xf numFmtId="0" fontId="7" fillId="3" borderId="1473" xfId="0" applyFont="1" applyFill="1" applyBorder="1" applyAlignment="1">
      <alignment horizontal="center" vertical="center"/>
    </xf>
    <xf numFmtId="0" fontId="7" fillId="3" borderId="1474" xfId="0" applyFont="1" applyFill="1" applyBorder="1" applyAlignment="1">
      <alignment horizontal="center" vertical="center"/>
    </xf>
    <xf numFmtId="0" fontId="14" fillId="0" borderId="1475" xfId="0" applyFont="1" applyBorder="1" applyAlignment="1">
      <alignment horizontal="left" vertical="center" shrinkToFit="1"/>
    </xf>
    <xf numFmtId="0" fontId="14" fillId="0" borderId="1476" xfId="0" applyFont="1" applyBorder="1" applyAlignment="1">
      <alignment horizontal="left" vertical="center" shrinkToFit="1"/>
    </xf>
    <xf numFmtId="0" fontId="14" fillId="0" borderId="1477" xfId="0" applyFont="1" applyBorder="1" applyAlignment="1">
      <alignment horizontal="left" vertical="center" shrinkToFit="1"/>
    </xf>
    <xf numFmtId="0" fontId="7" fillId="3" borderId="1468" xfId="0" applyFont="1" applyFill="1" applyBorder="1" applyAlignment="1">
      <alignment horizontal="center" vertical="center"/>
    </xf>
    <xf numFmtId="0" fontId="7" fillId="3" borderId="1469" xfId="0" applyFont="1" applyFill="1" applyBorder="1" applyAlignment="1">
      <alignment horizontal="center" vertical="center"/>
    </xf>
    <xf numFmtId="0" fontId="7" fillId="3" borderId="1470" xfId="0" applyFont="1" applyFill="1" applyBorder="1" applyAlignment="1">
      <alignment horizontal="center" vertical="center"/>
    </xf>
    <xf numFmtId="0" fontId="8" fillId="0" borderId="1471" xfId="0" applyFont="1" applyBorder="1" applyAlignment="1">
      <alignment horizontal="left" vertical="top" wrapText="1"/>
    </xf>
    <xf numFmtId="0" fontId="8" fillId="0" borderId="1469" xfId="0" applyFont="1" applyBorder="1" applyAlignment="1">
      <alignment horizontal="left" vertical="top" wrapText="1"/>
    </xf>
    <xf numFmtId="0" fontId="8" fillId="0" borderId="1472" xfId="0" applyFont="1" applyBorder="1" applyAlignment="1">
      <alignment horizontal="left" vertical="top" wrapText="1"/>
    </xf>
    <xf numFmtId="0" fontId="7" fillId="3" borderId="1463" xfId="0" applyFont="1" applyFill="1" applyBorder="1" applyAlignment="1">
      <alignment horizontal="center" vertical="center"/>
    </xf>
    <xf numFmtId="0" fontId="7" fillId="3" borderId="1464" xfId="0" applyFont="1" applyFill="1" applyBorder="1" applyAlignment="1">
      <alignment horizontal="center" vertical="center"/>
    </xf>
    <xf numFmtId="0" fontId="14" fillId="0" borderId="1465" xfId="0" applyFont="1" applyBorder="1" applyAlignment="1">
      <alignment horizontal="left" vertical="center" shrinkToFit="1"/>
    </xf>
    <xf numFmtId="0" fontId="14" fillId="0" borderId="1466" xfId="0" applyFont="1" applyBorder="1" applyAlignment="1">
      <alignment horizontal="left" vertical="center" shrinkToFit="1"/>
    </xf>
    <xf numFmtId="0" fontId="14" fillId="0" borderId="1467" xfId="0" applyFont="1" applyBorder="1" applyAlignment="1">
      <alignment horizontal="left" vertical="center" shrinkToFit="1"/>
    </xf>
    <xf numFmtId="0" fontId="7" fillId="3" borderId="1458" xfId="0" applyFont="1" applyFill="1" applyBorder="1" applyAlignment="1">
      <alignment horizontal="center" vertical="center"/>
    </xf>
    <xf numFmtId="0" fontId="7" fillId="3" borderId="1459" xfId="0" applyFont="1" applyFill="1" applyBorder="1" applyAlignment="1">
      <alignment horizontal="center" vertical="center"/>
    </xf>
    <xf numFmtId="0" fontId="13" fillId="0" borderId="1460" xfId="0" applyFont="1" applyBorder="1" applyAlignment="1">
      <alignment horizontal="left" vertical="center" shrinkToFit="1"/>
    </xf>
    <xf numFmtId="0" fontId="13" fillId="0" borderId="1461" xfId="0" applyFont="1" applyBorder="1" applyAlignment="1">
      <alignment horizontal="left" vertical="center" shrinkToFit="1"/>
    </xf>
    <xf numFmtId="0" fontId="13" fillId="0" borderId="1462" xfId="0" applyFont="1" applyBorder="1" applyAlignment="1">
      <alignment horizontal="left" vertical="center" shrinkToFit="1"/>
    </xf>
    <xf numFmtId="0" fontId="13" fillId="0" borderId="1465" xfId="0" applyFont="1" applyBorder="1" applyAlignment="1">
      <alignment horizontal="left" vertical="center" shrinkToFit="1"/>
    </xf>
    <xf numFmtId="0" fontId="13" fillId="0" borderId="1466" xfId="0" applyFont="1" applyBorder="1" applyAlignment="1">
      <alignment horizontal="left" vertical="center" shrinkToFit="1"/>
    </xf>
    <xf numFmtId="0" fontId="13" fillId="0" borderId="1467" xfId="0" applyFont="1" applyBorder="1" applyAlignment="1">
      <alignment horizontal="left" vertical="center" shrinkToFit="1"/>
    </xf>
    <xf numFmtId="0" fontId="7" fillId="4" borderId="1445" xfId="0" applyFont="1" applyFill="1" applyBorder="1" applyAlignment="1">
      <alignment horizontal="left" vertical="top" wrapText="1"/>
    </xf>
    <xf numFmtId="0" fontId="7" fillId="4" borderId="1446" xfId="0" applyFont="1" applyFill="1" applyBorder="1" applyAlignment="1">
      <alignment horizontal="left" vertical="top" wrapText="1"/>
    </xf>
    <xf numFmtId="0" fontId="7" fillId="3" borderId="1444" xfId="0" applyFont="1" applyFill="1" applyBorder="1" applyAlignment="1">
      <alignment horizontal="center" vertical="center" wrapText="1"/>
    </xf>
    <xf numFmtId="0" fontId="7" fillId="3" borderId="1445" xfId="0" applyFont="1" applyFill="1" applyBorder="1" applyAlignment="1">
      <alignment horizontal="center" vertical="center" wrapText="1"/>
    </xf>
    <xf numFmtId="0" fontId="7" fillId="3" borderId="1457" xfId="0" applyFont="1" applyFill="1" applyBorder="1" applyAlignment="1">
      <alignment horizontal="center" vertical="center" wrapText="1"/>
    </xf>
    <xf numFmtId="0" fontId="7" fillId="3" borderId="1439" xfId="0" applyFont="1" applyFill="1" applyBorder="1" applyAlignment="1">
      <alignment horizontal="center" vertical="center"/>
    </xf>
    <xf numFmtId="0" fontId="7" fillId="3" borderId="1440" xfId="0" applyFont="1" applyFill="1" applyBorder="1" applyAlignment="1">
      <alignment horizontal="center" vertical="center"/>
    </xf>
    <xf numFmtId="0" fontId="14" fillId="0" borderId="1441" xfId="0" applyFont="1" applyBorder="1" applyAlignment="1">
      <alignment horizontal="left" vertical="center" shrinkToFit="1"/>
    </xf>
    <xf numFmtId="0" fontId="14" fillId="0" borderId="1442" xfId="0" applyFont="1" applyBorder="1" applyAlignment="1">
      <alignment horizontal="left" vertical="center" shrinkToFit="1"/>
    </xf>
    <xf numFmtId="0" fontId="14" fillId="0" borderId="1443" xfId="0" applyFont="1" applyBorder="1" applyAlignment="1">
      <alignment horizontal="left" vertical="center" shrinkToFit="1"/>
    </xf>
    <xf numFmtId="0" fontId="7" fillId="3" borderId="1452" xfId="0" applyFont="1" applyFill="1" applyBorder="1" applyAlignment="1">
      <alignment horizontal="center" vertical="center"/>
    </xf>
    <xf numFmtId="0" fontId="7" fillId="3" borderId="1453" xfId="0" applyFont="1" applyFill="1" applyBorder="1" applyAlignment="1">
      <alignment horizontal="center" vertical="center"/>
    </xf>
    <xf numFmtId="0" fontId="14" fillId="0" borderId="1454" xfId="0" applyFont="1" applyBorder="1" applyAlignment="1">
      <alignment horizontal="left" vertical="center" shrinkToFit="1"/>
    </xf>
    <xf numFmtId="0" fontId="14" fillId="0" borderId="1455" xfId="0" applyFont="1" applyBorder="1" applyAlignment="1">
      <alignment horizontal="left" vertical="center" shrinkToFit="1"/>
    </xf>
    <xf numFmtId="0" fontId="14" fillId="0" borderId="1456" xfId="0" applyFont="1" applyBorder="1" applyAlignment="1">
      <alignment horizontal="left" vertical="center" shrinkToFit="1"/>
    </xf>
    <xf numFmtId="0" fontId="13" fillId="0" borderId="1441" xfId="0" applyFont="1" applyBorder="1" applyAlignment="1">
      <alignment horizontal="left" vertical="center" shrinkToFit="1"/>
    </xf>
    <xf numFmtId="0" fontId="13" fillId="0" borderId="1442" xfId="0" applyFont="1" applyBorder="1" applyAlignment="1">
      <alignment horizontal="left" vertical="center" shrinkToFit="1"/>
    </xf>
    <xf numFmtId="0" fontId="13" fillId="0" borderId="1443" xfId="0" applyFont="1" applyBorder="1" applyAlignment="1">
      <alignment horizontal="left" vertical="center" shrinkToFit="1"/>
    </xf>
    <xf numFmtId="0" fontId="11" fillId="0" borderId="1445" xfId="0" applyFont="1" applyBorder="1" applyAlignment="1">
      <alignment horizontal="left" vertical="center" wrapText="1"/>
    </xf>
    <xf numFmtId="0" fontId="11" fillId="0" borderId="1446" xfId="0" applyFont="1" applyBorder="1" applyAlignment="1">
      <alignment horizontal="left" vertical="center" wrapText="1"/>
    </xf>
    <xf numFmtId="0" fontId="7" fillId="3" borderId="1447" xfId="0" applyFont="1" applyFill="1" applyBorder="1" applyAlignment="1">
      <alignment horizontal="center" vertical="center"/>
    </xf>
    <xf numFmtId="0" fontId="7" fillId="3" borderId="1448" xfId="0" applyFont="1" applyFill="1" applyBorder="1" applyAlignment="1">
      <alignment horizontal="center" vertical="center"/>
    </xf>
    <xf numFmtId="0" fontId="7" fillId="3" borderId="1449" xfId="0" applyFont="1" applyFill="1" applyBorder="1" applyAlignment="1">
      <alignment horizontal="center" vertical="center"/>
    </xf>
    <xf numFmtId="0" fontId="8" fillId="0" borderId="1450" xfId="0" applyFont="1" applyBorder="1" applyAlignment="1">
      <alignment horizontal="left" vertical="top" wrapText="1"/>
    </xf>
    <xf numFmtId="0" fontId="8" fillId="0" borderId="1448" xfId="0" applyFont="1" applyBorder="1" applyAlignment="1">
      <alignment horizontal="left" vertical="top" wrapText="1"/>
    </xf>
    <xf numFmtId="0" fontId="8" fillId="0" borderId="1451" xfId="0" applyFont="1" applyBorder="1" applyAlignment="1">
      <alignment horizontal="left" vertical="top" wrapText="1"/>
    </xf>
    <xf numFmtId="0" fontId="7" fillId="3" borderId="1444" xfId="0" applyFont="1" applyFill="1" applyBorder="1" applyAlignment="1">
      <alignment horizontal="center" vertical="center"/>
    </xf>
    <xf numFmtId="0" fontId="7" fillId="3" borderId="1445" xfId="0" applyFont="1" applyFill="1" applyBorder="1" applyAlignment="1">
      <alignment horizontal="center" vertical="center"/>
    </xf>
    <xf numFmtId="0" fontId="11" fillId="0" borderId="1432" xfId="0" applyFont="1" applyBorder="1" applyAlignment="1">
      <alignment horizontal="left" vertical="center" wrapText="1"/>
    </xf>
    <xf numFmtId="0" fontId="11" fillId="0" borderId="1433" xfId="0" applyFont="1" applyBorder="1" applyAlignment="1">
      <alignment horizontal="left" vertical="center" wrapText="1"/>
    </xf>
    <xf numFmtId="0" fontId="7" fillId="3" borderId="1434" xfId="0" applyFont="1" applyFill="1" applyBorder="1" applyAlignment="1">
      <alignment horizontal="center" vertical="center"/>
    </xf>
    <xf numFmtId="0" fontId="7" fillId="3" borderId="1435" xfId="0" applyFont="1" applyFill="1" applyBorder="1" applyAlignment="1">
      <alignment horizontal="center" vertical="center"/>
    </xf>
    <xf numFmtId="0" fontId="13" fillId="0" borderId="1436" xfId="0" applyFont="1" applyBorder="1" applyAlignment="1">
      <alignment horizontal="left" vertical="center" shrinkToFit="1"/>
    </xf>
    <xf numFmtId="0" fontId="13" fillId="0" borderId="1437" xfId="0" applyFont="1" applyBorder="1" applyAlignment="1">
      <alignment horizontal="left" vertical="center" shrinkToFit="1"/>
    </xf>
    <xf numFmtId="0" fontId="13" fillId="0" borderId="1438" xfId="0" applyFont="1" applyBorder="1" applyAlignment="1">
      <alignment horizontal="left" vertical="center" shrinkToFit="1"/>
    </xf>
    <xf numFmtId="0" fontId="7" fillId="3" borderId="1525" xfId="0" applyFont="1" applyFill="1" applyBorder="1" applyAlignment="1">
      <alignment horizontal="center" vertical="center" wrapText="1"/>
    </xf>
    <xf numFmtId="0" fontId="7" fillId="3" borderId="1526" xfId="0" applyFont="1" applyFill="1" applyBorder="1" applyAlignment="1">
      <alignment horizontal="center" vertical="center" wrapText="1"/>
    </xf>
    <xf numFmtId="0" fontId="7" fillId="3" borderId="1527" xfId="0" applyFont="1" applyFill="1" applyBorder="1" applyAlignment="1">
      <alignment horizontal="center" vertical="center" wrapText="1"/>
    </xf>
    <xf numFmtId="0" fontId="7" fillId="4" borderId="1525" xfId="0" applyFont="1" applyFill="1" applyBorder="1" applyAlignment="1">
      <alignment horizontal="left" vertical="top" wrapText="1"/>
    </xf>
    <xf numFmtId="0" fontId="7" fillId="4" borderId="1526" xfId="0" applyFont="1" applyFill="1" applyBorder="1" applyAlignment="1">
      <alignment horizontal="left" vertical="top" wrapText="1"/>
    </xf>
    <xf numFmtId="0" fontId="7" fillId="4" borderId="1527" xfId="0" applyFont="1" applyFill="1" applyBorder="1" applyAlignment="1">
      <alignment horizontal="left" vertical="top" wrapText="1"/>
    </xf>
    <xf numFmtId="0" fontId="10" fillId="4" borderId="1525" xfId="0" applyFont="1" applyFill="1" applyBorder="1" applyAlignment="1">
      <alignment horizontal="center" vertical="center" wrapText="1"/>
    </xf>
    <xf numFmtId="0" fontId="10" fillId="4" borderId="1527" xfId="0" applyFont="1" applyFill="1" applyBorder="1" applyAlignment="1">
      <alignment horizontal="center" vertical="center" wrapText="1"/>
    </xf>
    <xf numFmtId="0" fontId="16" fillId="0" borderId="1525" xfId="0" applyFont="1" applyBorder="1" applyAlignment="1">
      <alignment horizontal="left" vertical="center" wrapText="1"/>
    </xf>
    <xf numFmtId="0" fontId="16" fillId="0" borderId="1526" xfId="0" applyFont="1" applyBorder="1" applyAlignment="1">
      <alignment horizontal="left" vertical="center" wrapText="1"/>
    </xf>
    <xf numFmtId="0" fontId="16" fillId="0" borderId="1527" xfId="0" applyFont="1" applyBorder="1" applyAlignment="1">
      <alignment horizontal="left" vertical="center" wrapText="1"/>
    </xf>
    <xf numFmtId="0" fontId="7" fillId="3" borderId="1525" xfId="0" applyFont="1" applyFill="1" applyBorder="1" applyAlignment="1">
      <alignment horizontal="center" vertical="center"/>
    </xf>
    <xf numFmtId="0" fontId="7" fillId="3" borderId="1526" xfId="0" applyFont="1" applyFill="1" applyBorder="1" applyAlignment="1">
      <alignment horizontal="center" vertical="center"/>
    </xf>
    <xf numFmtId="0" fontId="7" fillId="3" borderId="1520" xfId="0" applyFont="1" applyFill="1" applyBorder="1" applyAlignment="1">
      <alignment horizontal="center" vertical="center"/>
    </xf>
    <xf numFmtId="0" fontId="7" fillId="3" borderId="1521" xfId="0" applyFont="1" applyFill="1" applyBorder="1" applyAlignment="1">
      <alignment horizontal="center" vertical="center"/>
    </xf>
    <xf numFmtId="0" fontId="14" fillId="0" borderId="1522" xfId="0" applyFont="1" applyBorder="1" applyAlignment="1">
      <alignment horizontal="left" vertical="center" shrinkToFit="1"/>
    </xf>
    <xf numFmtId="0" fontId="14" fillId="0" borderId="1523" xfId="0" applyFont="1" applyBorder="1" applyAlignment="1">
      <alignment horizontal="left" vertical="center" shrinkToFit="1"/>
    </xf>
    <xf numFmtId="0" fontId="14" fillId="0" borderId="1524" xfId="0" applyFont="1" applyBorder="1" applyAlignment="1">
      <alignment horizontal="left" vertical="center" shrinkToFit="1"/>
    </xf>
    <xf numFmtId="0" fontId="7" fillId="3" borderId="1515" xfId="0" applyFont="1" applyFill="1" applyBorder="1" applyAlignment="1">
      <alignment horizontal="center" vertical="center"/>
    </xf>
    <xf numFmtId="0" fontId="7" fillId="3" borderId="1516" xfId="0" applyFont="1" applyFill="1" applyBorder="1" applyAlignment="1">
      <alignment horizontal="center" vertical="center"/>
    </xf>
    <xf numFmtId="0" fontId="7" fillId="3" borderId="1517" xfId="0" applyFont="1" applyFill="1" applyBorder="1" applyAlignment="1">
      <alignment horizontal="center" vertical="center"/>
    </xf>
    <xf numFmtId="0" fontId="8" fillId="0" borderId="1518" xfId="0" applyFont="1" applyBorder="1" applyAlignment="1">
      <alignment horizontal="left" vertical="top" wrapText="1"/>
    </xf>
    <xf numFmtId="0" fontId="8" fillId="0" borderId="1516" xfId="0" applyFont="1" applyBorder="1" applyAlignment="1">
      <alignment horizontal="left" vertical="top" wrapText="1"/>
    </xf>
    <xf numFmtId="0" fontId="8" fillId="0" borderId="1519" xfId="0" applyFont="1" applyBorder="1" applyAlignment="1">
      <alignment horizontal="left" vertical="top" wrapText="1"/>
    </xf>
    <xf numFmtId="0" fontId="7" fillId="3" borderId="1510" xfId="0" applyFont="1" applyFill="1" applyBorder="1" applyAlignment="1">
      <alignment horizontal="center" vertical="center"/>
    </xf>
    <xf numFmtId="0" fontId="7" fillId="3" borderId="1511" xfId="0" applyFont="1" applyFill="1" applyBorder="1" applyAlignment="1">
      <alignment horizontal="center" vertical="center"/>
    </xf>
    <xf numFmtId="0" fontId="14" fillId="0" borderId="1512" xfId="0" applyFont="1" applyBorder="1" applyAlignment="1">
      <alignment horizontal="left" vertical="center" shrinkToFit="1"/>
    </xf>
    <xf numFmtId="0" fontId="14" fillId="0" borderId="1513" xfId="0" applyFont="1" applyBorder="1" applyAlignment="1">
      <alignment horizontal="left" vertical="center" shrinkToFit="1"/>
    </xf>
    <xf numFmtId="0" fontId="14" fillId="0" borderId="1514" xfId="0" applyFont="1" applyBorder="1" applyAlignment="1">
      <alignment horizontal="left" vertical="center" shrinkToFit="1"/>
    </xf>
    <xf numFmtId="0" fontId="7" fillId="3" borderId="1505" xfId="0" applyFont="1" applyFill="1" applyBorder="1" applyAlignment="1">
      <alignment horizontal="center" vertical="center"/>
    </xf>
    <xf numFmtId="0" fontId="7" fillId="3" borderId="1506" xfId="0" applyFont="1" applyFill="1" applyBorder="1" applyAlignment="1">
      <alignment horizontal="center" vertical="center"/>
    </xf>
    <xf numFmtId="0" fontId="13" fillId="0" borderId="1507" xfId="0" applyFont="1" applyBorder="1" applyAlignment="1">
      <alignment horizontal="left" vertical="center" shrinkToFit="1"/>
    </xf>
    <xf numFmtId="0" fontId="13" fillId="0" borderId="1508" xfId="0" applyFont="1" applyBorder="1" applyAlignment="1">
      <alignment horizontal="left" vertical="center" shrinkToFit="1"/>
    </xf>
    <xf numFmtId="0" fontId="13" fillId="0" borderId="1509" xfId="0" applyFont="1" applyBorder="1" applyAlignment="1">
      <alignment horizontal="left" vertical="center" shrinkToFit="1"/>
    </xf>
    <xf numFmtId="0" fontId="13" fillId="0" borderId="1512" xfId="0" applyFont="1" applyBorder="1" applyAlignment="1">
      <alignment horizontal="left" vertical="center" shrinkToFit="1"/>
    </xf>
    <xf numFmtId="0" fontId="13" fillId="0" borderId="1513" xfId="0" applyFont="1" applyBorder="1" applyAlignment="1">
      <alignment horizontal="left" vertical="center" shrinkToFit="1"/>
    </xf>
    <xf numFmtId="0" fontId="13" fillId="0" borderId="1514" xfId="0" applyFont="1" applyBorder="1" applyAlignment="1">
      <alignment horizontal="left" vertical="center" shrinkToFit="1"/>
    </xf>
    <xf numFmtId="0" fontId="7" fillId="4" borderId="1492" xfId="0" applyFont="1" applyFill="1" applyBorder="1" applyAlignment="1">
      <alignment horizontal="left" vertical="top" wrapText="1"/>
    </xf>
    <xf numFmtId="0" fontId="7" fillId="4" borderId="1493" xfId="0" applyFont="1" applyFill="1" applyBorder="1" applyAlignment="1">
      <alignment horizontal="left" vertical="top" wrapText="1"/>
    </xf>
    <xf numFmtId="0" fontId="7" fillId="3" borderId="1491" xfId="0" applyFont="1" applyFill="1" applyBorder="1" applyAlignment="1">
      <alignment horizontal="center" vertical="center" wrapText="1"/>
    </xf>
    <xf numFmtId="0" fontId="7" fillId="3" borderId="1492" xfId="0" applyFont="1" applyFill="1" applyBorder="1" applyAlignment="1">
      <alignment horizontal="center" vertical="center" wrapText="1"/>
    </xf>
    <xf numFmtId="0" fontId="7" fillId="3" borderId="1504" xfId="0" applyFont="1" applyFill="1" applyBorder="1" applyAlignment="1">
      <alignment horizontal="center" vertical="center" wrapText="1"/>
    </xf>
    <xf numFmtId="0" fontId="7" fillId="3" borderId="1486" xfId="0" applyFont="1" applyFill="1" applyBorder="1" applyAlignment="1">
      <alignment horizontal="center" vertical="center"/>
    </xf>
    <xf numFmtId="0" fontId="7" fillId="3" borderId="1487" xfId="0" applyFont="1" applyFill="1" applyBorder="1" applyAlignment="1">
      <alignment horizontal="center" vertical="center"/>
    </xf>
    <xf numFmtId="0" fontId="14" fillId="0" borderId="1488" xfId="0" applyFont="1" applyBorder="1" applyAlignment="1">
      <alignment horizontal="left" vertical="center" shrinkToFit="1"/>
    </xf>
    <xf numFmtId="0" fontId="14" fillId="0" borderId="1489" xfId="0" applyFont="1" applyBorder="1" applyAlignment="1">
      <alignment horizontal="left" vertical="center" shrinkToFit="1"/>
    </xf>
    <xf numFmtId="0" fontId="14" fillId="0" borderId="1490" xfId="0" applyFont="1" applyBorder="1" applyAlignment="1">
      <alignment horizontal="left" vertical="center" shrinkToFit="1"/>
    </xf>
    <xf numFmtId="0" fontId="7" fillId="3" borderId="1499" xfId="0" applyFont="1" applyFill="1" applyBorder="1" applyAlignment="1">
      <alignment horizontal="center" vertical="center"/>
    </xf>
    <xf numFmtId="0" fontId="7" fillId="3" borderId="1500" xfId="0" applyFont="1" applyFill="1" applyBorder="1" applyAlignment="1">
      <alignment horizontal="center" vertical="center"/>
    </xf>
    <xf numFmtId="0" fontId="14" fillId="0" borderId="1501" xfId="0" applyFont="1" applyBorder="1" applyAlignment="1">
      <alignment horizontal="left" vertical="center" shrinkToFit="1"/>
    </xf>
    <xf numFmtId="0" fontId="14" fillId="0" borderId="1502" xfId="0" applyFont="1" applyBorder="1" applyAlignment="1">
      <alignment horizontal="left" vertical="center" shrinkToFit="1"/>
    </xf>
    <xf numFmtId="0" fontId="14" fillId="0" borderId="1503" xfId="0" applyFont="1" applyBorder="1" applyAlignment="1">
      <alignment horizontal="left" vertical="center" shrinkToFit="1"/>
    </xf>
    <xf numFmtId="0" fontId="13" fillId="0" borderId="1488" xfId="0" applyFont="1" applyBorder="1" applyAlignment="1">
      <alignment horizontal="left" vertical="center" shrinkToFit="1"/>
    </xf>
    <xf numFmtId="0" fontId="13" fillId="0" borderId="1489" xfId="0" applyFont="1" applyBorder="1" applyAlignment="1">
      <alignment horizontal="left" vertical="center" shrinkToFit="1"/>
    </xf>
    <xf numFmtId="0" fontId="13" fillId="0" borderId="1490" xfId="0" applyFont="1" applyBorder="1" applyAlignment="1">
      <alignment horizontal="left" vertical="center" shrinkToFit="1"/>
    </xf>
    <xf numFmtId="0" fontId="11" fillId="0" borderId="1492" xfId="0" applyFont="1" applyBorder="1" applyAlignment="1">
      <alignment horizontal="left" vertical="center" wrapText="1"/>
    </xf>
    <xf numFmtId="0" fontId="11" fillId="0" borderId="1493" xfId="0" applyFont="1" applyBorder="1" applyAlignment="1">
      <alignment horizontal="left" vertical="center" wrapText="1"/>
    </xf>
    <xf numFmtId="0" fontId="7" fillId="3" borderId="1494" xfId="0" applyFont="1" applyFill="1" applyBorder="1" applyAlignment="1">
      <alignment horizontal="center" vertical="center"/>
    </xf>
    <xf numFmtId="0" fontId="7" fillId="3" borderId="1495" xfId="0" applyFont="1" applyFill="1" applyBorder="1" applyAlignment="1">
      <alignment horizontal="center" vertical="center"/>
    </xf>
    <xf numFmtId="0" fontId="7" fillId="3" borderId="1496" xfId="0" applyFont="1" applyFill="1" applyBorder="1" applyAlignment="1">
      <alignment horizontal="center" vertical="center"/>
    </xf>
    <xf numFmtId="0" fontId="8" fillId="0" borderId="1497" xfId="0" applyFont="1" applyBorder="1" applyAlignment="1">
      <alignment horizontal="left" vertical="top" wrapText="1"/>
    </xf>
    <xf numFmtId="0" fontId="8" fillId="0" borderId="1495" xfId="0" applyFont="1" applyBorder="1" applyAlignment="1">
      <alignment horizontal="left" vertical="top" wrapText="1"/>
    </xf>
    <xf numFmtId="0" fontId="8" fillId="0" borderId="1498" xfId="0" applyFont="1" applyBorder="1" applyAlignment="1">
      <alignment horizontal="left" vertical="top" wrapText="1"/>
    </xf>
    <xf numFmtId="0" fontId="7" fillId="3" borderId="1491" xfId="0" applyFont="1" applyFill="1" applyBorder="1" applyAlignment="1">
      <alignment horizontal="center" vertical="center"/>
    </xf>
    <xf numFmtId="0" fontId="7" fillId="3" borderId="1492" xfId="0" applyFont="1" applyFill="1" applyBorder="1" applyAlignment="1">
      <alignment horizontal="center" vertical="center"/>
    </xf>
    <xf numFmtId="0" fontId="11" fillId="0" borderId="1479" xfId="0" applyFont="1" applyBorder="1" applyAlignment="1">
      <alignment horizontal="left" vertical="center" wrapText="1"/>
    </xf>
    <xf numFmtId="0" fontId="11" fillId="0" borderId="1480" xfId="0" applyFont="1" applyBorder="1" applyAlignment="1">
      <alignment horizontal="left" vertical="center" wrapText="1"/>
    </xf>
    <xf numFmtId="0" fontId="7" fillId="3" borderId="1481" xfId="0" applyFont="1" applyFill="1" applyBorder="1" applyAlignment="1">
      <alignment horizontal="center" vertical="center"/>
    </xf>
    <xf numFmtId="0" fontId="7" fillId="3" borderId="1482" xfId="0" applyFont="1" applyFill="1" applyBorder="1" applyAlignment="1">
      <alignment horizontal="center" vertical="center"/>
    </xf>
    <xf numFmtId="0" fontId="13" fillId="0" borderId="1483" xfId="0" applyFont="1" applyBorder="1" applyAlignment="1">
      <alignment horizontal="left" vertical="center" shrinkToFit="1"/>
    </xf>
    <xf numFmtId="0" fontId="13" fillId="0" borderId="1484" xfId="0" applyFont="1" applyBorder="1" applyAlignment="1">
      <alignment horizontal="left" vertical="center" shrinkToFit="1"/>
    </xf>
    <xf numFmtId="0" fontId="13" fillId="0" borderId="1485" xfId="0" applyFont="1" applyBorder="1" applyAlignment="1">
      <alignment horizontal="left" vertical="center" shrinkToFit="1"/>
    </xf>
    <xf numFmtId="0" fontId="7" fillId="3" borderId="1572" xfId="0" applyFont="1" applyFill="1" applyBorder="1" applyAlignment="1">
      <alignment horizontal="center" vertical="center" wrapText="1"/>
    </xf>
    <xf numFmtId="0" fontId="7" fillId="3" borderId="1573" xfId="0" applyFont="1" applyFill="1" applyBorder="1" applyAlignment="1">
      <alignment horizontal="center" vertical="center" wrapText="1"/>
    </xf>
    <xf numFmtId="0" fontId="7" fillId="3" borderId="1574" xfId="0" applyFont="1" applyFill="1" applyBorder="1" applyAlignment="1">
      <alignment horizontal="center" vertical="center" wrapText="1"/>
    </xf>
    <xf numFmtId="0" fontId="7" fillId="4" borderId="1572" xfId="0" applyFont="1" applyFill="1" applyBorder="1" applyAlignment="1">
      <alignment horizontal="left" vertical="top" wrapText="1"/>
    </xf>
    <xf numFmtId="0" fontId="7" fillId="4" borderId="1573" xfId="0" applyFont="1" applyFill="1" applyBorder="1" applyAlignment="1">
      <alignment horizontal="left" vertical="top" wrapText="1"/>
    </xf>
    <xf numFmtId="0" fontId="7" fillId="4" borderId="1574" xfId="0" applyFont="1" applyFill="1" applyBorder="1" applyAlignment="1">
      <alignment horizontal="left" vertical="top" wrapText="1"/>
    </xf>
    <xf numFmtId="0" fontId="10" fillId="4" borderId="1572" xfId="0" applyFont="1" applyFill="1" applyBorder="1" applyAlignment="1">
      <alignment horizontal="center" vertical="center" wrapText="1"/>
    </xf>
    <xf numFmtId="0" fontId="10" fillId="4" borderId="1574" xfId="0" applyFont="1" applyFill="1" applyBorder="1" applyAlignment="1">
      <alignment horizontal="center" vertical="center" wrapText="1"/>
    </xf>
    <xf numFmtId="0" fontId="16" fillId="0" borderId="1572" xfId="0" applyFont="1" applyBorder="1" applyAlignment="1">
      <alignment horizontal="left" vertical="center" wrapText="1"/>
    </xf>
    <xf numFmtId="0" fontId="16" fillId="0" borderId="1573" xfId="0" applyFont="1" applyBorder="1" applyAlignment="1">
      <alignment horizontal="left" vertical="center" wrapText="1"/>
    </xf>
    <xf numFmtId="0" fontId="16" fillId="0" borderId="1574" xfId="0" applyFont="1" applyBorder="1" applyAlignment="1">
      <alignment horizontal="left" vertical="center" wrapText="1"/>
    </xf>
    <xf numFmtId="0" fontId="7" fillId="3" borderId="1572" xfId="0" applyFont="1" applyFill="1" applyBorder="1" applyAlignment="1">
      <alignment horizontal="center" vertical="center"/>
    </xf>
    <xf numFmtId="0" fontId="7" fillId="3" borderId="1573" xfId="0" applyFont="1" applyFill="1" applyBorder="1" applyAlignment="1">
      <alignment horizontal="center" vertical="center"/>
    </xf>
    <xf numFmtId="0" fontId="7" fillId="3" borderId="1567" xfId="0" applyFont="1" applyFill="1" applyBorder="1" applyAlignment="1">
      <alignment horizontal="center" vertical="center"/>
    </xf>
    <xf numFmtId="0" fontId="7" fillId="3" borderId="1568" xfId="0" applyFont="1" applyFill="1" applyBorder="1" applyAlignment="1">
      <alignment horizontal="center" vertical="center"/>
    </xf>
    <xf numFmtId="0" fontId="14" fillId="0" borderId="1569" xfId="0" applyFont="1" applyBorder="1" applyAlignment="1">
      <alignment horizontal="left" vertical="center" shrinkToFit="1"/>
    </xf>
    <xf numFmtId="0" fontId="14" fillId="0" borderId="1570" xfId="0" applyFont="1" applyBorder="1" applyAlignment="1">
      <alignment horizontal="left" vertical="center" shrinkToFit="1"/>
    </xf>
    <xf numFmtId="0" fontId="14" fillId="0" borderId="1571" xfId="0" applyFont="1" applyBorder="1" applyAlignment="1">
      <alignment horizontal="left" vertical="center" shrinkToFit="1"/>
    </xf>
    <xf numFmtId="0" fontId="7" fillId="3" borderId="1562" xfId="0" applyFont="1" applyFill="1" applyBorder="1" applyAlignment="1">
      <alignment horizontal="center" vertical="center"/>
    </xf>
    <xf numFmtId="0" fontId="7" fillId="3" borderId="1563" xfId="0" applyFont="1" applyFill="1" applyBorder="1" applyAlignment="1">
      <alignment horizontal="center" vertical="center"/>
    </xf>
    <xf numFmtId="0" fontId="7" fillId="3" borderId="1564" xfId="0" applyFont="1" applyFill="1" applyBorder="1" applyAlignment="1">
      <alignment horizontal="center" vertical="center"/>
    </xf>
    <xf numFmtId="0" fontId="8" fillId="0" borderId="1565" xfId="0" applyFont="1" applyBorder="1" applyAlignment="1">
      <alignment horizontal="left" vertical="top" wrapText="1"/>
    </xf>
    <xf numFmtId="0" fontId="8" fillId="0" borderId="1563" xfId="0" applyFont="1" applyBorder="1" applyAlignment="1">
      <alignment horizontal="left" vertical="top" wrapText="1"/>
    </xf>
    <xf numFmtId="0" fontId="8" fillId="0" borderId="1566" xfId="0" applyFont="1" applyBorder="1" applyAlignment="1">
      <alignment horizontal="left" vertical="top" wrapText="1"/>
    </xf>
    <xf numFmtId="0" fontId="7" fillId="3" borderId="1557" xfId="0" applyFont="1" applyFill="1" applyBorder="1" applyAlignment="1">
      <alignment horizontal="center" vertical="center"/>
    </xf>
    <xf numFmtId="0" fontId="7" fillId="3" borderId="1558" xfId="0" applyFont="1" applyFill="1" applyBorder="1" applyAlignment="1">
      <alignment horizontal="center" vertical="center"/>
    </xf>
    <xf numFmtId="0" fontId="14" fillId="0" borderId="1559" xfId="0" applyFont="1" applyBorder="1" applyAlignment="1">
      <alignment horizontal="left" vertical="center" shrinkToFit="1"/>
    </xf>
    <xf numFmtId="0" fontId="14" fillId="0" borderId="1560" xfId="0" applyFont="1" applyBorder="1" applyAlignment="1">
      <alignment horizontal="left" vertical="center" shrinkToFit="1"/>
    </xf>
    <xf numFmtId="0" fontId="14" fillId="0" borderId="1561" xfId="0" applyFont="1" applyBorder="1" applyAlignment="1">
      <alignment horizontal="left" vertical="center" shrinkToFit="1"/>
    </xf>
    <xf numFmtId="0" fontId="7" fillId="3" borderId="1552" xfId="0" applyFont="1" applyFill="1" applyBorder="1" applyAlignment="1">
      <alignment horizontal="center" vertical="center"/>
    </xf>
    <xf numFmtId="0" fontId="7" fillId="3" borderId="1553" xfId="0" applyFont="1" applyFill="1" applyBorder="1" applyAlignment="1">
      <alignment horizontal="center" vertical="center"/>
    </xf>
    <xf numFmtId="0" fontId="13" fillId="0" borderId="1554" xfId="0" applyFont="1" applyBorder="1" applyAlignment="1">
      <alignment horizontal="left" vertical="center" shrinkToFit="1"/>
    </xf>
    <xf numFmtId="0" fontId="13" fillId="0" borderId="1555" xfId="0" applyFont="1" applyBorder="1" applyAlignment="1">
      <alignment horizontal="left" vertical="center" shrinkToFit="1"/>
    </xf>
    <xf numFmtId="0" fontId="13" fillId="0" borderId="1556" xfId="0" applyFont="1" applyBorder="1" applyAlignment="1">
      <alignment horizontal="left" vertical="center" shrinkToFit="1"/>
    </xf>
    <xf numFmtId="0" fontId="13" fillId="0" borderId="1559" xfId="0" applyFont="1" applyBorder="1" applyAlignment="1">
      <alignment horizontal="left" vertical="center" shrinkToFit="1"/>
    </xf>
    <xf numFmtId="0" fontId="13" fillId="0" borderId="1560" xfId="0" applyFont="1" applyBorder="1" applyAlignment="1">
      <alignment horizontal="left" vertical="center" shrinkToFit="1"/>
    </xf>
    <xf numFmtId="0" fontId="13" fillId="0" borderId="1561" xfId="0" applyFont="1" applyBorder="1" applyAlignment="1">
      <alignment horizontal="left" vertical="center" shrinkToFit="1"/>
    </xf>
    <xf numFmtId="0" fontId="7" fillId="4" borderId="1539" xfId="0" applyFont="1" applyFill="1" applyBorder="1" applyAlignment="1">
      <alignment horizontal="left" vertical="top" wrapText="1"/>
    </xf>
    <xf numFmtId="0" fontId="7" fillId="4" borderId="1540" xfId="0" applyFont="1" applyFill="1" applyBorder="1" applyAlignment="1">
      <alignment horizontal="left" vertical="top" wrapText="1"/>
    </xf>
    <xf numFmtId="0" fontId="7" fillId="3" borderId="1538" xfId="0" applyFont="1" applyFill="1" applyBorder="1" applyAlignment="1">
      <alignment horizontal="center" vertical="center" wrapText="1"/>
    </xf>
    <xf numFmtId="0" fontId="7" fillId="3" borderId="1539" xfId="0" applyFont="1" applyFill="1" applyBorder="1" applyAlignment="1">
      <alignment horizontal="center" vertical="center" wrapText="1"/>
    </xf>
    <xf numFmtId="0" fontId="7" fillId="3" borderId="1551" xfId="0" applyFont="1" applyFill="1" applyBorder="1" applyAlignment="1">
      <alignment horizontal="center" vertical="center" wrapText="1"/>
    </xf>
    <xf numFmtId="0" fontId="7" fillId="3" borderId="1533" xfId="0" applyFont="1" applyFill="1" applyBorder="1" applyAlignment="1">
      <alignment horizontal="center" vertical="center"/>
    </xf>
    <xf numFmtId="0" fontId="7" fillId="3" borderId="1534" xfId="0" applyFont="1" applyFill="1" applyBorder="1" applyAlignment="1">
      <alignment horizontal="center" vertical="center"/>
    </xf>
    <xf numFmtId="0" fontId="14" fillId="0" borderId="1535" xfId="0" applyFont="1" applyBorder="1" applyAlignment="1">
      <alignment horizontal="left" vertical="center" shrinkToFit="1"/>
    </xf>
    <xf numFmtId="0" fontId="14" fillId="0" borderId="1536" xfId="0" applyFont="1" applyBorder="1" applyAlignment="1">
      <alignment horizontal="left" vertical="center" shrinkToFit="1"/>
    </xf>
    <xf numFmtId="0" fontId="14" fillId="0" borderId="1537" xfId="0" applyFont="1" applyBorder="1" applyAlignment="1">
      <alignment horizontal="left" vertical="center" shrinkToFit="1"/>
    </xf>
    <xf numFmtId="0" fontId="7" fillId="3" borderId="1546" xfId="0" applyFont="1" applyFill="1" applyBorder="1" applyAlignment="1">
      <alignment horizontal="center" vertical="center"/>
    </xf>
    <xf numFmtId="0" fontId="7" fillId="3" borderId="1547" xfId="0" applyFont="1" applyFill="1" applyBorder="1" applyAlignment="1">
      <alignment horizontal="center" vertical="center"/>
    </xf>
    <xf numFmtId="0" fontId="14" fillId="0" borderId="1548" xfId="0" applyFont="1" applyBorder="1" applyAlignment="1">
      <alignment horizontal="left" vertical="center" shrinkToFit="1"/>
    </xf>
    <xf numFmtId="0" fontId="14" fillId="0" borderId="1549" xfId="0" applyFont="1" applyBorder="1" applyAlignment="1">
      <alignment horizontal="left" vertical="center" shrinkToFit="1"/>
    </xf>
    <xf numFmtId="0" fontId="14" fillId="0" borderId="1550" xfId="0" applyFont="1" applyBorder="1" applyAlignment="1">
      <alignment horizontal="left" vertical="center" shrinkToFit="1"/>
    </xf>
    <xf numFmtId="0" fontId="13" fillId="0" borderId="1535" xfId="0" applyFont="1" applyBorder="1" applyAlignment="1">
      <alignment horizontal="left" vertical="center" shrinkToFit="1"/>
    </xf>
    <xf numFmtId="0" fontId="13" fillId="0" borderId="1536" xfId="0" applyFont="1" applyBorder="1" applyAlignment="1">
      <alignment horizontal="left" vertical="center" shrinkToFit="1"/>
    </xf>
    <xf numFmtId="0" fontId="13" fillId="0" borderId="1537" xfId="0" applyFont="1" applyBorder="1" applyAlignment="1">
      <alignment horizontal="left" vertical="center" shrinkToFit="1"/>
    </xf>
    <xf numFmtId="0" fontId="11" fillId="0" borderId="1539" xfId="0" applyFont="1" applyBorder="1" applyAlignment="1">
      <alignment horizontal="left" vertical="center" wrapText="1"/>
    </xf>
    <xf numFmtId="0" fontId="11" fillId="0" borderId="1540" xfId="0" applyFont="1" applyBorder="1" applyAlignment="1">
      <alignment horizontal="left" vertical="center" wrapText="1"/>
    </xf>
    <xf numFmtId="0" fontId="7" fillId="3" borderId="1541" xfId="0" applyFont="1" applyFill="1" applyBorder="1" applyAlignment="1">
      <alignment horizontal="center" vertical="center"/>
    </xf>
    <xf numFmtId="0" fontId="7" fillId="3" borderId="1542" xfId="0" applyFont="1" applyFill="1" applyBorder="1" applyAlignment="1">
      <alignment horizontal="center" vertical="center"/>
    </xf>
    <xf numFmtId="0" fontId="7" fillId="3" borderId="1543" xfId="0" applyFont="1" applyFill="1" applyBorder="1" applyAlignment="1">
      <alignment horizontal="center" vertical="center"/>
    </xf>
    <xf numFmtId="0" fontId="8" fillId="0" borderId="1544" xfId="0" applyFont="1" applyBorder="1" applyAlignment="1">
      <alignment horizontal="left" vertical="top" wrapText="1"/>
    </xf>
    <xf numFmtId="0" fontId="8" fillId="0" borderId="1542" xfId="0" applyFont="1" applyBorder="1" applyAlignment="1">
      <alignment horizontal="left" vertical="top" wrapText="1"/>
    </xf>
    <xf numFmtId="0" fontId="8" fillId="0" borderId="1545" xfId="0" applyFont="1" applyBorder="1" applyAlignment="1">
      <alignment horizontal="left" vertical="top" wrapText="1"/>
    </xf>
    <xf numFmtId="0" fontId="7" fillId="3" borderId="1538" xfId="0" applyFont="1" applyFill="1" applyBorder="1" applyAlignment="1">
      <alignment horizontal="center" vertical="center"/>
    </xf>
    <xf numFmtId="0" fontId="7" fillId="3" borderId="1539" xfId="0" applyFont="1" applyFill="1" applyBorder="1" applyAlignment="1">
      <alignment horizontal="center" vertical="center"/>
    </xf>
    <xf numFmtId="0" fontId="11" fillId="0" borderId="1526" xfId="0" applyFont="1" applyBorder="1" applyAlignment="1">
      <alignment horizontal="left" vertical="center" wrapText="1"/>
    </xf>
    <xf numFmtId="0" fontId="11" fillId="0" borderId="1527" xfId="0" applyFont="1" applyBorder="1" applyAlignment="1">
      <alignment horizontal="left" vertical="center" wrapText="1"/>
    </xf>
    <xf numFmtId="0" fontId="7" fillId="3" borderId="1528" xfId="0" applyFont="1" applyFill="1" applyBorder="1" applyAlignment="1">
      <alignment horizontal="center" vertical="center"/>
    </xf>
    <xf numFmtId="0" fontId="7" fillId="3" borderId="1529" xfId="0" applyFont="1" applyFill="1" applyBorder="1" applyAlignment="1">
      <alignment horizontal="center" vertical="center"/>
    </xf>
    <xf numFmtId="0" fontId="13" fillId="0" borderId="1530" xfId="0" applyFont="1" applyBorder="1" applyAlignment="1">
      <alignment horizontal="left" vertical="center" shrinkToFit="1"/>
    </xf>
    <xf numFmtId="0" fontId="13" fillId="0" borderId="1531" xfId="0" applyFont="1" applyBorder="1" applyAlignment="1">
      <alignment horizontal="left" vertical="center" shrinkToFit="1"/>
    </xf>
    <xf numFmtId="0" fontId="13" fillId="0" borderId="1532" xfId="0" applyFont="1" applyBorder="1" applyAlignment="1">
      <alignment horizontal="left" vertical="center" shrinkToFit="1"/>
    </xf>
    <xf numFmtId="0" fontId="7" fillId="3" borderId="1619" xfId="0" applyFont="1" applyFill="1" applyBorder="1" applyAlignment="1">
      <alignment horizontal="center" vertical="center" wrapText="1"/>
    </xf>
    <xf numFmtId="0" fontId="7" fillId="3" borderId="1620" xfId="0" applyFont="1" applyFill="1" applyBorder="1" applyAlignment="1">
      <alignment horizontal="center" vertical="center" wrapText="1"/>
    </xf>
    <xf numFmtId="0" fontId="7" fillId="3" borderId="1621" xfId="0" applyFont="1" applyFill="1" applyBorder="1" applyAlignment="1">
      <alignment horizontal="center" vertical="center" wrapText="1"/>
    </xf>
    <xf numFmtId="0" fontId="7" fillId="4" borderId="1619" xfId="0" applyFont="1" applyFill="1" applyBorder="1" applyAlignment="1">
      <alignment horizontal="left" vertical="top" wrapText="1"/>
    </xf>
    <xf numFmtId="0" fontId="7" fillId="4" borderId="1620" xfId="0" applyFont="1" applyFill="1" applyBorder="1" applyAlignment="1">
      <alignment horizontal="left" vertical="top" wrapText="1"/>
    </xf>
    <xf numFmtId="0" fontId="7" fillId="4" borderId="1621" xfId="0" applyFont="1" applyFill="1" applyBorder="1" applyAlignment="1">
      <alignment horizontal="left" vertical="top" wrapText="1"/>
    </xf>
    <xf numFmtId="0" fontId="10" fillId="4" borderId="1619" xfId="0" applyFont="1" applyFill="1" applyBorder="1" applyAlignment="1">
      <alignment horizontal="center" vertical="center" wrapText="1"/>
    </xf>
    <xf numFmtId="0" fontId="10" fillId="4" borderId="1621" xfId="0" applyFont="1" applyFill="1" applyBorder="1" applyAlignment="1">
      <alignment horizontal="center" vertical="center" wrapText="1"/>
    </xf>
    <xf numFmtId="0" fontId="16" fillId="0" borderId="1619" xfId="0" applyFont="1" applyBorder="1" applyAlignment="1">
      <alignment horizontal="left" vertical="center" wrapText="1"/>
    </xf>
    <xf numFmtId="0" fontId="16" fillId="0" borderId="1620" xfId="0" applyFont="1" applyBorder="1" applyAlignment="1">
      <alignment horizontal="left" vertical="center" wrapText="1"/>
    </xf>
    <xf numFmtId="0" fontId="16" fillId="0" borderId="1621" xfId="0" applyFont="1" applyBorder="1" applyAlignment="1">
      <alignment horizontal="left" vertical="center" wrapText="1"/>
    </xf>
    <xf numFmtId="0" fontId="7" fillId="3" borderId="1619" xfId="0" applyFont="1" applyFill="1" applyBorder="1" applyAlignment="1">
      <alignment horizontal="center" vertical="center"/>
    </xf>
    <xf numFmtId="0" fontId="7" fillId="3" borderId="1620" xfId="0" applyFont="1" applyFill="1" applyBorder="1" applyAlignment="1">
      <alignment horizontal="center" vertical="center"/>
    </xf>
    <xf numFmtId="0" fontId="7" fillId="3" borderId="1614" xfId="0" applyFont="1" applyFill="1" applyBorder="1" applyAlignment="1">
      <alignment horizontal="center" vertical="center"/>
    </xf>
    <xf numFmtId="0" fontId="7" fillId="3" borderId="1615" xfId="0" applyFont="1" applyFill="1" applyBorder="1" applyAlignment="1">
      <alignment horizontal="center" vertical="center"/>
    </xf>
    <xf numFmtId="0" fontId="14" fillId="0" borderId="1616" xfId="0" applyFont="1" applyBorder="1" applyAlignment="1">
      <alignment horizontal="left" vertical="center" shrinkToFit="1"/>
    </xf>
    <xf numFmtId="0" fontId="14" fillId="0" borderId="1617" xfId="0" applyFont="1" applyBorder="1" applyAlignment="1">
      <alignment horizontal="left" vertical="center" shrinkToFit="1"/>
    </xf>
    <xf numFmtId="0" fontId="14" fillId="0" borderId="1618" xfId="0" applyFont="1" applyBorder="1" applyAlignment="1">
      <alignment horizontal="left" vertical="center" shrinkToFit="1"/>
    </xf>
    <xf numFmtId="0" fontId="7" fillId="3" borderId="1609" xfId="0" applyFont="1" applyFill="1" applyBorder="1" applyAlignment="1">
      <alignment horizontal="center" vertical="center"/>
    </xf>
    <xf numFmtId="0" fontId="7" fillId="3" borderId="1610" xfId="0" applyFont="1" applyFill="1" applyBorder="1" applyAlignment="1">
      <alignment horizontal="center" vertical="center"/>
    </xf>
    <xf numFmtId="0" fontId="7" fillId="3" borderId="1611" xfId="0" applyFont="1" applyFill="1" applyBorder="1" applyAlignment="1">
      <alignment horizontal="center" vertical="center"/>
    </xf>
    <xf numFmtId="0" fontId="8" fillId="0" borderId="1612" xfId="0" applyFont="1" applyBorder="1" applyAlignment="1">
      <alignment horizontal="left" vertical="top" wrapText="1"/>
    </xf>
    <xf numFmtId="0" fontId="8" fillId="0" borderId="1610" xfId="0" applyFont="1" applyBorder="1" applyAlignment="1">
      <alignment horizontal="left" vertical="top" wrapText="1"/>
    </xf>
    <xf numFmtId="0" fontId="8" fillId="0" borderId="1613" xfId="0" applyFont="1" applyBorder="1" applyAlignment="1">
      <alignment horizontal="left" vertical="top" wrapText="1"/>
    </xf>
    <xf numFmtId="0" fontId="7" fillId="3" borderId="1604" xfId="0" applyFont="1" applyFill="1" applyBorder="1" applyAlignment="1">
      <alignment horizontal="center" vertical="center"/>
    </xf>
    <xf numFmtId="0" fontId="7" fillId="3" borderId="1605" xfId="0" applyFont="1" applyFill="1" applyBorder="1" applyAlignment="1">
      <alignment horizontal="center" vertical="center"/>
    </xf>
    <xf numFmtId="0" fontId="14" fillId="0" borderId="1606" xfId="0" applyFont="1" applyBorder="1" applyAlignment="1">
      <alignment horizontal="left" vertical="center" shrinkToFit="1"/>
    </xf>
    <xf numFmtId="0" fontId="14" fillId="0" borderId="1607" xfId="0" applyFont="1" applyBorder="1" applyAlignment="1">
      <alignment horizontal="left" vertical="center" shrinkToFit="1"/>
    </xf>
    <xf numFmtId="0" fontId="14" fillId="0" borderId="1608" xfId="0" applyFont="1" applyBorder="1" applyAlignment="1">
      <alignment horizontal="left" vertical="center" shrinkToFit="1"/>
    </xf>
    <xf numFmtId="0" fontId="7" fillId="3" borderId="1599" xfId="0" applyFont="1" applyFill="1" applyBorder="1" applyAlignment="1">
      <alignment horizontal="center" vertical="center"/>
    </xf>
    <xf numFmtId="0" fontId="7" fillId="3" borderId="1600" xfId="0" applyFont="1" applyFill="1" applyBorder="1" applyAlignment="1">
      <alignment horizontal="center" vertical="center"/>
    </xf>
    <xf numFmtId="0" fontId="13" fillId="0" borderId="1601" xfId="0" applyFont="1" applyBorder="1" applyAlignment="1">
      <alignment horizontal="left" vertical="center" shrinkToFit="1"/>
    </xf>
    <xf numFmtId="0" fontId="13" fillId="0" borderId="1602" xfId="0" applyFont="1" applyBorder="1" applyAlignment="1">
      <alignment horizontal="left" vertical="center" shrinkToFit="1"/>
    </xf>
    <xf numFmtId="0" fontId="13" fillId="0" borderId="1603" xfId="0" applyFont="1" applyBorder="1" applyAlignment="1">
      <alignment horizontal="left" vertical="center" shrinkToFit="1"/>
    </xf>
    <xf numFmtId="0" fontId="13" fillId="0" borderId="1606" xfId="0" applyFont="1" applyBorder="1" applyAlignment="1">
      <alignment horizontal="left" vertical="center" shrinkToFit="1"/>
    </xf>
    <xf numFmtId="0" fontId="13" fillId="0" borderId="1607" xfId="0" applyFont="1" applyBorder="1" applyAlignment="1">
      <alignment horizontal="left" vertical="center" shrinkToFit="1"/>
    </xf>
    <xf numFmtId="0" fontId="13" fillId="0" borderId="1608" xfId="0" applyFont="1" applyBorder="1" applyAlignment="1">
      <alignment horizontal="left" vertical="center" shrinkToFit="1"/>
    </xf>
    <xf numFmtId="0" fontId="7" fillId="4" borderId="1586" xfId="0" applyFont="1" applyFill="1" applyBorder="1" applyAlignment="1">
      <alignment horizontal="left" vertical="top" wrapText="1"/>
    </xf>
    <xf numFmtId="0" fontId="7" fillId="4" borderId="1587" xfId="0" applyFont="1" applyFill="1" applyBorder="1" applyAlignment="1">
      <alignment horizontal="left" vertical="top" wrapText="1"/>
    </xf>
    <xf numFmtId="0" fontId="7" fillId="3" borderId="1585" xfId="0" applyFont="1" applyFill="1" applyBorder="1" applyAlignment="1">
      <alignment horizontal="center" vertical="center" wrapText="1"/>
    </xf>
    <xf numFmtId="0" fontId="7" fillId="3" borderId="1586" xfId="0" applyFont="1" applyFill="1" applyBorder="1" applyAlignment="1">
      <alignment horizontal="center" vertical="center" wrapText="1"/>
    </xf>
    <xf numFmtId="0" fontId="7" fillId="3" borderId="1598" xfId="0" applyFont="1" applyFill="1" applyBorder="1" applyAlignment="1">
      <alignment horizontal="center" vertical="center" wrapText="1"/>
    </xf>
    <xf numFmtId="0" fontId="7" fillId="3" borderId="1580" xfId="0" applyFont="1" applyFill="1" applyBorder="1" applyAlignment="1">
      <alignment horizontal="center" vertical="center"/>
    </xf>
    <xf numFmtId="0" fontId="7" fillId="3" borderId="1581" xfId="0" applyFont="1" applyFill="1" applyBorder="1" applyAlignment="1">
      <alignment horizontal="center" vertical="center"/>
    </xf>
    <xf numFmtId="0" fontId="14" fillId="0" borderId="1582" xfId="0" applyFont="1" applyBorder="1" applyAlignment="1">
      <alignment horizontal="left" vertical="center" shrinkToFit="1"/>
    </xf>
    <xf numFmtId="0" fontId="14" fillId="0" borderId="1583" xfId="0" applyFont="1" applyBorder="1" applyAlignment="1">
      <alignment horizontal="left" vertical="center" shrinkToFit="1"/>
    </xf>
    <xf numFmtId="0" fontId="14" fillId="0" borderId="1584" xfId="0" applyFont="1" applyBorder="1" applyAlignment="1">
      <alignment horizontal="left" vertical="center" shrinkToFit="1"/>
    </xf>
    <xf numFmtId="0" fontId="7" fillId="3" borderId="1593" xfId="0" applyFont="1" applyFill="1" applyBorder="1" applyAlignment="1">
      <alignment horizontal="center" vertical="center"/>
    </xf>
    <xf numFmtId="0" fontId="7" fillId="3" borderId="1594" xfId="0" applyFont="1" applyFill="1" applyBorder="1" applyAlignment="1">
      <alignment horizontal="center" vertical="center"/>
    </xf>
    <xf numFmtId="0" fontId="14" fillId="0" borderId="1595" xfId="0" applyFont="1" applyBorder="1" applyAlignment="1">
      <alignment horizontal="left" vertical="center" shrinkToFit="1"/>
    </xf>
    <xf numFmtId="0" fontId="14" fillId="0" borderId="1596" xfId="0" applyFont="1" applyBorder="1" applyAlignment="1">
      <alignment horizontal="left" vertical="center" shrinkToFit="1"/>
    </xf>
    <xf numFmtId="0" fontId="14" fillId="0" borderId="1597" xfId="0" applyFont="1" applyBorder="1" applyAlignment="1">
      <alignment horizontal="left" vertical="center" shrinkToFit="1"/>
    </xf>
    <xf numFmtId="0" fontId="13" fillId="0" borderId="1582" xfId="0" applyFont="1" applyBorder="1" applyAlignment="1">
      <alignment horizontal="left" vertical="center" shrinkToFit="1"/>
    </xf>
    <xf numFmtId="0" fontId="13" fillId="0" borderId="1583" xfId="0" applyFont="1" applyBorder="1" applyAlignment="1">
      <alignment horizontal="left" vertical="center" shrinkToFit="1"/>
    </xf>
    <xf numFmtId="0" fontId="13" fillId="0" borderId="1584" xfId="0" applyFont="1" applyBorder="1" applyAlignment="1">
      <alignment horizontal="left" vertical="center" shrinkToFit="1"/>
    </xf>
    <xf numFmtId="0" fontId="11" fillId="0" borderId="1586" xfId="0" applyFont="1" applyBorder="1" applyAlignment="1">
      <alignment horizontal="left" vertical="center" wrapText="1"/>
    </xf>
    <xf numFmtId="0" fontId="11" fillId="0" borderId="1587" xfId="0" applyFont="1" applyBorder="1" applyAlignment="1">
      <alignment horizontal="left" vertical="center" wrapText="1"/>
    </xf>
    <xf numFmtId="0" fontId="7" fillId="3" borderId="1588" xfId="0" applyFont="1" applyFill="1" applyBorder="1" applyAlignment="1">
      <alignment horizontal="center" vertical="center"/>
    </xf>
    <xf numFmtId="0" fontId="7" fillId="3" borderId="1589" xfId="0" applyFont="1" applyFill="1" applyBorder="1" applyAlignment="1">
      <alignment horizontal="center" vertical="center"/>
    </xf>
    <xf numFmtId="0" fontId="7" fillId="3" borderId="1590" xfId="0" applyFont="1" applyFill="1" applyBorder="1" applyAlignment="1">
      <alignment horizontal="center" vertical="center"/>
    </xf>
    <xf numFmtId="0" fontId="8" fillId="0" borderId="1591" xfId="0" applyFont="1" applyBorder="1" applyAlignment="1">
      <alignment horizontal="left" vertical="top" wrapText="1"/>
    </xf>
    <xf numFmtId="0" fontId="8" fillId="0" borderId="1589" xfId="0" applyFont="1" applyBorder="1" applyAlignment="1">
      <alignment horizontal="left" vertical="top" wrapText="1"/>
    </xf>
    <xf numFmtId="0" fontId="8" fillId="0" borderId="1592" xfId="0" applyFont="1" applyBorder="1" applyAlignment="1">
      <alignment horizontal="left" vertical="top" wrapText="1"/>
    </xf>
    <xf numFmtId="0" fontId="7" fillId="3" borderId="1585" xfId="0" applyFont="1" applyFill="1" applyBorder="1" applyAlignment="1">
      <alignment horizontal="center" vertical="center"/>
    </xf>
    <xf numFmtId="0" fontId="7" fillId="3" borderId="1586" xfId="0" applyFont="1" applyFill="1" applyBorder="1" applyAlignment="1">
      <alignment horizontal="center" vertical="center"/>
    </xf>
    <xf numFmtId="0" fontId="11" fillId="0" borderId="1573" xfId="0" applyFont="1" applyBorder="1" applyAlignment="1">
      <alignment horizontal="left" vertical="center" wrapText="1"/>
    </xf>
    <xf numFmtId="0" fontId="11" fillId="0" borderId="1574" xfId="0" applyFont="1" applyBorder="1" applyAlignment="1">
      <alignment horizontal="left" vertical="center" wrapText="1"/>
    </xf>
    <xf numFmtId="0" fontId="7" fillId="3" borderId="1575" xfId="0" applyFont="1" applyFill="1" applyBorder="1" applyAlignment="1">
      <alignment horizontal="center" vertical="center"/>
    </xf>
    <xf numFmtId="0" fontId="7" fillId="3" borderId="1576" xfId="0" applyFont="1" applyFill="1" applyBorder="1" applyAlignment="1">
      <alignment horizontal="center" vertical="center"/>
    </xf>
    <xf numFmtId="0" fontId="13" fillId="0" borderId="1577" xfId="0" applyFont="1" applyBorder="1" applyAlignment="1">
      <alignment horizontal="left" vertical="center" shrinkToFit="1"/>
    </xf>
    <xf numFmtId="0" fontId="13" fillId="0" borderId="1578" xfId="0" applyFont="1" applyBorder="1" applyAlignment="1">
      <alignment horizontal="left" vertical="center" shrinkToFit="1"/>
    </xf>
    <xf numFmtId="0" fontId="13" fillId="0" borderId="1579" xfId="0" applyFont="1" applyBorder="1" applyAlignment="1">
      <alignment horizontal="left" vertical="center" shrinkToFit="1"/>
    </xf>
    <xf numFmtId="0" fontId="7" fillId="3" borderId="1666" xfId="0" applyFont="1" applyFill="1" applyBorder="1" applyAlignment="1">
      <alignment horizontal="center" vertical="center" wrapText="1"/>
    </xf>
    <xf numFmtId="0" fontId="7" fillId="3" borderId="1667" xfId="0" applyFont="1" applyFill="1" applyBorder="1" applyAlignment="1">
      <alignment horizontal="center" vertical="center" wrapText="1"/>
    </xf>
    <xf numFmtId="0" fontId="7" fillId="3" borderId="1668" xfId="0" applyFont="1" applyFill="1" applyBorder="1" applyAlignment="1">
      <alignment horizontal="center" vertical="center" wrapText="1"/>
    </xf>
    <xf numFmtId="0" fontId="7" fillId="4" borderId="1666" xfId="0" applyFont="1" applyFill="1" applyBorder="1" applyAlignment="1">
      <alignment horizontal="left" vertical="top" wrapText="1"/>
    </xf>
    <xf numFmtId="0" fontId="7" fillId="4" borderId="1667" xfId="0" applyFont="1" applyFill="1" applyBorder="1" applyAlignment="1">
      <alignment horizontal="left" vertical="top" wrapText="1"/>
    </xf>
    <xf numFmtId="0" fontId="7" fillId="4" borderId="1668" xfId="0" applyFont="1" applyFill="1" applyBorder="1" applyAlignment="1">
      <alignment horizontal="left" vertical="top" wrapText="1"/>
    </xf>
    <xf numFmtId="0" fontId="10" fillId="4" borderId="1666" xfId="0" applyFont="1" applyFill="1" applyBorder="1" applyAlignment="1">
      <alignment horizontal="center" vertical="center" wrapText="1"/>
    </xf>
    <xf numFmtId="0" fontId="10" fillId="4" borderId="1668" xfId="0" applyFont="1" applyFill="1" applyBorder="1" applyAlignment="1">
      <alignment horizontal="center" vertical="center" wrapText="1"/>
    </xf>
    <xf numFmtId="0" fontId="16" fillId="0" borderId="1666" xfId="0" applyFont="1" applyBorder="1" applyAlignment="1">
      <alignment horizontal="left" vertical="center" wrapText="1"/>
    </xf>
    <xf numFmtId="0" fontId="16" fillId="0" borderId="1667" xfId="0" applyFont="1" applyBorder="1" applyAlignment="1">
      <alignment horizontal="left" vertical="center" wrapText="1"/>
    </xf>
    <xf numFmtId="0" fontId="16" fillId="0" borderId="1668" xfId="0" applyFont="1" applyBorder="1" applyAlignment="1">
      <alignment horizontal="left" vertical="center" wrapText="1"/>
    </xf>
    <xf numFmtId="0" fontId="7" fillId="3" borderId="1666" xfId="0" applyFont="1" applyFill="1" applyBorder="1" applyAlignment="1">
      <alignment horizontal="center" vertical="center"/>
    </xf>
    <xf numFmtId="0" fontId="7" fillId="3" borderId="1667" xfId="0" applyFont="1" applyFill="1" applyBorder="1" applyAlignment="1">
      <alignment horizontal="center" vertical="center"/>
    </xf>
    <xf numFmtId="0" fontId="7" fillId="3" borderId="1661" xfId="0" applyFont="1" applyFill="1" applyBorder="1" applyAlignment="1">
      <alignment horizontal="center" vertical="center"/>
    </xf>
    <xf numFmtId="0" fontId="7" fillId="3" borderId="1662" xfId="0" applyFont="1" applyFill="1" applyBorder="1" applyAlignment="1">
      <alignment horizontal="center" vertical="center"/>
    </xf>
    <xf numFmtId="0" fontId="14" fillId="0" borderId="1663" xfId="0" applyFont="1" applyBorder="1" applyAlignment="1">
      <alignment horizontal="left" vertical="center" shrinkToFit="1"/>
    </xf>
    <xf numFmtId="0" fontId="14" fillId="0" borderId="1664" xfId="0" applyFont="1" applyBorder="1" applyAlignment="1">
      <alignment horizontal="left" vertical="center" shrinkToFit="1"/>
    </xf>
    <xf numFmtId="0" fontId="14" fillId="0" borderId="1665" xfId="0" applyFont="1" applyBorder="1" applyAlignment="1">
      <alignment horizontal="left" vertical="center" shrinkToFit="1"/>
    </xf>
    <xf numFmtId="0" fontId="7" fillId="3" borderId="1656" xfId="0" applyFont="1" applyFill="1" applyBorder="1" applyAlignment="1">
      <alignment horizontal="center" vertical="center"/>
    </xf>
    <xf numFmtId="0" fontId="7" fillId="3" borderId="1657" xfId="0" applyFont="1" applyFill="1" applyBorder="1" applyAlignment="1">
      <alignment horizontal="center" vertical="center"/>
    </xf>
    <xf numFmtId="0" fontId="7" fillId="3" borderId="1658" xfId="0" applyFont="1" applyFill="1" applyBorder="1" applyAlignment="1">
      <alignment horizontal="center" vertical="center"/>
    </xf>
    <xf numFmtId="0" fontId="8" fillId="0" borderId="1659" xfId="0" applyFont="1" applyBorder="1" applyAlignment="1">
      <alignment horizontal="left" vertical="top" wrapText="1"/>
    </xf>
    <xf numFmtId="0" fontId="8" fillId="0" borderId="1657" xfId="0" applyFont="1" applyBorder="1" applyAlignment="1">
      <alignment horizontal="left" vertical="top" wrapText="1"/>
    </xf>
    <xf numFmtId="0" fontId="8" fillId="0" borderId="1660" xfId="0" applyFont="1" applyBorder="1" applyAlignment="1">
      <alignment horizontal="left" vertical="top" wrapText="1"/>
    </xf>
    <xf numFmtId="0" fontId="7" fillId="3" borderId="1651" xfId="0" applyFont="1" applyFill="1" applyBorder="1" applyAlignment="1">
      <alignment horizontal="center" vertical="center"/>
    </xf>
    <xf numFmtId="0" fontId="7" fillId="3" borderId="1652" xfId="0" applyFont="1" applyFill="1" applyBorder="1" applyAlignment="1">
      <alignment horizontal="center" vertical="center"/>
    </xf>
    <xf numFmtId="0" fontId="14" fillId="0" borderId="1653" xfId="0" applyFont="1" applyBorder="1" applyAlignment="1">
      <alignment horizontal="left" vertical="center" shrinkToFit="1"/>
    </xf>
    <xf numFmtId="0" fontId="14" fillId="0" borderId="1654" xfId="0" applyFont="1" applyBorder="1" applyAlignment="1">
      <alignment horizontal="left" vertical="center" shrinkToFit="1"/>
    </xf>
    <xf numFmtId="0" fontId="14" fillId="0" borderId="1655" xfId="0" applyFont="1" applyBorder="1" applyAlignment="1">
      <alignment horizontal="left" vertical="center" shrinkToFit="1"/>
    </xf>
    <xf numFmtId="0" fontId="7" fillId="3" borderId="1646" xfId="0" applyFont="1" applyFill="1" applyBorder="1" applyAlignment="1">
      <alignment horizontal="center" vertical="center"/>
    </xf>
    <xf numFmtId="0" fontId="7" fillId="3" borderId="1647" xfId="0" applyFont="1" applyFill="1" applyBorder="1" applyAlignment="1">
      <alignment horizontal="center" vertical="center"/>
    </xf>
    <xf numFmtId="0" fontId="13" fillId="0" borderId="1648" xfId="0" applyFont="1" applyBorder="1" applyAlignment="1">
      <alignment horizontal="left" vertical="center" shrinkToFit="1"/>
    </xf>
    <xf numFmtId="0" fontId="13" fillId="0" borderId="1649" xfId="0" applyFont="1" applyBorder="1" applyAlignment="1">
      <alignment horizontal="left" vertical="center" shrinkToFit="1"/>
    </xf>
    <xf numFmtId="0" fontId="13" fillId="0" borderId="1650" xfId="0" applyFont="1" applyBorder="1" applyAlignment="1">
      <alignment horizontal="left" vertical="center" shrinkToFit="1"/>
    </xf>
    <xf numFmtId="0" fontId="13" fillId="0" borderId="1653" xfId="0" applyFont="1" applyBorder="1" applyAlignment="1">
      <alignment horizontal="left" vertical="center" shrinkToFit="1"/>
    </xf>
    <xf numFmtId="0" fontId="13" fillId="0" borderId="1654" xfId="0" applyFont="1" applyBorder="1" applyAlignment="1">
      <alignment horizontal="left" vertical="center" shrinkToFit="1"/>
    </xf>
    <xf numFmtId="0" fontId="13" fillId="0" borderId="1655" xfId="0" applyFont="1" applyBorder="1" applyAlignment="1">
      <alignment horizontal="left" vertical="center" shrinkToFit="1"/>
    </xf>
    <xf numFmtId="0" fontId="7" fillId="4" borderId="1633" xfId="0" applyFont="1" applyFill="1" applyBorder="1" applyAlignment="1">
      <alignment horizontal="left" vertical="top" wrapText="1"/>
    </xf>
    <xf numFmtId="0" fontId="7" fillId="4" borderId="1634" xfId="0" applyFont="1" applyFill="1" applyBorder="1" applyAlignment="1">
      <alignment horizontal="left" vertical="top" wrapText="1"/>
    </xf>
    <xf numFmtId="0" fontId="7" fillId="3" borderId="1632" xfId="0" applyFont="1" applyFill="1" applyBorder="1" applyAlignment="1">
      <alignment horizontal="center" vertical="center" wrapText="1"/>
    </xf>
    <xf numFmtId="0" fontId="7" fillId="3" borderId="1633" xfId="0" applyFont="1" applyFill="1" applyBorder="1" applyAlignment="1">
      <alignment horizontal="center" vertical="center" wrapText="1"/>
    </xf>
    <xf numFmtId="0" fontId="7" fillId="3" borderId="1645" xfId="0" applyFont="1" applyFill="1" applyBorder="1" applyAlignment="1">
      <alignment horizontal="center" vertical="center" wrapText="1"/>
    </xf>
    <xf numFmtId="0" fontId="7" fillId="3" borderId="1627" xfId="0" applyFont="1" applyFill="1" applyBorder="1" applyAlignment="1">
      <alignment horizontal="center" vertical="center"/>
    </xf>
    <xf numFmtId="0" fontId="7" fillId="3" borderId="1628" xfId="0" applyFont="1" applyFill="1" applyBorder="1" applyAlignment="1">
      <alignment horizontal="center" vertical="center"/>
    </xf>
    <xf numFmtId="0" fontId="14" fillId="0" borderId="1629" xfId="0" applyFont="1" applyBorder="1" applyAlignment="1">
      <alignment horizontal="left" vertical="center" shrinkToFit="1"/>
    </xf>
    <xf numFmtId="0" fontId="14" fillId="0" borderId="1630" xfId="0" applyFont="1" applyBorder="1" applyAlignment="1">
      <alignment horizontal="left" vertical="center" shrinkToFit="1"/>
    </xf>
    <xf numFmtId="0" fontId="14" fillId="0" borderId="1631" xfId="0" applyFont="1" applyBorder="1" applyAlignment="1">
      <alignment horizontal="left" vertical="center" shrinkToFit="1"/>
    </xf>
    <xf numFmtId="0" fontId="7" fillId="3" borderId="1640" xfId="0" applyFont="1" applyFill="1" applyBorder="1" applyAlignment="1">
      <alignment horizontal="center" vertical="center"/>
    </xf>
    <xf numFmtId="0" fontId="7" fillId="3" borderId="1641" xfId="0" applyFont="1" applyFill="1" applyBorder="1" applyAlignment="1">
      <alignment horizontal="center" vertical="center"/>
    </xf>
    <xf numFmtId="0" fontId="14" fillId="0" borderId="1642" xfId="0" applyFont="1" applyBorder="1" applyAlignment="1">
      <alignment horizontal="left" vertical="center" shrinkToFit="1"/>
    </xf>
    <xf numFmtId="0" fontId="14" fillId="0" borderId="1643" xfId="0" applyFont="1" applyBorder="1" applyAlignment="1">
      <alignment horizontal="left" vertical="center" shrinkToFit="1"/>
    </xf>
    <xf numFmtId="0" fontId="14" fillId="0" borderId="1644" xfId="0" applyFont="1" applyBorder="1" applyAlignment="1">
      <alignment horizontal="left" vertical="center" shrinkToFit="1"/>
    </xf>
    <xf numFmtId="0" fontId="13" fillId="0" borderId="1629" xfId="0" applyFont="1" applyBorder="1" applyAlignment="1">
      <alignment horizontal="left" vertical="center" shrinkToFit="1"/>
    </xf>
    <xf numFmtId="0" fontId="13" fillId="0" borderId="1630" xfId="0" applyFont="1" applyBorder="1" applyAlignment="1">
      <alignment horizontal="left" vertical="center" shrinkToFit="1"/>
    </xf>
    <xf numFmtId="0" fontId="13" fillId="0" borderId="1631" xfId="0" applyFont="1" applyBorder="1" applyAlignment="1">
      <alignment horizontal="left" vertical="center" shrinkToFit="1"/>
    </xf>
    <xf numFmtId="0" fontId="11" fillId="0" borderId="1633" xfId="0" applyFont="1" applyBorder="1" applyAlignment="1">
      <alignment horizontal="left" vertical="center" wrapText="1"/>
    </xf>
    <xf numFmtId="0" fontId="11" fillId="0" borderId="1634" xfId="0" applyFont="1" applyBorder="1" applyAlignment="1">
      <alignment horizontal="left" vertical="center" wrapText="1"/>
    </xf>
    <xf numFmtId="0" fontId="7" fillId="3" borderId="1635" xfId="0" applyFont="1" applyFill="1" applyBorder="1" applyAlignment="1">
      <alignment horizontal="center" vertical="center"/>
    </xf>
    <xf numFmtId="0" fontId="7" fillId="3" borderId="1636" xfId="0" applyFont="1" applyFill="1" applyBorder="1" applyAlignment="1">
      <alignment horizontal="center" vertical="center"/>
    </xf>
    <xf numFmtId="0" fontId="7" fillId="3" borderId="1637" xfId="0" applyFont="1" applyFill="1" applyBorder="1" applyAlignment="1">
      <alignment horizontal="center" vertical="center"/>
    </xf>
    <xf numFmtId="0" fontId="8" fillId="0" borderId="1638" xfId="0" applyFont="1" applyBorder="1" applyAlignment="1">
      <alignment horizontal="left" vertical="top" wrapText="1"/>
    </xf>
    <xf numFmtId="0" fontId="8" fillId="0" borderId="1636" xfId="0" applyFont="1" applyBorder="1" applyAlignment="1">
      <alignment horizontal="left" vertical="top" wrapText="1"/>
    </xf>
    <xf numFmtId="0" fontId="8" fillId="0" borderId="1639" xfId="0" applyFont="1" applyBorder="1" applyAlignment="1">
      <alignment horizontal="left" vertical="top" wrapText="1"/>
    </xf>
    <xf numFmtId="0" fontId="7" fillId="3" borderId="1632" xfId="0" applyFont="1" applyFill="1" applyBorder="1" applyAlignment="1">
      <alignment horizontal="center" vertical="center"/>
    </xf>
    <xf numFmtId="0" fontId="7" fillId="3" borderId="1633" xfId="0" applyFont="1" applyFill="1" applyBorder="1" applyAlignment="1">
      <alignment horizontal="center" vertical="center"/>
    </xf>
    <xf numFmtId="0" fontId="11" fillId="0" borderId="1620" xfId="0" applyFont="1" applyBorder="1" applyAlignment="1">
      <alignment horizontal="left" vertical="center" wrapText="1"/>
    </xf>
    <xf numFmtId="0" fontId="11" fillId="0" borderId="1621" xfId="0" applyFont="1" applyBorder="1" applyAlignment="1">
      <alignment horizontal="left" vertical="center" wrapText="1"/>
    </xf>
    <xf numFmtId="0" fontId="7" fillId="3" borderId="1622" xfId="0" applyFont="1" applyFill="1" applyBorder="1" applyAlignment="1">
      <alignment horizontal="center" vertical="center"/>
    </xf>
    <xf numFmtId="0" fontId="7" fillId="3" borderId="1623" xfId="0" applyFont="1" applyFill="1" applyBorder="1" applyAlignment="1">
      <alignment horizontal="center" vertical="center"/>
    </xf>
    <xf numFmtId="0" fontId="13" fillId="0" borderId="1624" xfId="0" applyFont="1" applyBorder="1" applyAlignment="1">
      <alignment horizontal="left" vertical="center" shrinkToFit="1"/>
    </xf>
    <xf numFmtId="0" fontId="13" fillId="0" borderId="1625" xfId="0" applyFont="1" applyBorder="1" applyAlignment="1">
      <alignment horizontal="left" vertical="center" shrinkToFit="1"/>
    </xf>
    <xf numFmtId="0" fontId="13" fillId="0" borderId="1626" xfId="0" applyFont="1" applyBorder="1" applyAlignment="1">
      <alignment horizontal="left" vertical="center" shrinkToFit="1"/>
    </xf>
    <xf numFmtId="0" fontId="7" fillId="3" borderId="1713" xfId="0" applyFont="1" applyFill="1" applyBorder="1" applyAlignment="1">
      <alignment horizontal="center" vertical="center" wrapText="1"/>
    </xf>
    <xf numFmtId="0" fontId="7" fillId="3" borderId="1714" xfId="0" applyFont="1" applyFill="1" applyBorder="1" applyAlignment="1">
      <alignment horizontal="center" vertical="center" wrapText="1"/>
    </xf>
    <xf numFmtId="0" fontId="7" fillId="3" borderId="1715" xfId="0" applyFont="1" applyFill="1" applyBorder="1" applyAlignment="1">
      <alignment horizontal="center" vertical="center" wrapText="1"/>
    </xf>
    <xf numFmtId="0" fontId="7" fillId="4" borderId="1713" xfId="0" applyFont="1" applyFill="1" applyBorder="1" applyAlignment="1">
      <alignment horizontal="left" vertical="top" wrapText="1"/>
    </xf>
    <xf numFmtId="0" fontId="7" fillId="4" borderId="1714" xfId="0" applyFont="1" applyFill="1" applyBorder="1" applyAlignment="1">
      <alignment horizontal="left" vertical="top" wrapText="1"/>
    </xf>
    <xf numFmtId="0" fontId="7" fillId="4" borderId="1715" xfId="0" applyFont="1" applyFill="1" applyBorder="1" applyAlignment="1">
      <alignment horizontal="left" vertical="top" wrapText="1"/>
    </xf>
    <xf numFmtId="0" fontId="10" fillId="4" borderId="1713" xfId="0" applyFont="1" applyFill="1" applyBorder="1" applyAlignment="1">
      <alignment horizontal="center" vertical="center" wrapText="1"/>
    </xf>
    <xf numFmtId="0" fontId="10" fillId="4" borderId="1715" xfId="0" applyFont="1" applyFill="1" applyBorder="1" applyAlignment="1">
      <alignment horizontal="center" vertical="center" wrapText="1"/>
    </xf>
    <xf numFmtId="0" fontId="16" fillId="0" borderId="1713" xfId="0" applyFont="1" applyBorder="1" applyAlignment="1">
      <alignment horizontal="left" vertical="center" wrapText="1"/>
    </xf>
    <xf numFmtId="0" fontId="16" fillId="0" borderId="1714" xfId="0" applyFont="1" applyBorder="1" applyAlignment="1">
      <alignment horizontal="left" vertical="center" wrapText="1"/>
    </xf>
    <xf numFmtId="0" fontId="16" fillId="0" borderId="1715" xfId="0" applyFont="1" applyBorder="1" applyAlignment="1">
      <alignment horizontal="left" vertical="center" wrapText="1"/>
    </xf>
    <xf numFmtId="0" fontId="7" fillId="3" borderId="1713" xfId="0" applyFont="1" applyFill="1" applyBorder="1" applyAlignment="1">
      <alignment horizontal="center" vertical="center"/>
    </xf>
    <xf numFmtId="0" fontId="7" fillId="3" borderId="1714" xfId="0" applyFont="1" applyFill="1" applyBorder="1" applyAlignment="1">
      <alignment horizontal="center" vertical="center"/>
    </xf>
    <xf numFmtId="0" fontId="7" fillId="3" borderId="1708" xfId="0" applyFont="1" applyFill="1" applyBorder="1" applyAlignment="1">
      <alignment horizontal="center" vertical="center"/>
    </xf>
    <xf numFmtId="0" fontId="7" fillId="3" borderId="1709" xfId="0" applyFont="1" applyFill="1" applyBorder="1" applyAlignment="1">
      <alignment horizontal="center" vertical="center"/>
    </xf>
    <xf numFmtId="0" fontId="14" fillId="0" borderId="1710" xfId="0" applyFont="1" applyBorder="1" applyAlignment="1">
      <alignment horizontal="left" vertical="center" shrinkToFit="1"/>
    </xf>
    <xf numFmtId="0" fontId="14" fillId="0" borderId="1711" xfId="0" applyFont="1" applyBorder="1" applyAlignment="1">
      <alignment horizontal="left" vertical="center" shrinkToFit="1"/>
    </xf>
    <xf numFmtId="0" fontId="14" fillId="0" borderId="1712" xfId="0" applyFont="1" applyBorder="1" applyAlignment="1">
      <alignment horizontal="left" vertical="center" shrinkToFit="1"/>
    </xf>
    <xf numFmtId="0" fontId="7" fillId="3" borderId="1703" xfId="0" applyFont="1" applyFill="1" applyBorder="1" applyAlignment="1">
      <alignment horizontal="center" vertical="center"/>
    </xf>
    <xf numFmtId="0" fontId="7" fillId="3" borderId="1704" xfId="0" applyFont="1" applyFill="1" applyBorder="1" applyAlignment="1">
      <alignment horizontal="center" vertical="center"/>
    </xf>
    <xf numFmtId="0" fontId="7" fillId="3" borderId="1705" xfId="0" applyFont="1" applyFill="1" applyBorder="1" applyAlignment="1">
      <alignment horizontal="center" vertical="center"/>
    </xf>
    <xf numFmtId="0" fontId="8" fillId="0" borderId="1706" xfId="0" applyFont="1" applyBorder="1" applyAlignment="1">
      <alignment horizontal="left" vertical="top" wrapText="1"/>
    </xf>
    <xf numFmtId="0" fontId="8" fillId="0" borderId="1704" xfId="0" applyFont="1" applyBorder="1" applyAlignment="1">
      <alignment horizontal="left" vertical="top" wrapText="1"/>
    </xf>
    <xf numFmtId="0" fontId="8" fillId="0" borderId="1707" xfId="0" applyFont="1" applyBorder="1" applyAlignment="1">
      <alignment horizontal="left" vertical="top" wrapText="1"/>
    </xf>
    <xf numFmtId="0" fontId="7" fillId="3" borderId="1698" xfId="0" applyFont="1" applyFill="1" applyBorder="1" applyAlignment="1">
      <alignment horizontal="center" vertical="center"/>
    </xf>
    <xf numFmtId="0" fontId="7" fillId="3" borderId="1699" xfId="0" applyFont="1" applyFill="1" applyBorder="1" applyAlignment="1">
      <alignment horizontal="center" vertical="center"/>
    </xf>
    <xf numFmtId="0" fontId="14" fillId="0" borderId="1700" xfId="0" applyFont="1" applyBorder="1" applyAlignment="1">
      <alignment horizontal="left" vertical="center" shrinkToFit="1"/>
    </xf>
    <xf numFmtId="0" fontId="14" fillId="0" borderId="1701" xfId="0" applyFont="1" applyBorder="1" applyAlignment="1">
      <alignment horizontal="left" vertical="center" shrinkToFit="1"/>
    </xf>
    <xf numFmtId="0" fontId="14" fillId="0" borderId="1702" xfId="0" applyFont="1" applyBorder="1" applyAlignment="1">
      <alignment horizontal="left" vertical="center" shrinkToFit="1"/>
    </xf>
    <xf numFmtId="0" fontId="7" fillId="3" borderId="1693" xfId="0" applyFont="1" applyFill="1" applyBorder="1" applyAlignment="1">
      <alignment horizontal="center" vertical="center"/>
    </xf>
    <xf numFmtId="0" fontId="7" fillId="3" borderId="1694" xfId="0" applyFont="1" applyFill="1" applyBorder="1" applyAlignment="1">
      <alignment horizontal="center" vertical="center"/>
    </xf>
    <xf numFmtId="0" fontId="13" fillId="0" borderId="1695" xfId="0" applyFont="1" applyBorder="1" applyAlignment="1">
      <alignment horizontal="left" vertical="center" shrinkToFit="1"/>
    </xf>
    <xf numFmtId="0" fontId="13" fillId="0" borderId="1696" xfId="0" applyFont="1" applyBorder="1" applyAlignment="1">
      <alignment horizontal="left" vertical="center" shrinkToFit="1"/>
    </xf>
    <xf numFmtId="0" fontId="13" fillId="0" borderId="1697" xfId="0" applyFont="1" applyBorder="1" applyAlignment="1">
      <alignment horizontal="left" vertical="center" shrinkToFit="1"/>
    </xf>
    <xf numFmtId="0" fontId="13" fillId="0" borderId="1700" xfId="0" applyFont="1" applyBorder="1" applyAlignment="1">
      <alignment horizontal="left" vertical="center" shrinkToFit="1"/>
    </xf>
    <xf numFmtId="0" fontId="13" fillId="0" borderId="1701" xfId="0" applyFont="1" applyBorder="1" applyAlignment="1">
      <alignment horizontal="left" vertical="center" shrinkToFit="1"/>
    </xf>
    <xf numFmtId="0" fontId="13" fillId="0" borderId="1702" xfId="0" applyFont="1" applyBorder="1" applyAlignment="1">
      <alignment horizontal="left" vertical="center" shrinkToFit="1"/>
    </xf>
    <xf numFmtId="0" fontId="7" fillId="4" borderId="1680" xfId="0" applyFont="1" applyFill="1" applyBorder="1" applyAlignment="1">
      <alignment horizontal="left" vertical="top" wrapText="1"/>
    </xf>
    <xf numFmtId="0" fontId="7" fillId="4" borderId="1681" xfId="0" applyFont="1" applyFill="1" applyBorder="1" applyAlignment="1">
      <alignment horizontal="left" vertical="top" wrapText="1"/>
    </xf>
    <xf numFmtId="0" fontId="7" fillId="3" borderId="1679" xfId="0" applyFont="1" applyFill="1" applyBorder="1" applyAlignment="1">
      <alignment horizontal="center" vertical="center" wrapText="1"/>
    </xf>
    <xf numFmtId="0" fontId="7" fillId="3" borderId="1680" xfId="0" applyFont="1" applyFill="1" applyBorder="1" applyAlignment="1">
      <alignment horizontal="center" vertical="center" wrapText="1"/>
    </xf>
    <xf numFmtId="0" fontId="7" fillId="3" borderId="1692" xfId="0" applyFont="1" applyFill="1" applyBorder="1" applyAlignment="1">
      <alignment horizontal="center" vertical="center" wrapText="1"/>
    </xf>
    <xf numFmtId="0" fontId="7" fillId="3" borderId="1674" xfId="0" applyFont="1" applyFill="1" applyBorder="1" applyAlignment="1">
      <alignment horizontal="center" vertical="center"/>
    </xf>
    <xf numFmtId="0" fontId="7" fillId="3" borderId="1675" xfId="0" applyFont="1" applyFill="1" applyBorder="1" applyAlignment="1">
      <alignment horizontal="center" vertical="center"/>
    </xf>
    <xf numFmtId="0" fontId="14" fillId="0" borderId="1676" xfId="0" applyFont="1" applyBorder="1" applyAlignment="1">
      <alignment horizontal="left" vertical="center" shrinkToFit="1"/>
    </xf>
    <xf numFmtId="0" fontId="14" fillId="0" borderId="1677" xfId="0" applyFont="1" applyBorder="1" applyAlignment="1">
      <alignment horizontal="left" vertical="center" shrinkToFit="1"/>
    </xf>
    <xf numFmtId="0" fontId="14" fillId="0" borderId="1678" xfId="0" applyFont="1" applyBorder="1" applyAlignment="1">
      <alignment horizontal="left" vertical="center" shrinkToFit="1"/>
    </xf>
    <xf numFmtId="0" fontId="7" fillId="3" borderId="1687" xfId="0" applyFont="1" applyFill="1" applyBorder="1" applyAlignment="1">
      <alignment horizontal="center" vertical="center"/>
    </xf>
    <xf numFmtId="0" fontId="7" fillId="3" borderId="1688" xfId="0" applyFont="1" applyFill="1" applyBorder="1" applyAlignment="1">
      <alignment horizontal="center" vertical="center"/>
    </xf>
    <xf numFmtId="0" fontId="14" fillId="0" borderId="1689" xfId="0" applyFont="1" applyBorder="1" applyAlignment="1">
      <alignment horizontal="left" vertical="center" shrinkToFit="1"/>
    </xf>
    <xf numFmtId="0" fontId="14" fillId="0" borderId="1690" xfId="0" applyFont="1" applyBorder="1" applyAlignment="1">
      <alignment horizontal="left" vertical="center" shrinkToFit="1"/>
    </xf>
    <xf numFmtId="0" fontId="14" fillId="0" borderId="1691" xfId="0" applyFont="1" applyBorder="1" applyAlignment="1">
      <alignment horizontal="left" vertical="center" shrinkToFit="1"/>
    </xf>
    <xf numFmtId="0" fontId="13" fillId="0" borderId="1676" xfId="0" applyFont="1" applyBorder="1" applyAlignment="1">
      <alignment horizontal="left" vertical="center" shrinkToFit="1"/>
    </xf>
    <xf numFmtId="0" fontId="13" fillId="0" borderId="1677" xfId="0" applyFont="1" applyBorder="1" applyAlignment="1">
      <alignment horizontal="left" vertical="center" shrinkToFit="1"/>
    </xf>
    <xf numFmtId="0" fontId="13" fillId="0" borderId="1678" xfId="0" applyFont="1" applyBorder="1" applyAlignment="1">
      <alignment horizontal="left" vertical="center" shrinkToFit="1"/>
    </xf>
    <xf numFmtId="0" fontId="11" fillId="0" borderId="1680" xfId="0" applyFont="1" applyBorder="1" applyAlignment="1">
      <alignment horizontal="left" vertical="center" wrapText="1"/>
    </xf>
    <xf numFmtId="0" fontId="11" fillId="0" borderId="1681" xfId="0" applyFont="1" applyBorder="1" applyAlignment="1">
      <alignment horizontal="left" vertical="center" wrapText="1"/>
    </xf>
    <xf numFmtId="0" fontId="7" fillId="3" borderId="1682" xfId="0" applyFont="1" applyFill="1" applyBorder="1" applyAlignment="1">
      <alignment horizontal="center" vertical="center"/>
    </xf>
    <xf numFmtId="0" fontId="7" fillId="3" borderId="1683" xfId="0" applyFont="1" applyFill="1" applyBorder="1" applyAlignment="1">
      <alignment horizontal="center" vertical="center"/>
    </xf>
    <xf numFmtId="0" fontId="7" fillId="3" borderId="1684" xfId="0" applyFont="1" applyFill="1" applyBorder="1" applyAlignment="1">
      <alignment horizontal="center" vertical="center"/>
    </xf>
    <xf numFmtId="0" fontId="8" fillId="0" borderId="1685" xfId="0" applyFont="1" applyBorder="1" applyAlignment="1">
      <alignment horizontal="left" vertical="top" wrapText="1"/>
    </xf>
    <xf numFmtId="0" fontId="8" fillId="0" borderId="1683" xfId="0" applyFont="1" applyBorder="1" applyAlignment="1">
      <alignment horizontal="left" vertical="top" wrapText="1"/>
    </xf>
    <xf numFmtId="0" fontId="8" fillId="0" borderId="1686" xfId="0" applyFont="1" applyBorder="1" applyAlignment="1">
      <alignment horizontal="left" vertical="top" wrapText="1"/>
    </xf>
    <xf numFmtId="0" fontId="7" fillId="3" borderId="1679" xfId="0" applyFont="1" applyFill="1" applyBorder="1" applyAlignment="1">
      <alignment horizontal="center" vertical="center"/>
    </xf>
    <xf numFmtId="0" fontId="7" fillId="3" borderId="1680" xfId="0" applyFont="1" applyFill="1" applyBorder="1" applyAlignment="1">
      <alignment horizontal="center" vertical="center"/>
    </xf>
    <xf numFmtId="0" fontId="11" fillId="0" borderId="1667" xfId="0" applyFont="1" applyBorder="1" applyAlignment="1">
      <alignment horizontal="left" vertical="center" wrapText="1"/>
    </xf>
    <xf numFmtId="0" fontId="11" fillId="0" borderId="1668" xfId="0" applyFont="1" applyBorder="1" applyAlignment="1">
      <alignment horizontal="left" vertical="center" wrapText="1"/>
    </xf>
    <xf numFmtId="0" fontId="7" fillId="3" borderId="1669" xfId="0" applyFont="1" applyFill="1" applyBorder="1" applyAlignment="1">
      <alignment horizontal="center" vertical="center"/>
    </xf>
    <xf numFmtId="0" fontId="7" fillId="3" borderId="1670" xfId="0" applyFont="1" applyFill="1" applyBorder="1" applyAlignment="1">
      <alignment horizontal="center" vertical="center"/>
    </xf>
    <xf numFmtId="0" fontId="13" fillId="0" borderId="1671" xfId="0" applyFont="1" applyBorder="1" applyAlignment="1">
      <alignment horizontal="left" vertical="center" shrinkToFit="1"/>
    </xf>
    <xf numFmtId="0" fontId="13" fillId="0" borderId="1672" xfId="0" applyFont="1" applyBorder="1" applyAlignment="1">
      <alignment horizontal="left" vertical="center" shrinkToFit="1"/>
    </xf>
    <xf numFmtId="0" fontId="13" fillId="0" borderId="1673" xfId="0" applyFont="1" applyBorder="1" applyAlignment="1">
      <alignment horizontal="left" vertical="center" shrinkToFit="1"/>
    </xf>
    <xf numFmtId="0" fontId="7" fillId="3" borderId="1760" xfId="0" applyFont="1" applyFill="1" applyBorder="1" applyAlignment="1">
      <alignment horizontal="center" vertical="center" wrapText="1"/>
    </xf>
    <xf numFmtId="0" fontId="7" fillId="3" borderId="1761" xfId="0" applyFont="1" applyFill="1" applyBorder="1" applyAlignment="1">
      <alignment horizontal="center" vertical="center" wrapText="1"/>
    </xf>
    <xf numFmtId="0" fontId="7" fillId="3" borderId="1762" xfId="0" applyFont="1" applyFill="1" applyBorder="1" applyAlignment="1">
      <alignment horizontal="center" vertical="center" wrapText="1"/>
    </xf>
    <xf numFmtId="0" fontId="7" fillId="4" borderId="1760" xfId="0" applyFont="1" applyFill="1" applyBorder="1" applyAlignment="1">
      <alignment horizontal="left" vertical="top" wrapText="1"/>
    </xf>
    <xf numFmtId="0" fontId="7" fillId="4" borderId="1761" xfId="0" applyFont="1" applyFill="1" applyBorder="1" applyAlignment="1">
      <alignment horizontal="left" vertical="top" wrapText="1"/>
    </xf>
    <xf numFmtId="0" fontId="7" fillId="4" borderId="1762" xfId="0" applyFont="1" applyFill="1" applyBorder="1" applyAlignment="1">
      <alignment horizontal="left" vertical="top" wrapText="1"/>
    </xf>
    <xf numFmtId="0" fontId="10" fillId="4" borderId="1760" xfId="0" applyFont="1" applyFill="1" applyBorder="1" applyAlignment="1">
      <alignment horizontal="center" vertical="center" wrapText="1"/>
    </xf>
    <xf numFmtId="0" fontId="10" fillId="4" borderId="1762" xfId="0" applyFont="1" applyFill="1" applyBorder="1" applyAlignment="1">
      <alignment horizontal="center" vertical="center" wrapText="1"/>
    </xf>
    <xf numFmtId="0" fontId="16" fillId="0" borderId="1760" xfId="0" applyFont="1" applyBorder="1" applyAlignment="1">
      <alignment horizontal="left" vertical="center" wrapText="1"/>
    </xf>
    <xf numFmtId="0" fontId="16" fillId="0" borderId="1761" xfId="0" applyFont="1" applyBorder="1" applyAlignment="1">
      <alignment horizontal="left" vertical="center" wrapText="1"/>
    </xf>
    <xf numFmtId="0" fontId="16" fillId="0" borderId="1762" xfId="0" applyFont="1" applyBorder="1" applyAlignment="1">
      <alignment horizontal="left" vertical="center" wrapText="1"/>
    </xf>
    <xf numFmtId="0" fontId="7" fillId="3" borderId="1760" xfId="0" applyFont="1" applyFill="1" applyBorder="1" applyAlignment="1">
      <alignment horizontal="center" vertical="center"/>
    </xf>
    <xf numFmtId="0" fontId="7" fillId="3" borderId="1761" xfId="0" applyFont="1" applyFill="1" applyBorder="1" applyAlignment="1">
      <alignment horizontal="center" vertical="center"/>
    </xf>
    <xf numFmtId="0" fontId="7" fillId="3" borderId="1755" xfId="0" applyFont="1" applyFill="1" applyBorder="1" applyAlignment="1">
      <alignment horizontal="center" vertical="center"/>
    </xf>
    <xf numFmtId="0" fontId="7" fillId="3" borderId="1756" xfId="0" applyFont="1" applyFill="1" applyBorder="1" applyAlignment="1">
      <alignment horizontal="center" vertical="center"/>
    </xf>
    <xf numFmtId="0" fontId="14" fillId="0" borderId="1757" xfId="0" applyFont="1" applyBorder="1" applyAlignment="1">
      <alignment horizontal="left" vertical="center" shrinkToFit="1"/>
    </xf>
    <xf numFmtId="0" fontId="14" fillId="0" borderId="1758" xfId="0" applyFont="1" applyBorder="1" applyAlignment="1">
      <alignment horizontal="left" vertical="center" shrinkToFit="1"/>
    </xf>
    <xf numFmtId="0" fontId="14" fillId="0" borderId="1759" xfId="0" applyFont="1" applyBorder="1" applyAlignment="1">
      <alignment horizontal="left" vertical="center" shrinkToFit="1"/>
    </xf>
    <xf numFmtId="0" fontId="7" fillId="3" borderId="1750" xfId="0" applyFont="1" applyFill="1" applyBorder="1" applyAlignment="1">
      <alignment horizontal="center" vertical="center"/>
    </xf>
    <xf numFmtId="0" fontId="7" fillId="3" borderId="1751" xfId="0" applyFont="1" applyFill="1" applyBorder="1" applyAlignment="1">
      <alignment horizontal="center" vertical="center"/>
    </xf>
    <xf numFmtId="0" fontId="7" fillId="3" borderId="1752" xfId="0" applyFont="1" applyFill="1" applyBorder="1" applyAlignment="1">
      <alignment horizontal="center" vertical="center"/>
    </xf>
    <xf numFmtId="0" fontId="8" fillId="0" borderId="1753" xfId="0" applyFont="1" applyBorder="1" applyAlignment="1">
      <alignment horizontal="left" vertical="top" wrapText="1"/>
    </xf>
    <xf numFmtId="0" fontId="8" fillId="0" borderId="1751" xfId="0" applyFont="1" applyBorder="1" applyAlignment="1">
      <alignment horizontal="left" vertical="top" wrapText="1"/>
    </xf>
    <xf numFmtId="0" fontId="8" fillId="0" borderId="1754" xfId="0" applyFont="1" applyBorder="1" applyAlignment="1">
      <alignment horizontal="left" vertical="top" wrapText="1"/>
    </xf>
    <xf numFmtId="0" fontId="7" fillId="3" borderId="1745" xfId="0" applyFont="1" applyFill="1" applyBorder="1" applyAlignment="1">
      <alignment horizontal="center" vertical="center"/>
    </xf>
    <xf numFmtId="0" fontId="7" fillId="3" borderId="1746" xfId="0" applyFont="1" applyFill="1" applyBorder="1" applyAlignment="1">
      <alignment horizontal="center" vertical="center"/>
    </xf>
    <xf numFmtId="0" fontId="14" fillId="0" borderId="1747" xfId="0" applyFont="1" applyBorder="1" applyAlignment="1">
      <alignment horizontal="left" vertical="center" shrinkToFit="1"/>
    </xf>
    <xf numFmtId="0" fontId="14" fillId="0" borderId="1748" xfId="0" applyFont="1" applyBorder="1" applyAlignment="1">
      <alignment horizontal="left" vertical="center" shrinkToFit="1"/>
    </xf>
    <xf numFmtId="0" fontId="14" fillId="0" borderId="1749" xfId="0" applyFont="1" applyBorder="1" applyAlignment="1">
      <alignment horizontal="left" vertical="center" shrinkToFit="1"/>
    </xf>
    <xf numFmtId="0" fontId="7" fillId="3" borderId="1740" xfId="0" applyFont="1" applyFill="1" applyBorder="1" applyAlignment="1">
      <alignment horizontal="center" vertical="center"/>
    </xf>
    <xf numFmtId="0" fontId="7" fillId="3" borderId="1741" xfId="0" applyFont="1" applyFill="1" applyBorder="1" applyAlignment="1">
      <alignment horizontal="center" vertical="center"/>
    </xf>
    <xf numFmtId="0" fontId="13" fillId="0" borderId="1742" xfId="0" applyFont="1" applyBorder="1" applyAlignment="1">
      <alignment horizontal="left" vertical="center" shrinkToFit="1"/>
    </xf>
    <xf numFmtId="0" fontId="13" fillId="0" borderId="1743" xfId="0" applyFont="1" applyBorder="1" applyAlignment="1">
      <alignment horizontal="left" vertical="center" shrinkToFit="1"/>
    </xf>
    <xf numFmtId="0" fontId="13" fillId="0" borderId="1744" xfId="0" applyFont="1" applyBorder="1" applyAlignment="1">
      <alignment horizontal="left" vertical="center" shrinkToFit="1"/>
    </xf>
    <xf numFmtId="0" fontId="13" fillId="0" borderId="1747" xfId="0" applyFont="1" applyBorder="1" applyAlignment="1">
      <alignment horizontal="left" vertical="center" shrinkToFit="1"/>
    </xf>
    <xf numFmtId="0" fontId="13" fillId="0" borderId="1748" xfId="0" applyFont="1" applyBorder="1" applyAlignment="1">
      <alignment horizontal="left" vertical="center" shrinkToFit="1"/>
    </xf>
    <xf numFmtId="0" fontId="13" fillId="0" borderId="1749" xfId="0" applyFont="1" applyBorder="1" applyAlignment="1">
      <alignment horizontal="left" vertical="center" shrinkToFit="1"/>
    </xf>
    <xf numFmtId="0" fontId="7" fillId="4" borderId="1727" xfId="0" applyFont="1" applyFill="1" applyBorder="1" applyAlignment="1">
      <alignment horizontal="left" vertical="top" wrapText="1"/>
    </xf>
    <xf numFmtId="0" fontId="7" fillId="4" borderId="1728" xfId="0" applyFont="1" applyFill="1" applyBorder="1" applyAlignment="1">
      <alignment horizontal="left" vertical="top" wrapText="1"/>
    </xf>
    <xf numFmtId="0" fontId="7" fillId="3" borderId="1726" xfId="0" applyFont="1" applyFill="1" applyBorder="1" applyAlignment="1">
      <alignment horizontal="center" vertical="center" wrapText="1"/>
    </xf>
    <xf numFmtId="0" fontId="7" fillId="3" borderId="1727" xfId="0" applyFont="1" applyFill="1" applyBorder="1" applyAlignment="1">
      <alignment horizontal="center" vertical="center" wrapText="1"/>
    </xf>
    <xf numFmtId="0" fontId="7" fillId="3" borderId="1739" xfId="0" applyFont="1" applyFill="1" applyBorder="1" applyAlignment="1">
      <alignment horizontal="center" vertical="center" wrapText="1"/>
    </xf>
    <xf numFmtId="0" fontId="7" fillId="3" borderId="1721" xfId="0" applyFont="1" applyFill="1" applyBorder="1" applyAlignment="1">
      <alignment horizontal="center" vertical="center"/>
    </xf>
    <xf numFmtId="0" fontId="7" fillId="3" borderId="1722" xfId="0" applyFont="1" applyFill="1" applyBorder="1" applyAlignment="1">
      <alignment horizontal="center" vertical="center"/>
    </xf>
    <xf numFmtId="0" fontId="14" fillId="0" borderId="1723" xfId="0" applyFont="1" applyBorder="1" applyAlignment="1">
      <alignment horizontal="left" vertical="center" shrinkToFit="1"/>
    </xf>
    <xf numFmtId="0" fontId="14" fillId="0" borderId="1724" xfId="0" applyFont="1" applyBorder="1" applyAlignment="1">
      <alignment horizontal="left" vertical="center" shrinkToFit="1"/>
    </xf>
    <xf numFmtId="0" fontId="14" fillId="0" borderId="1725" xfId="0" applyFont="1" applyBorder="1" applyAlignment="1">
      <alignment horizontal="left" vertical="center" shrinkToFit="1"/>
    </xf>
    <xf numFmtId="0" fontId="7" fillId="3" borderId="1734" xfId="0" applyFont="1" applyFill="1" applyBorder="1" applyAlignment="1">
      <alignment horizontal="center" vertical="center"/>
    </xf>
    <xf numFmtId="0" fontId="7" fillId="3" borderId="1735" xfId="0" applyFont="1" applyFill="1" applyBorder="1" applyAlignment="1">
      <alignment horizontal="center" vertical="center"/>
    </xf>
    <xf numFmtId="0" fontId="14" fillId="0" borderId="1736" xfId="0" applyFont="1" applyBorder="1" applyAlignment="1">
      <alignment horizontal="left" vertical="center" shrinkToFit="1"/>
    </xf>
    <xf numFmtId="0" fontId="14" fillId="0" borderId="1737" xfId="0" applyFont="1" applyBorder="1" applyAlignment="1">
      <alignment horizontal="left" vertical="center" shrinkToFit="1"/>
    </xf>
    <xf numFmtId="0" fontId="14" fillId="0" borderId="1738" xfId="0" applyFont="1" applyBorder="1" applyAlignment="1">
      <alignment horizontal="left" vertical="center" shrinkToFit="1"/>
    </xf>
    <xf numFmtId="0" fontId="13" fillId="0" borderId="1723" xfId="0" applyFont="1" applyBorder="1" applyAlignment="1">
      <alignment horizontal="left" vertical="center" shrinkToFit="1"/>
    </xf>
    <xf numFmtId="0" fontId="13" fillId="0" borderId="1724" xfId="0" applyFont="1" applyBorder="1" applyAlignment="1">
      <alignment horizontal="left" vertical="center" shrinkToFit="1"/>
    </xf>
    <xf numFmtId="0" fontId="13" fillId="0" borderId="1725" xfId="0" applyFont="1" applyBorder="1" applyAlignment="1">
      <alignment horizontal="left" vertical="center" shrinkToFit="1"/>
    </xf>
    <xf numFmtId="0" fontId="11" fillId="0" borderId="1727" xfId="0" applyFont="1" applyBorder="1" applyAlignment="1">
      <alignment horizontal="left" vertical="center" wrapText="1"/>
    </xf>
    <xf numFmtId="0" fontId="11" fillId="0" borderId="1728" xfId="0" applyFont="1" applyBorder="1" applyAlignment="1">
      <alignment horizontal="left" vertical="center" wrapText="1"/>
    </xf>
    <xf numFmtId="0" fontId="7" fillId="3" borderId="1729" xfId="0" applyFont="1" applyFill="1" applyBorder="1" applyAlignment="1">
      <alignment horizontal="center" vertical="center"/>
    </xf>
    <xf numFmtId="0" fontId="7" fillId="3" borderId="1730" xfId="0" applyFont="1" applyFill="1" applyBorder="1" applyAlignment="1">
      <alignment horizontal="center" vertical="center"/>
    </xf>
    <xf numFmtId="0" fontId="7" fillId="3" borderId="1731" xfId="0" applyFont="1" applyFill="1" applyBorder="1" applyAlignment="1">
      <alignment horizontal="center" vertical="center"/>
    </xf>
    <xf numFmtId="0" fontId="8" fillId="0" borderId="1732" xfId="0" applyFont="1" applyBorder="1" applyAlignment="1">
      <alignment horizontal="left" vertical="top" wrapText="1"/>
    </xf>
    <xf numFmtId="0" fontId="8" fillId="0" borderId="1730" xfId="0" applyFont="1" applyBorder="1" applyAlignment="1">
      <alignment horizontal="left" vertical="top" wrapText="1"/>
    </xf>
    <xf numFmtId="0" fontId="8" fillId="0" borderId="1733" xfId="0" applyFont="1" applyBorder="1" applyAlignment="1">
      <alignment horizontal="left" vertical="top" wrapText="1"/>
    </xf>
    <xf numFmtId="0" fontId="7" fillId="3" borderId="1726" xfId="0" applyFont="1" applyFill="1" applyBorder="1" applyAlignment="1">
      <alignment horizontal="center" vertical="center"/>
    </xf>
    <xf numFmtId="0" fontId="7" fillId="3" borderId="1727" xfId="0" applyFont="1" applyFill="1" applyBorder="1" applyAlignment="1">
      <alignment horizontal="center" vertical="center"/>
    </xf>
    <xf numFmtId="0" fontId="11" fillId="0" borderId="1714" xfId="0" applyFont="1" applyBorder="1" applyAlignment="1">
      <alignment horizontal="left" vertical="center" wrapText="1"/>
    </xf>
    <xf numFmtId="0" fontId="11" fillId="0" borderId="1715" xfId="0" applyFont="1" applyBorder="1" applyAlignment="1">
      <alignment horizontal="left" vertical="center" wrapText="1"/>
    </xf>
    <xf numFmtId="0" fontId="7" fillId="3" borderId="1716" xfId="0" applyFont="1" applyFill="1" applyBorder="1" applyAlignment="1">
      <alignment horizontal="center" vertical="center"/>
    </xf>
    <xf numFmtId="0" fontId="7" fillId="3" borderId="1717" xfId="0" applyFont="1" applyFill="1" applyBorder="1" applyAlignment="1">
      <alignment horizontal="center" vertical="center"/>
    </xf>
    <xf numFmtId="0" fontId="13" fillId="0" borderId="1718" xfId="0" applyFont="1" applyBorder="1" applyAlignment="1">
      <alignment horizontal="left" vertical="center" shrinkToFit="1"/>
    </xf>
    <xf numFmtId="0" fontId="13" fillId="0" borderId="1719" xfId="0" applyFont="1" applyBorder="1" applyAlignment="1">
      <alignment horizontal="left" vertical="center" shrinkToFit="1"/>
    </xf>
    <xf numFmtId="0" fontId="13" fillId="0" borderId="1720" xfId="0" applyFont="1" applyBorder="1" applyAlignment="1">
      <alignment horizontal="left" vertical="center" shrinkToFit="1"/>
    </xf>
    <xf numFmtId="0" fontId="7" fillId="3" borderId="1807" xfId="0" applyFont="1" applyFill="1" applyBorder="1" applyAlignment="1">
      <alignment horizontal="center" vertical="center" wrapText="1"/>
    </xf>
    <xf numFmtId="0" fontId="7" fillId="3" borderId="1808" xfId="0" applyFont="1" applyFill="1" applyBorder="1" applyAlignment="1">
      <alignment horizontal="center" vertical="center" wrapText="1"/>
    </xf>
    <xf numFmtId="0" fontId="7" fillId="3" borderId="1809" xfId="0" applyFont="1" applyFill="1" applyBorder="1" applyAlignment="1">
      <alignment horizontal="center" vertical="center" wrapText="1"/>
    </xf>
    <xf numFmtId="0" fontId="7" fillId="4" borderId="1807" xfId="0" applyFont="1" applyFill="1" applyBorder="1" applyAlignment="1">
      <alignment horizontal="left" vertical="top" wrapText="1"/>
    </xf>
    <xf numFmtId="0" fontId="7" fillId="4" borderId="1808" xfId="0" applyFont="1" applyFill="1" applyBorder="1" applyAlignment="1">
      <alignment horizontal="left" vertical="top" wrapText="1"/>
    </xf>
    <xf numFmtId="0" fontId="7" fillId="4" borderId="1809" xfId="0" applyFont="1" applyFill="1" applyBorder="1" applyAlignment="1">
      <alignment horizontal="left" vertical="top" wrapText="1"/>
    </xf>
    <xf numFmtId="0" fontId="10" fillId="4" borderId="1807" xfId="0" applyFont="1" applyFill="1" applyBorder="1" applyAlignment="1">
      <alignment horizontal="center" vertical="center" wrapText="1"/>
    </xf>
    <xf numFmtId="0" fontId="10" fillId="4" borderId="1809" xfId="0" applyFont="1" applyFill="1" applyBorder="1" applyAlignment="1">
      <alignment horizontal="center" vertical="center" wrapText="1"/>
    </xf>
    <xf numFmtId="0" fontId="16" fillId="0" borderId="1807" xfId="0" applyFont="1" applyBorder="1" applyAlignment="1">
      <alignment horizontal="left" vertical="center" wrapText="1"/>
    </xf>
    <xf numFmtId="0" fontId="16" fillId="0" borderId="1808" xfId="0" applyFont="1" applyBorder="1" applyAlignment="1">
      <alignment horizontal="left" vertical="center" wrapText="1"/>
    </xf>
    <xf numFmtId="0" fontId="16" fillId="0" borderId="1809" xfId="0" applyFont="1" applyBorder="1" applyAlignment="1">
      <alignment horizontal="left" vertical="center" wrapText="1"/>
    </xf>
    <xf numFmtId="0" fontId="7" fillId="3" borderId="1807" xfId="0" applyFont="1" applyFill="1" applyBorder="1" applyAlignment="1">
      <alignment horizontal="center" vertical="center"/>
    </xf>
    <xf numFmtId="0" fontId="7" fillId="3" borderId="1808" xfId="0" applyFont="1" applyFill="1" applyBorder="1" applyAlignment="1">
      <alignment horizontal="center" vertical="center"/>
    </xf>
    <xf numFmtId="0" fontId="7" fillId="3" borderId="1802" xfId="0" applyFont="1" applyFill="1" applyBorder="1" applyAlignment="1">
      <alignment horizontal="center" vertical="center"/>
    </xf>
    <xf numFmtId="0" fontId="7" fillId="3" borderId="1803" xfId="0" applyFont="1" applyFill="1" applyBorder="1" applyAlignment="1">
      <alignment horizontal="center" vertical="center"/>
    </xf>
    <xf numFmtId="0" fontId="14" fillId="0" borderId="1804" xfId="0" applyFont="1" applyBorder="1" applyAlignment="1">
      <alignment horizontal="left" vertical="center" shrinkToFit="1"/>
    </xf>
    <xf numFmtId="0" fontId="14" fillId="0" borderId="1805" xfId="0" applyFont="1" applyBorder="1" applyAlignment="1">
      <alignment horizontal="left" vertical="center" shrinkToFit="1"/>
    </xf>
    <xf numFmtId="0" fontId="14" fillId="0" borderId="1806" xfId="0" applyFont="1" applyBorder="1" applyAlignment="1">
      <alignment horizontal="left" vertical="center" shrinkToFit="1"/>
    </xf>
    <xf numFmtId="0" fontId="7" fillId="3" borderId="1797" xfId="0" applyFont="1" applyFill="1" applyBorder="1" applyAlignment="1">
      <alignment horizontal="center" vertical="center"/>
    </xf>
    <xf numFmtId="0" fontId="7" fillId="3" borderId="1798" xfId="0" applyFont="1" applyFill="1" applyBorder="1" applyAlignment="1">
      <alignment horizontal="center" vertical="center"/>
    </xf>
    <xf numFmtId="0" fontId="7" fillId="3" borderId="1799" xfId="0" applyFont="1" applyFill="1" applyBorder="1" applyAlignment="1">
      <alignment horizontal="center" vertical="center"/>
    </xf>
    <xf numFmtId="0" fontId="8" fillId="0" borderId="1800" xfId="0" applyFont="1" applyBorder="1" applyAlignment="1">
      <alignment horizontal="left" vertical="top" wrapText="1"/>
    </xf>
    <xf numFmtId="0" fontId="8" fillId="0" borderId="1798" xfId="0" applyFont="1" applyBorder="1" applyAlignment="1">
      <alignment horizontal="left" vertical="top" wrapText="1"/>
    </xf>
    <xf numFmtId="0" fontId="8" fillId="0" borderId="1801" xfId="0" applyFont="1" applyBorder="1" applyAlignment="1">
      <alignment horizontal="left" vertical="top" wrapText="1"/>
    </xf>
    <xf numFmtId="0" fontId="7" fillId="3" borderId="1792" xfId="0" applyFont="1" applyFill="1" applyBorder="1" applyAlignment="1">
      <alignment horizontal="center" vertical="center"/>
    </xf>
    <xf numFmtId="0" fontId="7" fillId="3" borderId="1793" xfId="0" applyFont="1" applyFill="1" applyBorder="1" applyAlignment="1">
      <alignment horizontal="center" vertical="center"/>
    </xf>
    <xf numFmtId="0" fontId="14" fillId="0" borderId="1794" xfId="0" applyFont="1" applyBorder="1" applyAlignment="1">
      <alignment horizontal="left" vertical="center" shrinkToFit="1"/>
    </xf>
    <xf numFmtId="0" fontId="14" fillId="0" borderId="1795" xfId="0" applyFont="1" applyBorder="1" applyAlignment="1">
      <alignment horizontal="left" vertical="center" shrinkToFit="1"/>
    </xf>
    <xf numFmtId="0" fontId="14" fillId="0" borderId="1796" xfId="0" applyFont="1" applyBorder="1" applyAlignment="1">
      <alignment horizontal="left" vertical="center" shrinkToFit="1"/>
    </xf>
    <xf numFmtId="0" fontId="7" fillId="3" borderId="1787" xfId="0" applyFont="1" applyFill="1" applyBorder="1" applyAlignment="1">
      <alignment horizontal="center" vertical="center"/>
    </xf>
    <xf numFmtId="0" fontId="7" fillId="3" borderId="1788" xfId="0" applyFont="1" applyFill="1" applyBorder="1" applyAlignment="1">
      <alignment horizontal="center" vertical="center"/>
    </xf>
    <xf numFmtId="0" fontId="13" fillId="0" borderId="1789" xfId="0" applyFont="1" applyBorder="1" applyAlignment="1">
      <alignment horizontal="left" vertical="center" shrinkToFit="1"/>
    </xf>
    <xf numFmtId="0" fontId="13" fillId="0" borderId="1790" xfId="0" applyFont="1" applyBorder="1" applyAlignment="1">
      <alignment horizontal="left" vertical="center" shrinkToFit="1"/>
    </xf>
    <xf numFmtId="0" fontId="13" fillId="0" borderId="1791" xfId="0" applyFont="1" applyBorder="1" applyAlignment="1">
      <alignment horizontal="left" vertical="center" shrinkToFit="1"/>
    </xf>
    <xf numFmtId="0" fontId="13" fillId="0" borderId="1794" xfId="0" applyFont="1" applyBorder="1" applyAlignment="1">
      <alignment horizontal="left" vertical="center" shrinkToFit="1"/>
    </xf>
    <xf numFmtId="0" fontId="13" fillId="0" borderId="1795" xfId="0" applyFont="1" applyBorder="1" applyAlignment="1">
      <alignment horizontal="left" vertical="center" shrinkToFit="1"/>
    </xf>
    <xf numFmtId="0" fontId="13" fillId="0" borderId="1796" xfId="0" applyFont="1" applyBorder="1" applyAlignment="1">
      <alignment horizontal="left" vertical="center" shrinkToFit="1"/>
    </xf>
    <xf numFmtId="0" fontId="7" fillId="4" borderId="1774" xfId="0" applyFont="1" applyFill="1" applyBorder="1" applyAlignment="1">
      <alignment horizontal="left" vertical="top" wrapText="1"/>
    </xf>
    <xf numFmtId="0" fontId="7" fillId="4" borderId="1775" xfId="0" applyFont="1" applyFill="1" applyBorder="1" applyAlignment="1">
      <alignment horizontal="left" vertical="top" wrapText="1"/>
    </xf>
    <xf numFmtId="0" fontId="7" fillId="3" borderId="1773" xfId="0" applyFont="1" applyFill="1" applyBorder="1" applyAlignment="1">
      <alignment horizontal="center" vertical="center" wrapText="1"/>
    </xf>
    <xf numFmtId="0" fontId="7" fillId="3" borderId="1774" xfId="0" applyFont="1" applyFill="1" applyBorder="1" applyAlignment="1">
      <alignment horizontal="center" vertical="center" wrapText="1"/>
    </xf>
    <xf numFmtId="0" fontId="7" fillId="3" borderId="1786" xfId="0" applyFont="1" applyFill="1" applyBorder="1" applyAlignment="1">
      <alignment horizontal="center" vertical="center" wrapText="1"/>
    </xf>
    <xf numFmtId="0" fontId="7" fillId="3" borderId="1768" xfId="0" applyFont="1" applyFill="1" applyBorder="1" applyAlignment="1">
      <alignment horizontal="center" vertical="center"/>
    </xf>
    <xf numFmtId="0" fontId="7" fillId="3" borderId="1769" xfId="0" applyFont="1" applyFill="1" applyBorder="1" applyAlignment="1">
      <alignment horizontal="center" vertical="center"/>
    </xf>
    <xf numFmtId="0" fontId="14" fillId="0" borderId="1770" xfId="0" applyFont="1" applyBorder="1" applyAlignment="1">
      <alignment horizontal="left" vertical="center" shrinkToFit="1"/>
    </xf>
    <xf numFmtId="0" fontId="14" fillId="0" borderId="1771" xfId="0" applyFont="1" applyBorder="1" applyAlignment="1">
      <alignment horizontal="left" vertical="center" shrinkToFit="1"/>
    </xf>
    <xf numFmtId="0" fontId="14" fillId="0" borderId="1772" xfId="0" applyFont="1" applyBorder="1" applyAlignment="1">
      <alignment horizontal="left" vertical="center" shrinkToFit="1"/>
    </xf>
    <xf numFmtId="0" fontId="7" fillId="3" borderId="1781" xfId="0" applyFont="1" applyFill="1" applyBorder="1" applyAlignment="1">
      <alignment horizontal="center" vertical="center"/>
    </xf>
    <xf numFmtId="0" fontId="7" fillId="3" borderId="1782" xfId="0" applyFont="1" applyFill="1" applyBorder="1" applyAlignment="1">
      <alignment horizontal="center" vertical="center"/>
    </xf>
    <xf numFmtId="0" fontId="14" fillId="0" borderId="1783" xfId="0" applyFont="1" applyBorder="1" applyAlignment="1">
      <alignment horizontal="left" vertical="center" shrinkToFit="1"/>
    </xf>
    <xf numFmtId="0" fontId="14" fillId="0" borderId="1784" xfId="0" applyFont="1" applyBorder="1" applyAlignment="1">
      <alignment horizontal="left" vertical="center" shrinkToFit="1"/>
    </xf>
    <xf numFmtId="0" fontId="14" fillId="0" borderId="1785" xfId="0" applyFont="1" applyBorder="1" applyAlignment="1">
      <alignment horizontal="left" vertical="center" shrinkToFit="1"/>
    </xf>
    <xf numFmtId="0" fontId="13" fillId="0" borderId="1770" xfId="0" applyFont="1" applyBorder="1" applyAlignment="1">
      <alignment horizontal="left" vertical="center" shrinkToFit="1"/>
    </xf>
    <xf numFmtId="0" fontId="13" fillId="0" borderId="1771" xfId="0" applyFont="1" applyBorder="1" applyAlignment="1">
      <alignment horizontal="left" vertical="center" shrinkToFit="1"/>
    </xf>
    <xf numFmtId="0" fontId="13" fillId="0" borderId="1772" xfId="0" applyFont="1" applyBorder="1" applyAlignment="1">
      <alignment horizontal="left" vertical="center" shrinkToFit="1"/>
    </xf>
    <xf numFmtId="0" fontId="11" fillId="0" borderId="1774" xfId="0" applyFont="1" applyBorder="1" applyAlignment="1">
      <alignment horizontal="left" vertical="center" wrapText="1"/>
    </xf>
    <xf numFmtId="0" fontId="11" fillId="0" borderId="1775" xfId="0" applyFont="1" applyBorder="1" applyAlignment="1">
      <alignment horizontal="left" vertical="center" wrapText="1"/>
    </xf>
    <xf numFmtId="0" fontId="7" fillId="3" borderId="1776" xfId="0" applyFont="1" applyFill="1" applyBorder="1" applyAlignment="1">
      <alignment horizontal="center" vertical="center"/>
    </xf>
    <xf numFmtId="0" fontId="7" fillId="3" borderId="1777" xfId="0" applyFont="1" applyFill="1" applyBorder="1" applyAlignment="1">
      <alignment horizontal="center" vertical="center"/>
    </xf>
    <xf numFmtId="0" fontId="7" fillId="3" borderId="1778" xfId="0" applyFont="1" applyFill="1" applyBorder="1" applyAlignment="1">
      <alignment horizontal="center" vertical="center"/>
    </xf>
    <xf numFmtId="0" fontId="8" fillId="0" borderId="1779" xfId="0" applyFont="1" applyBorder="1" applyAlignment="1">
      <alignment horizontal="left" vertical="top" wrapText="1"/>
    </xf>
    <xf numFmtId="0" fontId="8" fillId="0" borderId="1777" xfId="0" applyFont="1" applyBorder="1" applyAlignment="1">
      <alignment horizontal="left" vertical="top" wrapText="1"/>
    </xf>
    <xf numFmtId="0" fontId="8" fillId="0" borderId="1780" xfId="0" applyFont="1" applyBorder="1" applyAlignment="1">
      <alignment horizontal="left" vertical="top" wrapText="1"/>
    </xf>
    <xf numFmtId="0" fontId="7" fillId="3" borderId="1773" xfId="0" applyFont="1" applyFill="1" applyBorder="1" applyAlignment="1">
      <alignment horizontal="center" vertical="center"/>
    </xf>
    <xf numFmtId="0" fontId="7" fillId="3" borderId="1774" xfId="0" applyFont="1" applyFill="1" applyBorder="1" applyAlignment="1">
      <alignment horizontal="center" vertical="center"/>
    </xf>
    <xf numFmtId="0" fontId="11" fillId="0" borderId="1761" xfId="0" applyFont="1" applyBorder="1" applyAlignment="1">
      <alignment horizontal="left" vertical="center" wrapText="1"/>
    </xf>
    <xf numFmtId="0" fontId="11" fillId="0" borderId="1762" xfId="0" applyFont="1" applyBorder="1" applyAlignment="1">
      <alignment horizontal="left" vertical="center" wrapText="1"/>
    </xf>
    <xf numFmtId="0" fontId="7" fillId="3" borderId="1763" xfId="0" applyFont="1" applyFill="1" applyBorder="1" applyAlignment="1">
      <alignment horizontal="center" vertical="center"/>
    </xf>
    <xf numFmtId="0" fontId="7" fillId="3" borderId="1764" xfId="0" applyFont="1" applyFill="1" applyBorder="1" applyAlignment="1">
      <alignment horizontal="center" vertical="center"/>
    </xf>
    <xf numFmtId="0" fontId="13" fillId="0" borderId="1765" xfId="0" applyFont="1" applyBorder="1" applyAlignment="1">
      <alignment horizontal="left" vertical="center" shrinkToFit="1"/>
    </xf>
    <xf numFmtId="0" fontId="13" fillId="0" borderId="1766" xfId="0" applyFont="1" applyBorder="1" applyAlignment="1">
      <alignment horizontal="left" vertical="center" shrinkToFit="1"/>
    </xf>
    <xf numFmtId="0" fontId="13" fillId="0" borderId="1767" xfId="0" applyFont="1" applyBorder="1" applyAlignment="1">
      <alignment horizontal="left" vertical="center" shrinkToFit="1"/>
    </xf>
    <xf numFmtId="0" fontId="7" fillId="3" borderId="1854" xfId="0" applyFont="1" applyFill="1" applyBorder="1" applyAlignment="1">
      <alignment horizontal="center" vertical="center" wrapText="1"/>
    </xf>
    <xf numFmtId="0" fontId="7" fillId="3" borderId="1855" xfId="0" applyFont="1" applyFill="1" applyBorder="1" applyAlignment="1">
      <alignment horizontal="center" vertical="center" wrapText="1"/>
    </xf>
    <xf numFmtId="0" fontId="7" fillId="3" borderId="1856" xfId="0" applyFont="1" applyFill="1" applyBorder="1" applyAlignment="1">
      <alignment horizontal="center" vertical="center" wrapText="1"/>
    </xf>
    <xf numFmtId="0" fontId="7" fillId="4" borderId="1854" xfId="0" applyFont="1" applyFill="1" applyBorder="1" applyAlignment="1">
      <alignment horizontal="left" vertical="top" wrapText="1"/>
    </xf>
    <xf numFmtId="0" fontId="7" fillId="4" borderId="1855" xfId="0" applyFont="1" applyFill="1" applyBorder="1" applyAlignment="1">
      <alignment horizontal="left" vertical="top" wrapText="1"/>
    </xf>
    <xf numFmtId="0" fontId="7" fillId="4" borderId="1856" xfId="0" applyFont="1" applyFill="1" applyBorder="1" applyAlignment="1">
      <alignment horizontal="left" vertical="top" wrapText="1"/>
    </xf>
    <xf numFmtId="0" fontId="10" fillId="4" borderId="1854" xfId="0" applyFont="1" applyFill="1" applyBorder="1" applyAlignment="1">
      <alignment horizontal="center" vertical="center" wrapText="1"/>
    </xf>
    <xf numFmtId="0" fontId="10" fillId="4" borderId="1856" xfId="0" applyFont="1" applyFill="1" applyBorder="1" applyAlignment="1">
      <alignment horizontal="center" vertical="center" wrapText="1"/>
    </xf>
    <xf numFmtId="0" fontId="16" fillId="0" borderId="1854" xfId="0" applyFont="1" applyBorder="1" applyAlignment="1">
      <alignment horizontal="left" vertical="center" wrapText="1"/>
    </xf>
    <xf numFmtId="0" fontId="16" fillId="0" borderId="1855" xfId="0" applyFont="1" applyBorder="1" applyAlignment="1">
      <alignment horizontal="left" vertical="center" wrapText="1"/>
    </xf>
    <xf numFmtId="0" fontId="16" fillId="0" borderId="1856" xfId="0" applyFont="1" applyBorder="1" applyAlignment="1">
      <alignment horizontal="left" vertical="center" wrapText="1"/>
    </xf>
    <xf numFmtId="0" fontId="7" fillId="3" borderId="1854" xfId="0" applyFont="1" applyFill="1" applyBorder="1" applyAlignment="1">
      <alignment horizontal="center" vertical="center"/>
    </xf>
    <xf numFmtId="0" fontId="7" fillId="3" borderId="1855" xfId="0" applyFont="1" applyFill="1" applyBorder="1" applyAlignment="1">
      <alignment horizontal="center" vertical="center"/>
    </xf>
    <xf numFmtId="0" fontId="7" fillId="3" borderId="1849" xfId="0" applyFont="1" applyFill="1" applyBorder="1" applyAlignment="1">
      <alignment horizontal="center" vertical="center"/>
    </xf>
    <xf numFmtId="0" fontId="7" fillId="3" borderId="1850" xfId="0" applyFont="1" applyFill="1" applyBorder="1" applyAlignment="1">
      <alignment horizontal="center" vertical="center"/>
    </xf>
    <xf numFmtId="0" fontId="14" fillId="0" borderId="1851" xfId="0" applyFont="1" applyBorder="1" applyAlignment="1">
      <alignment horizontal="left" vertical="center" shrinkToFit="1"/>
    </xf>
    <xf numFmtId="0" fontId="14" fillId="0" borderId="1852" xfId="0" applyFont="1" applyBorder="1" applyAlignment="1">
      <alignment horizontal="left" vertical="center" shrinkToFit="1"/>
    </xf>
    <xf numFmtId="0" fontId="14" fillId="0" borderId="1853" xfId="0" applyFont="1" applyBorder="1" applyAlignment="1">
      <alignment horizontal="left" vertical="center" shrinkToFit="1"/>
    </xf>
    <xf numFmtId="0" fontId="7" fillId="3" borderId="1844" xfId="0" applyFont="1" applyFill="1" applyBorder="1" applyAlignment="1">
      <alignment horizontal="center" vertical="center"/>
    </xf>
    <xf numFmtId="0" fontId="7" fillId="3" borderId="1845" xfId="0" applyFont="1" applyFill="1" applyBorder="1" applyAlignment="1">
      <alignment horizontal="center" vertical="center"/>
    </xf>
    <xf numFmtId="0" fontId="7" fillId="3" borderId="1846" xfId="0" applyFont="1" applyFill="1" applyBorder="1" applyAlignment="1">
      <alignment horizontal="center" vertical="center"/>
    </xf>
    <xf numFmtId="0" fontId="8" fillId="0" borderId="1847" xfId="0" applyFont="1" applyBorder="1" applyAlignment="1">
      <alignment horizontal="left" vertical="top" wrapText="1"/>
    </xf>
    <xf numFmtId="0" fontId="8" fillId="0" borderId="1845" xfId="0" applyFont="1" applyBorder="1" applyAlignment="1">
      <alignment horizontal="left" vertical="top" wrapText="1"/>
    </xf>
    <xf numFmtId="0" fontId="8" fillId="0" borderId="1848" xfId="0" applyFont="1" applyBorder="1" applyAlignment="1">
      <alignment horizontal="left" vertical="top" wrapText="1"/>
    </xf>
    <xf numFmtId="0" fontId="7" fillId="3" borderId="1839" xfId="0" applyFont="1" applyFill="1" applyBorder="1" applyAlignment="1">
      <alignment horizontal="center" vertical="center"/>
    </xf>
    <xf numFmtId="0" fontId="7" fillId="3" borderId="1840" xfId="0" applyFont="1" applyFill="1" applyBorder="1" applyAlignment="1">
      <alignment horizontal="center" vertical="center"/>
    </xf>
    <xf numFmtId="0" fontId="14" fillId="0" borderId="1841" xfId="0" applyFont="1" applyBorder="1" applyAlignment="1">
      <alignment horizontal="left" vertical="center" shrinkToFit="1"/>
    </xf>
    <xf numFmtId="0" fontId="14" fillId="0" borderId="1842" xfId="0" applyFont="1" applyBorder="1" applyAlignment="1">
      <alignment horizontal="left" vertical="center" shrinkToFit="1"/>
    </xf>
    <xf numFmtId="0" fontId="14" fillId="0" borderId="1843" xfId="0" applyFont="1" applyBorder="1" applyAlignment="1">
      <alignment horizontal="left" vertical="center" shrinkToFit="1"/>
    </xf>
    <xf numFmtId="0" fontId="7" fillId="3" borderId="1834" xfId="0" applyFont="1" applyFill="1" applyBorder="1" applyAlignment="1">
      <alignment horizontal="center" vertical="center"/>
    </xf>
    <xf numFmtId="0" fontId="7" fillId="3" borderId="1835" xfId="0" applyFont="1" applyFill="1" applyBorder="1" applyAlignment="1">
      <alignment horizontal="center" vertical="center"/>
    </xf>
    <xf numFmtId="0" fontId="13" fillId="0" borderId="1836" xfId="0" applyFont="1" applyBorder="1" applyAlignment="1">
      <alignment horizontal="left" vertical="center" shrinkToFit="1"/>
    </xf>
    <xf numFmtId="0" fontId="13" fillId="0" borderId="1837" xfId="0" applyFont="1" applyBorder="1" applyAlignment="1">
      <alignment horizontal="left" vertical="center" shrinkToFit="1"/>
    </xf>
    <xf numFmtId="0" fontId="13" fillId="0" borderId="1838" xfId="0" applyFont="1" applyBorder="1" applyAlignment="1">
      <alignment horizontal="left" vertical="center" shrinkToFit="1"/>
    </xf>
    <xf numFmtId="0" fontId="13" fillId="0" borderId="1841" xfId="0" applyFont="1" applyBorder="1" applyAlignment="1">
      <alignment horizontal="left" vertical="center" shrinkToFit="1"/>
    </xf>
    <xf numFmtId="0" fontId="13" fillId="0" borderId="1842" xfId="0" applyFont="1" applyBorder="1" applyAlignment="1">
      <alignment horizontal="left" vertical="center" shrinkToFit="1"/>
    </xf>
    <xf numFmtId="0" fontId="13" fillId="0" borderId="1843" xfId="0" applyFont="1" applyBorder="1" applyAlignment="1">
      <alignment horizontal="left" vertical="center" shrinkToFit="1"/>
    </xf>
    <xf numFmtId="0" fontId="7" fillId="4" borderId="1821" xfId="0" applyFont="1" applyFill="1" applyBorder="1" applyAlignment="1">
      <alignment horizontal="left" vertical="top" wrapText="1"/>
    </xf>
    <xf numFmtId="0" fontId="7" fillId="4" borderId="1822" xfId="0" applyFont="1" applyFill="1" applyBorder="1" applyAlignment="1">
      <alignment horizontal="left" vertical="top" wrapText="1"/>
    </xf>
    <xf numFmtId="0" fontId="7" fillId="3" borderId="1820" xfId="0" applyFont="1" applyFill="1" applyBorder="1" applyAlignment="1">
      <alignment horizontal="center" vertical="center" wrapText="1"/>
    </xf>
    <xf numFmtId="0" fontId="7" fillId="3" borderId="1821" xfId="0" applyFont="1" applyFill="1" applyBorder="1" applyAlignment="1">
      <alignment horizontal="center" vertical="center" wrapText="1"/>
    </xf>
    <xf numFmtId="0" fontId="7" fillId="3" borderId="1833" xfId="0" applyFont="1" applyFill="1" applyBorder="1" applyAlignment="1">
      <alignment horizontal="center" vertical="center" wrapText="1"/>
    </xf>
    <xf numFmtId="0" fontId="7" fillId="3" borderId="1815" xfId="0" applyFont="1" applyFill="1" applyBorder="1" applyAlignment="1">
      <alignment horizontal="center" vertical="center"/>
    </xf>
    <xf numFmtId="0" fontId="7" fillId="3" borderId="1816" xfId="0" applyFont="1" applyFill="1" applyBorder="1" applyAlignment="1">
      <alignment horizontal="center" vertical="center"/>
    </xf>
    <xf numFmtId="0" fontId="14" fillId="0" borderId="1817" xfId="0" applyFont="1" applyBorder="1" applyAlignment="1">
      <alignment horizontal="left" vertical="center" shrinkToFit="1"/>
    </xf>
    <xf numFmtId="0" fontId="14" fillId="0" borderId="1818" xfId="0" applyFont="1" applyBorder="1" applyAlignment="1">
      <alignment horizontal="left" vertical="center" shrinkToFit="1"/>
    </xf>
    <xf numFmtId="0" fontId="14" fillId="0" borderId="1819" xfId="0" applyFont="1" applyBorder="1" applyAlignment="1">
      <alignment horizontal="left" vertical="center" shrinkToFit="1"/>
    </xf>
    <xf numFmtId="0" fontId="7" fillId="3" borderId="1828" xfId="0" applyFont="1" applyFill="1" applyBorder="1" applyAlignment="1">
      <alignment horizontal="center" vertical="center"/>
    </xf>
    <xf numFmtId="0" fontId="7" fillId="3" borderId="1829" xfId="0" applyFont="1" applyFill="1" applyBorder="1" applyAlignment="1">
      <alignment horizontal="center" vertical="center"/>
    </xf>
    <xf numFmtId="0" fontId="14" fillId="0" borderId="1830" xfId="0" applyFont="1" applyBorder="1" applyAlignment="1">
      <alignment horizontal="left" vertical="center" shrinkToFit="1"/>
    </xf>
    <xf numFmtId="0" fontId="14" fillId="0" borderId="1831" xfId="0" applyFont="1" applyBorder="1" applyAlignment="1">
      <alignment horizontal="left" vertical="center" shrinkToFit="1"/>
    </xf>
    <xf numFmtId="0" fontId="14" fillId="0" borderId="1832" xfId="0" applyFont="1" applyBorder="1" applyAlignment="1">
      <alignment horizontal="left" vertical="center" shrinkToFit="1"/>
    </xf>
    <xf numFmtId="0" fontId="13" fillId="0" borderId="1817" xfId="0" applyFont="1" applyBorder="1" applyAlignment="1">
      <alignment horizontal="left" vertical="center" shrinkToFit="1"/>
    </xf>
    <xf numFmtId="0" fontId="13" fillId="0" borderId="1818" xfId="0" applyFont="1" applyBorder="1" applyAlignment="1">
      <alignment horizontal="left" vertical="center" shrinkToFit="1"/>
    </xf>
    <xf numFmtId="0" fontId="13" fillId="0" borderId="1819" xfId="0" applyFont="1" applyBorder="1" applyAlignment="1">
      <alignment horizontal="left" vertical="center" shrinkToFit="1"/>
    </xf>
    <xf numFmtId="0" fontId="11" fillId="0" borderId="1821" xfId="0" applyFont="1" applyBorder="1" applyAlignment="1">
      <alignment horizontal="left" vertical="center" wrapText="1"/>
    </xf>
    <xf numFmtId="0" fontId="11" fillId="0" borderId="1822" xfId="0" applyFont="1" applyBorder="1" applyAlignment="1">
      <alignment horizontal="left" vertical="center" wrapText="1"/>
    </xf>
    <xf numFmtId="0" fontId="7" fillId="3" borderId="1823" xfId="0" applyFont="1" applyFill="1" applyBorder="1" applyAlignment="1">
      <alignment horizontal="center" vertical="center"/>
    </xf>
    <xf numFmtId="0" fontId="7" fillId="3" borderId="1824" xfId="0" applyFont="1" applyFill="1" applyBorder="1" applyAlignment="1">
      <alignment horizontal="center" vertical="center"/>
    </xf>
    <xf numFmtId="0" fontId="7" fillId="3" borderId="1825" xfId="0" applyFont="1" applyFill="1" applyBorder="1" applyAlignment="1">
      <alignment horizontal="center" vertical="center"/>
    </xf>
    <xf numFmtId="0" fontId="8" fillId="0" borderId="1826" xfId="0" applyFont="1" applyBorder="1" applyAlignment="1">
      <alignment horizontal="left" vertical="top" wrapText="1"/>
    </xf>
    <xf numFmtId="0" fontId="8" fillId="0" borderId="1824" xfId="0" applyFont="1" applyBorder="1" applyAlignment="1">
      <alignment horizontal="left" vertical="top" wrapText="1"/>
    </xf>
    <xf numFmtId="0" fontId="8" fillId="0" borderId="1827" xfId="0" applyFont="1" applyBorder="1" applyAlignment="1">
      <alignment horizontal="left" vertical="top" wrapText="1"/>
    </xf>
    <xf numFmtId="0" fontId="7" fillId="3" borderId="1820" xfId="0" applyFont="1" applyFill="1" applyBorder="1" applyAlignment="1">
      <alignment horizontal="center" vertical="center"/>
    </xf>
    <xf numFmtId="0" fontId="7" fillId="3" borderId="1821" xfId="0" applyFont="1" applyFill="1" applyBorder="1" applyAlignment="1">
      <alignment horizontal="center" vertical="center"/>
    </xf>
    <xf numFmtId="0" fontId="11" fillId="0" borderId="1808" xfId="0" applyFont="1" applyBorder="1" applyAlignment="1">
      <alignment horizontal="left" vertical="center" wrapText="1"/>
    </xf>
    <xf numFmtId="0" fontId="11" fillId="0" borderId="1809" xfId="0" applyFont="1" applyBorder="1" applyAlignment="1">
      <alignment horizontal="left" vertical="center" wrapText="1"/>
    </xf>
    <xf numFmtId="0" fontId="7" fillId="3" borderId="1810" xfId="0" applyFont="1" applyFill="1" applyBorder="1" applyAlignment="1">
      <alignment horizontal="center" vertical="center"/>
    </xf>
    <xf numFmtId="0" fontId="7" fillId="3" borderId="1811" xfId="0" applyFont="1" applyFill="1" applyBorder="1" applyAlignment="1">
      <alignment horizontal="center" vertical="center"/>
    </xf>
    <xf numFmtId="0" fontId="13" fillId="0" borderId="1812" xfId="0" applyFont="1" applyBorder="1" applyAlignment="1">
      <alignment horizontal="left" vertical="center" shrinkToFit="1"/>
    </xf>
    <xf numFmtId="0" fontId="13" fillId="0" borderId="1813" xfId="0" applyFont="1" applyBorder="1" applyAlignment="1">
      <alignment horizontal="left" vertical="center" shrinkToFit="1"/>
    </xf>
    <xf numFmtId="0" fontId="13" fillId="0" borderId="1814" xfId="0" applyFont="1" applyBorder="1" applyAlignment="1">
      <alignment horizontal="left" vertical="center" shrinkToFit="1"/>
    </xf>
    <xf numFmtId="0" fontId="7" fillId="3" borderId="1901" xfId="0" applyFont="1" applyFill="1" applyBorder="1" applyAlignment="1">
      <alignment horizontal="center" vertical="center" wrapText="1"/>
    </xf>
    <xf numFmtId="0" fontId="7" fillId="3" borderId="1902" xfId="0" applyFont="1" applyFill="1" applyBorder="1" applyAlignment="1">
      <alignment horizontal="center" vertical="center" wrapText="1"/>
    </xf>
    <xf numFmtId="0" fontId="7" fillId="3" borderId="1903" xfId="0" applyFont="1" applyFill="1" applyBorder="1" applyAlignment="1">
      <alignment horizontal="center" vertical="center" wrapText="1"/>
    </xf>
    <xf numFmtId="0" fontId="7" fillId="4" borderId="1901" xfId="0" applyFont="1" applyFill="1" applyBorder="1" applyAlignment="1">
      <alignment horizontal="left" vertical="top" wrapText="1"/>
    </xf>
    <xf numFmtId="0" fontId="7" fillId="4" borderId="1902" xfId="0" applyFont="1" applyFill="1" applyBorder="1" applyAlignment="1">
      <alignment horizontal="left" vertical="top" wrapText="1"/>
    </xf>
    <xf numFmtId="0" fontId="7" fillId="4" borderId="1903" xfId="0" applyFont="1" applyFill="1" applyBorder="1" applyAlignment="1">
      <alignment horizontal="left" vertical="top" wrapText="1"/>
    </xf>
    <xf numFmtId="0" fontId="10" fillId="4" borderId="1901" xfId="0" applyFont="1" applyFill="1" applyBorder="1" applyAlignment="1">
      <alignment horizontal="center" vertical="center" wrapText="1"/>
    </xf>
    <xf numFmtId="0" fontId="10" fillId="4" borderId="1903" xfId="0" applyFont="1" applyFill="1" applyBorder="1" applyAlignment="1">
      <alignment horizontal="center" vertical="center" wrapText="1"/>
    </xf>
    <xf numFmtId="0" fontId="16" fillId="0" borderId="1901" xfId="0" applyFont="1" applyBorder="1" applyAlignment="1">
      <alignment horizontal="left" vertical="center" wrapText="1"/>
    </xf>
    <xf numFmtId="0" fontId="16" fillId="0" borderId="1902" xfId="0" applyFont="1" applyBorder="1" applyAlignment="1">
      <alignment horizontal="left" vertical="center" wrapText="1"/>
    </xf>
    <xf numFmtId="0" fontId="16" fillId="0" borderId="1903" xfId="0" applyFont="1" applyBorder="1" applyAlignment="1">
      <alignment horizontal="left" vertical="center" wrapText="1"/>
    </xf>
    <xf numFmtId="0" fontId="7" fillId="3" borderId="1901" xfId="0" applyFont="1" applyFill="1" applyBorder="1" applyAlignment="1">
      <alignment horizontal="center" vertical="center"/>
    </xf>
    <xf numFmtId="0" fontId="7" fillId="3" borderId="1902" xfId="0" applyFont="1" applyFill="1" applyBorder="1" applyAlignment="1">
      <alignment horizontal="center" vertical="center"/>
    </xf>
    <xf numFmtId="0" fontId="7" fillId="3" borderId="1896" xfId="0" applyFont="1" applyFill="1" applyBorder="1" applyAlignment="1">
      <alignment horizontal="center" vertical="center"/>
    </xf>
    <xf numFmtId="0" fontId="7" fillId="3" borderId="1897" xfId="0" applyFont="1" applyFill="1" applyBorder="1" applyAlignment="1">
      <alignment horizontal="center" vertical="center"/>
    </xf>
    <xf numFmtId="0" fontId="14" fillId="0" borderId="1898" xfId="0" applyFont="1" applyBorder="1" applyAlignment="1">
      <alignment horizontal="left" vertical="center" shrinkToFit="1"/>
    </xf>
    <xf numFmtId="0" fontId="14" fillId="0" borderId="1899" xfId="0" applyFont="1" applyBorder="1" applyAlignment="1">
      <alignment horizontal="left" vertical="center" shrinkToFit="1"/>
    </xf>
    <xf numFmtId="0" fontId="14" fillId="0" borderId="1900" xfId="0" applyFont="1" applyBorder="1" applyAlignment="1">
      <alignment horizontal="left" vertical="center" shrinkToFit="1"/>
    </xf>
    <xf numFmtId="0" fontId="7" fillId="3" borderId="1891" xfId="0" applyFont="1" applyFill="1" applyBorder="1" applyAlignment="1">
      <alignment horizontal="center" vertical="center"/>
    </xf>
    <xf numFmtId="0" fontId="7" fillId="3" borderId="1892" xfId="0" applyFont="1" applyFill="1" applyBorder="1" applyAlignment="1">
      <alignment horizontal="center" vertical="center"/>
    </xf>
    <xf numFmtId="0" fontId="7" fillId="3" borderId="1893" xfId="0" applyFont="1" applyFill="1" applyBorder="1" applyAlignment="1">
      <alignment horizontal="center" vertical="center"/>
    </xf>
    <xf numFmtId="0" fontId="8" fillId="0" borderId="1894" xfId="0" applyFont="1" applyBorder="1" applyAlignment="1">
      <alignment horizontal="left" vertical="top" wrapText="1"/>
    </xf>
    <xf numFmtId="0" fontId="8" fillId="0" borderId="1892" xfId="0" applyFont="1" applyBorder="1" applyAlignment="1">
      <alignment horizontal="left" vertical="top" wrapText="1"/>
    </xf>
    <xf numFmtId="0" fontId="8" fillId="0" borderId="1895" xfId="0" applyFont="1" applyBorder="1" applyAlignment="1">
      <alignment horizontal="left" vertical="top" wrapText="1"/>
    </xf>
    <xf numFmtId="0" fontId="7" fillId="3" borderId="1886" xfId="0" applyFont="1" applyFill="1" applyBorder="1" applyAlignment="1">
      <alignment horizontal="center" vertical="center"/>
    </xf>
    <xf numFmtId="0" fontId="7" fillId="3" borderId="1887" xfId="0" applyFont="1" applyFill="1" applyBorder="1" applyAlignment="1">
      <alignment horizontal="center" vertical="center"/>
    </xf>
    <xf numFmtId="0" fontId="14" fillId="0" borderId="1888" xfId="0" applyFont="1" applyBorder="1" applyAlignment="1">
      <alignment horizontal="left" vertical="center" shrinkToFit="1"/>
    </xf>
    <xf numFmtId="0" fontId="14" fillId="0" borderId="1889" xfId="0" applyFont="1" applyBorder="1" applyAlignment="1">
      <alignment horizontal="left" vertical="center" shrinkToFit="1"/>
    </xf>
    <xf numFmtId="0" fontId="14" fillId="0" borderId="1890" xfId="0" applyFont="1" applyBorder="1" applyAlignment="1">
      <alignment horizontal="left" vertical="center" shrinkToFit="1"/>
    </xf>
    <xf numFmtId="0" fontId="7" fillId="3" borderId="1881" xfId="0" applyFont="1" applyFill="1" applyBorder="1" applyAlignment="1">
      <alignment horizontal="center" vertical="center"/>
    </xf>
    <xf numFmtId="0" fontId="7" fillId="3" borderId="1882" xfId="0" applyFont="1" applyFill="1" applyBorder="1" applyAlignment="1">
      <alignment horizontal="center" vertical="center"/>
    </xf>
    <xf numFmtId="0" fontId="13" fillId="0" borderId="1883" xfId="0" applyFont="1" applyBorder="1" applyAlignment="1">
      <alignment horizontal="left" vertical="center" shrinkToFit="1"/>
    </xf>
    <xf numFmtId="0" fontId="13" fillId="0" borderId="1884" xfId="0" applyFont="1" applyBorder="1" applyAlignment="1">
      <alignment horizontal="left" vertical="center" shrinkToFit="1"/>
    </xf>
    <xf numFmtId="0" fontId="13" fillId="0" borderId="1885" xfId="0" applyFont="1" applyBorder="1" applyAlignment="1">
      <alignment horizontal="left" vertical="center" shrinkToFit="1"/>
    </xf>
    <xf numFmtId="0" fontId="13" fillId="0" borderId="1888" xfId="0" applyFont="1" applyBorder="1" applyAlignment="1">
      <alignment horizontal="left" vertical="center" shrinkToFit="1"/>
    </xf>
    <xf numFmtId="0" fontId="13" fillId="0" borderId="1889" xfId="0" applyFont="1" applyBorder="1" applyAlignment="1">
      <alignment horizontal="left" vertical="center" shrinkToFit="1"/>
    </xf>
    <xf numFmtId="0" fontId="13" fillId="0" borderId="1890" xfId="0" applyFont="1" applyBorder="1" applyAlignment="1">
      <alignment horizontal="left" vertical="center" shrinkToFit="1"/>
    </xf>
    <xf numFmtId="0" fontId="7" fillId="4" borderId="1868" xfId="0" applyFont="1" applyFill="1" applyBorder="1" applyAlignment="1">
      <alignment horizontal="left" vertical="top" wrapText="1"/>
    </xf>
    <xf numFmtId="0" fontId="7" fillId="4" borderId="1869" xfId="0" applyFont="1" applyFill="1" applyBorder="1" applyAlignment="1">
      <alignment horizontal="left" vertical="top" wrapText="1"/>
    </xf>
    <xf numFmtId="0" fontId="7" fillId="3" borderId="1867" xfId="0" applyFont="1" applyFill="1" applyBorder="1" applyAlignment="1">
      <alignment horizontal="center" vertical="center" wrapText="1"/>
    </xf>
    <xf numFmtId="0" fontId="7" fillId="3" borderId="1868" xfId="0" applyFont="1" applyFill="1" applyBorder="1" applyAlignment="1">
      <alignment horizontal="center" vertical="center" wrapText="1"/>
    </xf>
    <xf numFmtId="0" fontId="7" fillId="3" borderId="1880" xfId="0" applyFont="1" applyFill="1" applyBorder="1" applyAlignment="1">
      <alignment horizontal="center" vertical="center" wrapText="1"/>
    </xf>
    <xf numFmtId="0" fontId="7" fillId="3" borderId="1862" xfId="0" applyFont="1" applyFill="1" applyBorder="1" applyAlignment="1">
      <alignment horizontal="center" vertical="center"/>
    </xf>
    <xf numFmtId="0" fontId="7" fillId="3" borderId="1863" xfId="0" applyFont="1" applyFill="1" applyBorder="1" applyAlignment="1">
      <alignment horizontal="center" vertical="center"/>
    </xf>
    <xf numFmtId="0" fontId="14" fillId="0" borderId="1864" xfId="0" applyFont="1" applyBorder="1" applyAlignment="1">
      <alignment horizontal="left" vertical="center" shrinkToFit="1"/>
    </xf>
    <xf numFmtId="0" fontId="14" fillId="0" borderId="1865" xfId="0" applyFont="1" applyBorder="1" applyAlignment="1">
      <alignment horizontal="left" vertical="center" shrinkToFit="1"/>
    </xf>
    <xf numFmtId="0" fontId="14" fillId="0" borderId="1866" xfId="0" applyFont="1" applyBorder="1" applyAlignment="1">
      <alignment horizontal="left" vertical="center" shrinkToFit="1"/>
    </xf>
    <xf numFmtId="0" fontId="7" fillId="3" borderId="1875" xfId="0" applyFont="1" applyFill="1" applyBorder="1" applyAlignment="1">
      <alignment horizontal="center" vertical="center"/>
    </xf>
    <xf numFmtId="0" fontId="7" fillId="3" borderId="1876" xfId="0" applyFont="1" applyFill="1" applyBorder="1" applyAlignment="1">
      <alignment horizontal="center" vertical="center"/>
    </xf>
    <xf numFmtId="0" fontId="14" fillId="0" borderId="1877" xfId="0" applyFont="1" applyBorder="1" applyAlignment="1">
      <alignment horizontal="left" vertical="center" shrinkToFit="1"/>
    </xf>
    <xf numFmtId="0" fontId="14" fillId="0" borderId="1878" xfId="0" applyFont="1" applyBorder="1" applyAlignment="1">
      <alignment horizontal="left" vertical="center" shrinkToFit="1"/>
    </xf>
    <xf numFmtId="0" fontId="14" fillId="0" borderId="1879" xfId="0" applyFont="1" applyBorder="1" applyAlignment="1">
      <alignment horizontal="left" vertical="center" shrinkToFit="1"/>
    </xf>
    <xf numFmtId="0" fontId="13" fillId="0" borderId="1864" xfId="0" applyFont="1" applyBorder="1" applyAlignment="1">
      <alignment horizontal="left" vertical="center" shrinkToFit="1"/>
    </xf>
    <xf numFmtId="0" fontId="13" fillId="0" borderId="1865" xfId="0" applyFont="1" applyBorder="1" applyAlignment="1">
      <alignment horizontal="left" vertical="center" shrinkToFit="1"/>
    </xf>
    <xf numFmtId="0" fontId="13" fillId="0" borderId="1866" xfId="0" applyFont="1" applyBorder="1" applyAlignment="1">
      <alignment horizontal="left" vertical="center" shrinkToFit="1"/>
    </xf>
    <xf numFmtId="0" fontId="11" fillId="0" borderId="1868" xfId="0" applyFont="1" applyBorder="1" applyAlignment="1">
      <alignment horizontal="left" vertical="center" wrapText="1"/>
    </xf>
    <xf numFmtId="0" fontId="11" fillId="0" borderId="1869" xfId="0" applyFont="1" applyBorder="1" applyAlignment="1">
      <alignment horizontal="left" vertical="center" wrapText="1"/>
    </xf>
    <xf numFmtId="0" fontId="7" fillId="3" borderId="1870" xfId="0" applyFont="1" applyFill="1" applyBorder="1" applyAlignment="1">
      <alignment horizontal="center" vertical="center"/>
    </xf>
    <xf numFmtId="0" fontId="7" fillId="3" borderId="1871" xfId="0" applyFont="1" applyFill="1" applyBorder="1" applyAlignment="1">
      <alignment horizontal="center" vertical="center"/>
    </xf>
    <xf numFmtId="0" fontId="7" fillId="3" borderId="1872" xfId="0" applyFont="1" applyFill="1" applyBorder="1" applyAlignment="1">
      <alignment horizontal="center" vertical="center"/>
    </xf>
    <xf numFmtId="0" fontId="8" fillId="0" borderId="1873" xfId="0" applyFont="1" applyBorder="1" applyAlignment="1">
      <alignment horizontal="left" vertical="top" wrapText="1"/>
    </xf>
    <xf numFmtId="0" fontId="8" fillId="0" borderId="1871" xfId="0" applyFont="1" applyBorder="1" applyAlignment="1">
      <alignment horizontal="left" vertical="top" wrapText="1"/>
    </xf>
    <xf numFmtId="0" fontId="8" fillId="0" borderId="1874" xfId="0" applyFont="1" applyBorder="1" applyAlignment="1">
      <alignment horizontal="left" vertical="top" wrapText="1"/>
    </xf>
    <xf numFmtId="0" fontId="7" fillId="3" borderId="1867" xfId="0" applyFont="1" applyFill="1" applyBorder="1" applyAlignment="1">
      <alignment horizontal="center" vertical="center"/>
    </xf>
    <xf numFmtId="0" fontId="7" fillId="3" borderId="1868" xfId="0" applyFont="1" applyFill="1" applyBorder="1" applyAlignment="1">
      <alignment horizontal="center" vertical="center"/>
    </xf>
    <xf numFmtId="0" fontId="11" fillId="0" borderId="1855" xfId="0" applyFont="1" applyBorder="1" applyAlignment="1">
      <alignment horizontal="left" vertical="center" wrapText="1"/>
    </xf>
    <xf numFmtId="0" fontId="11" fillId="0" borderId="1856" xfId="0" applyFont="1" applyBorder="1" applyAlignment="1">
      <alignment horizontal="left" vertical="center" wrapText="1"/>
    </xf>
    <xf numFmtId="0" fontId="7" fillId="3" borderId="1857" xfId="0" applyFont="1" applyFill="1" applyBorder="1" applyAlignment="1">
      <alignment horizontal="center" vertical="center"/>
    </xf>
    <xf numFmtId="0" fontId="7" fillId="3" borderId="1858" xfId="0" applyFont="1" applyFill="1" applyBorder="1" applyAlignment="1">
      <alignment horizontal="center" vertical="center"/>
    </xf>
    <xf numFmtId="0" fontId="13" fillId="0" borderId="1859" xfId="0" applyFont="1" applyBorder="1" applyAlignment="1">
      <alignment horizontal="left" vertical="center" shrinkToFit="1"/>
    </xf>
    <xf numFmtId="0" fontId="13" fillId="0" borderId="1860" xfId="0" applyFont="1" applyBorder="1" applyAlignment="1">
      <alignment horizontal="left" vertical="center" shrinkToFit="1"/>
    </xf>
    <xf numFmtId="0" fontId="13" fillId="0" borderId="1861" xfId="0" applyFont="1" applyBorder="1" applyAlignment="1">
      <alignment horizontal="left" vertical="center" shrinkToFit="1"/>
    </xf>
    <xf numFmtId="0" fontId="7" fillId="3" borderId="1948" xfId="0" applyFont="1" applyFill="1" applyBorder="1" applyAlignment="1">
      <alignment horizontal="center" vertical="center" wrapText="1"/>
    </xf>
    <xf numFmtId="0" fontId="7" fillId="3" borderId="1949" xfId="0" applyFont="1" applyFill="1" applyBorder="1" applyAlignment="1">
      <alignment horizontal="center" vertical="center" wrapText="1"/>
    </xf>
    <xf numFmtId="0" fontId="7" fillId="3" borderId="1950" xfId="0" applyFont="1" applyFill="1" applyBorder="1" applyAlignment="1">
      <alignment horizontal="center" vertical="center" wrapText="1"/>
    </xf>
    <xf numFmtId="0" fontId="7" fillId="4" borderId="1948" xfId="0" applyFont="1" applyFill="1" applyBorder="1" applyAlignment="1">
      <alignment horizontal="left" vertical="top" wrapText="1"/>
    </xf>
    <xf numFmtId="0" fontId="7" fillId="4" borderId="1949" xfId="0" applyFont="1" applyFill="1" applyBorder="1" applyAlignment="1">
      <alignment horizontal="left" vertical="top" wrapText="1"/>
    </xf>
    <xf numFmtId="0" fontId="7" fillId="4" borderId="1950" xfId="0" applyFont="1" applyFill="1" applyBorder="1" applyAlignment="1">
      <alignment horizontal="left" vertical="top" wrapText="1"/>
    </xf>
    <xf numFmtId="0" fontId="10" fillId="4" borderId="1948" xfId="0" applyFont="1" applyFill="1" applyBorder="1" applyAlignment="1">
      <alignment horizontal="center" vertical="center" wrapText="1"/>
    </xf>
    <xf numFmtId="0" fontId="10" fillId="4" borderId="1950" xfId="0" applyFont="1" applyFill="1" applyBorder="1" applyAlignment="1">
      <alignment horizontal="center" vertical="center" wrapText="1"/>
    </xf>
    <xf numFmtId="0" fontId="16" fillId="0" borderId="1948" xfId="0" applyFont="1" applyBorder="1" applyAlignment="1">
      <alignment horizontal="left" vertical="center" wrapText="1"/>
    </xf>
    <xf numFmtId="0" fontId="16" fillId="0" borderId="1949" xfId="0" applyFont="1" applyBorder="1" applyAlignment="1">
      <alignment horizontal="left" vertical="center" wrapText="1"/>
    </xf>
    <xf numFmtId="0" fontId="16" fillId="0" borderId="1950" xfId="0" applyFont="1" applyBorder="1" applyAlignment="1">
      <alignment horizontal="left" vertical="center" wrapText="1"/>
    </xf>
    <xf numFmtId="0" fontId="7" fillId="3" borderId="1948" xfId="0" applyFont="1" applyFill="1" applyBorder="1" applyAlignment="1">
      <alignment horizontal="center" vertical="center"/>
    </xf>
    <xf numFmtId="0" fontId="7" fillId="3" borderId="1949" xfId="0" applyFont="1" applyFill="1" applyBorder="1" applyAlignment="1">
      <alignment horizontal="center" vertical="center"/>
    </xf>
    <xf numFmtId="0" fontId="7" fillId="3" borderId="1943" xfId="0" applyFont="1" applyFill="1" applyBorder="1" applyAlignment="1">
      <alignment horizontal="center" vertical="center"/>
    </xf>
    <xf numFmtId="0" fontId="7" fillId="3" borderId="1944" xfId="0" applyFont="1" applyFill="1" applyBorder="1" applyAlignment="1">
      <alignment horizontal="center" vertical="center"/>
    </xf>
    <xf numFmtId="0" fontId="14" fillId="0" borderId="1945" xfId="0" applyFont="1" applyBorder="1" applyAlignment="1">
      <alignment horizontal="left" vertical="center" shrinkToFit="1"/>
    </xf>
    <xf numFmtId="0" fontId="14" fillId="0" borderId="1946" xfId="0" applyFont="1" applyBorder="1" applyAlignment="1">
      <alignment horizontal="left" vertical="center" shrinkToFit="1"/>
    </xf>
    <xf numFmtId="0" fontId="14" fillId="0" borderId="1947" xfId="0" applyFont="1" applyBorder="1" applyAlignment="1">
      <alignment horizontal="left" vertical="center" shrinkToFit="1"/>
    </xf>
    <xf numFmtId="0" fontId="7" fillId="3" borderId="1938" xfId="0" applyFont="1" applyFill="1" applyBorder="1" applyAlignment="1">
      <alignment horizontal="center" vertical="center"/>
    </xf>
    <xf numFmtId="0" fontId="7" fillId="3" borderId="1939" xfId="0" applyFont="1" applyFill="1" applyBorder="1" applyAlignment="1">
      <alignment horizontal="center" vertical="center"/>
    </xf>
    <xf numFmtId="0" fontId="7" fillId="3" borderId="1940" xfId="0" applyFont="1" applyFill="1" applyBorder="1" applyAlignment="1">
      <alignment horizontal="center" vertical="center"/>
    </xf>
    <xf numFmtId="0" fontId="8" fillId="0" borderId="1941" xfId="0" applyFont="1" applyBorder="1" applyAlignment="1">
      <alignment horizontal="left" vertical="top" wrapText="1"/>
    </xf>
    <xf numFmtId="0" fontId="8" fillId="0" borderId="1939" xfId="0" applyFont="1" applyBorder="1" applyAlignment="1">
      <alignment horizontal="left" vertical="top" wrapText="1"/>
    </xf>
    <xf numFmtId="0" fontId="8" fillId="0" borderId="1942" xfId="0" applyFont="1" applyBorder="1" applyAlignment="1">
      <alignment horizontal="left" vertical="top" wrapText="1"/>
    </xf>
    <xf numFmtId="0" fontId="7" fillId="3" borderId="1933" xfId="0" applyFont="1" applyFill="1" applyBorder="1" applyAlignment="1">
      <alignment horizontal="center" vertical="center"/>
    </xf>
    <xf numFmtId="0" fontId="7" fillId="3" borderId="1934" xfId="0" applyFont="1" applyFill="1" applyBorder="1" applyAlignment="1">
      <alignment horizontal="center" vertical="center"/>
    </xf>
    <xf numFmtId="0" fontId="14" fillId="0" borderId="1935" xfId="0" applyFont="1" applyBorder="1" applyAlignment="1">
      <alignment horizontal="left" vertical="center" shrinkToFit="1"/>
    </xf>
    <xf numFmtId="0" fontId="14" fillId="0" borderId="1936" xfId="0" applyFont="1" applyBorder="1" applyAlignment="1">
      <alignment horizontal="left" vertical="center" shrinkToFit="1"/>
    </xf>
    <xf numFmtId="0" fontId="14" fillId="0" borderId="1937" xfId="0" applyFont="1" applyBorder="1" applyAlignment="1">
      <alignment horizontal="left" vertical="center" shrinkToFit="1"/>
    </xf>
    <xf numFmtId="0" fontId="7" fillId="3" borderId="1928" xfId="0" applyFont="1" applyFill="1" applyBorder="1" applyAlignment="1">
      <alignment horizontal="center" vertical="center"/>
    </xf>
    <xf numFmtId="0" fontId="7" fillId="3" borderId="1929" xfId="0" applyFont="1" applyFill="1" applyBorder="1" applyAlignment="1">
      <alignment horizontal="center" vertical="center"/>
    </xf>
    <xf numFmtId="0" fontId="13" fillId="0" borderId="1930" xfId="0" applyFont="1" applyBorder="1" applyAlignment="1">
      <alignment horizontal="left" vertical="center" shrinkToFit="1"/>
    </xf>
    <xf numFmtId="0" fontId="13" fillId="0" borderId="1931" xfId="0" applyFont="1" applyBorder="1" applyAlignment="1">
      <alignment horizontal="left" vertical="center" shrinkToFit="1"/>
    </xf>
    <xf numFmtId="0" fontId="13" fillId="0" borderId="1932" xfId="0" applyFont="1" applyBorder="1" applyAlignment="1">
      <alignment horizontal="left" vertical="center" shrinkToFit="1"/>
    </xf>
    <xf numFmtId="0" fontId="13" fillId="0" borderId="1935" xfId="0" applyFont="1" applyBorder="1" applyAlignment="1">
      <alignment horizontal="left" vertical="center" shrinkToFit="1"/>
    </xf>
    <xf numFmtId="0" fontId="13" fillId="0" borderId="1936" xfId="0" applyFont="1" applyBorder="1" applyAlignment="1">
      <alignment horizontal="left" vertical="center" shrinkToFit="1"/>
    </xf>
    <xf numFmtId="0" fontId="13" fillId="0" borderId="1937" xfId="0" applyFont="1" applyBorder="1" applyAlignment="1">
      <alignment horizontal="left" vertical="center" shrinkToFit="1"/>
    </xf>
    <xf numFmtId="0" fontId="7" fillId="4" borderId="1915" xfId="0" applyFont="1" applyFill="1" applyBorder="1" applyAlignment="1">
      <alignment horizontal="left" vertical="top" wrapText="1"/>
    </xf>
    <xf numFmtId="0" fontId="7" fillId="4" borderId="1916" xfId="0" applyFont="1" applyFill="1" applyBorder="1" applyAlignment="1">
      <alignment horizontal="left" vertical="top" wrapText="1"/>
    </xf>
    <xf numFmtId="0" fontId="7" fillId="3" borderId="1914" xfId="0" applyFont="1" applyFill="1" applyBorder="1" applyAlignment="1">
      <alignment horizontal="center" vertical="center" wrapText="1"/>
    </xf>
    <xf numFmtId="0" fontId="7" fillId="3" borderId="1915" xfId="0" applyFont="1" applyFill="1" applyBorder="1" applyAlignment="1">
      <alignment horizontal="center" vertical="center" wrapText="1"/>
    </xf>
    <xf numFmtId="0" fontId="7" fillId="3" borderId="1927" xfId="0" applyFont="1" applyFill="1" applyBorder="1" applyAlignment="1">
      <alignment horizontal="center" vertical="center" wrapText="1"/>
    </xf>
    <xf numFmtId="0" fontId="7" fillId="3" borderId="1909" xfId="0" applyFont="1" applyFill="1" applyBorder="1" applyAlignment="1">
      <alignment horizontal="center" vertical="center"/>
    </xf>
    <xf numFmtId="0" fontId="7" fillId="3" borderId="1910" xfId="0" applyFont="1" applyFill="1" applyBorder="1" applyAlignment="1">
      <alignment horizontal="center" vertical="center"/>
    </xf>
    <xf numFmtId="0" fontId="14" fillId="0" borderId="1911" xfId="0" applyFont="1" applyBorder="1" applyAlignment="1">
      <alignment horizontal="left" vertical="center" shrinkToFit="1"/>
    </xf>
    <xf numFmtId="0" fontId="14" fillId="0" borderId="1912" xfId="0" applyFont="1" applyBorder="1" applyAlignment="1">
      <alignment horizontal="left" vertical="center" shrinkToFit="1"/>
    </xf>
    <xf numFmtId="0" fontId="14" fillId="0" borderId="1913" xfId="0" applyFont="1" applyBorder="1" applyAlignment="1">
      <alignment horizontal="left" vertical="center" shrinkToFit="1"/>
    </xf>
    <xf numFmtId="0" fontId="7" fillId="3" borderId="1922" xfId="0" applyFont="1" applyFill="1" applyBorder="1" applyAlignment="1">
      <alignment horizontal="center" vertical="center"/>
    </xf>
    <xf numFmtId="0" fontId="7" fillId="3" borderId="1923" xfId="0" applyFont="1" applyFill="1" applyBorder="1" applyAlignment="1">
      <alignment horizontal="center" vertical="center"/>
    </xf>
    <xf numFmtId="0" fontId="14" fillId="0" borderId="1924" xfId="0" applyFont="1" applyBorder="1" applyAlignment="1">
      <alignment horizontal="left" vertical="center" shrinkToFit="1"/>
    </xf>
    <xf numFmtId="0" fontId="14" fillId="0" borderId="1925" xfId="0" applyFont="1" applyBorder="1" applyAlignment="1">
      <alignment horizontal="left" vertical="center" shrinkToFit="1"/>
    </xf>
    <xf numFmtId="0" fontId="14" fillId="0" borderId="1926" xfId="0" applyFont="1" applyBorder="1" applyAlignment="1">
      <alignment horizontal="left" vertical="center" shrinkToFit="1"/>
    </xf>
    <xf numFmtId="0" fontId="13" fillId="0" borderId="1911" xfId="0" applyFont="1" applyBorder="1" applyAlignment="1">
      <alignment horizontal="left" vertical="center" shrinkToFit="1"/>
    </xf>
    <xf numFmtId="0" fontId="13" fillId="0" borderId="1912" xfId="0" applyFont="1" applyBorder="1" applyAlignment="1">
      <alignment horizontal="left" vertical="center" shrinkToFit="1"/>
    </xf>
    <xf numFmtId="0" fontId="13" fillId="0" borderId="1913" xfId="0" applyFont="1" applyBorder="1" applyAlignment="1">
      <alignment horizontal="left" vertical="center" shrinkToFit="1"/>
    </xf>
    <xf numFmtId="0" fontId="11" fillId="0" borderId="1915" xfId="0" applyFont="1" applyBorder="1" applyAlignment="1">
      <alignment horizontal="left" vertical="center" wrapText="1"/>
    </xf>
    <xf numFmtId="0" fontId="11" fillId="0" borderId="1916" xfId="0" applyFont="1" applyBorder="1" applyAlignment="1">
      <alignment horizontal="left" vertical="center" wrapText="1"/>
    </xf>
    <xf numFmtId="0" fontId="7" fillId="3" borderId="1917" xfId="0" applyFont="1" applyFill="1" applyBorder="1" applyAlignment="1">
      <alignment horizontal="center" vertical="center"/>
    </xf>
    <xf numFmtId="0" fontId="7" fillId="3" borderId="1918" xfId="0" applyFont="1" applyFill="1" applyBorder="1" applyAlignment="1">
      <alignment horizontal="center" vertical="center"/>
    </xf>
    <xf numFmtId="0" fontId="7" fillId="3" borderId="1919" xfId="0" applyFont="1" applyFill="1" applyBorder="1" applyAlignment="1">
      <alignment horizontal="center" vertical="center"/>
    </xf>
    <xf numFmtId="0" fontId="8" fillId="0" borderId="1920" xfId="0" applyFont="1" applyBorder="1" applyAlignment="1">
      <alignment horizontal="left" vertical="top" wrapText="1"/>
    </xf>
    <xf numFmtId="0" fontId="8" fillId="0" borderId="1918" xfId="0" applyFont="1" applyBorder="1" applyAlignment="1">
      <alignment horizontal="left" vertical="top" wrapText="1"/>
    </xf>
    <xf numFmtId="0" fontId="8" fillId="0" borderId="1921" xfId="0" applyFont="1" applyBorder="1" applyAlignment="1">
      <alignment horizontal="left" vertical="top" wrapText="1"/>
    </xf>
    <xf numFmtId="0" fontId="7" fillId="3" borderId="1914" xfId="0" applyFont="1" applyFill="1" applyBorder="1" applyAlignment="1">
      <alignment horizontal="center" vertical="center"/>
    </xf>
    <xf numFmtId="0" fontId="7" fillId="3" borderId="1915" xfId="0" applyFont="1" applyFill="1" applyBorder="1" applyAlignment="1">
      <alignment horizontal="center" vertical="center"/>
    </xf>
    <xf numFmtId="0" fontId="11" fillId="0" borderId="1902" xfId="0" applyFont="1" applyBorder="1" applyAlignment="1">
      <alignment horizontal="left" vertical="center" wrapText="1"/>
    </xf>
    <xf numFmtId="0" fontId="11" fillId="0" borderId="1903" xfId="0" applyFont="1" applyBorder="1" applyAlignment="1">
      <alignment horizontal="left" vertical="center" wrapText="1"/>
    </xf>
    <xf numFmtId="0" fontId="7" fillId="3" borderId="1904" xfId="0" applyFont="1" applyFill="1" applyBorder="1" applyAlignment="1">
      <alignment horizontal="center" vertical="center"/>
    </xf>
    <xf numFmtId="0" fontId="7" fillId="3" borderId="1905" xfId="0" applyFont="1" applyFill="1" applyBorder="1" applyAlignment="1">
      <alignment horizontal="center" vertical="center"/>
    </xf>
    <xf numFmtId="0" fontId="13" fillId="0" borderId="1906" xfId="0" applyFont="1" applyBorder="1" applyAlignment="1">
      <alignment horizontal="left" vertical="center" shrinkToFit="1"/>
    </xf>
    <xf numFmtId="0" fontId="13" fillId="0" borderId="1907" xfId="0" applyFont="1" applyBorder="1" applyAlignment="1">
      <alignment horizontal="left" vertical="center" shrinkToFit="1"/>
    </xf>
    <xf numFmtId="0" fontId="13" fillId="0" borderId="1908" xfId="0" applyFont="1" applyBorder="1" applyAlignment="1">
      <alignment horizontal="left" vertical="center" shrinkToFit="1"/>
    </xf>
    <xf numFmtId="0" fontId="7" fillId="3" borderId="1995" xfId="0" applyFont="1" applyFill="1" applyBorder="1" applyAlignment="1">
      <alignment horizontal="center" vertical="center" wrapText="1"/>
    </xf>
    <xf numFmtId="0" fontId="7" fillId="3" borderId="1996" xfId="0" applyFont="1" applyFill="1" applyBorder="1" applyAlignment="1">
      <alignment horizontal="center" vertical="center" wrapText="1"/>
    </xf>
    <xf numFmtId="0" fontId="7" fillId="3" borderId="1997" xfId="0" applyFont="1" applyFill="1" applyBorder="1" applyAlignment="1">
      <alignment horizontal="center" vertical="center" wrapText="1"/>
    </xf>
    <xf numFmtId="0" fontId="7" fillId="4" borderId="1995" xfId="0" applyFont="1" applyFill="1" applyBorder="1" applyAlignment="1">
      <alignment horizontal="left" vertical="top" wrapText="1"/>
    </xf>
    <xf numFmtId="0" fontId="7" fillId="4" borderId="1996" xfId="0" applyFont="1" applyFill="1" applyBorder="1" applyAlignment="1">
      <alignment horizontal="left" vertical="top" wrapText="1"/>
    </xf>
    <xf numFmtId="0" fontId="7" fillId="4" borderId="1997" xfId="0" applyFont="1" applyFill="1" applyBorder="1" applyAlignment="1">
      <alignment horizontal="left" vertical="top" wrapText="1"/>
    </xf>
    <xf numFmtId="0" fontId="10" fillId="4" borderId="1995" xfId="0" applyFont="1" applyFill="1" applyBorder="1" applyAlignment="1">
      <alignment horizontal="center" vertical="center" wrapText="1"/>
    </xf>
    <xf numFmtId="0" fontId="10" fillId="4" borderId="1997" xfId="0" applyFont="1" applyFill="1" applyBorder="1" applyAlignment="1">
      <alignment horizontal="center" vertical="center" wrapText="1"/>
    </xf>
    <xf numFmtId="0" fontId="16" fillId="0" borderId="1995" xfId="0" applyFont="1" applyBorder="1" applyAlignment="1">
      <alignment horizontal="left" vertical="center" wrapText="1"/>
    </xf>
    <xf numFmtId="0" fontId="16" fillId="0" borderId="1996" xfId="0" applyFont="1" applyBorder="1" applyAlignment="1">
      <alignment horizontal="left" vertical="center" wrapText="1"/>
    </xf>
    <xf numFmtId="0" fontId="16" fillId="0" borderId="1997" xfId="0" applyFont="1" applyBorder="1" applyAlignment="1">
      <alignment horizontal="left" vertical="center" wrapText="1"/>
    </xf>
    <xf numFmtId="0" fontId="7" fillId="3" borderId="1995" xfId="0" applyFont="1" applyFill="1" applyBorder="1" applyAlignment="1">
      <alignment horizontal="center" vertical="center"/>
    </xf>
    <xf numFmtId="0" fontId="7" fillId="3" borderId="1996" xfId="0" applyFont="1" applyFill="1" applyBorder="1" applyAlignment="1">
      <alignment horizontal="center" vertical="center"/>
    </xf>
    <xf numFmtId="0" fontId="7" fillId="3" borderId="1990" xfId="0" applyFont="1" applyFill="1" applyBorder="1" applyAlignment="1">
      <alignment horizontal="center" vertical="center"/>
    </xf>
    <xf numFmtId="0" fontId="7" fillId="3" borderId="1991" xfId="0" applyFont="1" applyFill="1" applyBorder="1" applyAlignment="1">
      <alignment horizontal="center" vertical="center"/>
    </xf>
    <xf numFmtId="0" fontId="14" fillId="0" borderId="1992" xfId="0" applyFont="1" applyBorder="1" applyAlignment="1">
      <alignment horizontal="left" vertical="center" shrinkToFit="1"/>
    </xf>
    <xf numFmtId="0" fontId="14" fillId="0" borderId="1993" xfId="0" applyFont="1" applyBorder="1" applyAlignment="1">
      <alignment horizontal="left" vertical="center" shrinkToFit="1"/>
    </xf>
    <xf numFmtId="0" fontId="14" fillId="0" borderId="1994" xfId="0" applyFont="1" applyBorder="1" applyAlignment="1">
      <alignment horizontal="left" vertical="center" shrinkToFit="1"/>
    </xf>
    <xf numFmtId="0" fontId="7" fillId="3" borderId="1985" xfId="0" applyFont="1" applyFill="1" applyBorder="1" applyAlignment="1">
      <alignment horizontal="center" vertical="center"/>
    </xf>
    <xf numFmtId="0" fontId="7" fillId="3" borderId="1986" xfId="0" applyFont="1" applyFill="1" applyBorder="1" applyAlignment="1">
      <alignment horizontal="center" vertical="center"/>
    </xf>
    <xf numFmtId="0" fontId="7" fillId="3" borderId="1987" xfId="0" applyFont="1" applyFill="1" applyBorder="1" applyAlignment="1">
      <alignment horizontal="center" vertical="center"/>
    </xf>
    <xf numFmtId="0" fontId="8" fillId="0" borderId="1988" xfId="0" applyFont="1" applyBorder="1" applyAlignment="1">
      <alignment horizontal="left" vertical="top" wrapText="1"/>
    </xf>
    <xf numFmtId="0" fontId="8" fillId="0" borderId="1986" xfId="0" applyFont="1" applyBorder="1" applyAlignment="1">
      <alignment horizontal="left" vertical="top" wrapText="1"/>
    </xf>
    <xf numFmtId="0" fontId="8" fillId="0" borderId="1989" xfId="0" applyFont="1" applyBorder="1" applyAlignment="1">
      <alignment horizontal="left" vertical="top" wrapText="1"/>
    </xf>
    <xf numFmtId="0" fontId="7" fillId="3" borderId="1980" xfId="0" applyFont="1" applyFill="1" applyBorder="1" applyAlignment="1">
      <alignment horizontal="center" vertical="center"/>
    </xf>
    <xf numFmtId="0" fontId="7" fillId="3" borderId="1981" xfId="0" applyFont="1" applyFill="1" applyBorder="1" applyAlignment="1">
      <alignment horizontal="center" vertical="center"/>
    </xf>
    <xf numFmtId="0" fontId="14" fillId="0" borderId="1982" xfId="0" applyFont="1" applyBorder="1" applyAlignment="1">
      <alignment horizontal="left" vertical="center" shrinkToFit="1"/>
    </xf>
    <xf numFmtId="0" fontId="14" fillId="0" borderId="1983" xfId="0" applyFont="1" applyBorder="1" applyAlignment="1">
      <alignment horizontal="left" vertical="center" shrinkToFit="1"/>
    </xf>
    <xf numFmtId="0" fontId="14" fillId="0" borderId="1984" xfId="0" applyFont="1" applyBorder="1" applyAlignment="1">
      <alignment horizontal="left" vertical="center" shrinkToFit="1"/>
    </xf>
    <xf numFmtId="0" fontId="7" fillId="3" borderId="1975" xfId="0" applyFont="1" applyFill="1" applyBorder="1" applyAlignment="1">
      <alignment horizontal="center" vertical="center"/>
    </xf>
    <xf numFmtId="0" fontId="7" fillId="3" borderId="1976" xfId="0" applyFont="1" applyFill="1" applyBorder="1" applyAlignment="1">
      <alignment horizontal="center" vertical="center"/>
    </xf>
    <xf numFmtId="0" fontId="13" fillId="0" borderId="1977" xfId="0" applyFont="1" applyBorder="1" applyAlignment="1">
      <alignment horizontal="left" vertical="center" shrinkToFit="1"/>
    </xf>
    <xf numFmtId="0" fontId="13" fillId="0" borderId="1978" xfId="0" applyFont="1" applyBorder="1" applyAlignment="1">
      <alignment horizontal="left" vertical="center" shrinkToFit="1"/>
    </xf>
    <xf numFmtId="0" fontId="13" fillId="0" borderId="1979" xfId="0" applyFont="1" applyBorder="1" applyAlignment="1">
      <alignment horizontal="left" vertical="center" shrinkToFit="1"/>
    </xf>
    <xf numFmtId="0" fontId="13" fillId="0" borderId="1982" xfId="0" applyFont="1" applyBorder="1" applyAlignment="1">
      <alignment horizontal="left" vertical="center" shrinkToFit="1"/>
    </xf>
    <xf numFmtId="0" fontId="13" fillId="0" borderId="1983" xfId="0" applyFont="1" applyBorder="1" applyAlignment="1">
      <alignment horizontal="left" vertical="center" shrinkToFit="1"/>
    </xf>
    <xf numFmtId="0" fontId="13" fillId="0" borderId="1984" xfId="0" applyFont="1" applyBorder="1" applyAlignment="1">
      <alignment horizontal="left" vertical="center" shrinkToFit="1"/>
    </xf>
    <xf numFmtId="0" fontId="7" fillId="4" borderId="1962" xfId="0" applyFont="1" applyFill="1" applyBorder="1" applyAlignment="1">
      <alignment horizontal="left" vertical="top" wrapText="1"/>
    </xf>
    <xf numFmtId="0" fontId="7" fillId="4" borderId="1963" xfId="0" applyFont="1" applyFill="1" applyBorder="1" applyAlignment="1">
      <alignment horizontal="left" vertical="top" wrapText="1"/>
    </xf>
    <xf numFmtId="0" fontId="7" fillId="3" borderId="1961" xfId="0" applyFont="1" applyFill="1" applyBorder="1" applyAlignment="1">
      <alignment horizontal="center" vertical="center" wrapText="1"/>
    </xf>
    <xf numFmtId="0" fontId="7" fillId="3" borderId="1962" xfId="0" applyFont="1" applyFill="1" applyBorder="1" applyAlignment="1">
      <alignment horizontal="center" vertical="center" wrapText="1"/>
    </xf>
    <xf numFmtId="0" fontId="7" fillId="3" borderId="1974" xfId="0" applyFont="1" applyFill="1" applyBorder="1" applyAlignment="1">
      <alignment horizontal="center" vertical="center" wrapText="1"/>
    </xf>
    <xf numFmtId="0" fontId="7" fillId="3" borderId="1956" xfId="0" applyFont="1" applyFill="1" applyBorder="1" applyAlignment="1">
      <alignment horizontal="center" vertical="center"/>
    </xf>
    <xf numFmtId="0" fontId="7" fillId="3" borderId="1957" xfId="0" applyFont="1" applyFill="1" applyBorder="1" applyAlignment="1">
      <alignment horizontal="center" vertical="center"/>
    </xf>
    <xf numFmtId="0" fontId="14" fillId="0" borderId="1958" xfId="0" applyFont="1" applyBorder="1" applyAlignment="1">
      <alignment horizontal="left" vertical="center" shrinkToFit="1"/>
    </xf>
    <xf numFmtId="0" fontId="14" fillId="0" borderId="1959" xfId="0" applyFont="1" applyBorder="1" applyAlignment="1">
      <alignment horizontal="left" vertical="center" shrinkToFit="1"/>
    </xf>
    <xf numFmtId="0" fontId="14" fillId="0" borderId="1960" xfId="0" applyFont="1" applyBorder="1" applyAlignment="1">
      <alignment horizontal="left" vertical="center" shrinkToFit="1"/>
    </xf>
    <xf numFmtId="0" fontId="7" fillId="3" borderId="1969" xfId="0" applyFont="1" applyFill="1" applyBorder="1" applyAlignment="1">
      <alignment horizontal="center" vertical="center"/>
    </xf>
    <xf numFmtId="0" fontId="7" fillId="3" borderId="1970" xfId="0" applyFont="1" applyFill="1" applyBorder="1" applyAlignment="1">
      <alignment horizontal="center" vertical="center"/>
    </xf>
    <xf numFmtId="0" fontId="14" fillId="0" borderId="1971" xfId="0" applyFont="1" applyBorder="1" applyAlignment="1">
      <alignment horizontal="left" vertical="center" shrinkToFit="1"/>
    </xf>
    <xf numFmtId="0" fontId="14" fillId="0" borderId="1972" xfId="0" applyFont="1" applyBorder="1" applyAlignment="1">
      <alignment horizontal="left" vertical="center" shrinkToFit="1"/>
    </xf>
    <xf numFmtId="0" fontId="14" fillId="0" borderId="1973" xfId="0" applyFont="1" applyBorder="1" applyAlignment="1">
      <alignment horizontal="left" vertical="center" shrinkToFit="1"/>
    </xf>
    <xf numFmtId="0" fontId="13" fillId="0" borderId="1958" xfId="0" applyFont="1" applyBorder="1" applyAlignment="1">
      <alignment horizontal="left" vertical="center" shrinkToFit="1"/>
    </xf>
    <xf numFmtId="0" fontId="13" fillId="0" borderId="1959" xfId="0" applyFont="1" applyBorder="1" applyAlignment="1">
      <alignment horizontal="left" vertical="center" shrinkToFit="1"/>
    </xf>
    <xf numFmtId="0" fontId="13" fillId="0" borderId="1960" xfId="0" applyFont="1" applyBorder="1" applyAlignment="1">
      <alignment horizontal="left" vertical="center" shrinkToFit="1"/>
    </xf>
    <xf numFmtId="0" fontId="11" fillId="0" borderId="1962" xfId="0" applyFont="1" applyBorder="1" applyAlignment="1">
      <alignment horizontal="left" vertical="center" wrapText="1"/>
    </xf>
    <xf numFmtId="0" fontId="11" fillId="0" borderId="1963" xfId="0" applyFont="1" applyBorder="1" applyAlignment="1">
      <alignment horizontal="left" vertical="center" wrapText="1"/>
    </xf>
    <xf numFmtId="0" fontId="7" fillId="3" borderId="1964" xfId="0" applyFont="1" applyFill="1" applyBorder="1" applyAlignment="1">
      <alignment horizontal="center" vertical="center"/>
    </xf>
    <xf numFmtId="0" fontId="7" fillId="3" borderId="1965" xfId="0" applyFont="1" applyFill="1" applyBorder="1" applyAlignment="1">
      <alignment horizontal="center" vertical="center"/>
    </xf>
    <xf numFmtId="0" fontId="7" fillId="3" borderId="1966" xfId="0" applyFont="1" applyFill="1" applyBorder="1" applyAlignment="1">
      <alignment horizontal="center" vertical="center"/>
    </xf>
    <xf numFmtId="0" fontId="8" fillId="0" borderId="1967" xfId="0" applyFont="1" applyBorder="1" applyAlignment="1">
      <alignment horizontal="left" vertical="top" wrapText="1"/>
    </xf>
    <xf numFmtId="0" fontId="8" fillId="0" borderId="1965" xfId="0" applyFont="1" applyBorder="1" applyAlignment="1">
      <alignment horizontal="left" vertical="top" wrapText="1"/>
    </xf>
    <xf numFmtId="0" fontId="8" fillId="0" borderId="1968" xfId="0" applyFont="1" applyBorder="1" applyAlignment="1">
      <alignment horizontal="left" vertical="top" wrapText="1"/>
    </xf>
    <xf numFmtId="0" fontId="7" fillId="3" borderId="1961" xfId="0" applyFont="1" applyFill="1" applyBorder="1" applyAlignment="1">
      <alignment horizontal="center" vertical="center"/>
    </xf>
    <xf numFmtId="0" fontId="7" fillId="3" borderId="1962" xfId="0" applyFont="1" applyFill="1" applyBorder="1" applyAlignment="1">
      <alignment horizontal="center" vertical="center"/>
    </xf>
    <xf numFmtId="0" fontId="11" fillId="0" borderId="1949" xfId="0" applyFont="1" applyBorder="1" applyAlignment="1">
      <alignment horizontal="left" vertical="center" wrapText="1"/>
    </xf>
    <xf numFmtId="0" fontId="11" fillId="0" borderId="1950" xfId="0" applyFont="1" applyBorder="1" applyAlignment="1">
      <alignment horizontal="left" vertical="center" wrapText="1"/>
    </xf>
    <xf numFmtId="0" fontId="7" fillId="3" borderId="1951" xfId="0" applyFont="1" applyFill="1" applyBorder="1" applyAlignment="1">
      <alignment horizontal="center" vertical="center"/>
    </xf>
    <xf numFmtId="0" fontId="7" fillId="3" borderId="1952" xfId="0" applyFont="1" applyFill="1" applyBorder="1" applyAlignment="1">
      <alignment horizontal="center" vertical="center"/>
    </xf>
    <xf numFmtId="0" fontId="13" fillId="0" borderId="1953" xfId="0" applyFont="1" applyBorder="1" applyAlignment="1">
      <alignment horizontal="left" vertical="center" shrinkToFit="1"/>
    </xf>
    <xf numFmtId="0" fontId="13" fillId="0" borderId="1954" xfId="0" applyFont="1" applyBorder="1" applyAlignment="1">
      <alignment horizontal="left" vertical="center" shrinkToFit="1"/>
    </xf>
    <xf numFmtId="0" fontId="13" fillId="0" borderId="1955" xfId="0" applyFont="1" applyBorder="1" applyAlignment="1">
      <alignment horizontal="left" vertical="center" shrinkToFit="1"/>
    </xf>
    <xf numFmtId="0" fontId="7" fillId="3" borderId="2042" xfId="0" applyFont="1" applyFill="1" applyBorder="1" applyAlignment="1">
      <alignment horizontal="center" vertical="center" wrapText="1"/>
    </xf>
    <xf numFmtId="0" fontId="7" fillId="3" borderId="2043" xfId="0" applyFont="1" applyFill="1" applyBorder="1" applyAlignment="1">
      <alignment horizontal="center" vertical="center" wrapText="1"/>
    </xf>
    <xf numFmtId="0" fontId="7" fillId="3" borderId="2044" xfId="0" applyFont="1" applyFill="1" applyBorder="1" applyAlignment="1">
      <alignment horizontal="center" vertical="center" wrapText="1"/>
    </xf>
    <xf numFmtId="0" fontId="7" fillId="4" borderId="2042" xfId="0" applyFont="1" applyFill="1" applyBorder="1" applyAlignment="1">
      <alignment horizontal="left" vertical="top" wrapText="1"/>
    </xf>
    <xf numFmtId="0" fontId="7" fillId="4" borderId="2043" xfId="0" applyFont="1" applyFill="1" applyBorder="1" applyAlignment="1">
      <alignment horizontal="left" vertical="top" wrapText="1"/>
    </xf>
    <xf numFmtId="0" fontId="7" fillId="4" borderId="2044" xfId="0" applyFont="1" applyFill="1" applyBorder="1" applyAlignment="1">
      <alignment horizontal="left" vertical="top" wrapText="1"/>
    </xf>
    <xf numFmtId="0" fontId="10" fillId="4" borderId="2042" xfId="0" applyFont="1" applyFill="1" applyBorder="1" applyAlignment="1">
      <alignment horizontal="center" vertical="center" wrapText="1"/>
    </xf>
    <xf numFmtId="0" fontId="10" fillId="4" borderId="2044" xfId="0" applyFont="1" applyFill="1" applyBorder="1" applyAlignment="1">
      <alignment horizontal="center" vertical="center" wrapText="1"/>
    </xf>
    <xf numFmtId="0" fontId="16" fillId="0" borderId="2042" xfId="0" applyFont="1" applyBorder="1" applyAlignment="1">
      <alignment horizontal="left" vertical="center" wrapText="1"/>
    </xf>
    <xf numFmtId="0" fontId="16" fillId="0" borderId="2043" xfId="0" applyFont="1" applyBorder="1" applyAlignment="1">
      <alignment horizontal="left" vertical="center" wrapText="1"/>
    </xf>
    <xf numFmtId="0" fontId="16" fillId="0" borderId="2044" xfId="0" applyFont="1" applyBorder="1" applyAlignment="1">
      <alignment horizontal="left" vertical="center" wrapText="1"/>
    </xf>
    <xf numFmtId="0" fontId="7" fillId="3" borderId="2042" xfId="0" applyFont="1" applyFill="1" applyBorder="1" applyAlignment="1">
      <alignment horizontal="center" vertical="center"/>
    </xf>
    <xf numFmtId="0" fontId="7" fillId="3" borderId="2043" xfId="0" applyFont="1" applyFill="1" applyBorder="1" applyAlignment="1">
      <alignment horizontal="center" vertical="center"/>
    </xf>
    <xf numFmtId="0" fontId="7" fillId="3" borderId="2037" xfId="0" applyFont="1" applyFill="1" applyBorder="1" applyAlignment="1">
      <alignment horizontal="center" vertical="center"/>
    </xf>
    <xf numFmtId="0" fontId="7" fillId="3" borderId="2038" xfId="0" applyFont="1" applyFill="1" applyBorder="1" applyAlignment="1">
      <alignment horizontal="center" vertical="center"/>
    </xf>
    <xf numFmtId="0" fontId="14" fillId="0" borderId="2039" xfId="0" applyFont="1" applyBorder="1" applyAlignment="1">
      <alignment horizontal="left" vertical="center" shrinkToFit="1"/>
    </xf>
    <xf numFmtId="0" fontId="14" fillId="0" borderId="2040" xfId="0" applyFont="1" applyBorder="1" applyAlignment="1">
      <alignment horizontal="left" vertical="center" shrinkToFit="1"/>
    </xf>
    <xf numFmtId="0" fontId="14" fillId="0" borderId="2041" xfId="0" applyFont="1" applyBorder="1" applyAlignment="1">
      <alignment horizontal="left" vertical="center" shrinkToFit="1"/>
    </xf>
    <xf numFmtId="0" fontId="7" fillId="3" borderId="2032" xfId="0" applyFont="1" applyFill="1" applyBorder="1" applyAlignment="1">
      <alignment horizontal="center" vertical="center"/>
    </xf>
    <xf numFmtId="0" fontId="7" fillId="3" borderId="2033" xfId="0" applyFont="1" applyFill="1" applyBorder="1" applyAlignment="1">
      <alignment horizontal="center" vertical="center"/>
    </xf>
    <xf numFmtId="0" fontId="7" fillId="3" borderId="2034" xfId="0" applyFont="1" applyFill="1" applyBorder="1" applyAlignment="1">
      <alignment horizontal="center" vertical="center"/>
    </xf>
    <xf numFmtId="0" fontId="8" fillId="0" borderId="2035" xfId="0" applyFont="1" applyBorder="1" applyAlignment="1">
      <alignment horizontal="left" vertical="top" wrapText="1"/>
    </xf>
    <xf numFmtId="0" fontId="8" fillId="0" borderId="2033" xfId="0" applyFont="1" applyBorder="1" applyAlignment="1">
      <alignment horizontal="left" vertical="top" wrapText="1"/>
    </xf>
    <xf numFmtId="0" fontId="8" fillId="0" borderId="2036" xfId="0" applyFont="1" applyBorder="1" applyAlignment="1">
      <alignment horizontal="left" vertical="top" wrapText="1"/>
    </xf>
    <xf numFmtId="0" fontId="7" fillId="3" borderId="2027" xfId="0" applyFont="1" applyFill="1" applyBorder="1" applyAlignment="1">
      <alignment horizontal="center" vertical="center"/>
    </xf>
    <xf numFmtId="0" fontId="7" fillId="3" borderId="2028" xfId="0" applyFont="1" applyFill="1" applyBorder="1" applyAlignment="1">
      <alignment horizontal="center" vertical="center"/>
    </xf>
    <xf numFmtId="0" fontId="14" fillId="0" borderId="2029" xfId="0" applyFont="1" applyBorder="1" applyAlignment="1">
      <alignment horizontal="left" vertical="center" shrinkToFit="1"/>
    </xf>
    <xf numFmtId="0" fontId="14" fillId="0" borderId="2030" xfId="0" applyFont="1" applyBorder="1" applyAlignment="1">
      <alignment horizontal="left" vertical="center" shrinkToFit="1"/>
    </xf>
    <xf numFmtId="0" fontId="14" fillId="0" borderId="2031" xfId="0" applyFont="1" applyBorder="1" applyAlignment="1">
      <alignment horizontal="left" vertical="center" shrinkToFit="1"/>
    </xf>
    <xf numFmtId="0" fontId="7" fillId="3" borderId="2022" xfId="0" applyFont="1" applyFill="1" applyBorder="1" applyAlignment="1">
      <alignment horizontal="center" vertical="center"/>
    </xf>
    <xf numFmtId="0" fontId="7" fillId="3" borderId="2023" xfId="0" applyFont="1" applyFill="1" applyBorder="1" applyAlignment="1">
      <alignment horizontal="center" vertical="center"/>
    </xf>
    <xf numFmtId="0" fontId="13" fillId="0" borderId="2024" xfId="0" applyFont="1" applyBorder="1" applyAlignment="1">
      <alignment horizontal="left" vertical="center" shrinkToFit="1"/>
    </xf>
    <xf numFmtId="0" fontId="13" fillId="0" borderId="2025" xfId="0" applyFont="1" applyBorder="1" applyAlignment="1">
      <alignment horizontal="left" vertical="center" shrinkToFit="1"/>
    </xf>
    <xf numFmtId="0" fontId="13" fillId="0" borderId="2026" xfId="0" applyFont="1" applyBorder="1" applyAlignment="1">
      <alignment horizontal="left" vertical="center" shrinkToFit="1"/>
    </xf>
    <xf numFmtId="0" fontId="13" fillId="0" borderId="2029" xfId="0" applyFont="1" applyBorder="1" applyAlignment="1">
      <alignment horizontal="left" vertical="center" shrinkToFit="1"/>
    </xf>
    <xf numFmtId="0" fontId="13" fillId="0" borderId="2030" xfId="0" applyFont="1" applyBorder="1" applyAlignment="1">
      <alignment horizontal="left" vertical="center" shrinkToFit="1"/>
    </xf>
    <xf numFmtId="0" fontId="13" fillId="0" borderId="2031" xfId="0" applyFont="1" applyBorder="1" applyAlignment="1">
      <alignment horizontal="left" vertical="center" shrinkToFit="1"/>
    </xf>
    <xf numFmtId="0" fontId="7" fillId="4" borderId="2009" xfId="0" applyFont="1" applyFill="1" applyBorder="1" applyAlignment="1">
      <alignment horizontal="left" vertical="top" wrapText="1"/>
    </xf>
    <xf numFmtId="0" fontId="7" fillId="4" borderId="2010" xfId="0" applyFont="1" applyFill="1" applyBorder="1" applyAlignment="1">
      <alignment horizontal="left" vertical="top" wrapText="1"/>
    </xf>
    <xf numFmtId="0" fontId="7" fillId="3" borderId="2008" xfId="0" applyFont="1" applyFill="1" applyBorder="1" applyAlignment="1">
      <alignment horizontal="center" vertical="center" wrapText="1"/>
    </xf>
    <xf numFmtId="0" fontId="7" fillId="3" borderId="2009" xfId="0" applyFont="1" applyFill="1" applyBorder="1" applyAlignment="1">
      <alignment horizontal="center" vertical="center" wrapText="1"/>
    </xf>
    <xf numFmtId="0" fontId="7" fillId="3" borderId="2021" xfId="0" applyFont="1" applyFill="1" applyBorder="1" applyAlignment="1">
      <alignment horizontal="center" vertical="center" wrapText="1"/>
    </xf>
    <xf numFmtId="0" fontId="7" fillId="3" borderId="2003" xfId="0" applyFont="1" applyFill="1" applyBorder="1" applyAlignment="1">
      <alignment horizontal="center" vertical="center"/>
    </xf>
    <xf numFmtId="0" fontId="7" fillId="3" borderId="2004" xfId="0" applyFont="1" applyFill="1" applyBorder="1" applyAlignment="1">
      <alignment horizontal="center" vertical="center"/>
    </xf>
    <xf numFmtId="0" fontId="14" fillId="0" borderId="2005" xfId="0" applyFont="1" applyBorder="1" applyAlignment="1">
      <alignment horizontal="left" vertical="center" shrinkToFit="1"/>
    </xf>
    <xf numFmtId="0" fontId="14" fillId="0" borderId="2006" xfId="0" applyFont="1" applyBorder="1" applyAlignment="1">
      <alignment horizontal="left" vertical="center" shrinkToFit="1"/>
    </xf>
    <xf numFmtId="0" fontId="14" fillId="0" borderId="2007" xfId="0" applyFont="1" applyBorder="1" applyAlignment="1">
      <alignment horizontal="left" vertical="center" shrinkToFit="1"/>
    </xf>
    <xf numFmtId="0" fontId="7" fillId="3" borderId="2016" xfId="0" applyFont="1" applyFill="1" applyBorder="1" applyAlignment="1">
      <alignment horizontal="center" vertical="center"/>
    </xf>
    <xf numFmtId="0" fontId="7" fillId="3" borderId="2017" xfId="0" applyFont="1" applyFill="1" applyBorder="1" applyAlignment="1">
      <alignment horizontal="center" vertical="center"/>
    </xf>
    <xf numFmtId="0" fontId="14" fillId="0" borderId="2018" xfId="0" applyFont="1" applyBorder="1" applyAlignment="1">
      <alignment horizontal="left" vertical="center" shrinkToFit="1"/>
    </xf>
    <xf numFmtId="0" fontId="14" fillId="0" borderId="2019" xfId="0" applyFont="1" applyBorder="1" applyAlignment="1">
      <alignment horizontal="left" vertical="center" shrinkToFit="1"/>
    </xf>
    <xf numFmtId="0" fontId="14" fillId="0" borderId="2020" xfId="0" applyFont="1" applyBorder="1" applyAlignment="1">
      <alignment horizontal="left" vertical="center" shrinkToFit="1"/>
    </xf>
    <xf numFmtId="0" fontId="13" fillId="0" borderId="2005" xfId="0" applyFont="1" applyBorder="1" applyAlignment="1">
      <alignment horizontal="left" vertical="center" shrinkToFit="1"/>
    </xf>
    <xf numFmtId="0" fontId="13" fillId="0" borderId="2006" xfId="0" applyFont="1" applyBorder="1" applyAlignment="1">
      <alignment horizontal="left" vertical="center" shrinkToFit="1"/>
    </xf>
    <xf numFmtId="0" fontId="13" fillId="0" borderId="2007" xfId="0" applyFont="1" applyBorder="1" applyAlignment="1">
      <alignment horizontal="left" vertical="center" shrinkToFit="1"/>
    </xf>
    <xf numFmtId="0" fontId="11" fillId="0" borderId="2009" xfId="0" applyFont="1" applyBorder="1" applyAlignment="1">
      <alignment horizontal="left" vertical="center" wrapText="1"/>
    </xf>
    <xf numFmtId="0" fontId="11" fillId="0" borderId="2010" xfId="0" applyFont="1" applyBorder="1" applyAlignment="1">
      <alignment horizontal="left" vertical="center" wrapText="1"/>
    </xf>
    <xf numFmtId="0" fontId="7" fillId="3" borderId="2011" xfId="0" applyFont="1" applyFill="1" applyBorder="1" applyAlignment="1">
      <alignment horizontal="center" vertical="center"/>
    </xf>
    <xf numFmtId="0" fontId="7" fillId="3" borderId="2012" xfId="0" applyFont="1" applyFill="1" applyBorder="1" applyAlignment="1">
      <alignment horizontal="center" vertical="center"/>
    </xf>
    <xf numFmtId="0" fontId="7" fillId="3" borderId="2013" xfId="0" applyFont="1" applyFill="1" applyBorder="1" applyAlignment="1">
      <alignment horizontal="center" vertical="center"/>
    </xf>
    <xf numFmtId="0" fontId="8" fillId="0" borderId="2014" xfId="0" applyFont="1" applyBorder="1" applyAlignment="1">
      <alignment horizontal="left" vertical="top" wrapText="1"/>
    </xf>
    <xf numFmtId="0" fontId="8" fillId="0" borderId="2012" xfId="0" applyFont="1" applyBorder="1" applyAlignment="1">
      <alignment horizontal="left" vertical="top" wrapText="1"/>
    </xf>
    <xf numFmtId="0" fontId="8" fillId="0" borderId="2015" xfId="0" applyFont="1" applyBorder="1" applyAlignment="1">
      <alignment horizontal="left" vertical="top" wrapText="1"/>
    </xf>
    <xf numFmtId="0" fontId="7" fillId="3" borderId="2008" xfId="0" applyFont="1" applyFill="1" applyBorder="1" applyAlignment="1">
      <alignment horizontal="center" vertical="center"/>
    </xf>
    <xf numFmtId="0" fontId="7" fillId="3" borderId="2009" xfId="0" applyFont="1" applyFill="1" applyBorder="1" applyAlignment="1">
      <alignment horizontal="center" vertical="center"/>
    </xf>
    <xf numFmtId="0" fontId="11" fillId="0" borderId="1996" xfId="0" applyFont="1" applyBorder="1" applyAlignment="1">
      <alignment horizontal="left" vertical="center" wrapText="1"/>
    </xf>
    <xf numFmtId="0" fontId="11" fillId="0" borderId="1997" xfId="0" applyFont="1" applyBorder="1" applyAlignment="1">
      <alignment horizontal="left" vertical="center" wrapText="1"/>
    </xf>
    <xf numFmtId="0" fontId="7" fillId="3" borderId="1998" xfId="0" applyFont="1" applyFill="1" applyBorder="1" applyAlignment="1">
      <alignment horizontal="center" vertical="center"/>
    </xf>
    <xf numFmtId="0" fontId="7" fillId="3" borderId="1999" xfId="0" applyFont="1" applyFill="1" applyBorder="1" applyAlignment="1">
      <alignment horizontal="center" vertical="center"/>
    </xf>
    <xf numFmtId="0" fontId="13" fillId="0" borderId="2000" xfId="0" applyFont="1" applyBorder="1" applyAlignment="1">
      <alignment horizontal="left" vertical="center" shrinkToFit="1"/>
    </xf>
    <xf numFmtId="0" fontId="13" fillId="0" borderId="2001" xfId="0" applyFont="1" applyBorder="1" applyAlignment="1">
      <alignment horizontal="left" vertical="center" shrinkToFit="1"/>
    </xf>
    <xf numFmtId="0" fontId="13" fillId="0" borderId="2002" xfId="0" applyFont="1" applyBorder="1" applyAlignment="1">
      <alignment horizontal="left" vertical="center" shrinkToFit="1"/>
    </xf>
    <xf numFmtId="0" fontId="7" fillId="3" borderId="2089" xfId="0" applyFont="1" applyFill="1" applyBorder="1" applyAlignment="1">
      <alignment horizontal="center" vertical="center" wrapText="1"/>
    </xf>
    <xf numFmtId="0" fontId="7" fillId="3" borderId="2090" xfId="0" applyFont="1" applyFill="1" applyBorder="1" applyAlignment="1">
      <alignment horizontal="center" vertical="center" wrapText="1"/>
    </xf>
    <xf numFmtId="0" fontId="7" fillId="3" borderId="2091" xfId="0" applyFont="1" applyFill="1" applyBorder="1" applyAlignment="1">
      <alignment horizontal="center" vertical="center" wrapText="1"/>
    </xf>
    <xf numFmtId="0" fontId="7" fillId="4" borderId="2089" xfId="0" applyFont="1" applyFill="1" applyBorder="1" applyAlignment="1">
      <alignment horizontal="left" vertical="top" wrapText="1"/>
    </xf>
    <xf numFmtId="0" fontId="7" fillId="4" borderId="2090" xfId="0" applyFont="1" applyFill="1" applyBorder="1" applyAlignment="1">
      <alignment horizontal="left" vertical="top" wrapText="1"/>
    </xf>
    <xf numFmtId="0" fontId="7" fillId="4" borderId="2091" xfId="0" applyFont="1" applyFill="1" applyBorder="1" applyAlignment="1">
      <alignment horizontal="left" vertical="top" wrapText="1"/>
    </xf>
    <xf numFmtId="0" fontId="10" fillId="4" borderId="2089" xfId="0" applyFont="1" applyFill="1" applyBorder="1" applyAlignment="1">
      <alignment horizontal="center" vertical="center" wrapText="1"/>
    </xf>
    <xf numFmtId="0" fontId="10" fillId="4" borderId="2091" xfId="0" applyFont="1" applyFill="1" applyBorder="1" applyAlignment="1">
      <alignment horizontal="center" vertical="center" wrapText="1"/>
    </xf>
    <xf numFmtId="0" fontId="16" fillId="0" borderId="2089" xfId="0" applyFont="1" applyBorder="1" applyAlignment="1">
      <alignment horizontal="left" vertical="center" wrapText="1"/>
    </xf>
    <xf numFmtId="0" fontId="16" fillId="0" borderId="2090" xfId="0" applyFont="1" applyBorder="1" applyAlignment="1">
      <alignment horizontal="left" vertical="center" wrapText="1"/>
    </xf>
    <xf numFmtId="0" fontId="16" fillId="0" borderId="2091" xfId="0" applyFont="1" applyBorder="1" applyAlignment="1">
      <alignment horizontal="left" vertical="center" wrapText="1"/>
    </xf>
    <xf numFmtId="0" fontId="7" fillId="3" borderId="2089" xfId="0" applyFont="1" applyFill="1" applyBorder="1" applyAlignment="1">
      <alignment horizontal="center" vertical="center"/>
    </xf>
    <xf numFmtId="0" fontId="7" fillId="3" borderId="2090" xfId="0" applyFont="1" applyFill="1" applyBorder="1" applyAlignment="1">
      <alignment horizontal="center" vertical="center"/>
    </xf>
    <xf numFmtId="0" fontId="7" fillId="3" borderId="2084" xfId="0" applyFont="1" applyFill="1" applyBorder="1" applyAlignment="1">
      <alignment horizontal="center" vertical="center"/>
    </xf>
    <xf numFmtId="0" fontId="7" fillId="3" borderId="2085" xfId="0" applyFont="1" applyFill="1" applyBorder="1" applyAlignment="1">
      <alignment horizontal="center" vertical="center"/>
    </xf>
    <xf numFmtId="0" fontId="14" fillId="0" borderId="2086" xfId="0" applyFont="1" applyBorder="1" applyAlignment="1">
      <alignment horizontal="left" vertical="center" shrinkToFit="1"/>
    </xf>
    <xf numFmtId="0" fontId="14" fillId="0" borderId="2087" xfId="0" applyFont="1" applyBorder="1" applyAlignment="1">
      <alignment horizontal="left" vertical="center" shrinkToFit="1"/>
    </xf>
    <xf numFmtId="0" fontId="14" fillId="0" borderId="2088" xfId="0" applyFont="1" applyBorder="1" applyAlignment="1">
      <alignment horizontal="left" vertical="center" shrinkToFit="1"/>
    </xf>
    <xf numFmtId="0" fontId="7" fillId="3" borderId="2079" xfId="0" applyFont="1" applyFill="1" applyBorder="1" applyAlignment="1">
      <alignment horizontal="center" vertical="center"/>
    </xf>
    <xf numFmtId="0" fontId="7" fillId="3" borderId="2080" xfId="0" applyFont="1" applyFill="1" applyBorder="1" applyAlignment="1">
      <alignment horizontal="center" vertical="center"/>
    </xf>
    <xf numFmtId="0" fontId="7" fillId="3" borderId="2081" xfId="0" applyFont="1" applyFill="1" applyBorder="1" applyAlignment="1">
      <alignment horizontal="center" vertical="center"/>
    </xf>
    <xf numFmtId="0" fontId="8" fillId="0" borderId="2082" xfId="0" applyFont="1" applyBorder="1" applyAlignment="1">
      <alignment horizontal="left" vertical="top" wrapText="1"/>
    </xf>
    <xf numFmtId="0" fontId="8" fillId="0" borderId="2080" xfId="0" applyFont="1" applyBorder="1" applyAlignment="1">
      <alignment horizontal="left" vertical="top" wrapText="1"/>
    </xf>
    <xf numFmtId="0" fontId="8" fillId="0" borderId="2083" xfId="0" applyFont="1" applyBorder="1" applyAlignment="1">
      <alignment horizontal="left" vertical="top" wrapText="1"/>
    </xf>
    <xf numFmtId="0" fontId="7" fillId="3" borderId="2074" xfId="0" applyFont="1" applyFill="1" applyBorder="1" applyAlignment="1">
      <alignment horizontal="center" vertical="center"/>
    </xf>
    <xf numFmtId="0" fontId="7" fillId="3" borderId="2075" xfId="0" applyFont="1" applyFill="1" applyBorder="1" applyAlignment="1">
      <alignment horizontal="center" vertical="center"/>
    </xf>
    <xf numFmtId="0" fontId="14" fillId="0" borderId="2076" xfId="0" applyFont="1" applyBorder="1" applyAlignment="1">
      <alignment horizontal="left" vertical="center" shrinkToFit="1"/>
    </xf>
    <xf numFmtId="0" fontId="14" fillId="0" borderId="2077" xfId="0" applyFont="1" applyBorder="1" applyAlignment="1">
      <alignment horizontal="left" vertical="center" shrinkToFit="1"/>
    </xf>
    <xf numFmtId="0" fontId="14" fillId="0" borderId="2078" xfId="0" applyFont="1" applyBorder="1" applyAlignment="1">
      <alignment horizontal="left" vertical="center" shrinkToFit="1"/>
    </xf>
    <xf numFmtId="0" fontId="7" fillId="3" borderId="2069" xfId="0" applyFont="1" applyFill="1" applyBorder="1" applyAlignment="1">
      <alignment horizontal="center" vertical="center"/>
    </xf>
    <xf numFmtId="0" fontId="7" fillId="3" borderId="2070" xfId="0" applyFont="1" applyFill="1" applyBorder="1" applyAlignment="1">
      <alignment horizontal="center" vertical="center"/>
    </xf>
    <xf numFmtId="0" fontId="13" fillId="0" borderId="2071" xfId="0" applyFont="1" applyBorder="1" applyAlignment="1">
      <alignment horizontal="left" vertical="center" shrinkToFit="1"/>
    </xf>
    <xf numFmtId="0" fontId="13" fillId="0" borderId="2072" xfId="0" applyFont="1" applyBorder="1" applyAlignment="1">
      <alignment horizontal="left" vertical="center" shrinkToFit="1"/>
    </xf>
    <xf numFmtId="0" fontId="13" fillId="0" borderId="2073" xfId="0" applyFont="1" applyBorder="1" applyAlignment="1">
      <alignment horizontal="left" vertical="center" shrinkToFit="1"/>
    </xf>
    <xf numFmtId="0" fontId="13" fillId="0" borderId="2076" xfId="0" applyFont="1" applyBorder="1" applyAlignment="1">
      <alignment horizontal="left" vertical="center" shrinkToFit="1"/>
    </xf>
    <xf numFmtId="0" fontId="13" fillId="0" borderId="2077" xfId="0" applyFont="1" applyBorder="1" applyAlignment="1">
      <alignment horizontal="left" vertical="center" shrinkToFit="1"/>
    </xf>
    <xf numFmtId="0" fontId="13" fillId="0" borderId="2078" xfId="0" applyFont="1" applyBorder="1" applyAlignment="1">
      <alignment horizontal="left" vertical="center" shrinkToFit="1"/>
    </xf>
    <xf numFmtId="0" fontId="7" fillId="4" borderId="2056" xfId="0" applyFont="1" applyFill="1" applyBorder="1" applyAlignment="1">
      <alignment horizontal="left" vertical="top" wrapText="1"/>
    </xf>
    <xf numFmtId="0" fontId="7" fillId="4" borderId="2057" xfId="0" applyFont="1" applyFill="1" applyBorder="1" applyAlignment="1">
      <alignment horizontal="left" vertical="top" wrapText="1"/>
    </xf>
    <xf numFmtId="0" fontId="7" fillId="3" borderId="2055" xfId="0" applyFont="1" applyFill="1" applyBorder="1" applyAlignment="1">
      <alignment horizontal="center" vertical="center" wrapText="1"/>
    </xf>
    <xf numFmtId="0" fontId="7" fillId="3" borderId="2056" xfId="0" applyFont="1" applyFill="1" applyBorder="1" applyAlignment="1">
      <alignment horizontal="center" vertical="center" wrapText="1"/>
    </xf>
    <xf numFmtId="0" fontId="7" fillId="3" borderId="2068" xfId="0" applyFont="1" applyFill="1" applyBorder="1" applyAlignment="1">
      <alignment horizontal="center" vertical="center" wrapText="1"/>
    </xf>
    <xf numFmtId="0" fontId="7" fillId="3" borderId="2050" xfId="0" applyFont="1" applyFill="1" applyBorder="1" applyAlignment="1">
      <alignment horizontal="center" vertical="center"/>
    </xf>
    <xf numFmtId="0" fontId="7" fillId="3" borderId="2051" xfId="0" applyFont="1" applyFill="1" applyBorder="1" applyAlignment="1">
      <alignment horizontal="center" vertical="center"/>
    </xf>
    <xf numFmtId="0" fontId="14" fillId="0" borderId="2052" xfId="0" applyFont="1" applyBorder="1" applyAlignment="1">
      <alignment horizontal="left" vertical="center" shrinkToFit="1"/>
    </xf>
    <xf numFmtId="0" fontId="14" fillId="0" borderId="2053" xfId="0" applyFont="1" applyBorder="1" applyAlignment="1">
      <alignment horizontal="left" vertical="center" shrinkToFit="1"/>
    </xf>
    <xf numFmtId="0" fontId="14" fillId="0" borderId="2054" xfId="0" applyFont="1" applyBorder="1" applyAlignment="1">
      <alignment horizontal="left" vertical="center" shrinkToFit="1"/>
    </xf>
    <xf numFmtId="0" fontId="7" fillId="3" borderId="2063" xfId="0" applyFont="1" applyFill="1" applyBorder="1" applyAlignment="1">
      <alignment horizontal="center" vertical="center"/>
    </xf>
    <xf numFmtId="0" fontId="7" fillId="3" borderId="2064" xfId="0" applyFont="1" applyFill="1" applyBorder="1" applyAlignment="1">
      <alignment horizontal="center" vertical="center"/>
    </xf>
    <xf numFmtId="0" fontId="14" fillId="0" borderId="2065" xfId="0" applyFont="1" applyBorder="1" applyAlignment="1">
      <alignment horizontal="left" vertical="center" shrinkToFit="1"/>
    </xf>
    <xf numFmtId="0" fontId="14" fillId="0" borderId="2066" xfId="0" applyFont="1" applyBorder="1" applyAlignment="1">
      <alignment horizontal="left" vertical="center" shrinkToFit="1"/>
    </xf>
    <xf numFmtId="0" fontId="14" fillId="0" borderId="2067" xfId="0" applyFont="1" applyBorder="1" applyAlignment="1">
      <alignment horizontal="left" vertical="center" shrinkToFit="1"/>
    </xf>
    <xf numFmtId="0" fontId="13" fillId="0" borderId="2052" xfId="0" applyFont="1" applyBorder="1" applyAlignment="1">
      <alignment horizontal="left" vertical="center" shrinkToFit="1"/>
    </xf>
    <xf numFmtId="0" fontId="13" fillId="0" borderId="2053" xfId="0" applyFont="1" applyBorder="1" applyAlignment="1">
      <alignment horizontal="left" vertical="center" shrinkToFit="1"/>
    </xf>
    <xf numFmtId="0" fontId="13" fillId="0" borderId="2054" xfId="0" applyFont="1" applyBorder="1" applyAlignment="1">
      <alignment horizontal="left" vertical="center" shrinkToFit="1"/>
    </xf>
    <xf numFmtId="0" fontId="11" fillId="0" borderId="2056" xfId="0" applyFont="1" applyBorder="1" applyAlignment="1">
      <alignment horizontal="left" vertical="center" wrapText="1"/>
    </xf>
    <xf numFmtId="0" fontId="11" fillId="0" borderId="2057" xfId="0" applyFont="1" applyBorder="1" applyAlignment="1">
      <alignment horizontal="left" vertical="center" wrapText="1"/>
    </xf>
    <xf numFmtId="0" fontId="7" fillId="3" borderId="2058" xfId="0" applyFont="1" applyFill="1" applyBorder="1" applyAlignment="1">
      <alignment horizontal="center" vertical="center"/>
    </xf>
    <xf numFmtId="0" fontId="7" fillId="3" borderId="2059" xfId="0" applyFont="1" applyFill="1" applyBorder="1" applyAlignment="1">
      <alignment horizontal="center" vertical="center"/>
    </xf>
    <xf numFmtId="0" fontId="7" fillId="3" borderId="2060" xfId="0" applyFont="1" applyFill="1" applyBorder="1" applyAlignment="1">
      <alignment horizontal="center" vertical="center"/>
    </xf>
    <xf numFmtId="0" fontId="8" fillId="0" borderId="2061" xfId="0" applyFont="1" applyBorder="1" applyAlignment="1">
      <alignment horizontal="left" vertical="top" wrapText="1"/>
    </xf>
    <xf numFmtId="0" fontId="8" fillId="0" borderId="2059" xfId="0" applyFont="1" applyBorder="1" applyAlignment="1">
      <alignment horizontal="left" vertical="top" wrapText="1"/>
    </xf>
    <xf numFmtId="0" fontId="8" fillId="0" borderId="2062" xfId="0" applyFont="1" applyBorder="1" applyAlignment="1">
      <alignment horizontal="left" vertical="top" wrapText="1"/>
    </xf>
    <xf numFmtId="0" fontId="7" fillId="3" borderId="2055" xfId="0" applyFont="1" applyFill="1" applyBorder="1" applyAlignment="1">
      <alignment horizontal="center" vertical="center"/>
    </xf>
    <xf numFmtId="0" fontId="7" fillId="3" borderId="2056" xfId="0" applyFont="1" applyFill="1" applyBorder="1" applyAlignment="1">
      <alignment horizontal="center" vertical="center"/>
    </xf>
    <xf numFmtId="0" fontId="11" fillId="0" borderId="2043" xfId="0" applyFont="1" applyBorder="1" applyAlignment="1">
      <alignment horizontal="left" vertical="center" wrapText="1"/>
    </xf>
    <xf numFmtId="0" fontId="11" fillId="0" borderId="2044" xfId="0" applyFont="1" applyBorder="1" applyAlignment="1">
      <alignment horizontal="left" vertical="center" wrapText="1"/>
    </xf>
    <xf numFmtId="0" fontId="7" fillId="3" borderId="2045" xfId="0" applyFont="1" applyFill="1" applyBorder="1" applyAlignment="1">
      <alignment horizontal="center" vertical="center"/>
    </xf>
    <xf numFmtId="0" fontId="7" fillId="3" borderId="2046" xfId="0" applyFont="1" applyFill="1" applyBorder="1" applyAlignment="1">
      <alignment horizontal="center" vertical="center"/>
    </xf>
    <xf numFmtId="0" fontId="13" fillId="0" borderId="2047" xfId="0" applyFont="1" applyBorder="1" applyAlignment="1">
      <alignment horizontal="left" vertical="center" shrinkToFit="1"/>
    </xf>
    <xf numFmtId="0" fontId="13" fillId="0" borderId="2048" xfId="0" applyFont="1" applyBorder="1" applyAlignment="1">
      <alignment horizontal="left" vertical="center" shrinkToFit="1"/>
    </xf>
    <xf numFmtId="0" fontId="13" fillId="0" borderId="2049" xfId="0" applyFont="1" applyBorder="1" applyAlignment="1">
      <alignment horizontal="left" vertical="center" shrinkToFit="1"/>
    </xf>
    <xf numFmtId="0" fontId="7" fillId="3" borderId="2136" xfId="0" applyFont="1" applyFill="1" applyBorder="1" applyAlignment="1">
      <alignment horizontal="center" vertical="center" wrapText="1"/>
    </xf>
    <xf numFmtId="0" fontId="7" fillId="3" borderId="2137" xfId="0" applyFont="1" applyFill="1" applyBorder="1" applyAlignment="1">
      <alignment horizontal="center" vertical="center" wrapText="1"/>
    </xf>
    <xf numFmtId="0" fontId="7" fillId="3" borderId="2138" xfId="0" applyFont="1" applyFill="1" applyBorder="1" applyAlignment="1">
      <alignment horizontal="center" vertical="center" wrapText="1"/>
    </xf>
    <xf numFmtId="0" fontId="7" fillId="4" borderId="2136" xfId="0" applyFont="1" applyFill="1" applyBorder="1" applyAlignment="1">
      <alignment horizontal="left" vertical="top" wrapText="1"/>
    </xf>
    <xf numFmtId="0" fontId="7" fillId="4" borderId="2137" xfId="0" applyFont="1" applyFill="1" applyBorder="1" applyAlignment="1">
      <alignment horizontal="left" vertical="top" wrapText="1"/>
    </xf>
    <xf numFmtId="0" fontId="7" fillId="4" borderId="2138" xfId="0" applyFont="1" applyFill="1" applyBorder="1" applyAlignment="1">
      <alignment horizontal="left" vertical="top" wrapText="1"/>
    </xf>
    <xf numFmtId="0" fontId="10" fillId="4" borderId="2136" xfId="0" applyFont="1" applyFill="1" applyBorder="1" applyAlignment="1">
      <alignment horizontal="center" vertical="center" wrapText="1"/>
    </xf>
    <xf numFmtId="0" fontId="10" fillId="4" borderId="2138" xfId="0" applyFont="1" applyFill="1" applyBorder="1" applyAlignment="1">
      <alignment horizontal="center" vertical="center" wrapText="1"/>
    </xf>
    <xf numFmtId="0" fontId="16" fillId="0" borderId="2136" xfId="0" applyFont="1" applyBorder="1" applyAlignment="1">
      <alignment horizontal="left" vertical="center" wrapText="1"/>
    </xf>
    <xf numFmtId="0" fontId="16" fillId="0" borderId="2137" xfId="0" applyFont="1" applyBorder="1" applyAlignment="1">
      <alignment horizontal="left" vertical="center" wrapText="1"/>
    </xf>
    <xf numFmtId="0" fontId="16" fillId="0" borderId="2138" xfId="0" applyFont="1" applyBorder="1" applyAlignment="1">
      <alignment horizontal="left" vertical="center" wrapText="1"/>
    </xf>
    <xf numFmtId="0" fontId="7" fillId="3" borderId="2136" xfId="0" applyFont="1" applyFill="1" applyBorder="1" applyAlignment="1">
      <alignment horizontal="center" vertical="center"/>
    </xf>
    <xf numFmtId="0" fontId="7" fillId="3" borderId="2137" xfId="0" applyFont="1" applyFill="1" applyBorder="1" applyAlignment="1">
      <alignment horizontal="center" vertical="center"/>
    </xf>
    <xf numFmtId="0" fontId="7" fillId="3" borderId="2131" xfId="0" applyFont="1" applyFill="1" applyBorder="1" applyAlignment="1">
      <alignment horizontal="center" vertical="center"/>
    </xf>
    <xf numFmtId="0" fontId="7" fillId="3" borderId="2132" xfId="0" applyFont="1" applyFill="1" applyBorder="1" applyAlignment="1">
      <alignment horizontal="center" vertical="center"/>
    </xf>
    <xf numFmtId="0" fontId="14" fillId="0" borderId="2133" xfId="0" applyFont="1" applyBorder="1" applyAlignment="1">
      <alignment horizontal="left" vertical="center" shrinkToFit="1"/>
    </xf>
    <xf numFmtId="0" fontId="14" fillId="0" borderId="2134" xfId="0" applyFont="1" applyBorder="1" applyAlignment="1">
      <alignment horizontal="left" vertical="center" shrinkToFit="1"/>
    </xf>
    <xf numFmtId="0" fontId="14" fillId="0" borderId="2135" xfId="0" applyFont="1" applyBorder="1" applyAlignment="1">
      <alignment horizontal="left" vertical="center" shrinkToFit="1"/>
    </xf>
    <xf numFmtId="0" fontId="7" fillId="3" borderId="2126" xfId="0" applyFont="1" applyFill="1" applyBorder="1" applyAlignment="1">
      <alignment horizontal="center" vertical="center"/>
    </xf>
    <xf numFmtId="0" fontId="7" fillId="3" borderId="2127" xfId="0" applyFont="1" applyFill="1" applyBorder="1" applyAlignment="1">
      <alignment horizontal="center" vertical="center"/>
    </xf>
    <xf numFmtId="0" fontId="7" fillId="3" borderId="2128" xfId="0" applyFont="1" applyFill="1" applyBorder="1" applyAlignment="1">
      <alignment horizontal="center" vertical="center"/>
    </xf>
    <xf numFmtId="0" fontId="8" fillId="0" borderId="2129" xfId="0" applyFont="1" applyBorder="1" applyAlignment="1">
      <alignment horizontal="left" vertical="top" wrapText="1"/>
    </xf>
    <xf numFmtId="0" fontId="8" fillId="0" borderId="2127" xfId="0" applyFont="1" applyBorder="1" applyAlignment="1">
      <alignment horizontal="left" vertical="top" wrapText="1"/>
    </xf>
    <xf numFmtId="0" fontId="8" fillId="0" borderId="2130" xfId="0" applyFont="1" applyBorder="1" applyAlignment="1">
      <alignment horizontal="left" vertical="top" wrapText="1"/>
    </xf>
    <xf numFmtId="0" fontId="7" fillId="3" borderId="2121" xfId="0" applyFont="1" applyFill="1" applyBorder="1" applyAlignment="1">
      <alignment horizontal="center" vertical="center"/>
    </xf>
    <xf numFmtId="0" fontId="7" fillId="3" borderId="2122" xfId="0" applyFont="1" applyFill="1" applyBorder="1" applyAlignment="1">
      <alignment horizontal="center" vertical="center"/>
    </xf>
    <xf numFmtId="0" fontId="14" fillId="0" borderId="2123" xfId="0" applyFont="1" applyBorder="1" applyAlignment="1">
      <alignment horizontal="left" vertical="center" shrinkToFit="1"/>
    </xf>
    <xf numFmtId="0" fontId="14" fillId="0" borderId="2124" xfId="0" applyFont="1" applyBorder="1" applyAlignment="1">
      <alignment horizontal="left" vertical="center" shrinkToFit="1"/>
    </xf>
    <xf numFmtId="0" fontId="14" fillId="0" borderId="2125" xfId="0" applyFont="1" applyBorder="1" applyAlignment="1">
      <alignment horizontal="left" vertical="center" shrinkToFit="1"/>
    </xf>
    <xf numFmtId="0" fontId="7" fillId="3" borderId="2116" xfId="0" applyFont="1" applyFill="1" applyBorder="1" applyAlignment="1">
      <alignment horizontal="center" vertical="center"/>
    </xf>
    <xf numFmtId="0" fontId="7" fillId="3" borderId="2117" xfId="0" applyFont="1" applyFill="1" applyBorder="1" applyAlignment="1">
      <alignment horizontal="center" vertical="center"/>
    </xf>
    <xf numFmtId="0" fontId="13" fillId="0" borderId="2118" xfId="0" applyFont="1" applyBorder="1" applyAlignment="1">
      <alignment horizontal="left" vertical="center" shrinkToFit="1"/>
    </xf>
    <xf numFmtId="0" fontId="13" fillId="0" borderId="2119" xfId="0" applyFont="1" applyBorder="1" applyAlignment="1">
      <alignment horizontal="left" vertical="center" shrinkToFit="1"/>
    </xf>
    <xf numFmtId="0" fontId="13" fillId="0" borderId="2120" xfId="0" applyFont="1" applyBorder="1" applyAlignment="1">
      <alignment horizontal="left" vertical="center" shrinkToFit="1"/>
    </xf>
    <xf numFmtId="0" fontId="13" fillId="0" borderId="2123" xfId="0" applyFont="1" applyBorder="1" applyAlignment="1">
      <alignment horizontal="left" vertical="center" shrinkToFit="1"/>
    </xf>
    <xf numFmtId="0" fontId="13" fillId="0" borderId="2124" xfId="0" applyFont="1" applyBorder="1" applyAlignment="1">
      <alignment horizontal="left" vertical="center" shrinkToFit="1"/>
    </xf>
    <xf numFmtId="0" fontId="13" fillId="0" borderId="2125" xfId="0" applyFont="1" applyBorder="1" applyAlignment="1">
      <alignment horizontal="left" vertical="center" shrinkToFit="1"/>
    </xf>
    <xf numFmtId="0" fontId="7" fillId="4" borderId="2103" xfId="0" applyFont="1" applyFill="1" applyBorder="1" applyAlignment="1">
      <alignment horizontal="left" vertical="top" wrapText="1"/>
    </xf>
    <xf numFmtId="0" fontId="7" fillId="4" borderId="2104" xfId="0" applyFont="1" applyFill="1" applyBorder="1" applyAlignment="1">
      <alignment horizontal="left" vertical="top" wrapText="1"/>
    </xf>
    <xf numFmtId="0" fontId="7" fillId="3" borderId="2102" xfId="0" applyFont="1" applyFill="1" applyBorder="1" applyAlignment="1">
      <alignment horizontal="center" vertical="center" wrapText="1"/>
    </xf>
    <xf numFmtId="0" fontId="7" fillId="3" borderId="2103" xfId="0" applyFont="1" applyFill="1" applyBorder="1" applyAlignment="1">
      <alignment horizontal="center" vertical="center" wrapText="1"/>
    </xf>
    <xf numFmtId="0" fontId="7" fillId="3" borderId="2115" xfId="0" applyFont="1" applyFill="1" applyBorder="1" applyAlignment="1">
      <alignment horizontal="center" vertical="center" wrapText="1"/>
    </xf>
    <xf numFmtId="0" fontId="7" fillId="3" borderId="2097" xfId="0" applyFont="1" applyFill="1" applyBorder="1" applyAlignment="1">
      <alignment horizontal="center" vertical="center"/>
    </xf>
    <xf numFmtId="0" fontId="7" fillId="3" borderId="2098" xfId="0" applyFont="1" applyFill="1" applyBorder="1" applyAlignment="1">
      <alignment horizontal="center" vertical="center"/>
    </xf>
    <xf numFmtId="0" fontId="14" fillId="0" borderId="2099" xfId="0" applyFont="1" applyBorder="1" applyAlignment="1">
      <alignment horizontal="left" vertical="center" shrinkToFit="1"/>
    </xf>
    <xf numFmtId="0" fontId="14" fillId="0" borderId="2100" xfId="0" applyFont="1" applyBorder="1" applyAlignment="1">
      <alignment horizontal="left" vertical="center" shrinkToFit="1"/>
    </xf>
    <xf numFmtId="0" fontId="14" fillId="0" borderId="2101" xfId="0" applyFont="1" applyBorder="1" applyAlignment="1">
      <alignment horizontal="left" vertical="center" shrinkToFit="1"/>
    </xf>
    <xf numFmtId="0" fontId="7" fillId="3" borderId="2110" xfId="0" applyFont="1" applyFill="1" applyBorder="1" applyAlignment="1">
      <alignment horizontal="center" vertical="center"/>
    </xf>
    <xf numFmtId="0" fontId="7" fillId="3" borderId="2111" xfId="0" applyFont="1" applyFill="1" applyBorder="1" applyAlignment="1">
      <alignment horizontal="center" vertical="center"/>
    </xf>
    <xf numFmtId="0" fontId="14" fillId="0" borderId="2112" xfId="0" applyFont="1" applyBorder="1" applyAlignment="1">
      <alignment horizontal="left" vertical="center" shrinkToFit="1"/>
    </xf>
    <xf numFmtId="0" fontId="14" fillId="0" borderId="2113" xfId="0" applyFont="1" applyBorder="1" applyAlignment="1">
      <alignment horizontal="left" vertical="center" shrinkToFit="1"/>
    </xf>
    <xf numFmtId="0" fontId="14" fillId="0" borderId="2114" xfId="0" applyFont="1" applyBorder="1" applyAlignment="1">
      <alignment horizontal="left" vertical="center" shrinkToFit="1"/>
    </xf>
    <xf numFmtId="0" fontId="13" fillId="0" borderId="2099" xfId="0" applyFont="1" applyBorder="1" applyAlignment="1">
      <alignment horizontal="left" vertical="center" shrinkToFit="1"/>
    </xf>
    <xf numFmtId="0" fontId="13" fillId="0" borderId="2100" xfId="0" applyFont="1" applyBorder="1" applyAlignment="1">
      <alignment horizontal="left" vertical="center" shrinkToFit="1"/>
    </xf>
    <xf numFmtId="0" fontId="13" fillId="0" borderId="2101" xfId="0" applyFont="1" applyBorder="1" applyAlignment="1">
      <alignment horizontal="left" vertical="center" shrinkToFit="1"/>
    </xf>
    <xf numFmtId="0" fontId="11" fillId="0" borderId="2103" xfId="0" applyFont="1" applyBorder="1" applyAlignment="1">
      <alignment horizontal="left" vertical="center" wrapText="1"/>
    </xf>
    <xf numFmtId="0" fontId="11" fillId="0" borderId="2104" xfId="0" applyFont="1" applyBorder="1" applyAlignment="1">
      <alignment horizontal="left" vertical="center" wrapText="1"/>
    </xf>
    <xf numFmtId="0" fontId="7" fillId="3" borderId="2105" xfId="0" applyFont="1" applyFill="1" applyBorder="1" applyAlignment="1">
      <alignment horizontal="center" vertical="center"/>
    </xf>
    <xf numFmtId="0" fontId="7" fillId="3" borderId="2106" xfId="0" applyFont="1" applyFill="1" applyBorder="1" applyAlignment="1">
      <alignment horizontal="center" vertical="center"/>
    </xf>
    <xf numFmtId="0" fontId="7" fillId="3" borderId="2107" xfId="0" applyFont="1" applyFill="1" applyBorder="1" applyAlignment="1">
      <alignment horizontal="center" vertical="center"/>
    </xf>
    <xf numFmtId="0" fontId="8" fillId="0" borderId="2108" xfId="0" applyFont="1" applyBorder="1" applyAlignment="1">
      <alignment horizontal="left" vertical="top" wrapText="1"/>
    </xf>
    <xf numFmtId="0" fontId="8" fillId="0" borderId="2106" xfId="0" applyFont="1" applyBorder="1" applyAlignment="1">
      <alignment horizontal="left" vertical="top" wrapText="1"/>
    </xf>
    <xf numFmtId="0" fontId="8" fillId="0" borderId="2109" xfId="0" applyFont="1" applyBorder="1" applyAlignment="1">
      <alignment horizontal="left" vertical="top" wrapText="1"/>
    </xf>
    <xf numFmtId="0" fontId="7" fillId="3" borderId="2102" xfId="0" applyFont="1" applyFill="1" applyBorder="1" applyAlignment="1">
      <alignment horizontal="center" vertical="center"/>
    </xf>
    <xf numFmtId="0" fontId="7" fillId="3" borderId="2103" xfId="0" applyFont="1" applyFill="1" applyBorder="1" applyAlignment="1">
      <alignment horizontal="center" vertical="center"/>
    </xf>
    <xf numFmtId="0" fontId="11" fillId="0" borderId="2090" xfId="0" applyFont="1" applyBorder="1" applyAlignment="1">
      <alignment horizontal="left" vertical="center" wrapText="1"/>
    </xf>
    <xf numFmtId="0" fontId="11" fillId="0" borderId="2091" xfId="0" applyFont="1" applyBorder="1" applyAlignment="1">
      <alignment horizontal="left" vertical="center" wrapText="1"/>
    </xf>
    <xf numFmtId="0" fontId="7" fillId="3" borderId="2092" xfId="0" applyFont="1" applyFill="1" applyBorder="1" applyAlignment="1">
      <alignment horizontal="center" vertical="center"/>
    </xf>
    <xf numFmtId="0" fontId="7" fillId="3" borderId="2093" xfId="0" applyFont="1" applyFill="1" applyBorder="1" applyAlignment="1">
      <alignment horizontal="center" vertical="center"/>
    </xf>
    <xf numFmtId="0" fontId="13" fillId="0" borderId="2094" xfId="0" applyFont="1" applyBorder="1" applyAlignment="1">
      <alignment horizontal="left" vertical="center" shrinkToFit="1"/>
    </xf>
    <xf numFmtId="0" fontId="13" fillId="0" borderId="2095" xfId="0" applyFont="1" applyBorder="1" applyAlignment="1">
      <alignment horizontal="left" vertical="center" shrinkToFit="1"/>
    </xf>
    <xf numFmtId="0" fontId="13" fillId="0" borderId="2096" xfId="0" applyFont="1" applyBorder="1" applyAlignment="1">
      <alignment horizontal="left" vertical="center" shrinkToFit="1"/>
    </xf>
    <xf numFmtId="0" fontId="7" fillId="3" borderId="2183" xfId="0" applyFont="1" applyFill="1" applyBorder="1" applyAlignment="1">
      <alignment horizontal="center" vertical="center" wrapText="1"/>
    </xf>
    <xf numFmtId="0" fontId="7" fillId="3" borderId="2184" xfId="0" applyFont="1" applyFill="1" applyBorder="1" applyAlignment="1">
      <alignment horizontal="center" vertical="center" wrapText="1"/>
    </xf>
    <xf numFmtId="0" fontId="7" fillId="3" borderId="2185" xfId="0" applyFont="1" applyFill="1" applyBorder="1" applyAlignment="1">
      <alignment horizontal="center" vertical="center" wrapText="1"/>
    </xf>
    <xf numFmtId="0" fontId="7" fillId="4" borderId="2183" xfId="0" applyFont="1" applyFill="1" applyBorder="1" applyAlignment="1">
      <alignment horizontal="left" vertical="top" wrapText="1"/>
    </xf>
    <xf numFmtId="0" fontId="7" fillId="4" borderId="2184" xfId="0" applyFont="1" applyFill="1" applyBorder="1" applyAlignment="1">
      <alignment horizontal="left" vertical="top" wrapText="1"/>
    </xf>
    <xf numFmtId="0" fontId="7" fillId="4" borderId="2185" xfId="0" applyFont="1" applyFill="1" applyBorder="1" applyAlignment="1">
      <alignment horizontal="left" vertical="top" wrapText="1"/>
    </xf>
    <xf numFmtId="0" fontId="10" fillId="4" borderId="2183" xfId="0" applyFont="1" applyFill="1" applyBorder="1" applyAlignment="1">
      <alignment horizontal="center" vertical="center" wrapText="1"/>
    </xf>
    <xf numFmtId="0" fontId="10" fillId="4" borderId="2185" xfId="0" applyFont="1" applyFill="1" applyBorder="1" applyAlignment="1">
      <alignment horizontal="center" vertical="center" wrapText="1"/>
    </xf>
    <xf numFmtId="0" fontId="16" fillId="0" borderId="2183" xfId="0" applyFont="1" applyBorder="1" applyAlignment="1">
      <alignment horizontal="left" vertical="center" wrapText="1"/>
    </xf>
    <xf numFmtId="0" fontId="16" fillId="0" borderId="2184" xfId="0" applyFont="1" applyBorder="1" applyAlignment="1">
      <alignment horizontal="left" vertical="center" wrapText="1"/>
    </xf>
    <xf numFmtId="0" fontId="16" fillId="0" borderId="2185" xfId="0" applyFont="1" applyBorder="1" applyAlignment="1">
      <alignment horizontal="left" vertical="center" wrapText="1"/>
    </xf>
    <xf numFmtId="0" fontId="7" fillId="3" borderId="2183" xfId="0" applyFont="1" applyFill="1" applyBorder="1" applyAlignment="1">
      <alignment horizontal="center" vertical="center"/>
    </xf>
    <xf numFmtId="0" fontId="7" fillId="3" borderId="2184" xfId="0" applyFont="1" applyFill="1" applyBorder="1" applyAlignment="1">
      <alignment horizontal="center" vertical="center"/>
    </xf>
    <xf numFmtId="0" fontId="7" fillId="3" borderId="2178" xfId="0" applyFont="1" applyFill="1" applyBorder="1" applyAlignment="1">
      <alignment horizontal="center" vertical="center"/>
    </xf>
    <xf numFmtId="0" fontId="7" fillId="3" borderId="2179" xfId="0" applyFont="1" applyFill="1" applyBorder="1" applyAlignment="1">
      <alignment horizontal="center" vertical="center"/>
    </xf>
    <xf numFmtId="0" fontId="14" fillId="0" borderId="2180" xfId="0" applyFont="1" applyBorder="1" applyAlignment="1">
      <alignment horizontal="left" vertical="center" shrinkToFit="1"/>
    </xf>
    <xf numFmtId="0" fontId="14" fillId="0" borderId="2181" xfId="0" applyFont="1" applyBorder="1" applyAlignment="1">
      <alignment horizontal="left" vertical="center" shrinkToFit="1"/>
    </xf>
    <xf numFmtId="0" fontId="14" fillId="0" borderId="2182" xfId="0" applyFont="1" applyBorder="1" applyAlignment="1">
      <alignment horizontal="left" vertical="center" shrinkToFit="1"/>
    </xf>
    <xf numFmtId="0" fontId="7" fillId="3" borderId="2173" xfId="0" applyFont="1" applyFill="1" applyBorder="1" applyAlignment="1">
      <alignment horizontal="center" vertical="center"/>
    </xf>
    <xf numFmtId="0" fontId="7" fillId="3" borderId="2174" xfId="0" applyFont="1" applyFill="1" applyBorder="1" applyAlignment="1">
      <alignment horizontal="center" vertical="center"/>
    </xf>
    <xf numFmtId="0" fontId="7" fillId="3" borderId="2175" xfId="0" applyFont="1" applyFill="1" applyBorder="1" applyAlignment="1">
      <alignment horizontal="center" vertical="center"/>
    </xf>
    <xf numFmtId="0" fontId="8" fillId="0" borderId="2176" xfId="0" applyFont="1" applyBorder="1" applyAlignment="1">
      <alignment horizontal="left" vertical="top" wrapText="1"/>
    </xf>
    <xf numFmtId="0" fontId="8" fillId="0" borderId="2174" xfId="0" applyFont="1" applyBorder="1" applyAlignment="1">
      <alignment horizontal="left" vertical="top" wrapText="1"/>
    </xf>
    <xf numFmtId="0" fontId="8" fillId="0" borderId="2177" xfId="0" applyFont="1" applyBorder="1" applyAlignment="1">
      <alignment horizontal="left" vertical="top" wrapText="1"/>
    </xf>
    <xf numFmtId="0" fontId="7" fillId="3" borderId="2168" xfId="0" applyFont="1" applyFill="1" applyBorder="1" applyAlignment="1">
      <alignment horizontal="center" vertical="center"/>
    </xf>
    <xf numFmtId="0" fontId="7" fillId="3" borderId="2169" xfId="0" applyFont="1" applyFill="1" applyBorder="1" applyAlignment="1">
      <alignment horizontal="center" vertical="center"/>
    </xf>
    <xf numFmtId="0" fontId="14" fillId="0" borderId="2170" xfId="0" applyFont="1" applyBorder="1" applyAlignment="1">
      <alignment horizontal="left" vertical="center" shrinkToFit="1"/>
    </xf>
    <xf numFmtId="0" fontId="14" fillId="0" borderId="2171" xfId="0" applyFont="1" applyBorder="1" applyAlignment="1">
      <alignment horizontal="left" vertical="center" shrinkToFit="1"/>
    </xf>
    <xf numFmtId="0" fontId="14" fillId="0" borderId="2172" xfId="0" applyFont="1" applyBorder="1" applyAlignment="1">
      <alignment horizontal="left" vertical="center" shrinkToFit="1"/>
    </xf>
    <xf numFmtId="0" fontId="7" fillId="3" borderId="2163" xfId="0" applyFont="1" applyFill="1" applyBorder="1" applyAlignment="1">
      <alignment horizontal="center" vertical="center"/>
    </xf>
    <xf numFmtId="0" fontId="7" fillId="3" borderId="2164" xfId="0" applyFont="1" applyFill="1" applyBorder="1" applyAlignment="1">
      <alignment horizontal="center" vertical="center"/>
    </xf>
    <xf numFmtId="0" fontId="13" fillId="0" borderId="2165" xfId="0" applyFont="1" applyBorder="1" applyAlignment="1">
      <alignment horizontal="left" vertical="center" shrinkToFit="1"/>
    </xf>
    <xf numFmtId="0" fontId="13" fillId="0" borderId="2166" xfId="0" applyFont="1" applyBorder="1" applyAlignment="1">
      <alignment horizontal="left" vertical="center" shrinkToFit="1"/>
    </xf>
    <xf numFmtId="0" fontId="13" fillId="0" borderId="2167" xfId="0" applyFont="1" applyBorder="1" applyAlignment="1">
      <alignment horizontal="left" vertical="center" shrinkToFit="1"/>
    </xf>
    <xf numFmtId="0" fontId="13" fillId="0" borderId="2170" xfId="0" applyFont="1" applyBorder="1" applyAlignment="1">
      <alignment horizontal="left" vertical="center" shrinkToFit="1"/>
    </xf>
    <xf numFmtId="0" fontId="13" fillId="0" borderId="2171" xfId="0" applyFont="1" applyBorder="1" applyAlignment="1">
      <alignment horizontal="left" vertical="center" shrinkToFit="1"/>
    </xf>
    <xf numFmtId="0" fontId="13" fillId="0" borderId="2172" xfId="0" applyFont="1" applyBorder="1" applyAlignment="1">
      <alignment horizontal="left" vertical="center" shrinkToFit="1"/>
    </xf>
    <xf numFmtId="0" fontId="7" fillId="4" borderId="2150" xfId="0" applyFont="1" applyFill="1" applyBorder="1" applyAlignment="1">
      <alignment horizontal="left" vertical="top" wrapText="1"/>
    </xf>
    <xf numFmtId="0" fontId="7" fillId="4" borderId="2151" xfId="0" applyFont="1" applyFill="1" applyBorder="1" applyAlignment="1">
      <alignment horizontal="left" vertical="top" wrapText="1"/>
    </xf>
    <xf numFmtId="0" fontId="7" fillId="3" borderId="2149" xfId="0" applyFont="1" applyFill="1" applyBorder="1" applyAlignment="1">
      <alignment horizontal="center" vertical="center" wrapText="1"/>
    </xf>
    <xf numFmtId="0" fontId="7" fillId="3" borderId="2150" xfId="0" applyFont="1" applyFill="1" applyBorder="1" applyAlignment="1">
      <alignment horizontal="center" vertical="center" wrapText="1"/>
    </xf>
    <xf numFmtId="0" fontId="7" fillId="3" borderId="2162" xfId="0" applyFont="1" applyFill="1" applyBorder="1" applyAlignment="1">
      <alignment horizontal="center" vertical="center" wrapText="1"/>
    </xf>
    <xf numFmtId="0" fontId="7" fillId="3" borderId="2144" xfId="0" applyFont="1" applyFill="1" applyBorder="1" applyAlignment="1">
      <alignment horizontal="center" vertical="center"/>
    </xf>
    <xf numFmtId="0" fontId="7" fillId="3" borderId="2145" xfId="0" applyFont="1" applyFill="1" applyBorder="1" applyAlignment="1">
      <alignment horizontal="center" vertical="center"/>
    </xf>
    <xf numFmtId="0" fontId="14" fillId="0" borderId="2146" xfId="0" applyFont="1" applyBorder="1" applyAlignment="1">
      <alignment horizontal="left" vertical="center" shrinkToFit="1"/>
    </xf>
    <xf numFmtId="0" fontId="14" fillId="0" borderId="2147" xfId="0" applyFont="1" applyBorder="1" applyAlignment="1">
      <alignment horizontal="left" vertical="center" shrinkToFit="1"/>
    </xf>
    <xf numFmtId="0" fontId="14" fillId="0" borderId="2148" xfId="0" applyFont="1" applyBorder="1" applyAlignment="1">
      <alignment horizontal="left" vertical="center" shrinkToFit="1"/>
    </xf>
    <xf numFmtId="0" fontId="7" fillId="3" borderId="2157" xfId="0" applyFont="1" applyFill="1" applyBorder="1" applyAlignment="1">
      <alignment horizontal="center" vertical="center"/>
    </xf>
    <xf numFmtId="0" fontId="7" fillId="3" borderId="2158" xfId="0" applyFont="1" applyFill="1" applyBorder="1" applyAlignment="1">
      <alignment horizontal="center" vertical="center"/>
    </xf>
    <xf numFmtId="0" fontId="14" fillId="0" borderId="2159" xfId="0" applyFont="1" applyBorder="1" applyAlignment="1">
      <alignment horizontal="left" vertical="center" shrinkToFit="1"/>
    </xf>
    <xf numFmtId="0" fontId="14" fillId="0" borderId="2160" xfId="0" applyFont="1" applyBorder="1" applyAlignment="1">
      <alignment horizontal="left" vertical="center" shrinkToFit="1"/>
    </xf>
    <xf numFmtId="0" fontId="14" fillId="0" borderId="2161" xfId="0" applyFont="1" applyBorder="1" applyAlignment="1">
      <alignment horizontal="left" vertical="center" shrinkToFit="1"/>
    </xf>
    <xf numFmtId="0" fontId="13" fillId="0" borderId="2146" xfId="0" applyFont="1" applyBorder="1" applyAlignment="1">
      <alignment horizontal="left" vertical="center" shrinkToFit="1"/>
    </xf>
    <xf numFmtId="0" fontId="13" fillId="0" borderId="2147" xfId="0" applyFont="1" applyBorder="1" applyAlignment="1">
      <alignment horizontal="left" vertical="center" shrinkToFit="1"/>
    </xf>
    <xf numFmtId="0" fontId="13" fillId="0" borderId="2148" xfId="0" applyFont="1" applyBorder="1" applyAlignment="1">
      <alignment horizontal="left" vertical="center" shrinkToFit="1"/>
    </xf>
    <xf numFmtId="0" fontId="11" fillId="0" borderId="2150" xfId="0" applyFont="1" applyBorder="1" applyAlignment="1">
      <alignment horizontal="left" vertical="center" wrapText="1"/>
    </xf>
    <xf numFmtId="0" fontId="11" fillId="0" borderId="2151" xfId="0" applyFont="1" applyBorder="1" applyAlignment="1">
      <alignment horizontal="left" vertical="center" wrapText="1"/>
    </xf>
    <xf numFmtId="0" fontId="7" fillId="3" borderId="2152" xfId="0" applyFont="1" applyFill="1" applyBorder="1" applyAlignment="1">
      <alignment horizontal="center" vertical="center"/>
    </xf>
    <xf numFmtId="0" fontId="7" fillId="3" borderId="2153" xfId="0" applyFont="1" applyFill="1" applyBorder="1" applyAlignment="1">
      <alignment horizontal="center" vertical="center"/>
    </xf>
    <xf numFmtId="0" fontId="7" fillId="3" borderId="2154" xfId="0" applyFont="1" applyFill="1" applyBorder="1" applyAlignment="1">
      <alignment horizontal="center" vertical="center"/>
    </xf>
    <xf numFmtId="0" fontId="8" fillId="0" borderId="2155" xfId="0" applyFont="1" applyBorder="1" applyAlignment="1">
      <alignment horizontal="left" vertical="top" wrapText="1"/>
    </xf>
    <xf numFmtId="0" fontId="8" fillId="0" borderId="2153" xfId="0" applyFont="1" applyBorder="1" applyAlignment="1">
      <alignment horizontal="left" vertical="top" wrapText="1"/>
    </xf>
    <xf numFmtId="0" fontId="8" fillId="0" borderId="2156" xfId="0" applyFont="1" applyBorder="1" applyAlignment="1">
      <alignment horizontal="left" vertical="top" wrapText="1"/>
    </xf>
    <xf numFmtId="0" fontId="7" fillId="3" borderId="2149" xfId="0" applyFont="1" applyFill="1" applyBorder="1" applyAlignment="1">
      <alignment horizontal="center" vertical="center"/>
    </xf>
    <xf numFmtId="0" fontId="7" fillId="3" borderId="2150" xfId="0" applyFont="1" applyFill="1" applyBorder="1" applyAlignment="1">
      <alignment horizontal="center" vertical="center"/>
    </xf>
    <xf numFmtId="0" fontId="11" fillId="0" borderId="2137" xfId="0" applyFont="1" applyBorder="1" applyAlignment="1">
      <alignment horizontal="left" vertical="center" wrapText="1"/>
    </xf>
    <xf numFmtId="0" fontId="11" fillId="0" borderId="2138" xfId="0" applyFont="1" applyBorder="1" applyAlignment="1">
      <alignment horizontal="left" vertical="center" wrapText="1"/>
    </xf>
    <xf numFmtId="0" fontId="7" fillId="3" borderId="2139" xfId="0" applyFont="1" applyFill="1" applyBorder="1" applyAlignment="1">
      <alignment horizontal="center" vertical="center"/>
    </xf>
    <xf numFmtId="0" fontId="7" fillId="3" borderId="2140" xfId="0" applyFont="1" applyFill="1" applyBorder="1" applyAlignment="1">
      <alignment horizontal="center" vertical="center"/>
    </xf>
    <xf numFmtId="0" fontId="13" fillId="0" borderId="2141" xfId="0" applyFont="1" applyBorder="1" applyAlignment="1">
      <alignment horizontal="left" vertical="center" shrinkToFit="1"/>
    </xf>
    <xf numFmtId="0" fontId="13" fillId="0" borderId="2142" xfId="0" applyFont="1" applyBorder="1" applyAlignment="1">
      <alignment horizontal="left" vertical="center" shrinkToFit="1"/>
    </xf>
    <xf numFmtId="0" fontId="13" fillId="0" borderId="2143" xfId="0" applyFont="1" applyBorder="1" applyAlignment="1">
      <alignment horizontal="left" vertical="center" shrinkToFit="1"/>
    </xf>
    <xf numFmtId="0" fontId="7" fillId="3" borderId="2230" xfId="0" applyFont="1" applyFill="1" applyBorder="1" applyAlignment="1">
      <alignment horizontal="center" vertical="center" wrapText="1"/>
    </xf>
    <xf numFmtId="0" fontId="7" fillId="3" borderId="2231" xfId="0" applyFont="1" applyFill="1" applyBorder="1" applyAlignment="1">
      <alignment horizontal="center" vertical="center" wrapText="1"/>
    </xf>
    <xf numFmtId="0" fontId="7" fillId="3" borderId="2232" xfId="0" applyFont="1" applyFill="1" applyBorder="1" applyAlignment="1">
      <alignment horizontal="center" vertical="center" wrapText="1"/>
    </xf>
    <xf numFmtId="0" fontId="7" fillId="4" borderId="2230" xfId="0" applyFont="1" applyFill="1" applyBorder="1" applyAlignment="1">
      <alignment horizontal="left" vertical="top" wrapText="1"/>
    </xf>
    <xf numFmtId="0" fontId="7" fillId="4" borderId="2231" xfId="0" applyFont="1" applyFill="1" applyBorder="1" applyAlignment="1">
      <alignment horizontal="left" vertical="top" wrapText="1"/>
    </xf>
    <xf numFmtId="0" fontId="7" fillId="4" borderId="2232" xfId="0" applyFont="1" applyFill="1" applyBorder="1" applyAlignment="1">
      <alignment horizontal="left" vertical="top" wrapText="1"/>
    </xf>
    <xf numFmtId="0" fontId="10" fillId="4" borderId="2230" xfId="0" applyFont="1" applyFill="1" applyBorder="1" applyAlignment="1">
      <alignment horizontal="center" vertical="center" wrapText="1"/>
    </xf>
    <xf numFmtId="0" fontId="10" fillId="4" borderId="2232" xfId="0" applyFont="1" applyFill="1" applyBorder="1" applyAlignment="1">
      <alignment horizontal="center" vertical="center" wrapText="1"/>
    </xf>
    <xf numFmtId="0" fontId="16" fillId="0" borderId="2230" xfId="0" applyFont="1" applyBorder="1" applyAlignment="1">
      <alignment horizontal="left" vertical="center" wrapText="1"/>
    </xf>
    <xf numFmtId="0" fontId="16" fillId="0" borderId="2231" xfId="0" applyFont="1" applyBorder="1" applyAlignment="1">
      <alignment horizontal="left" vertical="center" wrapText="1"/>
    </xf>
    <xf numFmtId="0" fontId="16" fillId="0" borderId="2232" xfId="0" applyFont="1" applyBorder="1" applyAlignment="1">
      <alignment horizontal="left" vertical="center" wrapText="1"/>
    </xf>
    <xf numFmtId="0" fontId="7" fillId="3" borderId="2230" xfId="0" applyFont="1" applyFill="1" applyBorder="1" applyAlignment="1">
      <alignment horizontal="center" vertical="center"/>
    </xf>
    <xf numFmtId="0" fontId="7" fillId="3" borderId="2231" xfId="0" applyFont="1" applyFill="1" applyBorder="1" applyAlignment="1">
      <alignment horizontal="center" vertical="center"/>
    </xf>
    <xf numFmtId="0" fontId="7" fillId="3" borderId="2225" xfId="0" applyFont="1" applyFill="1" applyBorder="1" applyAlignment="1">
      <alignment horizontal="center" vertical="center"/>
    </xf>
    <xf numFmtId="0" fontId="7" fillId="3" borderId="2226" xfId="0" applyFont="1" applyFill="1" applyBorder="1" applyAlignment="1">
      <alignment horizontal="center" vertical="center"/>
    </xf>
    <xf numFmtId="0" fontId="14" fillId="0" borderId="2227" xfId="0" applyFont="1" applyBorder="1" applyAlignment="1">
      <alignment horizontal="left" vertical="center" shrinkToFit="1"/>
    </xf>
    <xf numFmtId="0" fontId="14" fillId="0" borderId="2228" xfId="0" applyFont="1" applyBorder="1" applyAlignment="1">
      <alignment horizontal="left" vertical="center" shrinkToFit="1"/>
    </xf>
    <xf numFmtId="0" fontId="14" fillId="0" borderId="2229" xfId="0" applyFont="1" applyBorder="1" applyAlignment="1">
      <alignment horizontal="left" vertical="center" shrinkToFit="1"/>
    </xf>
    <xf numFmtId="0" fontId="7" fillId="3" borderId="2220" xfId="0" applyFont="1" applyFill="1" applyBorder="1" applyAlignment="1">
      <alignment horizontal="center" vertical="center"/>
    </xf>
    <xf numFmtId="0" fontId="7" fillId="3" borderId="2221" xfId="0" applyFont="1" applyFill="1" applyBorder="1" applyAlignment="1">
      <alignment horizontal="center" vertical="center"/>
    </xf>
    <xf numFmtId="0" fontId="7" fillId="3" borderId="2222" xfId="0" applyFont="1" applyFill="1" applyBorder="1" applyAlignment="1">
      <alignment horizontal="center" vertical="center"/>
    </xf>
    <xf numFmtId="0" fontId="8" fillId="0" borderId="2223" xfId="0" applyFont="1" applyBorder="1" applyAlignment="1">
      <alignment horizontal="left" vertical="top" wrapText="1"/>
    </xf>
    <xf numFmtId="0" fontId="8" fillId="0" borderId="2221" xfId="0" applyFont="1" applyBorder="1" applyAlignment="1">
      <alignment horizontal="left" vertical="top" wrapText="1"/>
    </xf>
    <xf numFmtId="0" fontId="8" fillId="0" borderId="2224" xfId="0" applyFont="1" applyBorder="1" applyAlignment="1">
      <alignment horizontal="left" vertical="top" wrapText="1"/>
    </xf>
    <xf numFmtId="0" fontId="7" fillId="3" borderId="2215" xfId="0" applyFont="1" applyFill="1" applyBorder="1" applyAlignment="1">
      <alignment horizontal="center" vertical="center"/>
    </xf>
    <xf numFmtId="0" fontId="7" fillId="3" borderId="2216" xfId="0" applyFont="1" applyFill="1" applyBorder="1" applyAlignment="1">
      <alignment horizontal="center" vertical="center"/>
    </xf>
    <xf numFmtId="0" fontId="14" fillId="0" borderId="2217" xfId="0" applyFont="1" applyBorder="1" applyAlignment="1">
      <alignment horizontal="left" vertical="center" shrinkToFit="1"/>
    </xf>
    <xf numFmtId="0" fontId="14" fillId="0" borderId="2218" xfId="0" applyFont="1" applyBorder="1" applyAlignment="1">
      <alignment horizontal="left" vertical="center" shrinkToFit="1"/>
    </xf>
    <xf numFmtId="0" fontId="14" fillId="0" borderId="2219" xfId="0" applyFont="1" applyBorder="1" applyAlignment="1">
      <alignment horizontal="left" vertical="center" shrinkToFit="1"/>
    </xf>
    <xf numFmtId="0" fontId="7" fillId="3" borderId="2210" xfId="0" applyFont="1" applyFill="1" applyBorder="1" applyAlignment="1">
      <alignment horizontal="center" vertical="center"/>
    </xf>
    <xf numFmtId="0" fontId="7" fillId="3" borderId="2211" xfId="0" applyFont="1" applyFill="1" applyBorder="1" applyAlignment="1">
      <alignment horizontal="center" vertical="center"/>
    </xf>
    <xf numFmtId="0" fontId="13" fillId="0" borderId="2212" xfId="0" applyFont="1" applyBorder="1" applyAlignment="1">
      <alignment horizontal="left" vertical="center" shrinkToFit="1"/>
    </xf>
    <xf numFmtId="0" fontId="13" fillId="0" borderId="2213" xfId="0" applyFont="1" applyBorder="1" applyAlignment="1">
      <alignment horizontal="left" vertical="center" shrinkToFit="1"/>
    </xf>
    <xf numFmtId="0" fontId="13" fillId="0" borderId="2214" xfId="0" applyFont="1" applyBorder="1" applyAlignment="1">
      <alignment horizontal="left" vertical="center" shrinkToFit="1"/>
    </xf>
    <xf numFmtId="0" fontId="13" fillId="0" borderId="2217" xfId="0" applyFont="1" applyBorder="1" applyAlignment="1">
      <alignment horizontal="left" vertical="center" shrinkToFit="1"/>
    </xf>
    <xf numFmtId="0" fontId="13" fillId="0" borderId="2218" xfId="0" applyFont="1" applyBorder="1" applyAlignment="1">
      <alignment horizontal="left" vertical="center" shrinkToFit="1"/>
    </xf>
    <xf numFmtId="0" fontId="13" fillId="0" borderId="2219" xfId="0" applyFont="1" applyBorder="1" applyAlignment="1">
      <alignment horizontal="left" vertical="center" shrinkToFit="1"/>
    </xf>
    <xf numFmtId="0" fontId="7" fillId="4" borderId="2197" xfId="0" applyFont="1" applyFill="1" applyBorder="1" applyAlignment="1">
      <alignment horizontal="left" vertical="top" wrapText="1"/>
    </xf>
    <xf numFmtId="0" fontId="7" fillId="4" borderId="2198" xfId="0" applyFont="1" applyFill="1" applyBorder="1" applyAlignment="1">
      <alignment horizontal="left" vertical="top" wrapText="1"/>
    </xf>
    <xf numFmtId="0" fontId="7" fillId="3" borderId="2196" xfId="0" applyFont="1" applyFill="1" applyBorder="1" applyAlignment="1">
      <alignment horizontal="center" vertical="center" wrapText="1"/>
    </xf>
    <xf numFmtId="0" fontId="7" fillId="3" borderId="2197" xfId="0" applyFont="1" applyFill="1" applyBorder="1" applyAlignment="1">
      <alignment horizontal="center" vertical="center" wrapText="1"/>
    </xf>
    <xf numFmtId="0" fontId="7" fillId="3" borderId="2209" xfId="0" applyFont="1" applyFill="1" applyBorder="1" applyAlignment="1">
      <alignment horizontal="center" vertical="center" wrapText="1"/>
    </xf>
    <xf numFmtId="0" fontId="7" fillId="3" borderId="2191" xfId="0" applyFont="1" applyFill="1" applyBorder="1" applyAlignment="1">
      <alignment horizontal="center" vertical="center"/>
    </xf>
    <xf numFmtId="0" fontId="7" fillId="3" borderId="2192" xfId="0" applyFont="1" applyFill="1" applyBorder="1" applyAlignment="1">
      <alignment horizontal="center" vertical="center"/>
    </xf>
    <xf numFmtId="0" fontId="14" fillId="0" borderId="2193" xfId="0" applyFont="1" applyBorder="1" applyAlignment="1">
      <alignment horizontal="left" vertical="center" shrinkToFit="1"/>
    </xf>
    <xf numFmtId="0" fontId="14" fillId="0" borderId="2194" xfId="0" applyFont="1" applyBorder="1" applyAlignment="1">
      <alignment horizontal="left" vertical="center" shrinkToFit="1"/>
    </xf>
    <xf numFmtId="0" fontId="14" fillId="0" borderId="2195" xfId="0" applyFont="1" applyBorder="1" applyAlignment="1">
      <alignment horizontal="left" vertical="center" shrinkToFit="1"/>
    </xf>
    <xf numFmtId="0" fontId="7" fillId="3" borderId="2204" xfId="0" applyFont="1" applyFill="1" applyBorder="1" applyAlignment="1">
      <alignment horizontal="center" vertical="center"/>
    </xf>
    <xf numFmtId="0" fontId="7" fillId="3" borderId="2205" xfId="0" applyFont="1" applyFill="1" applyBorder="1" applyAlignment="1">
      <alignment horizontal="center" vertical="center"/>
    </xf>
    <xf numFmtId="0" fontId="14" fillId="0" borderId="2206" xfId="0" applyFont="1" applyBorder="1" applyAlignment="1">
      <alignment horizontal="left" vertical="center" shrinkToFit="1"/>
    </xf>
    <xf numFmtId="0" fontId="14" fillId="0" borderId="2207" xfId="0" applyFont="1" applyBorder="1" applyAlignment="1">
      <alignment horizontal="left" vertical="center" shrinkToFit="1"/>
    </xf>
    <xf numFmtId="0" fontId="14" fillId="0" borderId="2208" xfId="0" applyFont="1" applyBorder="1" applyAlignment="1">
      <alignment horizontal="left" vertical="center" shrinkToFit="1"/>
    </xf>
    <xf numFmtId="0" fontId="13" fillId="0" borderId="2193" xfId="0" applyFont="1" applyBorder="1" applyAlignment="1">
      <alignment horizontal="left" vertical="center" shrinkToFit="1"/>
    </xf>
    <xf numFmtId="0" fontId="13" fillId="0" borderId="2194" xfId="0" applyFont="1" applyBorder="1" applyAlignment="1">
      <alignment horizontal="left" vertical="center" shrinkToFit="1"/>
    </xf>
    <xf numFmtId="0" fontId="13" fillId="0" borderId="2195" xfId="0" applyFont="1" applyBorder="1" applyAlignment="1">
      <alignment horizontal="left" vertical="center" shrinkToFit="1"/>
    </xf>
    <xf numFmtId="0" fontId="11" fillId="0" borderId="2197" xfId="0" applyFont="1" applyBorder="1" applyAlignment="1">
      <alignment horizontal="left" vertical="center" wrapText="1"/>
    </xf>
    <xf numFmtId="0" fontId="11" fillId="0" borderId="2198" xfId="0" applyFont="1" applyBorder="1" applyAlignment="1">
      <alignment horizontal="left" vertical="center" wrapText="1"/>
    </xf>
    <xf numFmtId="0" fontId="7" fillId="3" borderId="2199" xfId="0" applyFont="1" applyFill="1" applyBorder="1" applyAlignment="1">
      <alignment horizontal="center" vertical="center"/>
    </xf>
    <xf numFmtId="0" fontId="7" fillId="3" borderId="2200" xfId="0" applyFont="1" applyFill="1" applyBorder="1" applyAlignment="1">
      <alignment horizontal="center" vertical="center"/>
    </xf>
    <xf numFmtId="0" fontId="7" fillId="3" borderId="2201" xfId="0" applyFont="1" applyFill="1" applyBorder="1" applyAlignment="1">
      <alignment horizontal="center" vertical="center"/>
    </xf>
    <xf numFmtId="0" fontId="8" fillId="0" borderId="2202" xfId="0" applyFont="1" applyBorder="1" applyAlignment="1">
      <alignment horizontal="left" vertical="top" wrapText="1"/>
    </xf>
    <xf numFmtId="0" fontId="8" fillId="0" borderId="2200" xfId="0" applyFont="1" applyBorder="1" applyAlignment="1">
      <alignment horizontal="left" vertical="top" wrapText="1"/>
    </xf>
    <xf numFmtId="0" fontId="8" fillId="0" borderId="2203" xfId="0" applyFont="1" applyBorder="1" applyAlignment="1">
      <alignment horizontal="left" vertical="top" wrapText="1"/>
    </xf>
    <xf numFmtId="0" fontId="7" fillId="3" borderId="2196" xfId="0" applyFont="1" applyFill="1" applyBorder="1" applyAlignment="1">
      <alignment horizontal="center" vertical="center"/>
    </xf>
    <xf numFmtId="0" fontId="7" fillId="3" borderId="2197" xfId="0" applyFont="1" applyFill="1" applyBorder="1" applyAlignment="1">
      <alignment horizontal="center" vertical="center"/>
    </xf>
    <xf numFmtId="0" fontId="11" fillId="0" borderId="2184" xfId="0" applyFont="1" applyBorder="1" applyAlignment="1">
      <alignment horizontal="left" vertical="center" wrapText="1"/>
    </xf>
    <xf numFmtId="0" fontId="11" fillId="0" borderId="2185" xfId="0" applyFont="1" applyBorder="1" applyAlignment="1">
      <alignment horizontal="left" vertical="center" wrapText="1"/>
    </xf>
    <xf numFmtId="0" fontId="7" fillId="3" borderId="2186" xfId="0" applyFont="1" applyFill="1" applyBorder="1" applyAlignment="1">
      <alignment horizontal="center" vertical="center"/>
    </xf>
    <xf numFmtId="0" fontId="7" fillId="3" borderId="2187" xfId="0" applyFont="1" applyFill="1" applyBorder="1" applyAlignment="1">
      <alignment horizontal="center" vertical="center"/>
    </xf>
    <xf numFmtId="0" fontId="13" fillId="0" borderId="2188" xfId="0" applyFont="1" applyBorder="1" applyAlignment="1">
      <alignment horizontal="left" vertical="center" shrinkToFit="1"/>
    </xf>
    <xf numFmtId="0" fontId="13" fillId="0" borderId="2189" xfId="0" applyFont="1" applyBorder="1" applyAlignment="1">
      <alignment horizontal="left" vertical="center" shrinkToFit="1"/>
    </xf>
    <xf numFmtId="0" fontId="13" fillId="0" borderId="2190" xfId="0" applyFont="1" applyBorder="1" applyAlignment="1">
      <alignment horizontal="left" vertical="center" shrinkToFit="1"/>
    </xf>
    <xf numFmtId="0" fontId="7" fillId="3" borderId="2277" xfId="0" applyFont="1" applyFill="1" applyBorder="1" applyAlignment="1">
      <alignment horizontal="center" vertical="center" wrapText="1"/>
    </xf>
    <xf numFmtId="0" fontId="7" fillId="3" borderId="2278" xfId="0" applyFont="1" applyFill="1" applyBorder="1" applyAlignment="1">
      <alignment horizontal="center" vertical="center" wrapText="1"/>
    </xf>
    <xf numFmtId="0" fontId="7" fillId="3" borderId="2279" xfId="0" applyFont="1" applyFill="1" applyBorder="1" applyAlignment="1">
      <alignment horizontal="center" vertical="center" wrapText="1"/>
    </xf>
    <xf numFmtId="0" fontId="7" fillId="4" borderId="2277" xfId="0" applyFont="1" applyFill="1" applyBorder="1" applyAlignment="1">
      <alignment horizontal="left" vertical="top" wrapText="1"/>
    </xf>
    <xf numFmtId="0" fontId="7" fillId="4" borderId="2278" xfId="0" applyFont="1" applyFill="1" applyBorder="1" applyAlignment="1">
      <alignment horizontal="left" vertical="top" wrapText="1"/>
    </xf>
    <xf numFmtId="0" fontId="7" fillId="4" borderId="2279" xfId="0" applyFont="1" applyFill="1" applyBorder="1" applyAlignment="1">
      <alignment horizontal="left" vertical="top" wrapText="1"/>
    </xf>
    <xf numFmtId="0" fontId="10" fillId="4" borderId="2277" xfId="0" applyFont="1" applyFill="1" applyBorder="1" applyAlignment="1">
      <alignment horizontal="center" vertical="center" wrapText="1"/>
    </xf>
    <xf numFmtId="0" fontId="10" fillId="4" borderId="2279" xfId="0" applyFont="1" applyFill="1" applyBorder="1" applyAlignment="1">
      <alignment horizontal="center" vertical="center" wrapText="1"/>
    </xf>
    <xf numFmtId="0" fontId="16" fillId="0" borderId="2277" xfId="0" applyFont="1" applyBorder="1" applyAlignment="1">
      <alignment horizontal="left" vertical="center" wrapText="1"/>
    </xf>
    <xf numFmtId="0" fontId="16" fillId="0" borderId="2278" xfId="0" applyFont="1" applyBorder="1" applyAlignment="1">
      <alignment horizontal="left" vertical="center" wrapText="1"/>
    </xf>
    <xf numFmtId="0" fontId="16" fillId="0" borderId="2279" xfId="0" applyFont="1" applyBorder="1" applyAlignment="1">
      <alignment horizontal="left" vertical="center" wrapText="1"/>
    </xf>
    <xf numFmtId="0" fontId="7" fillId="3" borderId="2277" xfId="0" applyFont="1" applyFill="1" applyBorder="1" applyAlignment="1">
      <alignment horizontal="center" vertical="center"/>
    </xf>
    <xf numFmtId="0" fontId="7" fillId="3" borderId="2278" xfId="0" applyFont="1" applyFill="1" applyBorder="1" applyAlignment="1">
      <alignment horizontal="center" vertical="center"/>
    </xf>
    <xf numFmtId="0" fontId="7" fillId="3" borderId="2272" xfId="0" applyFont="1" applyFill="1" applyBorder="1" applyAlignment="1">
      <alignment horizontal="center" vertical="center"/>
    </xf>
    <xf numFmtId="0" fontId="7" fillId="3" borderId="2273" xfId="0" applyFont="1" applyFill="1" applyBorder="1" applyAlignment="1">
      <alignment horizontal="center" vertical="center"/>
    </xf>
    <xf numFmtId="0" fontId="14" fillId="0" borderId="2274" xfId="0" applyFont="1" applyBorder="1" applyAlignment="1">
      <alignment horizontal="left" vertical="center" shrinkToFit="1"/>
    </xf>
    <xf numFmtId="0" fontId="14" fillId="0" borderId="2275" xfId="0" applyFont="1" applyBorder="1" applyAlignment="1">
      <alignment horizontal="left" vertical="center" shrinkToFit="1"/>
    </xf>
    <xf numFmtId="0" fontId="14" fillId="0" borderId="2276" xfId="0" applyFont="1" applyBorder="1" applyAlignment="1">
      <alignment horizontal="left" vertical="center" shrinkToFit="1"/>
    </xf>
    <xf numFmtId="0" fontId="7" fillId="3" borderId="2267" xfId="0" applyFont="1" applyFill="1" applyBorder="1" applyAlignment="1">
      <alignment horizontal="center" vertical="center"/>
    </xf>
    <xf numFmtId="0" fontId="7" fillId="3" borderId="2268" xfId="0" applyFont="1" applyFill="1" applyBorder="1" applyAlignment="1">
      <alignment horizontal="center" vertical="center"/>
    </xf>
    <xf numFmtId="0" fontId="7" fillId="3" borderId="2269" xfId="0" applyFont="1" applyFill="1" applyBorder="1" applyAlignment="1">
      <alignment horizontal="center" vertical="center"/>
    </xf>
    <xf numFmtId="0" fontId="8" fillId="0" borderId="2270" xfId="0" applyFont="1" applyBorder="1" applyAlignment="1">
      <alignment horizontal="left" vertical="top" wrapText="1"/>
    </xf>
    <xf numFmtId="0" fontId="8" fillId="0" borderId="2268" xfId="0" applyFont="1" applyBorder="1" applyAlignment="1">
      <alignment horizontal="left" vertical="top" wrapText="1"/>
    </xf>
    <xf numFmtId="0" fontId="8" fillId="0" borderId="2271" xfId="0" applyFont="1" applyBorder="1" applyAlignment="1">
      <alignment horizontal="left" vertical="top" wrapText="1"/>
    </xf>
    <xf numFmtId="0" fontId="7" fillId="3" borderId="2262" xfId="0" applyFont="1" applyFill="1" applyBorder="1" applyAlignment="1">
      <alignment horizontal="center" vertical="center"/>
    </xf>
    <xf numFmtId="0" fontId="7" fillId="3" borderId="2263" xfId="0" applyFont="1" applyFill="1" applyBorder="1" applyAlignment="1">
      <alignment horizontal="center" vertical="center"/>
    </xf>
    <xf numFmtId="0" fontId="14" fillId="0" borderId="2264" xfId="0" applyFont="1" applyBorder="1" applyAlignment="1">
      <alignment horizontal="left" vertical="center" shrinkToFit="1"/>
    </xf>
    <xf numFmtId="0" fontId="14" fillId="0" borderId="2265" xfId="0" applyFont="1" applyBorder="1" applyAlignment="1">
      <alignment horizontal="left" vertical="center" shrinkToFit="1"/>
    </xf>
    <xf numFmtId="0" fontId="14" fillId="0" borderId="2266" xfId="0" applyFont="1" applyBorder="1" applyAlignment="1">
      <alignment horizontal="left" vertical="center" shrinkToFit="1"/>
    </xf>
    <xf numFmtId="0" fontId="7" fillId="3" borderId="2257" xfId="0" applyFont="1" applyFill="1" applyBorder="1" applyAlignment="1">
      <alignment horizontal="center" vertical="center"/>
    </xf>
    <xf numFmtId="0" fontId="7" fillId="3" borderId="2258" xfId="0" applyFont="1" applyFill="1" applyBorder="1" applyAlignment="1">
      <alignment horizontal="center" vertical="center"/>
    </xf>
    <xf numFmtId="0" fontId="13" fillId="0" borderId="2259" xfId="0" applyFont="1" applyBorder="1" applyAlignment="1">
      <alignment horizontal="left" vertical="center" shrinkToFit="1"/>
    </xf>
    <xf numFmtId="0" fontId="13" fillId="0" borderId="2260" xfId="0" applyFont="1" applyBorder="1" applyAlignment="1">
      <alignment horizontal="left" vertical="center" shrinkToFit="1"/>
    </xf>
    <xf numFmtId="0" fontId="13" fillId="0" borderId="2261" xfId="0" applyFont="1" applyBorder="1" applyAlignment="1">
      <alignment horizontal="left" vertical="center" shrinkToFit="1"/>
    </xf>
    <xf numFmtId="0" fontId="13" fillId="0" borderId="2264" xfId="0" applyFont="1" applyBorder="1" applyAlignment="1">
      <alignment horizontal="left" vertical="center" shrinkToFit="1"/>
    </xf>
    <xf numFmtId="0" fontId="13" fillId="0" borderId="2265" xfId="0" applyFont="1" applyBorder="1" applyAlignment="1">
      <alignment horizontal="left" vertical="center" shrinkToFit="1"/>
    </xf>
    <xf numFmtId="0" fontId="13" fillId="0" borderId="2266" xfId="0" applyFont="1" applyBorder="1" applyAlignment="1">
      <alignment horizontal="left" vertical="center" shrinkToFit="1"/>
    </xf>
    <xf numFmtId="0" fontId="7" fillId="4" borderId="2244" xfId="0" applyFont="1" applyFill="1" applyBorder="1" applyAlignment="1">
      <alignment horizontal="left" vertical="top" wrapText="1"/>
    </xf>
    <xf numFmtId="0" fontId="7" fillId="4" borderId="2245" xfId="0" applyFont="1" applyFill="1" applyBorder="1" applyAlignment="1">
      <alignment horizontal="left" vertical="top" wrapText="1"/>
    </xf>
    <xf numFmtId="0" fontId="7" fillId="3" borderId="2243" xfId="0" applyFont="1" applyFill="1" applyBorder="1" applyAlignment="1">
      <alignment horizontal="center" vertical="center" wrapText="1"/>
    </xf>
    <xf numFmtId="0" fontId="7" fillId="3" borderId="2244" xfId="0" applyFont="1" applyFill="1" applyBorder="1" applyAlignment="1">
      <alignment horizontal="center" vertical="center" wrapText="1"/>
    </xf>
    <xf numFmtId="0" fontId="7" fillId="3" borderId="2256" xfId="0" applyFont="1" applyFill="1" applyBorder="1" applyAlignment="1">
      <alignment horizontal="center" vertical="center" wrapText="1"/>
    </xf>
    <xf numFmtId="0" fontId="7" fillId="3" borderId="2238" xfId="0" applyFont="1" applyFill="1" applyBorder="1" applyAlignment="1">
      <alignment horizontal="center" vertical="center"/>
    </xf>
    <xf numFmtId="0" fontId="7" fillId="3" borderId="2239" xfId="0" applyFont="1" applyFill="1" applyBorder="1" applyAlignment="1">
      <alignment horizontal="center" vertical="center"/>
    </xf>
    <xf numFmtId="0" fontId="14" fillId="0" borderId="2240" xfId="0" applyFont="1" applyBorder="1" applyAlignment="1">
      <alignment horizontal="left" vertical="center" shrinkToFit="1"/>
    </xf>
    <xf numFmtId="0" fontId="14" fillId="0" borderId="2241" xfId="0" applyFont="1" applyBorder="1" applyAlignment="1">
      <alignment horizontal="left" vertical="center" shrinkToFit="1"/>
    </xf>
    <xf numFmtId="0" fontId="14" fillId="0" borderId="2242" xfId="0" applyFont="1" applyBorder="1" applyAlignment="1">
      <alignment horizontal="left" vertical="center" shrinkToFit="1"/>
    </xf>
    <xf numFmtId="0" fontId="7" fillId="3" borderId="2251" xfId="0" applyFont="1" applyFill="1" applyBorder="1" applyAlignment="1">
      <alignment horizontal="center" vertical="center"/>
    </xf>
    <xf numFmtId="0" fontId="7" fillId="3" borderId="2252" xfId="0" applyFont="1" applyFill="1" applyBorder="1" applyAlignment="1">
      <alignment horizontal="center" vertical="center"/>
    </xf>
    <xf numFmtId="0" fontId="14" fillId="0" borderId="2253" xfId="0" applyFont="1" applyBorder="1" applyAlignment="1">
      <alignment horizontal="left" vertical="center" shrinkToFit="1"/>
    </xf>
    <xf numFmtId="0" fontId="14" fillId="0" borderId="2254" xfId="0" applyFont="1" applyBorder="1" applyAlignment="1">
      <alignment horizontal="left" vertical="center" shrinkToFit="1"/>
    </xf>
    <xf numFmtId="0" fontId="14" fillId="0" borderId="2255" xfId="0" applyFont="1" applyBorder="1" applyAlignment="1">
      <alignment horizontal="left" vertical="center" shrinkToFit="1"/>
    </xf>
    <xf numFmtId="0" fontId="13" fillId="0" borderId="2240" xfId="0" applyFont="1" applyBorder="1" applyAlignment="1">
      <alignment horizontal="left" vertical="center" shrinkToFit="1"/>
    </xf>
    <xf numFmtId="0" fontId="13" fillId="0" borderId="2241" xfId="0" applyFont="1" applyBorder="1" applyAlignment="1">
      <alignment horizontal="left" vertical="center" shrinkToFit="1"/>
    </xf>
    <xf numFmtId="0" fontId="13" fillId="0" borderId="2242" xfId="0" applyFont="1" applyBorder="1" applyAlignment="1">
      <alignment horizontal="left" vertical="center" shrinkToFit="1"/>
    </xf>
    <xf numFmtId="0" fontId="11" fillId="0" borderId="2244" xfId="0" applyFont="1" applyBorder="1" applyAlignment="1">
      <alignment horizontal="left" vertical="center" wrapText="1"/>
    </xf>
    <xf numFmtId="0" fontId="11" fillId="0" borderId="2245" xfId="0" applyFont="1" applyBorder="1" applyAlignment="1">
      <alignment horizontal="left" vertical="center" wrapText="1"/>
    </xf>
    <xf numFmtId="0" fontId="7" fillId="3" borderId="2246" xfId="0" applyFont="1" applyFill="1" applyBorder="1" applyAlignment="1">
      <alignment horizontal="center" vertical="center"/>
    </xf>
    <xf numFmtId="0" fontId="7" fillId="3" borderId="2247" xfId="0" applyFont="1" applyFill="1" applyBorder="1" applyAlignment="1">
      <alignment horizontal="center" vertical="center"/>
    </xf>
    <xf numFmtId="0" fontId="7" fillId="3" borderId="2248" xfId="0" applyFont="1" applyFill="1" applyBorder="1" applyAlignment="1">
      <alignment horizontal="center" vertical="center"/>
    </xf>
    <xf numFmtId="0" fontId="8" fillId="0" borderId="2249" xfId="0" applyFont="1" applyBorder="1" applyAlignment="1">
      <alignment horizontal="left" vertical="top" wrapText="1"/>
    </xf>
    <xf numFmtId="0" fontId="8" fillId="0" borderId="2247" xfId="0" applyFont="1" applyBorder="1" applyAlignment="1">
      <alignment horizontal="left" vertical="top" wrapText="1"/>
    </xf>
    <xf numFmtId="0" fontId="8" fillId="0" borderId="2250" xfId="0" applyFont="1" applyBorder="1" applyAlignment="1">
      <alignment horizontal="left" vertical="top" wrapText="1"/>
    </xf>
    <xf numFmtId="0" fontId="7" fillId="3" borderId="2243" xfId="0" applyFont="1" applyFill="1" applyBorder="1" applyAlignment="1">
      <alignment horizontal="center" vertical="center"/>
    </xf>
    <xf numFmtId="0" fontId="7" fillId="3" borderId="2244" xfId="0" applyFont="1" applyFill="1" applyBorder="1" applyAlignment="1">
      <alignment horizontal="center" vertical="center"/>
    </xf>
    <xf numFmtId="0" fontId="11" fillId="0" borderId="2231" xfId="0" applyFont="1" applyBorder="1" applyAlignment="1">
      <alignment horizontal="left" vertical="center" wrapText="1"/>
    </xf>
    <xf numFmtId="0" fontId="11" fillId="0" borderId="2232" xfId="0" applyFont="1" applyBorder="1" applyAlignment="1">
      <alignment horizontal="left" vertical="center" wrapText="1"/>
    </xf>
    <xf numFmtId="0" fontId="7" fillId="3" borderId="2233" xfId="0" applyFont="1" applyFill="1" applyBorder="1" applyAlignment="1">
      <alignment horizontal="center" vertical="center"/>
    </xf>
    <xf numFmtId="0" fontId="7" fillId="3" borderId="2234" xfId="0" applyFont="1" applyFill="1" applyBorder="1" applyAlignment="1">
      <alignment horizontal="center" vertical="center"/>
    </xf>
    <xf numFmtId="0" fontId="13" fillId="0" borderId="2235" xfId="0" applyFont="1" applyBorder="1" applyAlignment="1">
      <alignment horizontal="left" vertical="center" shrinkToFit="1"/>
    </xf>
    <xf numFmtId="0" fontId="13" fillId="0" borderId="2236" xfId="0" applyFont="1" applyBorder="1" applyAlignment="1">
      <alignment horizontal="left" vertical="center" shrinkToFit="1"/>
    </xf>
    <xf numFmtId="0" fontId="13" fillId="0" borderId="2237" xfId="0" applyFont="1" applyBorder="1" applyAlignment="1">
      <alignment horizontal="left" vertical="center" shrinkToFit="1"/>
    </xf>
    <xf numFmtId="0" fontId="7" fillId="3" borderId="2324" xfId="0" applyFont="1" applyFill="1" applyBorder="1" applyAlignment="1">
      <alignment horizontal="center" vertical="center" wrapText="1"/>
    </xf>
    <xf numFmtId="0" fontId="7" fillId="3" borderId="2325" xfId="0" applyFont="1" applyFill="1" applyBorder="1" applyAlignment="1">
      <alignment horizontal="center" vertical="center" wrapText="1"/>
    </xf>
    <xf numFmtId="0" fontId="7" fillId="3" borderId="2326" xfId="0" applyFont="1" applyFill="1" applyBorder="1" applyAlignment="1">
      <alignment horizontal="center" vertical="center" wrapText="1"/>
    </xf>
    <xf numFmtId="0" fontId="7" fillId="4" borderId="2324" xfId="0" applyFont="1" applyFill="1" applyBorder="1" applyAlignment="1">
      <alignment horizontal="left" vertical="top" wrapText="1"/>
    </xf>
    <xf numFmtId="0" fontId="7" fillId="4" borderId="2325" xfId="0" applyFont="1" applyFill="1" applyBorder="1" applyAlignment="1">
      <alignment horizontal="left" vertical="top" wrapText="1"/>
    </xf>
    <xf numFmtId="0" fontId="7" fillId="4" borderId="2326" xfId="0" applyFont="1" applyFill="1" applyBorder="1" applyAlignment="1">
      <alignment horizontal="left" vertical="top" wrapText="1"/>
    </xf>
    <xf numFmtId="0" fontId="10" fillId="4" borderId="2324" xfId="0" applyFont="1" applyFill="1" applyBorder="1" applyAlignment="1">
      <alignment horizontal="center" vertical="center" wrapText="1"/>
    </xf>
    <xf numFmtId="0" fontId="10" fillId="4" borderId="2326" xfId="0" applyFont="1" applyFill="1" applyBorder="1" applyAlignment="1">
      <alignment horizontal="center" vertical="center" wrapText="1"/>
    </xf>
    <xf numFmtId="0" fontId="16" fillId="0" borderId="2324" xfId="0" applyFont="1" applyBorder="1" applyAlignment="1">
      <alignment horizontal="left" vertical="center" wrapText="1"/>
    </xf>
    <xf numFmtId="0" fontId="16" fillId="0" borderId="2325" xfId="0" applyFont="1" applyBorder="1" applyAlignment="1">
      <alignment horizontal="left" vertical="center" wrapText="1"/>
    </xf>
    <xf numFmtId="0" fontId="16" fillId="0" borderId="2326" xfId="0" applyFont="1" applyBorder="1" applyAlignment="1">
      <alignment horizontal="left" vertical="center" wrapText="1"/>
    </xf>
    <xf numFmtId="0" fontId="7" fillId="3" borderId="2324" xfId="0" applyFont="1" applyFill="1" applyBorder="1" applyAlignment="1">
      <alignment horizontal="center" vertical="center"/>
    </xf>
    <xf numFmtId="0" fontId="7" fillId="3" borderId="2325" xfId="0" applyFont="1" applyFill="1" applyBorder="1" applyAlignment="1">
      <alignment horizontal="center" vertical="center"/>
    </xf>
    <xf numFmtId="0" fontId="7" fillId="3" borderId="2319" xfId="0" applyFont="1" applyFill="1" applyBorder="1" applyAlignment="1">
      <alignment horizontal="center" vertical="center"/>
    </xf>
    <xf numFmtId="0" fontId="7" fillId="3" borderId="2320" xfId="0" applyFont="1" applyFill="1" applyBorder="1" applyAlignment="1">
      <alignment horizontal="center" vertical="center"/>
    </xf>
    <xf numFmtId="0" fontId="14" fillId="0" borderId="2321" xfId="0" applyFont="1" applyBorder="1" applyAlignment="1">
      <alignment horizontal="left" vertical="center" shrinkToFit="1"/>
    </xf>
    <xf numFmtId="0" fontId="14" fillId="0" borderId="2322" xfId="0" applyFont="1" applyBorder="1" applyAlignment="1">
      <alignment horizontal="left" vertical="center" shrinkToFit="1"/>
    </xf>
    <xf numFmtId="0" fontId="14" fillId="0" borderId="2323" xfId="0" applyFont="1" applyBorder="1" applyAlignment="1">
      <alignment horizontal="left" vertical="center" shrinkToFit="1"/>
    </xf>
    <xf numFmtId="0" fontId="7" fillId="3" borderId="2314" xfId="0" applyFont="1" applyFill="1" applyBorder="1" applyAlignment="1">
      <alignment horizontal="center" vertical="center"/>
    </xf>
    <xf numFmtId="0" fontId="7" fillId="3" borderId="2315" xfId="0" applyFont="1" applyFill="1" applyBorder="1" applyAlignment="1">
      <alignment horizontal="center" vertical="center"/>
    </xf>
    <xf numFmtId="0" fontId="7" fillId="3" borderId="2316" xfId="0" applyFont="1" applyFill="1" applyBorder="1" applyAlignment="1">
      <alignment horizontal="center" vertical="center"/>
    </xf>
    <xf numFmtId="0" fontId="8" fillId="0" borderId="2317" xfId="0" applyFont="1" applyBorder="1" applyAlignment="1">
      <alignment horizontal="left" vertical="top" wrapText="1"/>
    </xf>
    <xf numFmtId="0" fontId="8" fillId="0" borderId="2315" xfId="0" applyFont="1" applyBorder="1" applyAlignment="1">
      <alignment horizontal="left" vertical="top" wrapText="1"/>
    </xf>
    <xf numFmtId="0" fontId="8" fillId="0" borderId="2318" xfId="0" applyFont="1" applyBorder="1" applyAlignment="1">
      <alignment horizontal="left" vertical="top" wrapText="1"/>
    </xf>
    <xf numFmtId="0" fontId="7" fillId="3" borderId="2309" xfId="0" applyFont="1" applyFill="1" applyBorder="1" applyAlignment="1">
      <alignment horizontal="center" vertical="center"/>
    </xf>
    <xf numFmtId="0" fontId="7" fillId="3" borderId="2310" xfId="0" applyFont="1" applyFill="1" applyBorder="1" applyAlignment="1">
      <alignment horizontal="center" vertical="center"/>
    </xf>
    <xf numFmtId="0" fontId="14" fillId="0" borderId="2311" xfId="0" applyFont="1" applyBorder="1" applyAlignment="1">
      <alignment horizontal="left" vertical="center" shrinkToFit="1"/>
    </xf>
    <xf numFmtId="0" fontId="14" fillId="0" borderId="2312" xfId="0" applyFont="1" applyBorder="1" applyAlignment="1">
      <alignment horizontal="left" vertical="center" shrinkToFit="1"/>
    </xf>
    <xf numFmtId="0" fontId="14" fillId="0" borderId="2313" xfId="0" applyFont="1" applyBorder="1" applyAlignment="1">
      <alignment horizontal="left" vertical="center" shrinkToFit="1"/>
    </xf>
    <xf numFmtId="0" fontId="7" fillId="3" borderId="2304" xfId="0" applyFont="1" applyFill="1" applyBorder="1" applyAlignment="1">
      <alignment horizontal="center" vertical="center"/>
    </xf>
    <xf numFmtId="0" fontId="7" fillId="3" borderId="2305" xfId="0" applyFont="1" applyFill="1" applyBorder="1" applyAlignment="1">
      <alignment horizontal="center" vertical="center"/>
    </xf>
    <xf numFmtId="0" fontId="13" fillId="0" borderId="2306" xfId="0" applyFont="1" applyBorder="1" applyAlignment="1">
      <alignment horizontal="left" vertical="center" shrinkToFit="1"/>
    </xf>
    <xf numFmtId="0" fontId="13" fillId="0" borderId="2307" xfId="0" applyFont="1" applyBorder="1" applyAlignment="1">
      <alignment horizontal="left" vertical="center" shrinkToFit="1"/>
    </xf>
    <xf numFmtId="0" fontId="13" fillId="0" borderId="2308" xfId="0" applyFont="1" applyBorder="1" applyAlignment="1">
      <alignment horizontal="left" vertical="center" shrinkToFit="1"/>
    </xf>
    <xf numFmtId="0" fontId="13" fillId="0" borderId="2311" xfId="0" applyFont="1" applyBorder="1" applyAlignment="1">
      <alignment horizontal="left" vertical="center" shrinkToFit="1"/>
    </xf>
    <xf numFmtId="0" fontId="13" fillId="0" borderId="2312" xfId="0" applyFont="1" applyBorder="1" applyAlignment="1">
      <alignment horizontal="left" vertical="center" shrinkToFit="1"/>
    </xf>
    <xf numFmtId="0" fontId="13" fillId="0" borderId="2313" xfId="0" applyFont="1" applyBorder="1" applyAlignment="1">
      <alignment horizontal="left" vertical="center" shrinkToFit="1"/>
    </xf>
    <xf numFmtId="0" fontId="7" fillId="4" borderId="2291" xfId="0" applyFont="1" applyFill="1" applyBorder="1" applyAlignment="1">
      <alignment horizontal="left" vertical="top" wrapText="1"/>
    </xf>
    <xf numFmtId="0" fontId="7" fillId="4" borderId="2292" xfId="0" applyFont="1" applyFill="1" applyBorder="1" applyAlignment="1">
      <alignment horizontal="left" vertical="top" wrapText="1"/>
    </xf>
    <xf numFmtId="0" fontId="7" fillId="3" borderId="2290" xfId="0" applyFont="1" applyFill="1" applyBorder="1" applyAlignment="1">
      <alignment horizontal="center" vertical="center" wrapText="1"/>
    </xf>
    <xf numFmtId="0" fontId="7" fillId="3" borderId="2291" xfId="0" applyFont="1" applyFill="1" applyBorder="1" applyAlignment="1">
      <alignment horizontal="center" vertical="center" wrapText="1"/>
    </xf>
    <xf numFmtId="0" fontId="7" fillId="3" borderId="2303" xfId="0" applyFont="1" applyFill="1" applyBorder="1" applyAlignment="1">
      <alignment horizontal="center" vertical="center" wrapText="1"/>
    </xf>
    <xf numFmtId="0" fontId="7" fillId="3" borderId="2285" xfId="0" applyFont="1" applyFill="1" applyBorder="1" applyAlignment="1">
      <alignment horizontal="center" vertical="center"/>
    </xf>
    <xf numFmtId="0" fontId="7" fillId="3" borderId="2286" xfId="0" applyFont="1" applyFill="1" applyBorder="1" applyAlignment="1">
      <alignment horizontal="center" vertical="center"/>
    </xf>
    <xf numFmtId="0" fontId="14" fillId="0" borderId="2287" xfId="0" applyFont="1" applyBorder="1" applyAlignment="1">
      <alignment horizontal="left" vertical="center" shrinkToFit="1"/>
    </xf>
    <xf numFmtId="0" fontId="14" fillId="0" borderId="2288" xfId="0" applyFont="1" applyBorder="1" applyAlignment="1">
      <alignment horizontal="left" vertical="center" shrinkToFit="1"/>
    </xf>
    <xf numFmtId="0" fontId="14" fillId="0" borderId="2289" xfId="0" applyFont="1" applyBorder="1" applyAlignment="1">
      <alignment horizontal="left" vertical="center" shrinkToFit="1"/>
    </xf>
    <xf numFmtId="0" fontId="7" fillId="3" borderId="2298" xfId="0" applyFont="1" applyFill="1" applyBorder="1" applyAlignment="1">
      <alignment horizontal="center" vertical="center"/>
    </xf>
    <xf numFmtId="0" fontId="7" fillId="3" borderId="2299" xfId="0" applyFont="1" applyFill="1" applyBorder="1" applyAlignment="1">
      <alignment horizontal="center" vertical="center"/>
    </xf>
    <xf numFmtId="0" fontId="14" fillId="0" borderId="2300" xfId="0" applyFont="1" applyBorder="1" applyAlignment="1">
      <alignment horizontal="left" vertical="center" shrinkToFit="1"/>
    </xf>
    <xf numFmtId="0" fontId="14" fillId="0" borderId="2301" xfId="0" applyFont="1" applyBorder="1" applyAlignment="1">
      <alignment horizontal="left" vertical="center" shrinkToFit="1"/>
    </xf>
    <xf numFmtId="0" fontId="14" fillId="0" borderId="2302" xfId="0" applyFont="1" applyBorder="1" applyAlignment="1">
      <alignment horizontal="left" vertical="center" shrinkToFit="1"/>
    </xf>
    <xf numFmtId="0" fontId="13" fillId="0" borderId="2287" xfId="0" applyFont="1" applyBorder="1" applyAlignment="1">
      <alignment horizontal="left" vertical="center" shrinkToFit="1"/>
    </xf>
    <xf numFmtId="0" fontId="13" fillId="0" borderId="2288" xfId="0" applyFont="1" applyBorder="1" applyAlignment="1">
      <alignment horizontal="left" vertical="center" shrinkToFit="1"/>
    </xf>
    <xf numFmtId="0" fontId="13" fillId="0" borderId="2289" xfId="0" applyFont="1" applyBorder="1" applyAlignment="1">
      <alignment horizontal="left" vertical="center" shrinkToFit="1"/>
    </xf>
    <xf numFmtId="0" fontId="11" fillId="0" borderId="2291" xfId="0" applyFont="1" applyBorder="1" applyAlignment="1">
      <alignment horizontal="left" vertical="center" wrapText="1"/>
    </xf>
    <xf numFmtId="0" fontId="11" fillId="0" borderId="2292" xfId="0" applyFont="1" applyBorder="1" applyAlignment="1">
      <alignment horizontal="left" vertical="center" wrapText="1"/>
    </xf>
    <xf numFmtId="0" fontId="7" fillId="3" borderId="2293" xfId="0" applyFont="1" applyFill="1" applyBorder="1" applyAlignment="1">
      <alignment horizontal="center" vertical="center"/>
    </xf>
    <xf numFmtId="0" fontId="7" fillId="3" borderId="2294" xfId="0" applyFont="1" applyFill="1" applyBorder="1" applyAlignment="1">
      <alignment horizontal="center" vertical="center"/>
    </xf>
    <xf numFmtId="0" fontId="7" fillId="3" borderId="2295" xfId="0" applyFont="1" applyFill="1" applyBorder="1" applyAlignment="1">
      <alignment horizontal="center" vertical="center"/>
    </xf>
    <xf numFmtId="0" fontId="8" fillId="0" borderId="2296" xfId="0" applyFont="1" applyBorder="1" applyAlignment="1">
      <alignment horizontal="left" vertical="top" wrapText="1"/>
    </xf>
    <xf numFmtId="0" fontId="8" fillId="0" borderId="2294" xfId="0" applyFont="1" applyBorder="1" applyAlignment="1">
      <alignment horizontal="left" vertical="top" wrapText="1"/>
    </xf>
    <xf numFmtId="0" fontId="8" fillId="0" borderId="2297" xfId="0" applyFont="1" applyBorder="1" applyAlignment="1">
      <alignment horizontal="left" vertical="top" wrapText="1"/>
    </xf>
    <xf numFmtId="0" fontId="7" fillId="3" borderId="2290" xfId="0" applyFont="1" applyFill="1" applyBorder="1" applyAlignment="1">
      <alignment horizontal="center" vertical="center"/>
    </xf>
    <xf numFmtId="0" fontId="7" fillId="3" borderId="2291" xfId="0" applyFont="1" applyFill="1" applyBorder="1" applyAlignment="1">
      <alignment horizontal="center" vertical="center"/>
    </xf>
    <xf numFmtId="0" fontId="11" fillId="0" borderId="2278" xfId="0" applyFont="1" applyBorder="1" applyAlignment="1">
      <alignment horizontal="left" vertical="center" wrapText="1"/>
    </xf>
    <xf numFmtId="0" fontId="11" fillId="0" borderId="2279" xfId="0" applyFont="1" applyBorder="1" applyAlignment="1">
      <alignment horizontal="left" vertical="center" wrapText="1"/>
    </xf>
    <xf numFmtId="0" fontId="7" fillId="3" borderId="2280" xfId="0" applyFont="1" applyFill="1" applyBorder="1" applyAlignment="1">
      <alignment horizontal="center" vertical="center"/>
    </xf>
    <xf numFmtId="0" fontId="7" fillId="3" borderId="2281" xfId="0" applyFont="1" applyFill="1" applyBorder="1" applyAlignment="1">
      <alignment horizontal="center" vertical="center"/>
    </xf>
    <xf numFmtId="0" fontId="13" fillId="0" borderId="2282" xfId="0" applyFont="1" applyBorder="1" applyAlignment="1">
      <alignment horizontal="left" vertical="center" shrinkToFit="1"/>
    </xf>
    <xf numFmtId="0" fontId="13" fillId="0" borderId="2283" xfId="0" applyFont="1" applyBorder="1" applyAlignment="1">
      <alignment horizontal="left" vertical="center" shrinkToFit="1"/>
    </xf>
    <xf numFmtId="0" fontId="13" fillId="0" borderId="2284" xfId="0" applyFont="1" applyBorder="1" applyAlignment="1">
      <alignment horizontal="left" vertical="center" shrinkToFit="1"/>
    </xf>
    <xf numFmtId="0" fontId="7" fillId="3" borderId="2371" xfId="0" applyFont="1" applyFill="1" applyBorder="1" applyAlignment="1">
      <alignment horizontal="center" vertical="center" wrapText="1"/>
    </xf>
    <xf numFmtId="0" fontId="7" fillId="3" borderId="2372" xfId="0" applyFont="1" applyFill="1" applyBorder="1" applyAlignment="1">
      <alignment horizontal="center" vertical="center" wrapText="1"/>
    </xf>
    <xf numFmtId="0" fontId="7" fillId="3" borderId="2373" xfId="0" applyFont="1" applyFill="1" applyBorder="1" applyAlignment="1">
      <alignment horizontal="center" vertical="center" wrapText="1"/>
    </xf>
    <xf numFmtId="0" fontId="7" fillId="4" borderId="2371" xfId="0" applyFont="1" applyFill="1" applyBorder="1" applyAlignment="1">
      <alignment horizontal="left" vertical="top" wrapText="1"/>
    </xf>
    <xf numFmtId="0" fontId="7" fillId="4" borderId="2372" xfId="0" applyFont="1" applyFill="1" applyBorder="1" applyAlignment="1">
      <alignment horizontal="left" vertical="top" wrapText="1"/>
    </xf>
    <xf numFmtId="0" fontId="7" fillId="4" borderId="2373" xfId="0" applyFont="1" applyFill="1" applyBorder="1" applyAlignment="1">
      <alignment horizontal="left" vertical="top" wrapText="1"/>
    </xf>
    <xf numFmtId="0" fontId="10" fillId="4" borderId="2371" xfId="0" applyFont="1" applyFill="1" applyBorder="1" applyAlignment="1">
      <alignment horizontal="center" vertical="center" wrapText="1"/>
    </xf>
    <xf numFmtId="0" fontId="10" fillId="4" borderId="2373" xfId="0" applyFont="1" applyFill="1" applyBorder="1" applyAlignment="1">
      <alignment horizontal="center" vertical="center" wrapText="1"/>
    </xf>
    <xf numFmtId="0" fontId="16" fillId="0" borderId="2371" xfId="0" applyFont="1" applyBorder="1" applyAlignment="1">
      <alignment horizontal="left" vertical="center" wrapText="1"/>
    </xf>
    <xf numFmtId="0" fontId="16" fillId="0" borderId="2372" xfId="0" applyFont="1" applyBorder="1" applyAlignment="1">
      <alignment horizontal="left" vertical="center" wrapText="1"/>
    </xf>
    <xf numFmtId="0" fontId="16" fillId="0" borderId="2373" xfId="0" applyFont="1" applyBorder="1" applyAlignment="1">
      <alignment horizontal="left" vertical="center" wrapText="1"/>
    </xf>
    <xf numFmtId="0" fontId="7" fillId="3" borderId="2371" xfId="0" applyFont="1" applyFill="1" applyBorder="1" applyAlignment="1">
      <alignment horizontal="center" vertical="center"/>
    </xf>
    <xf numFmtId="0" fontId="7" fillId="3" borderId="2372" xfId="0" applyFont="1" applyFill="1" applyBorder="1" applyAlignment="1">
      <alignment horizontal="center" vertical="center"/>
    </xf>
    <xf numFmtId="0" fontId="7" fillId="3" borderId="2366" xfId="0" applyFont="1" applyFill="1" applyBorder="1" applyAlignment="1">
      <alignment horizontal="center" vertical="center"/>
    </xf>
    <xf numFmtId="0" fontId="7" fillId="3" borderId="2367" xfId="0" applyFont="1" applyFill="1" applyBorder="1" applyAlignment="1">
      <alignment horizontal="center" vertical="center"/>
    </xf>
    <xf numFmtId="0" fontId="14" fillId="0" borderId="2368" xfId="0" applyFont="1" applyBorder="1" applyAlignment="1">
      <alignment horizontal="left" vertical="center" shrinkToFit="1"/>
    </xf>
    <xf numFmtId="0" fontId="14" fillId="0" borderId="2369" xfId="0" applyFont="1" applyBorder="1" applyAlignment="1">
      <alignment horizontal="left" vertical="center" shrinkToFit="1"/>
    </xf>
    <xf numFmtId="0" fontId="14" fillId="0" borderId="2370" xfId="0" applyFont="1" applyBorder="1" applyAlignment="1">
      <alignment horizontal="left" vertical="center" shrinkToFit="1"/>
    </xf>
    <xf numFmtId="0" fontId="7" fillId="3" borderId="2361" xfId="0" applyFont="1" applyFill="1" applyBorder="1" applyAlignment="1">
      <alignment horizontal="center" vertical="center"/>
    </xf>
    <xf numFmtId="0" fontId="7" fillId="3" borderId="2362" xfId="0" applyFont="1" applyFill="1" applyBorder="1" applyAlignment="1">
      <alignment horizontal="center" vertical="center"/>
    </xf>
    <xf numFmtId="0" fontId="7" fillId="3" borderId="2363" xfId="0" applyFont="1" applyFill="1" applyBorder="1" applyAlignment="1">
      <alignment horizontal="center" vertical="center"/>
    </xf>
    <xf numFmtId="0" fontId="8" fillId="0" borderId="2364" xfId="0" applyFont="1" applyBorder="1" applyAlignment="1">
      <alignment horizontal="left" vertical="top" wrapText="1"/>
    </xf>
    <xf numFmtId="0" fontId="8" fillId="0" borderId="2362" xfId="0" applyFont="1" applyBorder="1" applyAlignment="1">
      <alignment horizontal="left" vertical="top" wrapText="1"/>
    </xf>
    <xf numFmtId="0" fontId="8" fillId="0" borderId="2365" xfId="0" applyFont="1" applyBorder="1" applyAlignment="1">
      <alignment horizontal="left" vertical="top" wrapText="1"/>
    </xf>
    <xf numFmtId="0" fontId="7" fillId="3" borderId="2356" xfId="0" applyFont="1" applyFill="1" applyBorder="1" applyAlignment="1">
      <alignment horizontal="center" vertical="center"/>
    </xf>
    <xf numFmtId="0" fontId="7" fillId="3" borderId="2357" xfId="0" applyFont="1" applyFill="1" applyBorder="1" applyAlignment="1">
      <alignment horizontal="center" vertical="center"/>
    </xf>
    <xf numFmtId="0" fontId="14" fillId="0" borderId="2358" xfId="0" applyFont="1" applyBorder="1" applyAlignment="1">
      <alignment horizontal="left" vertical="center" shrinkToFit="1"/>
    </xf>
    <xf numFmtId="0" fontId="14" fillId="0" borderId="2359" xfId="0" applyFont="1" applyBorder="1" applyAlignment="1">
      <alignment horizontal="left" vertical="center" shrinkToFit="1"/>
    </xf>
    <xf numFmtId="0" fontId="14" fillId="0" borderId="2360" xfId="0" applyFont="1" applyBorder="1" applyAlignment="1">
      <alignment horizontal="left" vertical="center" shrinkToFit="1"/>
    </xf>
    <xf numFmtId="0" fontId="7" fillId="3" borderId="2351" xfId="0" applyFont="1" applyFill="1" applyBorder="1" applyAlignment="1">
      <alignment horizontal="center" vertical="center"/>
    </xf>
    <xf numFmtId="0" fontId="7" fillId="3" borderId="2352" xfId="0" applyFont="1" applyFill="1" applyBorder="1" applyAlignment="1">
      <alignment horizontal="center" vertical="center"/>
    </xf>
    <xf numFmtId="0" fontId="13" fillId="0" borderId="2353" xfId="0" applyFont="1" applyBorder="1" applyAlignment="1">
      <alignment horizontal="left" vertical="center" shrinkToFit="1"/>
    </xf>
    <xf numFmtId="0" fontId="13" fillId="0" borderId="2354" xfId="0" applyFont="1" applyBorder="1" applyAlignment="1">
      <alignment horizontal="left" vertical="center" shrinkToFit="1"/>
    </xf>
    <xf numFmtId="0" fontId="13" fillId="0" borderId="2355" xfId="0" applyFont="1" applyBorder="1" applyAlignment="1">
      <alignment horizontal="left" vertical="center" shrinkToFit="1"/>
    </xf>
    <xf numFmtId="0" fontId="13" fillId="0" borderId="2358" xfId="0" applyFont="1" applyBorder="1" applyAlignment="1">
      <alignment horizontal="left" vertical="center" shrinkToFit="1"/>
    </xf>
    <xf numFmtId="0" fontId="13" fillId="0" borderId="2359" xfId="0" applyFont="1" applyBorder="1" applyAlignment="1">
      <alignment horizontal="left" vertical="center" shrinkToFit="1"/>
    </xf>
    <xf numFmtId="0" fontId="13" fillId="0" borderId="2360" xfId="0" applyFont="1" applyBorder="1" applyAlignment="1">
      <alignment horizontal="left" vertical="center" shrinkToFit="1"/>
    </xf>
    <xf numFmtId="0" fontId="7" fillId="4" borderId="2338" xfId="0" applyFont="1" applyFill="1" applyBorder="1" applyAlignment="1">
      <alignment horizontal="left" vertical="top" wrapText="1"/>
    </xf>
    <xf numFmtId="0" fontId="7" fillId="4" borderId="2339" xfId="0" applyFont="1" applyFill="1" applyBorder="1" applyAlignment="1">
      <alignment horizontal="left" vertical="top" wrapText="1"/>
    </xf>
    <xf numFmtId="0" fontId="7" fillId="3" borderId="2337" xfId="0" applyFont="1" applyFill="1" applyBorder="1" applyAlignment="1">
      <alignment horizontal="center" vertical="center" wrapText="1"/>
    </xf>
    <xf numFmtId="0" fontId="7" fillId="3" borderId="2338" xfId="0" applyFont="1" applyFill="1" applyBorder="1" applyAlignment="1">
      <alignment horizontal="center" vertical="center" wrapText="1"/>
    </xf>
    <xf numFmtId="0" fontId="7" fillId="3" borderId="2350" xfId="0" applyFont="1" applyFill="1" applyBorder="1" applyAlignment="1">
      <alignment horizontal="center" vertical="center" wrapText="1"/>
    </xf>
    <xf numFmtId="0" fontId="7" fillId="3" borderId="2332" xfId="0" applyFont="1" applyFill="1" applyBorder="1" applyAlignment="1">
      <alignment horizontal="center" vertical="center"/>
    </xf>
    <xf numFmtId="0" fontId="7" fillId="3" borderId="2333" xfId="0" applyFont="1" applyFill="1" applyBorder="1" applyAlignment="1">
      <alignment horizontal="center" vertical="center"/>
    </xf>
    <xf numFmtId="0" fontId="14" fillId="0" borderId="2334" xfId="0" applyFont="1" applyBorder="1" applyAlignment="1">
      <alignment horizontal="left" vertical="center" shrinkToFit="1"/>
    </xf>
    <xf numFmtId="0" fontId="14" fillId="0" borderId="2335" xfId="0" applyFont="1" applyBorder="1" applyAlignment="1">
      <alignment horizontal="left" vertical="center" shrinkToFit="1"/>
    </xf>
    <xf numFmtId="0" fontId="14" fillId="0" borderId="2336" xfId="0" applyFont="1" applyBorder="1" applyAlignment="1">
      <alignment horizontal="left" vertical="center" shrinkToFit="1"/>
    </xf>
    <xf numFmtId="0" fontId="7" fillId="3" borderId="2345" xfId="0" applyFont="1" applyFill="1" applyBorder="1" applyAlignment="1">
      <alignment horizontal="center" vertical="center"/>
    </xf>
    <xf numFmtId="0" fontId="7" fillId="3" borderId="2346" xfId="0" applyFont="1" applyFill="1" applyBorder="1" applyAlignment="1">
      <alignment horizontal="center" vertical="center"/>
    </xf>
    <xf numFmtId="0" fontId="14" fillId="0" borderId="2347" xfId="0" applyFont="1" applyBorder="1" applyAlignment="1">
      <alignment horizontal="left" vertical="center" shrinkToFit="1"/>
    </xf>
    <xf numFmtId="0" fontId="14" fillId="0" borderId="2348" xfId="0" applyFont="1" applyBorder="1" applyAlignment="1">
      <alignment horizontal="left" vertical="center" shrinkToFit="1"/>
    </xf>
    <xf numFmtId="0" fontId="14" fillId="0" borderId="2349" xfId="0" applyFont="1" applyBorder="1" applyAlignment="1">
      <alignment horizontal="left" vertical="center" shrinkToFit="1"/>
    </xf>
    <xf numFmtId="0" fontId="13" fillId="0" borderId="2334" xfId="0" applyFont="1" applyBorder="1" applyAlignment="1">
      <alignment horizontal="left" vertical="center" shrinkToFit="1"/>
    </xf>
    <xf numFmtId="0" fontId="13" fillId="0" borderId="2335" xfId="0" applyFont="1" applyBorder="1" applyAlignment="1">
      <alignment horizontal="left" vertical="center" shrinkToFit="1"/>
    </xf>
    <xf numFmtId="0" fontId="13" fillId="0" borderId="2336" xfId="0" applyFont="1" applyBorder="1" applyAlignment="1">
      <alignment horizontal="left" vertical="center" shrinkToFit="1"/>
    </xf>
    <xf numFmtId="0" fontId="11" fillId="0" borderId="2338" xfId="0" applyFont="1" applyBorder="1" applyAlignment="1">
      <alignment horizontal="left" vertical="center" wrapText="1"/>
    </xf>
    <xf numFmtId="0" fontId="11" fillId="0" borderId="2339" xfId="0" applyFont="1" applyBorder="1" applyAlignment="1">
      <alignment horizontal="left" vertical="center" wrapText="1"/>
    </xf>
    <xf numFmtId="0" fontId="7" fillId="3" borderId="2340" xfId="0" applyFont="1" applyFill="1" applyBorder="1" applyAlignment="1">
      <alignment horizontal="center" vertical="center"/>
    </xf>
    <xf numFmtId="0" fontId="7" fillId="3" borderId="2341" xfId="0" applyFont="1" applyFill="1" applyBorder="1" applyAlignment="1">
      <alignment horizontal="center" vertical="center"/>
    </xf>
    <xf numFmtId="0" fontId="7" fillId="3" borderId="2342" xfId="0" applyFont="1" applyFill="1" applyBorder="1" applyAlignment="1">
      <alignment horizontal="center" vertical="center"/>
    </xf>
    <xf numFmtId="0" fontId="8" fillId="0" borderId="2343" xfId="0" applyFont="1" applyBorder="1" applyAlignment="1">
      <alignment horizontal="left" vertical="top" wrapText="1"/>
    </xf>
    <xf numFmtId="0" fontId="8" fillId="0" borderId="2341" xfId="0" applyFont="1" applyBorder="1" applyAlignment="1">
      <alignment horizontal="left" vertical="top" wrapText="1"/>
    </xf>
    <xf numFmtId="0" fontId="8" fillId="0" borderId="2344" xfId="0" applyFont="1" applyBorder="1" applyAlignment="1">
      <alignment horizontal="left" vertical="top" wrapText="1"/>
    </xf>
    <xf numFmtId="0" fontId="7" fillId="3" borderId="2337" xfId="0" applyFont="1" applyFill="1" applyBorder="1" applyAlignment="1">
      <alignment horizontal="center" vertical="center"/>
    </xf>
    <xf numFmtId="0" fontId="7" fillId="3" borderId="2338" xfId="0" applyFont="1" applyFill="1" applyBorder="1" applyAlignment="1">
      <alignment horizontal="center" vertical="center"/>
    </xf>
    <xf numFmtId="0" fontId="11" fillId="0" borderId="2325" xfId="0" applyFont="1" applyBorder="1" applyAlignment="1">
      <alignment horizontal="left" vertical="center" wrapText="1"/>
    </xf>
    <xf numFmtId="0" fontId="11" fillId="0" borderId="2326" xfId="0" applyFont="1" applyBorder="1" applyAlignment="1">
      <alignment horizontal="left" vertical="center" wrapText="1"/>
    </xf>
    <xf numFmtId="0" fontId="7" fillId="3" borderId="2327" xfId="0" applyFont="1" applyFill="1" applyBorder="1" applyAlignment="1">
      <alignment horizontal="center" vertical="center"/>
    </xf>
    <xf numFmtId="0" fontId="7" fillId="3" borderId="2328" xfId="0" applyFont="1" applyFill="1" applyBorder="1" applyAlignment="1">
      <alignment horizontal="center" vertical="center"/>
    </xf>
    <xf numFmtId="0" fontId="13" fillId="0" borderId="2329" xfId="0" applyFont="1" applyBorder="1" applyAlignment="1">
      <alignment horizontal="left" vertical="center" shrinkToFit="1"/>
    </xf>
    <xf numFmtId="0" fontId="13" fillId="0" borderId="2330" xfId="0" applyFont="1" applyBorder="1" applyAlignment="1">
      <alignment horizontal="left" vertical="center" shrinkToFit="1"/>
    </xf>
    <xf numFmtId="0" fontId="13" fillId="0" borderId="2331" xfId="0" applyFont="1" applyBorder="1" applyAlignment="1">
      <alignment horizontal="left" vertical="center" shrinkToFit="1"/>
    </xf>
    <xf numFmtId="0" fontId="7" fillId="3" borderId="2418" xfId="0" applyFont="1" applyFill="1" applyBorder="1" applyAlignment="1">
      <alignment horizontal="center" vertical="center" wrapText="1"/>
    </xf>
    <xf numFmtId="0" fontId="7" fillId="3" borderId="2419" xfId="0" applyFont="1" applyFill="1" applyBorder="1" applyAlignment="1">
      <alignment horizontal="center" vertical="center" wrapText="1"/>
    </xf>
    <xf numFmtId="0" fontId="7" fillId="3" borderId="2420" xfId="0" applyFont="1" applyFill="1" applyBorder="1" applyAlignment="1">
      <alignment horizontal="center" vertical="center" wrapText="1"/>
    </xf>
    <xf numFmtId="0" fontId="7" fillId="4" borderId="2418" xfId="0" applyFont="1" applyFill="1" applyBorder="1" applyAlignment="1">
      <alignment horizontal="left" vertical="top" wrapText="1"/>
    </xf>
    <xf numFmtId="0" fontId="7" fillId="4" borderId="2419" xfId="0" applyFont="1" applyFill="1" applyBorder="1" applyAlignment="1">
      <alignment horizontal="left" vertical="top" wrapText="1"/>
    </xf>
    <xf numFmtId="0" fontId="7" fillId="4" borderId="2420" xfId="0" applyFont="1" applyFill="1" applyBorder="1" applyAlignment="1">
      <alignment horizontal="left" vertical="top" wrapText="1"/>
    </xf>
    <xf numFmtId="0" fontId="10" fillId="4" borderId="2418" xfId="0" applyFont="1" applyFill="1" applyBorder="1" applyAlignment="1">
      <alignment horizontal="center" vertical="center" wrapText="1"/>
    </xf>
    <xf numFmtId="0" fontId="10" fillId="4" borderId="2420" xfId="0" applyFont="1" applyFill="1" applyBorder="1" applyAlignment="1">
      <alignment horizontal="center" vertical="center" wrapText="1"/>
    </xf>
    <xf numFmtId="0" fontId="16" fillId="0" borderId="2418" xfId="0" applyFont="1" applyBorder="1" applyAlignment="1">
      <alignment horizontal="left" vertical="center" wrapText="1"/>
    </xf>
    <xf numFmtId="0" fontId="16" fillId="0" borderId="2419" xfId="0" applyFont="1" applyBorder="1" applyAlignment="1">
      <alignment horizontal="left" vertical="center" wrapText="1"/>
    </xf>
    <xf numFmtId="0" fontId="16" fillId="0" borderId="2420" xfId="0" applyFont="1" applyBorder="1" applyAlignment="1">
      <alignment horizontal="left" vertical="center" wrapText="1"/>
    </xf>
    <xf numFmtId="0" fontId="7" fillId="3" borderId="2418" xfId="0" applyFont="1" applyFill="1" applyBorder="1" applyAlignment="1">
      <alignment horizontal="center" vertical="center"/>
    </xf>
    <xf numFmtId="0" fontId="7" fillId="3" borderId="2419" xfId="0" applyFont="1" applyFill="1" applyBorder="1" applyAlignment="1">
      <alignment horizontal="center" vertical="center"/>
    </xf>
    <xf numFmtId="0" fontId="7" fillId="3" borderId="2413" xfId="0" applyFont="1" applyFill="1" applyBorder="1" applyAlignment="1">
      <alignment horizontal="center" vertical="center"/>
    </xf>
    <xf numFmtId="0" fontId="7" fillId="3" borderId="2414" xfId="0" applyFont="1" applyFill="1" applyBorder="1" applyAlignment="1">
      <alignment horizontal="center" vertical="center"/>
    </xf>
    <xf numFmtId="0" fontId="14" fillId="0" borderId="2415" xfId="0" applyFont="1" applyBorder="1" applyAlignment="1">
      <alignment horizontal="left" vertical="center" shrinkToFit="1"/>
    </xf>
    <xf numFmtId="0" fontId="14" fillId="0" borderId="2416" xfId="0" applyFont="1" applyBorder="1" applyAlignment="1">
      <alignment horizontal="left" vertical="center" shrinkToFit="1"/>
    </xf>
    <xf numFmtId="0" fontId="14" fillId="0" borderId="2417" xfId="0" applyFont="1" applyBorder="1" applyAlignment="1">
      <alignment horizontal="left" vertical="center" shrinkToFit="1"/>
    </xf>
    <xf numFmtId="0" fontId="7" fillId="3" borderId="2408" xfId="0" applyFont="1" applyFill="1" applyBorder="1" applyAlignment="1">
      <alignment horizontal="center" vertical="center"/>
    </xf>
    <xf numFmtId="0" fontId="7" fillId="3" borderId="2409" xfId="0" applyFont="1" applyFill="1" applyBorder="1" applyAlignment="1">
      <alignment horizontal="center" vertical="center"/>
    </xf>
    <xf numFmtId="0" fontId="7" fillId="3" borderId="2410" xfId="0" applyFont="1" applyFill="1" applyBorder="1" applyAlignment="1">
      <alignment horizontal="center" vertical="center"/>
    </xf>
    <xf numFmtId="0" fontId="8" fillId="0" borderId="2411" xfId="0" applyFont="1" applyBorder="1" applyAlignment="1">
      <alignment horizontal="left" vertical="top" wrapText="1"/>
    </xf>
    <xf numFmtId="0" fontId="8" fillId="0" borderId="2409" xfId="0" applyFont="1" applyBorder="1" applyAlignment="1">
      <alignment horizontal="left" vertical="top" wrapText="1"/>
    </xf>
    <xf numFmtId="0" fontId="8" fillId="0" borderId="2412" xfId="0" applyFont="1" applyBorder="1" applyAlignment="1">
      <alignment horizontal="left" vertical="top" wrapText="1"/>
    </xf>
    <xf numFmtId="0" fontId="7" fillId="3" borderId="2403" xfId="0" applyFont="1" applyFill="1" applyBorder="1" applyAlignment="1">
      <alignment horizontal="center" vertical="center"/>
    </xf>
    <xf numFmtId="0" fontId="7" fillId="3" borderId="2404" xfId="0" applyFont="1" applyFill="1" applyBorder="1" applyAlignment="1">
      <alignment horizontal="center" vertical="center"/>
    </xf>
    <xf numFmtId="0" fontId="14" fillId="0" borderId="2405" xfId="0" applyFont="1" applyBorder="1" applyAlignment="1">
      <alignment horizontal="left" vertical="center" shrinkToFit="1"/>
    </xf>
    <xf numFmtId="0" fontId="14" fillId="0" borderId="2406" xfId="0" applyFont="1" applyBorder="1" applyAlignment="1">
      <alignment horizontal="left" vertical="center" shrinkToFit="1"/>
    </xf>
    <xf numFmtId="0" fontId="14" fillId="0" borderId="2407" xfId="0" applyFont="1" applyBorder="1" applyAlignment="1">
      <alignment horizontal="left" vertical="center" shrinkToFit="1"/>
    </xf>
    <xf numFmtId="0" fontId="7" fillId="3" borderId="2398" xfId="0" applyFont="1" applyFill="1" applyBorder="1" applyAlignment="1">
      <alignment horizontal="center" vertical="center"/>
    </xf>
    <xf numFmtId="0" fontId="7" fillId="3" borderId="2399" xfId="0" applyFont="1" applyFill="1" applyBorder="1" applyAlignment="1">
      <alignment horizontal="center" vertical="center"/>
    </xf>
    <xf numFmtId="0" fontId="13" fillId="0" borderId="2400" xfId="0" applyFont="1" applyBorder="1" applyAlignment="1">
      <alignment horizontal="left" vertical="center" shrinkToFit="1"/>
    </xf>
    <xf numFmtId="0" fontId="13" fillId="0" borderId="2401" xfId="0" applyFont="1" applyBorder="1" applyAlignment="1">
      <alignment horizontal="left" vertical="center" shrinkToFit="1"/>
    </xf>
    <xf numFmtId="0" fontId="13" fillId="0" borderId="2402" xfId="0" applyFont="1" applyBorder="1" applyAlignment="1">
      <alignment horizontal="left" vertical="center" shrinkToFit="1"/>
    </xf>
    <xf numFmtId="0" fontId="13" fillId="0" borderId="2405" xfId="0" applyFont="1" applyBorder="1" applyAlignment="1">
      <alignment horizontal="left" vertical="center" shrinkToFit="1"/>
    </xf>
    <xf numFmtId="0" fontId="13" fillId="0" borderId="2406" xfId="0" applyFont="1" applyBorder="1" applyAlignment="1">
      <alignment horizontal="left" vertical="center" shrinkToFit="1"/>
    </xf>
    <xf numFmtId="0" fontId="13" fillId="0" borderId="2407" xfId="0" applyFont="1" applyBorder="1" applyAlignment="1">
      <alignment horizontal="left" vertical="center" shrinkToFit="1"/>
    </xf>
    <xf numFmtId="0" fontId="7" fillId="4" borderId="2385" xfId="0" applyFont="1" applyFill="1" applyBorder="1" applyAlignment="1">
      <alignment horizontal="left" vertical="top" wrapText="1"/>
    </xf>
    <xf numFmtId="0" fontId="7" fillId="4" borderId="2386" xfId="0" applyFont="1" applyFill="1" applyBorder="1" applyAlignment="1">
      <alignment horizontal="left" vertical="top" wrapText="1"/>
    </xf>
    <xf numFmtId="0" fontId="7" fillId="3" borderId="2384" xfId="0" applyFont="1" applyFill="1" applyBorder="1" applyAlignment="1">
      <alignment horizontal="center" vertical="center" wrapText="1"/>
    </xf>
    <xf numFmtId="0" fontId="7" fillId="3" borderId="2385" xfId="0" applyFont="1" applyFill="1" applyBorder="1" applyAlignment="1">
      <alignment horizontal="center" vertical="center" wrapText="1"/>
    </xf>
    <xf numFmtId="0" fontId="7" fillId="3" borderId="2397" xfId="0" applyFont="1" applyFill="1" applyBorder="1" applyAlignment="1">
      <alignment horizontal="center" vertical="center" wrapText="1"/>
    </xf>
    <xf numFmtId="0" fontId="7" fillId="3" borderId="2379" xfId="0" applyFont="1" applyFill="1" applyBorder="1" applyAlignment="1">
      <alignment horizontal="center" vertical="center"/>
    </xf>
    <xf numFmtId="0" fontId="7" fillId="3" borderId="2380" xfId="0" applyFont="1" applyFill="1" applyBorder="1" applyAlignment="1">
      <alignment horizontal="center" vertical="center"/>
    </xf>
    <xf numFmtId="0" fontId="14" fillId="0" borderId="2381" xfId="0" applyFont="1" applyBorder="1" applyAlignment="1">
      <alignment horizontal="left" vertical="center" shrinkToFit="1"/>
    </xf>
    <xf numFmtId="0" fontId="14" fillId="0" borderId="2382" xfId="0" applyFont="1" applyBorder="1" applyAlignment="1">
      <alignment horizontal="left" vertical="center" shrinkToFit="1"/>
    </xf>
    <xf numFmtId="0" fontId="14" fillId="0" borderId="2383" xfId="0" applyFont="1" applyBorder="1" applyAlignment="1">
      <alignment horizontal="left" vertical="center" shrinkToFit="1"/>
    </xf>
    <xf numFmtId="0" fontId="7" fillId="3" borderId="2392" xfId="0" applyFont="1" applyFill="1" applyBorder="1" applyAlignment="1">
      <alignment horizontal="center" vertical="center"/>
    </xf>
    <xf numFmtId="0" fontId="7" fillId="3" borderId="2393" xfId="0" applyFont="1" applyFill="1" applyBorder="1" applyAlignment="1">
      <alignment horizontal="center" vertical="center"/>
    </xf>
    <xf numFmtId="0" fontId="14" fillId="0" borderId="2394" xfId="0" applyFont="1" applyBorder="1" applyAlignment="1">
      <alignment horizontal="left" vertical="center" shrinkToFit="1"/>
    </xf>
    <xf numFmtId="0" fontId="14" fillId="0" borderId="2395" xfId="0" applyFont="1" applyBorder="1" applyAlignment="1">
      <alignment horizontal="left" vertical="center" shrinkToFit="1"/>
    </xf>
    <xf numFmtId="0" fontId="14" fillId="0" borderId="2396" xfId="0" applyFont="1" applyBorder="1" applyAlignment="1">
      <alignment horizontal="left" vertical="center" shrinkToFit="1"/>
    </xf>
    <xf numFmtId="0" fontId="13" fillId="0" borderId="2381" xfId="0" applyFont="1" applyBorder="1" applyAlignment="1">
      <alignment horizontal="left" vertical="center" shrinkToFit="1"/>
    </xf>
    <xf numFmtId="0" fontId="13" fillId="0" borderId="2382" xfId="0" applyFont="1" applyBorder="1" applyAlignment="1">
      <alignment horizontal="left" vertical="center" shrinkToFit="1"/>
    </xf>
    <xf numFmtId="0" fontId="13" fillId="0" borderId="2383" xfId="0" applyFont="1" applyBorder="1" applyAlignment="1">
      <alignment horizontal="left" vertical="center" shrinkToFit="1"/>
    </xf>
    <xf numFmtId="0" fontId="11" fillId="0" borderId="2385" xfId="0" applyFont="1" applyBorder="1" applyAlignment="1">
      <alignment horizontal="left" vertical="center" wrapText="1"/>
    </xf>
    <xf numFmtId="0" fontId="11" fillId="0" borderId="2386" xfId="0" applyFont="1" applyBorder="1" applyAlignment="1">
      <alignment horizontal="left" vertical="center" wrapText="1"/>
    </xf>
    <xf numFmtId="0" fontId="7" fillId="3" borderId="2387" xfId="0" applyFont="1" applyFill="1" applyBorder="1" applyAlignment="1">
      <alignment horizontal="center" vertical="center"/>
    </xf>
    <xf numFmtId="0" fontId="7" fillId="3" borderId="2388" xfId="0" applyFont="1" applyFill="1" applyBorder="1" applyAlignment="1">
      <alignment horizontal="center" vertical="center"/>
    </xf>
    <xf numFmtId="0" fontId="7" fillId="3" borderId="2389" xfId="0" applyFont="1" applyFill="1" applyBorder="1" applyAlignment="1">
      <alignment horizontal="center" vertical="center"/>
    </xf>
    <xf numFmtId="0" fontId="8" fillId="0" borderId="2390" xfId="0" applyFont="1" applyBorder="1" applyAlignment="1">
      <alignment horizontal="left" vertical="top" wrapText="1"/>
    </xf>
    <xf numFmtId="0" fontId="8" fillId="0" borderId="2388" xfId="0" applyFont="1" applyBorder="1" applyAlignment="1">
      <alignment horizontal="left" vertical="top" wrapText="1"/>
    </xf>
    <xf numFmtId="0" fontId="8" fillId="0" borderId="2391" xfId="0" applyFont="1" applyBorder="1" applyAlignment="1">
      <alignment horizontal="left" vertical="top" wrapText="1"/>
    </xf>
    <xf numFmtId="0" fontId="7" fillId="3" borderId="2384" xfId="0" applyFont="1" applyFill="1" applyBorder="1" applyAlignment="1">
      <alignment horizontal="center" vertical="center"/>
    </xf>
    <xf numFmtId="0" fontId="7" fillId="3" borderId="2385" xfId="0" applyFont="1" applyFill="1" applyBorder="1" applyAlignment="1">
      <alignment horizontal="center" vertical="center"/>
    </xf>
    <xf numFmtId="0" fontId="11" fillId="0" borderId="2372" xfId="0" applyFont="1" applyBorder="1" applyAlignment="1">
      <alignment horizontal="left" vertical="center" wrapText="1"/>
    </xf>
    <xf numFmtId="0" fontId="11" fillId="0" borderId="2373" xfId="0" applyFont="1" applyBorder="1" applyAlignment="1">
      <alignment horizontal="left" vertical="center" wrapText="1"/>
    </xf>
    <xf numFmtId="0" fontId="7" fillId="3" borderId="2374" xfId="0" applyFont="1" applyFill="1" applyBorder="1" applyAlignment="1">
      <alignment horizontal="center" vertical="center"/>
    </xf>
    <xf numFmtId="0" fontId="7" fillId="3" borderId="2375" xfId="0" applyFont="1" applyFill="1" applyBorder="1" applyAlignment="1">
      <alignment horizontal="center" vertical="center"/>
    </xf>
    <xf numFmtId="0" fontId="13" fillId="0" borderId="2376" xfId="0" applyFont="1" applyBorder="1" applyAlignment="1">
      <alignment horizontal="left" vertical="center" shrinkToFit="1"/>
    </xf>
    <xf numFmtId="0" fontId="13" fillId="0" borderId="2377" xfId="0" applyFont="1" applyBorder="1" applyAlignment="1">
      <alignment horizontal="left" vertical="center" shrinkToFit="1"/>
    </xf>
    <xf numFmtId="0" fontId="13" fillId="0" borderId="2378" xfId="0" applyFont="1" applyBorder="1" applyAlignment="1">
      <alignment horizontal="left" vertical="center" shrinkToFit="1"/>
    </xf>
    <xf numFmtId="0" fontId="7" fillId="3" borderId="2465" xfId="0" applyFont="1" applyFill="1" applyBorder="1" applyAlignment="1">
      <alignment horizontal="center" vertical="center" wrapText="1"/>
    </xf>
    <xf numFmtId="0" fontId="7" fillId="3" borderId="2466" xfId="0" applyFont="1" applyFill="1" applyBorder="1" applyAlignment="1">
      <alignment horizontal="center" vertical="center" wrapText="1"/>
    </xf>
    <xf numFmtId="0" fontId="7" fillId="3" borderId="2467" xfId="0" applyFont="1" applyFill="1" applyBorder="1" applyAlignment="1">
      <alignment horizontal="center" vertical="center" wrapText="1"/>
    </xf>
    <xf numFmtId="0" fontId="7" fillId="4" borderId="2465" xfId="0" applyFont="1" applyFill="1" applyBorder="1" applyAlignment="1">
      <alignment horizontal="left" vertical="top" wrapText="1"/>
    </xf>
    <xf numFmtId="0" fontId="7" fillId="4" borderId="2466" xfId="0" applyFont="1" applyFill="1" applyBorder="1" applyAlignment="1">
      <alignment horizontal="left" vertical="top" wrapText="1"/>
    </xf>
    <xf numFmtId="0" fontId="7" fillId="4" borderId="2467" xfId="0" applyFont="1" applyFill="1" applyBorder="1" applyAlignment="1">
      <alignment horizontal="left" vertical="top" wrapText="1"/>
    </xf>
    <xf numFmtId="0" fontId="10" fillId="4" borderId="2465" xfId="0" applyFont="1" applyFill="1" applyBorder="1" applyAlignment="1">
      <alignment horizontal="center" vertical="center" wrapText="1"/>
    </xf>
    <xf numFmtId="0" fontId="10" fillId="4" borderId="2467" xfId="0" applyFont="1" applyFill="1" applyBorder="1" applyAlignment="1">
      <alignment horizontal="center" vertical="center" wrapText="1"/>
    </xf>
    <xf numFmtId="0" fontId="16" fillId="0" borderId="2465" xfId="0" applyFont="1" applyBorder="1" applyAlignment="1">
      <alignment horizontal="left" vertical="center" wrapText="1"/>
    </xf>
    <xf numFmtId="0" fontId="16" fillId="0" borderId="2466" xfId="0" applyFont="1" applyBorder="1" applyAlignment="1">
      <alignment horizontal="left" vertical="center" wrapText="1"/>
    </xf>
    <xf numFmtId="0" fontId="16" fillId="0" borderId="2467" xfId="0" applyFont="1" applyBorder="1" applyAlignment="1">
      <alignment horizontal="left" vertical="center" wrapText="1"/>
    </xf>
    <xf numFmtId="0" fontId="7" fillId="3" borderId="2465" xfId="0" applyFont="1" applyFill="1" applyBorder="1" applyAlignment="1">
      <alignment horizontal="center" vertical="center"/>
    </xf>
    <xf numFmtId="0" fontId="7" fillId="3" borderId="2466" xfId="0" applyFont="1" applyFill="1" applyBorder="1" applyAlignment="1">
      <alignment horizontal="center" vertical="center"/>
    </xf>
    <xf numFmtId="0" fontId="7" fillId="3" borderId="2460" xfId="0" applyFont="1" applyFill="1" applyBorder="1" applyAlignment="1">
      <alignment horizontal="center" vertical="center"/>
    </xf>
    <xf numFmtId="0" fontId="7" fillId="3" borderId="2461" xfId="0" applyFont="1" applyFill="1" applyBorder="1" applyAlignment="1">
      <alignment horizontal="center" vertical="center"/>
    </xf>
    <xf numFmtId="0" fontId="14" fillId="0" borderId="2462" xfId="0" applyFont="1" applyBorder="1" applyAlignment="1">
      <alignment horizontal="left" vertical="center" shrinkToFit="1"/>
    </xf>
    <xf numFmtId="0" fontId="14" fillId="0" borderId="2463" xfId="0" applyFont="1" applyBorder="1" applyAlignment="1">
      <alignment horizontal="left" vertical="center" shrinkToFit="1"/>
    </xf>
    <xf numFmtId="0" fontId="14" fillId="0" borderId="2464" xfId="0" applyFont="1" applyBorder="1" applyAlignment="1">
      <alignment horizontal="left" vertical="center" shrinkToFit="1"/>
    </xf>
    <xf numFmtId="0" fontId="7" fillId="3" borderId="2455" xfId="0" applyFont="1" applyFill="1" applyBorder="1" applyAlignment="1">
      <alignment horizontal="center" vertical="center"/>
    </xf>
    <xf numFmtId="0" fontId="7" fillId="3" borderId="2456" xfId="0" applyFont="1" applyFill="1" applyBorder="1" applyAlignment="1">
      <alignment horizontal="center" vertical="center"/>
    </xf>
    <xf numFmtId="0" fontId="7" fillId="3" borderId="2457" xfId="0" applyFont="1" applyFill="1" applyBorder="1" applyAlignment="1">
      <alignment horizontal="center" vertical="center"/>
    </xf>
    <xf numFmtId="0" fontId="8" fillId="0" borderId="2458" xfId="0" applyFont="1" applyBorder="1" applyAlignment="1">
      <alignment horizontal="left" vertical="top" wrapText="1"/>
    </xf>
    <xf numFmtId="0" fontId="8" fillId="0" borderId="2456" xfId="0" applyFont="1" applyBorder="1" applyAlignment="1">
      <alignment horizontal="left" vertical="top" wrapText="1"/>
    </xf>
    <xf numFmtId="0" fontId="8" fillId="0" borderId="2459" xfId="0" applyFont="1" applyBorder="1" applyAlignment="1">
      <alignment horizontal="left" vertical="top" wrapText="1"/>
    </xf>
    <xf numFmtId="0" fontId="7" fillId="3" borderId="2450" xfId="0" applyFont="1" applyFill="1" applyBorder="1" applyAlignment="1">
      <alignment horizontal="center" vertical="center"/>
    </xf>
    <xf numFmtId="0" fontId="7" fillId="3" borderId="2451" xfId="0" applyFont="1" applyFill="1" applyBorder="1" applyAlignment="1">
      <alignment horizontal="center" vertical="center"/>
    </xf>
    <xf numFmtId="0" fontId="14" fillId="0" borderId="2452" xfId="0" applyFont="1" applyBorder="1" applyAlignment="1">
      <alignment horizontal="left" vertical="center" shrinkToFit="1"/>
    </xf>
    <xf numFmtId="0" fontId="14" fillId="0" borderId="2453" xfId="0" applyFont="1" applyBorder="1" applyAlignment="1">
      <alignment horizontal="left" vertical="center" shrinkToFit="1"/>
    </xf>
    <xf numFmtId="0" fontId="14" fillId="0" borderId="2454" xfId="0" applyFont="1" applyBorder="1" applyAlignment="1">
      <alignment horizontal="left" vertical="center" shrinkToFit="1"/>
    </xf>
    <xf numFmtId="0" fontId="7" fillId="3" borderId="2445" xfId="0" applyFont="1" applyFill="1" applyBorder="1" applyAlignment="1">
      <alignment horizontal="center" vertical="center"/>
    </xf>
    <xf numFmtId="0" fontId="7" fillId="3" borderId="2446" xfId="0" applyFont="1" applyFill="1" applyBorder="1" applyAlignment="1">
      <alignment horizontal="center" vertical="center"/>
    </xf>
    <xf numFmtId="0" fontId="13" fillId="0" borderId="2447" xfId="0" applyFont="1" applyBorder="1" applyAlignment="1">
      <alignment horizontal="left" vertical="center" shrinkToFit="1"/>
    </xf>
    <xf numFmtId="0" fontId="13" fillId="0" borderId="2448" xfId="0" applyFont="1" applyBorder="1" applyAlignment="1">
      <alignment horizontal="left" vertical="center" shrinkToFit="1"/>
    </xf>
    <xf numFmtId="0" fontId="13" fillId="0" borderId="2449" xfId="0" applyFont="1" applyBorder="1" applyAlignment="1">
      <alignment horizontal="left" vertical="center" shrinkToFit="1"/>
    </xf>
    <xf numFmtId="0" fontId="13" fillId="0" borderId="2452" xfId="0" applyFont="1" applyBorder="1" applyAlignment="1">
      <alignment horizontal="left" vertical="center" shrinkToFit="1"/>
    </xf>
    <xf numFmtId="0" fontId="13" fillId="0" borderId="2453" xfId="0" applyFont="1" applyBorder="1" applyAlignment="1">
      <alignment horizontal="left" vertical="center" shrinkToFit="1"/>
    </xf>
    <xf numFmtId="0" fontId="13" fillId="0" borderId="2454" xfId="0" applyFont="1" applyBorder="1" applyAlignment="1">
      <alignment horizontal="left" vertical="center" shrinkToFit="1"/>
    </xf>
    <xf numFmtId="0" fontId="7" fillId="4" borderId="2432" xfId="0" applyFont="1" applyFill="1" applyBorder="1" applyAlignment="1">
      <alignment horizontal="left" vertical="top" wrapText="1"/>
    </xf>
    <xf numFmtId="0" fontId="7" fillId="4" borderId="2433" xfId="0" applyFont="1" applyFill="1" applyBorder="1" applyAlignment="1">
      <alignment horizontal="left" vertical="top" wrapText="1"/>
    </xf>
    <xf numFmtId="0" fontId="7" fillId="3" borderId="2431" xfId="0" applyFont="1" applyFill="1" applyBorder="1" applyAlignment="1">
      <alignment horizontal="center" vertical="center" wrapText="1"/>
    </xf>
    <xf numFmtId="0" fontId="7" fillId="3" borderId="2432" xfId="0" applyFont="1" applyFill="1" applyBorder="1" applyAlignment="1">
      <alignment horizontal="center" vertical="center" wrapText="1"/>
    </xf>
    <xf numFmtId="0" fontId="7" fillId="3" borderId="2444" xfId="0" applyFont="1" applyFill="1" applyBorder="1" applyAlignment="1">
      <alignment horizontal="center" vertical="center" wrapText="1"/>
    </xf>
    <xf numFmtId="0" fontId="7" fillId="3" borderId="2426" xfId="0" applyFont="1" applyFill="1" applyBorder="1" applyAlignment="1">
      <alignment horizontal="center" vertical="center"/>
    </xf>
    <xf numFmtId="0" fontId="7" fillId="3" borderId="2427" xfId="0" applyFont="1" applyFill="1" applyBorder="1" applyAlignment="1">
      <alignment horizontal="center" vertical="center"/>
    </xf>
    <xf numFmtId="0" fontId="14" fillId="0" borderId="2428" xfId="0" applyFont="1" applyBorder="1" applyAlignment="1">
      <alignment horizontal="left" vertical="center" shrinkToFit="1"/>
    </xf>
    <xf numFmtId="0" fontId="14" fillId="0" borderId="2429" xfId="0" applyFont="1" applyBorder="1" applyAlignment="1">
      <alignment horizontal="left" vertical="center" shrinkToFit="1"/>
    </xf>
    <xf numFmtId="0" fontId="14" fillId="0" borderId="2430" xfId="0" applyFont="1" applyBorder="1" applyAlignment="1">
      <alignment horizontal="left" vertical="center" shrinkToFit="1"/>
    </xf>
    <xf numFmtId="0" fontId="7" fillId="3" borderId="2439" xfId="0" applyFont="1" applyFill="1" applyBorder="1" applyAlignment="1">
      <alignment horizontal="center" vertical="center"/>
    </xf>
    <xf numFmtId="0" fontId="7" fillId="3" borderId="2440" xfId="0" applyFont="1" applyFill="1" applyBorder="1" applyAlignment="1">
      <alignment horizontal="center" vertical="center"/>
    </xf>
    <xf numFmtId="0" fontId="14" fillId="0" borderId="2441" xfId="0" applyFont="1" applyBorder="1" applyAlignment="1">
      <alignment horizontal="left" vertical="center" shrinkToFit="1"/>
    </xf>
    <xf numFmtId="0" fontId="14" fillId="0" borderId="2442" xfId="0" applyFont="1" applyBorder="1" applyAlignment="1">
      <alignment horizontal="left" vertical="center" shrinkToFit="1"/>
    </xf>
    <xf numFmtId="0" fontId="14" fillId="0" borderId="2443" xfId="0" applyFont="1" applyBorder="1" applyAlignment="1">
      <alignment horizontal="left" vertical="center" shrinkToFit="1"/>
    </xf>
    <xf numFmtId="0" fontId="13" fillId="0" borderId="2428" xfId="0" applyFont="1" applyBorder="1" applyAlignment="1">
      <alignment horizontal="left" vertical="center" shrinkToFit="1"/>
    </xf>
    <xf numFmtId="0" fontId="13" fillId="0" borderId="2429" xfId="0" applyFont="1" applyBorder="1" applyAlignment="1">
      <alignment horizontal="left" vertical="center" shrinkToFit="1"/>
    </xf>
    <xf numFmtId="0" fontId="13" fillId="0" borderId="2430" xfId="0" applyFont="1" applyBorder="1" applyAlignment="1">
      <alignment horizontal="left" vertical="center" shrinkToFit="1"/>
    </xf>
    <xf numFmtId="0" fontId="11" fillId="0" borderId="2432" xfId="0" applyFont="1" applyBorder="1" applyAlignment="1">
      <alignment horizontal="left" vertical="center" wrapText="1"/>
    </xf>
    <xf numFmtId="0" fontId="11" fillId="0" borderId="2433" xfId="0" applyFont="1" applyBorder="1" applyAlignment="1">
      <alignment horizontal="left" vertical="center" wrapText="1"/>
    </xf>
    <xf numFmtId="0" fontId="7" fillId="3" borderId="2434" xfId="0" applyFont="1" applyFill="1" applyBorder="1" applyAlignment="1">
      <alignment horizontal="center" vertical="center"/>
    </xf>
    <xf numFmtId="0" fontId="7" fillId="3" borderId="2435" xfId="0" applyFont="1" applyFill="1" applyBorder="1" applyAlignment="1">
      <alignment horizontal="center" vertical="center"/>
    </xf>
    <xf numFmtId="0" fontId="7" fillId="3" borderId="2436" xfId="0" applyFont="1" applyFill="1" applyBorder="1" applyAlignment="1">
      <alignment horizontal="center" vertical="center"/>
    </xf>
    <xf numFmtId="0" fontId="8" fillId="0" borderId="2437" xfId="0" applyFont="1" applyBorder="1" applyAlignment="1">
      <alignment horizontal="left" vertical="top" wrapText="1"/>
    </xf>
    <xf numFmtId="0" fontId="8" fillId="0" borderId="2435" xfId="0" applyFont="1" applyBorder="1" applyAlignment="1">
      <alignment horizontal="left" vertical="top" wrapText="1"/>
    </xf>
    <xf numFmtId="0" fontId="8" fillId="0" borderId="2438" xfId="0" applyFont="1" applyBorder="1" applyAlignment="1">
      <alignment horizontal="left" vertical="top" wrapText="1"/>
    </xf>
    <xf numFmtId="0" fontId="7" fillId="3" borderId="2431" xfId="0" applyFont="1" applyFill="1" applyBorder="1" applyAlignment="1">
      <alignment horizontal="center" vertical="center"/>
    </xf>
    <xf numFmtId="0" fontId="7" fillId="3" borderId="2432" xfId="0" applyFont="1" applyFill="1" applyBorder="1" applyAlignment="1">
      <alignment horizontal="center" vertical="center"/>
    </xf>
    <xf numFmtId="0" fontId="11" fillId="0" borderId="2419" xfId="0" applyFont="1" applyBorder="1" applyAlignment="1">
      <alignment horizontal="left" vertical="center" wrapText="1"/>
    </xf>
    <xf numFmtId="0" fontId="11" fillId="0" borderId="2420" xfId="0" applyFont="1" applyBorder="1" applyAlignment="1">
      <alignment horizontal="left" vertical="center" wrapText="1"/>
    </xf>
    <xf numFmtId="0" fontId="7" fillId="3" borderId="2421" xfId="0" applyFont="1" applyFill="1" applyBorder="1" applyAlignment="1">
      <alignment horizontal="center" vertical="center"/>
    </xf>
    <xf numFmtId="0" fontId="7" fillId="3" borderId="2422" xfId="0" applyFont="1" applyFill="1" applyBorder="1" applyAlignment="1">
      <alignment horizontal="center" vertical="center"/>
    </xf>
    <xf numFmtId="0" fontId="13" fillId="0" borderId="2423" xfId="0" applyFont="1" applyBorder="1" applyAlignment="1">
      <alignment horizontal="left" vertical="center" shrinkToFit="1"/>
    </xf>
    <xf numFmtId="0" fontId="13" fillId="0" borderId="2424" xfId="0" applyFont="1" applyBorder="1" applyAlignment="1">
      <alignment horizontal="left" vertical="center" shrinkToFit="1"/>
    </xf>
    <xf numFmtId="0" fontId="13" fillId="0" borderId="2425" xfId="0" applyFont="1" applyBorder="1" applyAlignment="1">
      <alignment horizontal="left" vertical="center" shrinkToFit="1"/>
    </xf>
    <xf numFmtId="0" fontId="7" fillId="3" borderId="2512" xfId="0" applyFont="1" applyFill="1" applyBorder="1" applyAlignment="1">
      <alignment horizontal="center" vertical="center" wrapText="1"/>
    </xf>
    <xf numFmtId="0" fontId="7" fillId="3" borderId="2513" xfId="0" applyFont="1" applyFill="1" applyBorder="1" applyAlignment="1">
      <alignment horizontal="center" vertical="center" wrapText="1"/>
    </xf>
    <xf numFmtId="0" fontId="7" fillId="3" borderId="2514" xfId="0" applyFont="1" applyFill="1" applyBorder="1" applyAlignment="1">
      <alignment horizontal="center" vertical="center" wrapText="1"/>
    </xf>
    <xf numFmtId="0" fontId="7" fillId="4" borderId="2512" xfId="0" applyFont="1" applyFill="1" applyBorder="1" applyAlignment="1">
      <alignment horizontal="left" vertical="top" wrapText="1"/>
    </xf>
    <xf numFmtId="0" fontId="7" fillId="4" borderId="2513" xfId="0" applyFont="1" applyFill="1" applyBorder="1" applyAlignment="1">
      <alignment horizontal="left" vertical="top" wrapText="1"/>
    </xf>
    <xf numFmtId="0" fontId="7" fillId="4" borderId="2514" xfId="0" applyFont="1" applyFill="1" applyBorder="1" applyAlignment="1">
      <alignment horizontal="left" vertical="top" wrapText="1"/>
    </xf>
    <xf numFmtId="0" fontId="10" fillId="4" borderId="2512" xfId="0" applyFont="1" applyFill="1" applyBorder="1" applyAlignment="1">
      <alignment horizontal="center" vertical="center" wrapText="1"/>
    </xf>
    <xf numFmtId="0" fontId="10" fillId="4" borderId="2514" xfId="0" applyFont="1" applyFill="1" applyBorder="1" applyAlignment="1">
      <alignment horizontal="center" vertical="center" wrapText="1"/>
    </xf>
    <xf numFmtId="0" fontId="16" fillId="0" borderId="2512" xfId="0" applyFont="1" applyBorder="1" applyAlignment="1">
      <alignment horizontal="left" vertical="center" wrapText="1"/>
    </xf>
    <xf numFmtId="0" fontId="16" fillId="0" borderId="2513" xfId="0" applyFont="1" applyBorder="1" applyAlignment="1">
      <alignment horizontal="left" vertical="center" wrapText="1"/>
    </xf>
    <xf numFmtId="0" fontId="16" fillId="0" borderId="2514" xfId="0" applyFont="1" applyBorder="1" applyAlignment="1">
      <alignment horizontal="left" vertical="center" wrapText="1"/>
    </xf>
    <xf numFmtId="0" fontId="7" fillId="3" borderId="2512" xfId="0" applyFont="1" applyFill="1" applyBorder="1" applyAlignment="1">
      <alignment horizontal="center" vertical="center"/>
    </xf>
    <xf numFmtId="0" fontId="7" fillId="3" borderId="2513" xfId="0" applyFont="1" applyFill="1" applyBorder="1" applyAlignment="1">
      <alignment horizontal="center" vertical="center"/>
    </xf>
    <xf numFmtId="0" fontId="7" fillId="3" borderId="2507" xfId="0" applyFont="1" applyFill="1" applyBorder="1" applyAlignment="1">
      <alignment horizontal="center" vertical="center"/>
    </xf>
    <xf numFmtId="0" fontId="7" fillId="3" borderId="2508" xfId="0" applyFont="1" applyFill="1" applyBorder="1" applyAlignment="1">
      <alignment horizontal="center" vertical="center"/>
    </xf>
    <xf numFmtId="0" fontId="14" fillId="0" borderId="2509" xfId="0" applyFont="1" applyBorder="1" applyAlignment="1">
      <alignment horizontal="left" vertical="center" shrinkToFit="1"/>
    </xf>
    <xf numFmtId="0" fontId="14" fillId="0" borderId="2510" xfId="0" applyFont="1" applyBorder="1" applyAlignment="1">
      <alignment horizontal="left" vertical="center" shrinkToFit="1"/>
    </xf>
    <xf numFmtId="0" fontId="14" fillId="0" borderId="2511" xfId="0" applyFont="1" applyBorder="1" applyAlignment="1">
      <alignment horizontal="left" vertical="center" shrinkToFit="1"/>
    </xf>
    <xf numFmtId="0" fontId="7" fillId="3" borderId="2502" xfId="0" applyFont="1" applyFill="1" applyBorder="1" applyAlignment="1">
      <alignment horizontal="center" vertical="center"/>
    </xf>
    <xf numFmtId="0" fontId="7" fillId="3" borderId="2503" xfId="0" applyFont="1" applyFill="1" applyBorder="1" applyAlignment="1">
      <alignment horizontal="center" vertical="center"/>
    </xf>
    <xf numFmtId="0" fontId="7" fillId="3" borderId="2504" xfId="0" applyFont="1" applyFill="1" applyBorder="1" applyAlignment="1">
      <alignment horizontal="center" vertical="center"/>
    </xf>
    <xf numFmtId="0" fontId="8" fillId="0" borderId="2505" xfId="0" applyFont="1" applyBorder="1" applyAlignment="1">
      <alignment horizontal="left" vertical="top" wrapText="1"/>
    </xf>
    <xf numFmtId="0" fontId="8" fillId="0" borderId="2503" xfId="0" applyFont="1" applyBorder="1" applyAlignment="1">
      <alignment horizontal="left" vertical="top" wrapText="1"/>
    </xf>
    <xf numFmtId="0" fontId="8" fillId="0" borderId="2506" xfId="0" applyFont="1" applyBorder="1" applyAlignment="1">
      <alignment horizontal="left" vertical="top" wrapText="1"/>
    </xf>
    <xf numFmtId="0" fontId="7" fillId="3" borderId="2497" xfId="0" applyFont="1" applyFill="1" applyBorder="1" applyAlignment="1">
      <alignment horizontal="center" vertical="center"/>
    </xf>
    <xf numFmtId="0" fontId="7" fillId="3" borderId="2498" xfId="0" applyFont="1" applyFill="1" applyBorder="1" applyAlignment="1">
      <alignment horizontal="center" vertical="center"/>
    </xf>
    <xf numFmtId="0" fontId="14" fillId="0" borderId="2499" xfId="0" applyFont="1" applyBorder="1" applyAlignment="1">
      <alignment horizontal="left" vertical="center" shrinkToFit="1"/>
    </xf>
    <xf numFmtId="0" fontId="14" fillId="0" borderId="2500" xfId="0" applyFont="1" applyBorder="1" applyAlignment="1">
      <alignment horizontal="left" vertical="center" shrinkToFit="1"/>
    </xf>
    <xf numFmtId="0" fontId="14" fillId="0" borderId="2501" xfId="0" applyFont="1" applyBorder="1" applyAlignment="1">
      <alignment horizontal="left" vertical="center" shrinkToFit="1"/>
    </xf>
    <xf numFmtId="0" fontId="7" fillId="3" borderId="2492" xfId="0" applyFont="1" applyFill="1" applyBorder="1" applyAlignment="1">
      <alignment horizontal="center" vertical="center"/>
    </xf>
    <xf numFmtId="0" fontId="7" fillId="3" borderId="2493" xfId="0" applyFont="1" applyFill="1" applyBorder="1" applyAlignment="1">
      <alignment horizontal="center" vertical="center"/>
    </xf>
    <xf numFmtId="0" fontId="13" fillId="0" borderId="2494" xfId="0" applyFont="1" applyBorder="1" applyAlignment="1">
      <alignment horizontal="left" vertical="center" shrinkToFit="1"/>
    </xf>
    <xf numFmtId="0" fontId="13" fillId="0" borderId="2495" xfId="0" applyFont="1" applyBorder="1" applyAlignment="1">
      <alignment horizontal="left" vertical="center" shrinkToFit="1"/>
    </xf>
    <xf numFmtId="0" fontId="13" fillId="0" borderId="2496" xfId="0" applyFont="1" applyBorder="1" applyAlignment="1">
      <alignment horizontal="left" vertical="center" shrinkToFit="1"/>
    </xf>
    <xf numFmtId="0" fontId="13" fillId="0" borderId="2499" xfId="0" applyFont="1" applyBorder="1" applyAlignment="1">
      <alignment horizontal="left" vertical="center" shrinkToFit="1"/>
    </xf>
    <xf numFmtId="0" fontId="13" fillId="0" borderId="2500" xfId="0" applyFont="1" applyBorder="1" applyAlignment="1">
      <alignment horizontal="left" vertical="center" shrinkToFit="1"/>
    </xf>
    <xf numFmtId="0" fontId="13" fillId="0" borderId="2501" xfId="0" applyFont="1" applyBorder="1" applyAlignment="1">
      <alignment horizontal="left" vertical="center" shrinkToFit="1"/>
    </xf>
    <xf numFmtId="0" fontId="7" fillId="4" borderId="2479" xfId="0" applyFont="1" applyFill="1" applyBorder="1" applyAlignment="1">
      <alignment horizontal="left" vertical="top" wrapText="1"/>
    </xf>
    <xf numFmtId="0" fontId="7" fillId="4" borderId="2480" xfId="0" applyFont="1" applyFill="1" applyBorder="1" applyAlignment="1">
      <alignment horizontal="left" vertical="top" wrapText="1"/>
    </xf>
    <xf numFmtId="0" fontId="7" fillId="3" borderId="2478" xfId="0" applyFont="1" applyFill="1" applyBorder="1" applyAlignment="1">
      <alignment horizontal="center" vertical="center" wrapText="1"/>
    </xf>
    <xf numFmtId="0" fontId="7" fillId="3" borderId="2479" xfId="0" applyFont="1" applyFill="1" applyBorder="1" applyAlignment="1">
      <alignment horizontal="center" vertical="center" wrapText="1"/>
    </xf>
    <xf numFmtId="0" fontId="7" fillId="3" borderId="2491" xfId="0" applyFont="1" applyFill="1" applyBorder="1" applyAlignment="1">
      <alignment horizontal="center" vertical="center" wrapText="1"/>
    </xf>
    <xf numFmtId="0" fontId="7" fillId="3" borderId="2473" xfId="0" applyFont="1" applyFill="1" applyBorder="1" applyAlignment="1">
      <alignment horizontal="center" vertical="center"/>
    </xf>
    <xf numFmtId="0" fontId="7" fillId="3" borderId="2474" xfId="0" applyFont="1" applyFill="1" applyBorder="1" applyAlignment="1">
      <alignment horizontal="center" vertical="center"/>
    </xf>
    <xf numFmtId="0" fontId="14" fillId="0" borderId="2475" xfId="0" applyFont="1" applyBorder="1" applyAlignment="1">
      <alignment horizontal="left" vertical="center" shrinkToFit="1"/>
    </xf>
    <xf numFmtId="0" fontId="14" fillId="0" borderId="2476" xfId="0" applyFont="1" applyBorder="1" applyAlignment="1">
      <alignment horizontal="left" vertical="center" shrinkToFit="1"/>
    </xf>
    <xf numFmtId="0" fontId="14" fillId="0" borderId="2477" xfId="0" applyFont="1" applyBorder="1" applyAlignment="1">
      <alignment horizontal="left" vertical="center" shrinkToFit="1"/>
    </xf>
    <xf numFmtId="0" fontId="7" fillId="3" borderId="2486" xfId="0" applyFont="1" applyFill="1" applyBorder="1" applyAlignment="1">
      <alignment horizontal="center" vertical="center"/>
    </xf>
    <xf numFmtId="0" fontId="7" fillId="3" borderId="2487" xfId="0" applyFont="1" applyFill="1" applyBorder="1" applyAlignment="1">
      <alignment horizontal="center" vertical="center"/>
    </xf>
    <xf numFmtId="0" fontId="14" fillId="0" borderId="2488" xfId="0" applyFont="1" applyBorder="1" applyAlignment="1">
      <alignment horizontal="left" vertical="center" shrinkToFit="1"/>
    </xf>
    <xf numFmtId="0" fontId="14" fillId="0" borderId="2489" xfId="0" applyFont="1" applyBorder="1" applyAlignment="1">
      <alignment horizontal="left" vertical="center" shrinkToFit="1"/>
    </xf>
    <xf numFmtId="0" fontId="14" fillId="0" borderId="2490" xfId="0" applyFont="1" applyBorder="1" applyAlignment="1">
      <alignment horizontal="left" vertical="center" shrinkToFit="1"/>
    </xf>
    <xf numFmtId="0" fontId="13" fillId="0" borderId="2475" xfId="0" applyFont="1" applyBorder="1" applyAlignment="1">
      <alignment horizontal="left" vertical="center" shrinkToFit="1"/>
    </xf>
    <xf numFmtId="0" fontId="13" fillId="0" borderId="2476" xfId="0" applyFont="1" applyBorder="1" applyAlignment="1">
      <alignment horizontal="left" vertical="center" shrinkToFit="1"/>
    </xf>
    <xf numFmtId="0" fontId="13" fillId="0" borderId="2477" xfId="0" applyFont="1" applyBorder="1" applyAlignment="1">
      <alignment horizontal="left" vertical="center" shrinkToFit="1"/>
    </xf>
    <xf numFmtId="0" fontId="11" fillId="0" borderId="2479" xfId="0" applyFont="1" applyBorder="1" applyAlignment="1">
      <alignment horizontal="left" vertical="center" wrapText="1"/>
    </xf>
    <xf numFmtId="0" fontId="11" fillId="0" borderId="2480" xfId="0" applyFont="1" applyBorder="1" applyAlignment="1">
      <alignment horizontal="left" vertical="center" wrapText="1"/>
    </xf>
    <xf numFmtId="0" fontId="7" fillId="3" borderId="2481" xfId="0" applyFont="1" applyFill="1" applyBorder="1" applyAlignment="1">
      <alignment horizontal="center" vertical="center"/>
    </xf>
    <xf numFmtId="0" fontId="7" fillId="3" borderId="2482" xfId="0" applyFont="1" applyFill="1" applyBorder="1" applyAlignment="1">
      <alignment horizontal="center" vertical="center"/>
    </xf>
    <xf numFmtId="0" fontId="7" fillId="3" borderId="2483" xfId="0" applyFont="1" applyFill="1" applyBorder="1" applyAlignment="1">
      <alignment horizontal="center" vertical="center"/>
    </xf>
    <xf numFmtId="0" fontId="8" fillId="0" borderId="2484" xfId="0" applyFont="1" applyBorder="1" applyAlignment="1">
      <alignment horizontal="left" vertical="top" wrapText="1"/>
    </xf>
    <xf numFmtId="0" fontId="8" fillId="0" borderId="2482" xfId="0" applyFont="1" applyBorder="1" applyAlignment="1">
      <alignment horizontal="left" vertical="top" wrapText="1"/>
    </xf>
    <xf numFmtId="0" fontId="8" fillId="0" borderId="2485" xfId="0" applyFont="1" applyBorder="1" applyAlignment="1">
      <alignment horizontal="left" vertical="top" wrapText="1"/>
    </xf>
    <xf numFmtId="0" fontId="7" fillId="3" borderId="2478" xfId="0" applyFont="1" applyFill="1" applyBorder="1" applyAlignment="1">
      <alignment horizontal="center" vertical="center"/>
    </xf>
    <xf numFmtId="0" fontId="7" fillId="3" borderId="2479" xfId="0" applyFont="1" applyFill="1" applyBorder="1" applyAlignment="1">
      <alignment horizontal="center" vertical="center"/>
    </xf>
    <xf numFmtId="0" fontId="11" fillId="0" borderId="2466" xfId="0" applyFont="1" applyBorder="1" applyAlignment="1">
      <alignment horizontal="left" vertical="center" wrapText="1"/>
    </xf>
    <xf numFmtId="0" fontId="11" fillId="0" borderId="2467" xfId="0" applyFont="1" applyBorder="1" applyAlignment="1">
      <alignment horizontal="left" vertical="center" wrapText="1"/>
    </xf>
    <xf numFmtId="0" fontId="7" fillId="3" borderId="2468" xfId="0" applyFont="1" applyFill="1" applyBorder="1" applyAlignment="1">
      <alignment horizontal="center" vertical="center"/>
    </xf>
    <xf numFmtId="0" fontId="7" fillId="3" borderId="2469" xfId="0" applyFont="1" applyFill="1" applyBorder="1" applyAlignment="1">
      <alignment horizontal="center" vertical="center"/>
    </xf>
    <xf numFmtId="0" fontId="13" fillId="0" borderId="2470" xfId="0" applyFont="1" applyBorder="1" applyAlignment="1">
      <alignment horizontal="left" vertical="center" shrinkToFit="1"/>
    </xf>
    <xf numFmtId="0" fontId="13" fillId="0" borderId="2471" xfId="0" applyFont="1" applyBorder="1" applyAlignment="1">
      <alignment horizontal="left" vertical="center" shrinkToFit="1"/>
    </xf>
    <xf numFmtId="0" fontId="13" fillId="0" borderId="2472" xfId="0" applyFont="1" applyBorder="1" applyAlignment="1">
      <alignment horizontal="left" vertical="center" shrinkToFit="1"/>
    </xf>
  </cellXfs>
  <cellStyles count="4">
    <cellStyle name="ハイパーリンク" xfId="3" builtinId="8"/>
    <cellStyle name="桁区切り" xfId="1" builtinId="6"/>
    <cellStyle name="標準" xfId="0" builtinId="0"/>
    <cellStyle name="標準 3" xfId="2"/>
  </cellStyles>
  <dxfs count="14">
    <dxf>
      <font>
        <color rgb="FF006100"/>
      </font>
      <fill>
        <patternFill>
          <bgColor rgb="FFC6EFCE"/>
        </patternFill>
      </fill>
    </dxf>
    <dxf>
      <fill>
        <patternFill>
          <bgColor rgb="FFFFFF66"/>
        </patternFill>
      </fill>
    </dxf>
    <dxf>
      <fill>
        <patternFill>
          <bgColor theme="7" tint="0.59996337778862885"/>
        </patternFill>
      </fill>
    </dxf>
    <dxf>
      <fill>
        <patternFill>
          <bgColor theme="7" tint="0.39994506668294322"/>
        </patternFill>
      </fill>
    </dxf>
    <dxf>
      <fill>
        <patternFill>
          <bgColor theme="8" tint="0.39994506668294322"/>
        </patternFill>
      </fill>
    </dxf>
    <dxf>
      <font>
        <color theme="0"/>
      </font>
      <fill>
        <patternFill>
          <bgColor theme="8" tint="-0.499984740745262"/>
        </patternFill>
      </fill>
    </dxf>
    <dxf>
      <font>
        <color theme="0"/>
      </font>
      <fill>
        <patternFill>
          <bgColor theme="8" tint="-0.499984740745262"/>
        </patternFill>
      </fill>
    </dxf>
    <dxf>
      <font>
        <color rgb="FF006100"/>
      </font>
      <fill>
        <patternFill>
          <bgColor rgb="FFC6EFCE"/>
        </patternFill>
      </fill>
    </dxf>
    <dxf>
      <fill>
        <patternFill>
          <bgColor rgb="FFFFFF66"/>
        </patternFill>
      </fill>
    </dxf>
    <dxf>
      <fill>
        <patternFill>
          <bgColor theme="7" tint="0.59996337778862885"/>
        </patternFill>
      </fill>
    </dxf>
    <dxf>
      <fill>
        <patternFill>
          <bgColor theme="7" tint="0.39994506668294322"/>
        </patternFill>
      </fill>
    </dxf>
    <dxf>
      <fill>
        <patternFill>
          <bgColor theme="8" tint="0.39994506668294322"/>
        </patternFill>
      </fill>
    </dxf>
    <dxf>
      <font>
        <color theme="0"/>
      </font>
      <fill>
        <patternFill>
          <bgColor theme="8" tint="-0.499984740745262"/>
        </patternFill>
      </fill>
    </dxf>
    <dxf>
      <font>
        <color theme="0"/>
      </font>
      <fill>
        <patternFill>
          <bgColor theme="8"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abSelected="1" view="pageBreakPreview" zoomScale="70" zoomScaleNormal="70" zoomScaleSheetLayoutView="70" workbookViewId="0"/>
  </sheetViews>
  <sheetFormatPr defaultColWidth="9" defaultRowHeight="18.75" x14ac:dyDescent="0.4"/>
  <cols>
    <col min="1" max="1" width="9" style="24"/>
    <col min="2" max="2" width="23.625" style="24" customWidth="1"/>
    <col min="3" max="3" width="22.375" style="30" customWidth="1"/>
    <col min="4" max="4" width="31.875" style="30" customWidth="1"/>
    <col min="5" max="5" width="23.75" style="30" hidden="1" customWidth="1"/>
    <col min="6" max="6" width="29.25" style="24" hidden="1" customWidth="1"/>
    <col min="7" max="7" width="45" style="30" customWidth="1"/>
    <col min="8" max="8" width="9" style="24"/>
    <col min="9" max="9" width="13" style="24" bestFit="1" customWidth="1"/>
    <col min="10" max="13" width="9" style="24"/>
    <col min="14" max="14" width="22.75" style="24" customWidth="1"/>
    <col min="15" max="16384" width="9" style="24"/>
  </cols>
  <sheetData>
    <row r="1" spans="1:14" x14ac:dyDescent="0.4">
      <c r="A1" s="23" t="s">
        <v>557</v>
      </c>
      <c r="B1" s="23" t="s">
        <v>480</v>
      </c>
      <c r="C1" s="23" t="s">
        <v>481</v>
      </c>
      <c r="D1" s="23" t="s">
        <v>482</v>
      </c>
      <c r="E1" s="23" t="s">
        <v>483</v>
      </c>
      <c r="F1" s="23" t="s">
        <v>484</v>
      </c>
      <c r="G1" s="23" t="s">
        <v>541</v>
      </c>
      <c r="H1" s="31" t="s">
        <v>542</v>
      </c>
      <c r="I1" s="32" t="s">
        <v>543</v>
      </c>
      <c r="J1" s="33" t="s">
        <v>544</v>
      </c>
      <c r="K1" s="33" t="s">
        <v>545</v>
      </c>
      <c r="L1" s="33" t="s">
        <v>546</v>
      </c>
      <c r="M1" s="33" t="s">
        <v>547</v>
      </c>
      <c r="N1" s="23" t="s">
        <v>548</v>
      </c>
    </row>
    <row r="2" spans="1:14" x14ac:dyDescent="0.4">
      <c r="A2" s="26">
        <v>472</v>
      </c>
      <c r="B2" s="28" t="s">
        <v>43</v>
      </c>
      <c r="C2" s="25" t="s">
        <v>44</v>
      </c>
      <c r="D2" s="25" t="s">
        <v>45</v>
      </c>
      <c r="E2" s="26" t="s">
        <v>485</v>
      </c>
      <c r="F2" s="26" t="str">
        <f t="shared" ref="F2:F44" ca="1" si="0">INDIRECT("'"&amp;E2&amp;"'!E7")</f>
        <v>ホームページ運営</v>
      </c>
      <c r="G2" s="27" t="str">
        <f t="shared" ref="G2:G43" ca="1" si="1">HYPERLINK("#'"&amp;E2&amp;"'!A1", F2)</f>
        <v>ホームページ運営</v>
      </c>
      <c r="H2" s="34" t="s">
        <v>47</v>
      </c>
      <c r="I2" s="35">
        <v>27443</v>
      </c>
      <c r="J2" s="36" t="s">
        <v>549</v>
      </c>
      <c r="K2" s="36" t="s">
        <v>549</v>
      </c>
      <c r="L2" s="36" t="s">
        <v>549</v>
      </c>
      <c r="M2" s="36" t="s">
        <v>550</v>
      </c>
      <c r="N2" s="37" t="s">
        <v>551</v>
      </c>
    </row>
    <row r="3" spans="1:14" x14ac:dyDescent="0.4">
      <c r="A3" s="26">
        <v>473</v>
      </c>
      <c r="B3" s="28" t="s">
        <v>43</v>
      </c>
      <c r="C3" s="25" t="s">
        <v>44</v>
      </c>
      <c r="D3" s="25" t="s">
        <v>45</v>
      </c>
      <c r="E3" s="26" t="s">
        <v>486</v>
      </c>
      <c r="F3" s="26" t="str">
        <f t="shared" ca="1" si="0"/>
        <v>広報にいざ発行</v>
      </c>
      <c r="G3" s="27" t="str">
        <f t="shared" ca="1" si="1"/>
        <v>広報にいざ発行</v>
      </c>
      <c r="H3" s="34" t="s">
        <v>47</v>
      </c>
      <c r="I3" s="35">
        <v>40643</v>
      </c>
      <c r="J3" s="36" t="s">
        <v>549</v>
      </c>
      <c r="K3" s="36" t="s">
        <v>549</v>
      </c>
      <c r="L3" s="36" t="s">
        <v>549</v>
      </c>
      <c r="M3" s="36" t="s">
        <v>550</v>
      </c>
      <c r="N3" s="37" t="s">
        <v>64</v>
      </c>
    </row>
    <row r="4" spans="1:14" x14ac:dyDescent="0.4">
      <c r="A4" s="26">
        <v>474</v>
      </c>
      <c r="B4" s="28" t="s">
        <v>43</v>
      </c>
      <c r="C4" s="25" t="s">
        <v>44</v>
      </c>
      <c r="D4" s="25" t="s">
        <v>45</v>
      </c>
      <c r="E4" s="26" t="s">
        <v>487</v>
      </c>
      <c r="F4" s="26" t="str">
        <f t="shared" ca="1" si="0"/>
        <v>市勢要覧作成</v>
      </c>
      <c r="G4" s="27" t="str">
        <f t="shared" ca="1" si="1"/>
        <v>市勢要覧作成</v>
      </c>
      <c r="H4" s="34" t="s">
        <v>47</v>
      </c>
      <c r="I4" s="35">
        <v>143</v>
      </c>
      <c r="J4" s="36" t="s">
        <v>549</v>
      </c>
      <c r="K4" s="36" t="s">
        <v>549</v>
      </c>
      <c r="L4" s="36" t="s">
        <v>550</v>
      </c>
      <c r="M4" s="36" t="s">
        <v>549</v>
      </c>
      <c r="N4" s="38" t="s">
        <v>552</v>
      </c>
    </row>
    <row r="5" spans="1:14" x14ac:dyDescent="0.4">
      <c r="A5" s="26">
        <v>475</v>
      </c>
      <c r="B5" s="28" t="s">
        <v>43</v>
      </c>
      <c r="C5" s="25" t="s">
        <v>44</v>
      </c>
      <c r="D5" s="25" t="s">
        <v>45</v>
      </c>
      <c r="E5" s="26" t="s">
        <v>488</v>
      </c>
      <c r="F5" s="26" t="str">
        <f t="shared" ca="1" si="0"/>
        <v>秘書広聴業務</v>
      </c>
      <c r="G5" s="27" t="str">
        <f t="shared" ca="1" si="1"/>
        <v>秘書広聴業務</v>
      </c>
      <c r="H5" s="34" t="s">
        <v>87</v>
      </c>
      <c r="I5" s="35">
        <v>5780</v>
      </c>
      <c r="J5" s="36" t="s">
        <v>549</v>
      </c>
      <c r="K5" s="36" t="s">
        <v>549</v>
      </c>
      <c r="L5" s="36" t="s">
        <v>549</v>
      </c>
      <c r="M5" s="36" t="s">
        <v>550</v>
      </c>
      <c r="N5" s="38" t="s">
        <v>64</v>
      </c>
    </row>
    <row r="6" spans="1:14" x14ac:dyDescent="0.4">
      <c r="A6" s="26">
        <v>476</v>
      </c>
      <c r="B6" s="28" t="s">
        <v>43</v>
      </c>
      <c r="C6" s="25" t="s">
        <v>44</v>
      </c>
      <c r="D6" s="25" t="s">
        <v>45</v>
      </c>
      <c r="E6" s="26" t="s">
        <v>489</v>
      </c>
      <c r="F6" s="26" t="str">
        <f t="shared" ca="1" si="0"/>
        <v>情報公開・個人情報保護</v>
      </c>
      <c r="G6" s="27" t="str">
        <f t="shared" ca="1" si="1"/>
        <v>情報公開・個人情報保護</v>
      </c>
      <c r="H6" s="34" t="s">
        <v>96</v>
      </c>
      <c r="I6" s="35">
        <v>32</v>
      </c>
      <c r="J6" s="36" t="s">
        <v>549</v>
      </c>
      <c r="K6" s="36" t="s">
        <v>549</v>
      </c>
      <c r="L6" s="36" t="s">
        <v>550</v>
      </c>
      <c r="M6" s="36" t="s">
        <v>550</v>
      </c>
      <c r="N6" s="38" t="s">
        <v>84</v>
      </c>
    </row>
    <row r="7" spans="1:14" x14ac:dyDescent="0.4">
      <c r="A7" s="26">
        <v>477</v>
      </c>
      <c r="B7" s="28" t="s">
        <v>43</v>
      </c>
      <c r="C7" s="25" t="s">
        <v>44</v>
      </c>
      <c r="D7" s="25" t="s">
        <v>45</v>
      </c>
      <c r="E7" s="26" t="s">
        <v>490</v>
      </c>
      <c r="F7" s="26" t="str">
        <f t="shared" ca="1" si="0"/>
        <v>資産公開</v>
      </c>
      <c r="G7" s="27" t="str">
        <f t="shared" ca="1" si="1"/>
        <v>資産公開</v>
      </c>
      <c r="H7" s="34" t="s">
        <v>96</v>
      </c>
      <c r="I7" s="35">
        <v>0</v>
      </c>
      <c r="J7" s="36" t="s">
        <v>549</v>
      </c>
      <c r="K7" s="36" t="s">
        <v>549</v>
      </c>
      <c r="L7" s="36" t="s">
        <v>550</v>
      </c>
      <c r="M7" s="36" t="s">
        <v>549</v>
      </c>
      <c r="N7" s="38" t="s">
        <v>552</v>
      </c>
    </row>
    <row r="8" spans="1:14" x14ac:dyDescent="0.4">
      <c r="A8" s="26">
        <v>478</v>
      </c>
      <c r="B8" s="28" t="s">
        <v>43</v>
      </c>
      <c r="C8" s="25" t="s">
        <v>44</v>
      </c>
      <c r="D8" s="25" t="s">
        <v>45</v>
      </c>
      <c r="E8" s="26" t="s">
        <v>491</v>
      </c>
      <c r="F8" s="26" t="str">
        <f t="shared" ca="1" si="0"/>
        <v>市民意識調査</v>
      </c>
      <c r="G8" s="27" t="str">
        <f t="shared" ca="1" si="1"/>
        <v>市民意識調査</v>
      </c>
      <c r="H8" s="34" t="s">
        <v>87</v>
      </c>
      <c r="I8" s="35">
        <v>5060</v>
      </c>
      <c r="J8" s="36" t="s">
        <v>549</v>
      </c>
      <c r="K8" s="36" t="s">
        <v>549</v>
      </c>
      <c r="L8" s="36" t="s">
        <v>549</v>
      </c>
      <c r="M8" s="36" t="s">
        <v>550</v>
      </c>
      <c r="N8" s="38" t="s">
        <v>64</v>
      </c>
    </row>
    <row r="9" spans="1:14" x14ac:dyDescent="0.4">
      <c r="A9" s="26">
        <v>479</v>
      </c>
      <c r="B9" s="28" t="s">
        <v>43</v>
      </c>
      <c r="C9" s="25" t="s">
        <v>118</v>
      </c>
      <c r="D9" s="25" t="s">
        <v>119</v>
      </c>
      <c r="E9" s="26" t="s">
        <v>492</v>
      </c>
      <c r="F9" s="26" t="str">
        <f t="shared" ca="1" si="0"/>
        <v>人権啓発推進</v>
      </c>
      <c r="G9" s="27" t="str">
        <f t="shared" ca="1" si="1"/>
        <v>人権啓発推進</v>
      </c>
      <c r="H9" s="34" t="s">
        <v>121</v>
      </c>
      <c r="I9" s="35">
        <v>3444</v>
      </c>
      <c r="J9" s="36" t="s">
        <v>549</v>
      </c>
      <c r="K9" s="36" t="s">
        <v>549</v>
      </c>
      <c r="L9" s="36" t="s">
        <v>550</v>
      </c>
      <c r="M9" s="36" t="s">
        <v>550</v>
      </c>
      <c r="N9" s="38" t="s">
        <v>84</v>
      </c>
    </row>
    <row r="10" spans="1:14" x14ac:dyDescent="0.4">
      <c r="A10" s="26">
        <v>480</v>
      </c>
      <c r="B10" s="28" t="s">
        <v>43</v>
      </c>
      <c r="C10" s="25" t="s">
        <v>118</v>
      </c>
      <c r="D10" s="25" t="s">
        <v>119</v>
      </c>
      <c r="E10" s="26" t="s">
        <v>493</v>
      </c>
      <c r="F10" s="26" t="str">
        <f t="shared" ca="1" si="0"/>
        <v>行政相談</v>
      </c>
      <c r="G10" s="27" t="str">
        <f t="shared" ca="1" si="1"/>
        <v>行政相談</v>
      </c>
      <c r="H10" s="34" t="s">
        <v>121</v>
      </c>
      <c r="I10" s="35">
        <v>69</v>
      </c>
      <c r="J10" s="36" t="s">
        <v>549</v>
      </c>
      <c r="K10" s="36" t="s">
        <v>549</v>
      </c>
      <c r="L10" s="36" t="s">
        <v>550</v>
      </c>
      <c r="M10" s="36" t="s">
        <v>550</v>
      </c>
      <c r="N10" s="38" t="s">
        <v>84</v>
      </c>
    </row>
    <row r="11" spans="1:14" x14ac:dyDescent="0.4">
      <c r="A11" s="26">
        <v>481</v>
      </c>
      <c r="B11" s="28" t="s">
        <v>43</v>
      </c>
      <c r="C11" s="25" t="s">
        <v>118</v>
      </c>
      <c r="D11" s="25" t="s">
        <v>119</v>
      </c>
      <c r="E11" s="26" t="s">
        <v>494</v>
      </c>
      <c r="F11" s="26" t="str">
        <f t="shared" ca="1" si="0"/>
        <v>いじめ問題再調査委員会</v>
      </c>
      <c r="G11" s="27" t="str">
        <f t="shared" ca="1" si="1"/>
        <v>いじめ問題再調査委員会</v>
      </c>
      <c r="H11" s="34" t="s">
        <v>121</v>
      </c>
      <c r="I11" s="35">
        <v>0</v>
      </c>
      <c r="J11" s="36" t="s">
        <v>549</v>
      </c>
      <c r="K11" s="36" t="s">
        <v>549</v>
      </c>
      <c r="L11" s="36" t="s">
        <v>550</v>
      </c>
      <c r="M11" s="36" t="s">
        <v>550</v>
      </c>
      <c r="N11" s="38" t="s">
        <v>84</v>
      </c>
    </row>
    <row r="12" spans="1:14" x14ac:dyDescent="0.4">
      <c r="A12" s="26">
        <v>482</v>
      </c>
      <c r="B12" s="28" t="s">
        <v>43</v>
      </c>
      <c r="C12" s="25" t="s">
        <v>118</v>
      </c>
      <c r="D12" s="25" t="s">
        <v>119</v>
      </c>
      <c r="E12" s="26" t="s">
        <v>495</v>
      </c>
      <c r="F12" s="26" t="str">
        <f t="shared" ca="1" si="0"/>
        <v>人権啓発推進（生涯学習スポーツ課）</v>
      </c>
      <c r="G12" s="27" t="str">
        <f t="shared" ca="1" si="1"/>
        <v>人権啓発推進（生涯学習スポーツ課）</v>
      </c>
      <c r="H12" s="34" t="s">
        <v>145</v>
      </c>
      <c r="I12" s="35">
        <v>911</v>
      </c>
      <c r="J12" s="36" t="s">
        <v>549</v>
      </c>
      <c r="K12" s="36" t="s">
        <v>549</v>
      </c>
      <c r="L12" s="36" t="s">
        <v>550</v>
      </c>
      <c r="M12" s="36" t="s">
        <v>550</v>
      </c>
      <c r="N12" s="38" t="s">
        <v>84</v>
      </c>
    </row>
    <row r="13" spans="1:14" x14ac:dyDescent="0.4">
      <c r="A13" s="26">
        <v>483</v>
      </c>
      <c r="B13" s="28" t="s">
        <v>43</v>
      </c>
      <c r="C13" s="25" t="s">
        <v>118</v>
      </c>
      <c r="D13" s="25" t="s">
        <v>119</v>
      </c>
      <c r="E13" s="26" t="s">
        <v>496</v>
      </c>
      <c r="F13" s="26" t="str">
        <f t="shared" ca="1" si="0"/>
        <v>人権教育指導者養成講座</v>
      </c>
      <c r="G13" s="27" t="str">
        <f t="shared" ca="1" si="1"/>
        <v>人権教育指導者養成講座</v>
      </c>
      <c r="H13" s="34" t="s">
        <v>145</v>
      </c>
      <c r="I13" s="35">
        <v>143</v>
      </c>
      <c r="J13" s="36" t="s">
        <v>549</v>
      </c>
      <c r="K13" s="36" t="s">
        <v>549</v>
      </c>
      <c r="L13" s="36" t="s">
        <v>550</v>
      </c>
      <c r="M13" s="36" t="s">
        <v>550</v>
      </c>
      <c r="N13" s="38" t="s">
        <v>84</v>
      </c>
    </row>
    <row r="14" spans="1:14" x14ac:dyDescent="0.4">
      <c r="A14" s="26">
        <v>484</v>
      </c>
      <c r="B14" s="28" t="s">
        <v>43</v>
      </c>
      <c r="C14" s="25" t="s">
        <v>118</v>
      </c>
      <c r="D14" s="25" t="s">
        <v>119</v>
      </c>
      <c r="E14" s="26" t="s">
        <v>497</v>
      </c>
      <c r="F14" s="26" t="str">
        <f t="shared" ca="1" si="0"/>
        <v>人権教育団体補助</v>
      </c>
      <c r="G14" s="27" t="str">
        <f t="shared" ca="1" si="1"/>
        <v>人権教育団体補助</v>
      </c>
      <c r="H14" s="34" t="s">
        <v>145</v>
      </c>
      <c r="I14" s="35">
        <v>400</v>
      </c>
      <c r="J14" s="36" t="s">
        <v>549</v>
      </c>
      <c r="K14" s="36" t="s">
        <v>549</v>
      </c>
      <c r="L14" s="36" t="s">
        <v>550</v>
      </c>
      <c r="M14" s="36" t="s">
        <v>550</v>
      </c>
      <c r="N14" s="38" t="s">
        <v>84</v>
      </c>
    </row>
    <row r="15" spans="1:14" x14ac:dyDescent="0.4">
      <c r="A15" s="26">
        <v>485</v>
      </c>
      <c r="B15" s="28" t="s">
        <v>43</v>
      </c>
      <c r="C15" s="25" t="s">
        <v>118</v>
      </c>
      <c r="D15" s="25" t="s">
        <v>119</v>
      </c>
      <c r="E15" s="26" t="s">
        <v>498</v>
      </c>
      <c r="F15" s="26" t="str">
        <f t="shared" ca="1" si="0"/>
        <v>人権講演会</v>
      </c>
      <c r="G15" s="27" t="str">
        <f t="shared" ca="1" si="1"/>
        <v>人権講演会</v>
      </c>
      <c r="H15" s="34" t="s">
        <v>145</v>
      </c>
      <c r="I15" s="35">
        <v>123</v>
      </c>
      <c r="J15" s="36" t="s">
        <v>549</v>
      </c>
      <c r="K15" s="36" t="s">
        <v>549</v>
      </c>
      <c r="L15" s="36" t="s">
        <v>550</v>
      </c>
      <c r="M15" s="36" t="s">
        <v>550</v>
      </c>
      <c r="N15" s="38" t="s">
        <v>84</v>
      </c>
    </row>
    <row r="16" spans="1:14" x14ac:dyDescent="0.4">
      <c r="A16" s="26">
        <v>486</v>
      </c>
      <c r="B16" s="28" t="s">
        <v>43</v>
      </c>
      <c r="C16" s="25" t="s">
        <v>118</v>
      </c>
      <c r="D16" s="25" t="s">
        <v>177</v>
      </c>
      <c r="E16" s="26" t="s">
        <v>499</v>
      </c>
      <c r="F16" s="26" t="str">
        <f t="shared" ca="1" si="0"/>
        <v>男女共同参画推進</v>
      </c>
      <c r="G16" s="27" t="str">
        <f t="shared" ca="1" si="1"/>
        <v>男女共同参画推進</v>
      </c>
      <c r="H16" s="34" t="s">
        <v>121</v>
      </c>
      <c r="I16" s="35">
        <v>143</v>
      </c>
      <c r="J16" s="36" t="s">
        <v>549</v>
      </c>
      <c r="K16" s="36" t="s">
        <v>549</v>
      </c>
      <c r="L16" s="36" t="s">
        <v>550</v>
      </c>
      <c r="M16" s="36" t="s">
        <v>550</v>
      </c>
      <c r="N16" s="38" t="s">
        <v>84</v>
      </c>
    </row>
    <row r="17" spans="1:14" x14ac:dyDescent="0.4">
      <c r="A17" s="26">
        <v>487</v>
      </c>
      <c r="B17" s="28" t="s">
        <v>43</v>
      </c>
      <c r="C17" s="25" t="s">
        <v>188</v>
      </c>
      <c r="D17" s="25" t="s">
        <v>189</v>
      </c>
      <c r="E17" s="26" t="s">
        <v>500</v>
      </c>
      <c r="F17" s="26" t="str">
        <f t="shared" ca="1" si="0"/>
        <v>シティプロモーション推進</v>
      </c>
      <c r="G17" s="27" t="str">
        <f t="shared" ca="1" si="1"/>
        <v>シティプロモーション推進</v>
      </c>
      <c r="H17" s="34" t="s">
        <v>47</v>
      </c>
      <c r="I17" s="35">
        <v>4136</v>
      </c>
      <c r="J17" s="36" t="s">
        <v>553</v>
      </c>
      <c r="K17" s="36" t="s">
        <v>549</v>
      </c>
      <c r="L17" s="36" t="s">
        <v>549</v>
      </c>
      <c r="M17" s="36" t="s">
        <v>550</v>
      </c>
      <c r="N17" s="38" t="s">
        <v>64</v>
      </c>
    </row>
    <row r="18" spans="1:14" x14ac:dyDescent="0.4">
      <c r="A18" s="26">
        <v>488</v>
      </c>
      <c r="B18" s="28" t="s">
        <v>43</v>
      </c>
      <c r="C18" s="25" t="s">
        <v>188</v>
      </c>
      <c r="D18" s="25" t="s">
        <v>199</v>
      </c>
      <c r="E18" s="26" t="s">
        <v>501</v>
      </c>
      <c r="F18" s="26" t="str">
        <f t="shared" ca="1" si="0"/>
        <v>観光ボランティアガイド</v>
      </c>
      <c r="G18" s="27" t="str">
        <f t="shared" ca="1" si="1"/>
        <v>観光ボランティアガイド</v>
      </c>
      <c r="H18" s="34" t="s">
        <v>47</v>
      </c>
      <c r="I18" s="35">
        <v>200</v>
      </c>
      <c r="J18" s="36" t="s">
        <v>549</v>
      </c>
      <c r="K18" s="36" t="s">
        <v>549</v>
      </c>
      <c r="L18" s="36" t="s">
        <v>549</v>
      </c>
      <c r="M18" s="36" t="s">
        <v>550</v>
      </c>
      <c r="N18" s="38" t="s">
        <v>64</v>
      </c>
    </row>
    <row r="19" spans="1:14" x14ac:dyDescent="0.4">
      <c r="A19" s="26">
        <v>489</v>
      </c>
      <c r="B19" s="28" t="s">
        <v>43</v>
      </c>
      <c r="C19" s="25" t="s">
        <v>188</v>
      </c>
      <c r="D19" s="25" t="s">
        <v>199</v>
      </c>
      <c r="E19" s="26" t="s">
        <v>502</v>
      </c>
      <c r="F19" s="26" t="str">
        <f t="shared" ca="1" si="0"/>
        <v>ふるさと納税促進</v>
      </c>
      <c r="G19" s="27" t="str">
        <f t="shared" ca="1" si="1"/>
        <v>ふるさと納税促進</v>
      </c>
      <c r="H19" s="34" t="s">
        <v>47</v>
      </c>
      <c r="I19" s="35">
        <v>12682</v>
      </c>
      <c r="J19" s="36" t="s">
        <v>554</v>
      </c>
      <c r="K19" s="36" t="s">
        <v>550</v>
      </c>
      <c r="L19" s="36" t="s">
        <v>549</v>
      </c>
      <c r="M19" s="36" t="s">
        <v>549</v>
      </c>
      <c r="N19" s="38" t="s">
        <v>64</v>
      </c>
    </row>
    <row r="20" spans="1:14" x14ac:dyDescent="0.4">
      <c r="A20" s="26">
        <v>490</v>
      </c>
      <c r="B20" s="28" t="s">
        <v>43</v>
      </c>
      <c r="C20" s="25" t="s">
        <v>188</v>
      </c>
      <c r="D20" s="25" t="s">
        <v>199</v>
      </c>
      <c r="E20" s="26" t="s">
        <v>503</v>
      </c>
      <c r="F20" s="26" t="str">
        <f t="shared" ca="1" si="0"/>
        <v>産業観光協会補助</v>
      </c>
      <c r="G20" s="27" t="str">
        <f t="shared" ca="1" si="1"/>
        <v>産業観光協会補助</v>
      </c>
      <c r="H20" s="34" t="s">
        <v>47</v>
      </c>
      <c r="I20" s="35">
        <v>1172</v>
      </c>
      <c r="J20" s="36" t="s">
        <v>549</v>
      </c>
      <c r="K20" s="36" t="s">
        <v>549</v>
      </c>
      <c r="L20" s="36" t="s">
        <v>550</v>
      </c>
      <c r="M20" s="36" t="s">
        <v>550</v>
      </c>
      <c r="N20" s="38" t="s">
        <v>84</v>
      </c>
    </row>
    <row r="21" spans="1:14" x14ac:dyDescent="0.4">
      <c r="A21" s="26">
        <v>491</v>
      </c>
      <c r="B21" s="28" t="s">
        <v>43</v>
      </c>
      <c r="C21" s="25" t="s">
        <v>188</v>
      </c>
      <c r="D21" s="25" t="s">
        <v>199</v>
      </c>
      <c r="E21" s="26" t="s">
        <v>504</v>
      </c>
      <c r="F21" s="26" t="str">
        <f t="shared" ca="1" si="0"/>
        <v>祭り振興補助</v>
      </c>
      <c r="G21" s="27" t="str">
        <f t="shared" ca="1" si="1"/>
        <v>祭り振興補助</v>
      </c>
      <c r="H21" s="34" t="s">
        <v>47</v>
      </c>
      <c r="I21" s="35">
        <v>1300</v>
      </c>
      <c r="J21" s="36" t="s">
        <v>549</v>
      </c>
      <c r="K21" s="36" t="s">
        <v>549</v>
      </c>
      <c r="L21" s="36" t="s">
        <v>550</v>
      </c>
      <c r="M21" s="36" t="s">
        <v>549</v>
      </c>
      <c r="N21" s="38" t="s">
        <v>84</v>
      </c>
    </row>
    <row r="22" spans="1:14" x14ac:dyDescent="0.4">
      <c r="A22" s="26">
        <v>492</v>
      </c>
      <c r="B22" s="28" t="s">
        <v>43</v>
      </c>
      <c r="C22" s="25" t="s">
        <v>233</v>
      </c>
      <c r="D22" s="25" t="s">
        <v>234</v>
      </c>
      <c r="E22" s="26" t="s">
        <v>505</v>
      </c>
      <c r="F22" s="26" t="str">
        <f t="shared" ca="1" si="0"/>
        <v>総合計画推進</v>
      </c>
      <c r="G22" s="27" t="str">
        <f t="shared" ca="1" si="1"/>
        <v>総合計画推進</v>
      </c>
      <c r="H22" s="34" t="s">
        <v>236</v>
      </c>
      <c r="I22" s="35">
        <v>130</v>
      </c>
      <c r="J22" s="36" t="s">
        <v>549</v>
      </c>
      <c r="K22" s="36" t="s">
        <v>549</v>
      </c>
      <c r="L22" s="36" t="s">
        <v>549</v>
      </c>
      <c r="M22" s="36" t="s">
        <v>550</v>
      </c>
      <c r="N22" s="38" t="s">
        <v>64</v>
      </c>
    </row>
    <row r="23" spans="1:14" x14ac:dyDescent="0.4">
      <c r="A23" s="26">
        <v>493</v>
      </c>
      <c r="B23" s="28" t="s">
        <v>43</v>
      </c>
      <c r="C23" s="25" t="s">
        <v>233</v>
      </c>
      <c r="D23" s="25" t="s">
        <v>234</v>
      </c>
      <c r="E23" s="26" t="s">
        <v>506</v>
      </c>
      <c r="F23" s="26" t="str">
        <f t="shared" ca="1" si="0"/>
        <v>職員採用</v>
      </c>
      <c r="G23" s="27" t="str">
        <f t="shared" ca="1" si="1"/>
        <v>職員採用</v>
      </c>
      <c r="H23" s="34" t="s">
        <v>244</v>
      </c>
      <c r="I23" s="35">
        <v>1607</v>
      </c>
      <c r="J23" s="36" t="s">
        <v>549</v>
      </c>
      <c r="K23" s="36" t="s">
        <v>549</v>
      </c>
      <c r="L23" s="36" t="s">
        <v>549</v>
      </c>
      <c r="M23" s="36" t="s">
        <v>550</v>
      </c>
      <c r="N23" s="38" t="s">
        <v>64</v>
      </c>
    </row>
    <row r="24" spans="1:14" x14ac:dyDescent="0.4">
      <c r="A24" s="26">
        <v>494</v>
      </c>
      <c r="B24" s="28" t="s">
        <v>43</v>
      </c>
      <c r="C24" s="25" t="s">
        <v>233</v>
      </c>
      <c r="D24" s="25" t="s">
        <v>234</v>
      </c>
      <c r="E24" s="26" t="s">
        <v>507</v>
      </c>
      <c r="F24" s="26" t="str">
        <f t="shared" ca="1" si="0"/>
        <v>職員研修</v>
      </c>
      <c r="G24" s="27" t="str">
        <f t="shared" ca="1" si="1"/>
        <v>職員研修</v>
      </c>
      <c r="H24" s="34" t="s">
        <v>244</v>
      </c>
      <c r="I24" s="35">
        <v>2709</v>
      </c>
      <c r="J24" s="36" t="s">
        <v>549</v>
      </c>
      <c r="K24" s="36" t="s">
        <v>550</v>
      </c>
      <c r="L24" s="36" t="s">
        <v>549</v>
      </c>
      <c r="M24" s="36" t="s">
        <v>549</v>
      </c>
      <c r="N24" s="38" t="s">
        <v>64</v>
      </c>
    </row>
    <row r="25" spans="1:14" x14ac:dyDescent="0.4">
      <c r="A25" s="26">
        <v>495</v>
      </c>
      <c r="B25" s="28" t="s">
        <v>43</v>
      </c>
      <c r="C25" s="25" t="s">
        <v>233</v>
      </c>
      <c r="D25" s="25" t="s">
        <v>234</v>
      </c>
      <c r="E25" s="26" t="s">
        <v>508</v>
      </c>
      <c r="F25" s="26" t="str">
        <f t="shared" ca="1" si="0"/>
        <v>職員厚生人間ドック等助成</v>
      </c>
      <c r="G25" s="27" t="str">
        <f t="shared" ca="1" si="1"/>
        <v>職員厚生人間ドック等助成</v>
      </c>
      <c r="H25" s="34" t="s">
        <v>244</v>
      </c>
      <c r="I25" s="35">
        <v>4190</v>
      </c>
      <c r="J25" s="36" t="s">
        <v>549</v>
      </c>
      <c r="K25" s="36" t="s">
        <v>550</v>
      </c>
      <c r="L25" s="36" t="s">
        <v>550</v>
      </c>
      <c r="M25" s="36" t="s">
        <v>550</v>
      </c>
      <c r="N25" s="38" t="s">
        <v>84</v>
      </c>
    </row>
    <row r="26" spans="1:14" x14ac:dyDescent="0.4">
      <c r="A26" s="26">
        <v>496</v>
      </c>
      <c r="B26" s="28" t="s">
        <v>43</v>
      </c>
      <c r="C26" s="25" t="s">
        <v>233</v>
      </c>
      <c r="D26" s="25" t="s">
        <v>234</v>
      </c>
      <c r="E26" s="26" t="s">
        <v>509</v>
      </c>
      <c r="F26" s="26" t="str">
        <f t="shared" ca="1" si="0"/>
        <v>職員健康管理</v>
      </c>
      <c r="G26" s="27" t="str">
        <f t="shared" ca="1" si="1"/>
        <v>職員健康管理</v>
      </c>
      <c r="H26" s="34" t="s">
        <v>244</v>
      </c>
      <c r="I26" s="35">
        <v>5943</v>
      </c>
      <c r="J26" s="36" t="s">
        <v>549</v>
      </c>
      <c r="K26" s="36" t="s">
        <v>549</v>
      </c>
      <c r="L26" s="36" t="s">
        <v>550</v>
      </c>
      <c r="M26" s="36" t="s">
        <v>549</v>
      </c>
      <c r="N26" s="38" t="s">
        <v>64</v>
      </c>
    </row>
    <row r="27" spans="1:14" x14ac:dyDescent="0.4">
      <c r="A27" s="26">
        <v>497</v>
      </c>
      <c r="B27" s="28" t="s">
        <v>43</v>
      </c>
      <c r="C27" s="25" t="s">
        <v>233</v>
      </c>
      <c r="D27" s="25" t="s">
        <v>234</v>
      </c>
      <c r="E27" s="26" t="s">
        <v>510</v>
      </c>
      <c r="F27" s="26" t="str">
        <f t="shared" ca="1" si="0"/>
        <v>情報系ネットワーク運用</v>
      </c>
      <c r="G27" s="27" t="str">
        <f t="shared" ca="1" si="1"/>
        <v>情報系ネットワーク運用</v>
      </c>
      <c r="H27" s="34" t="s">
        <v>540</v>
      </c>
      <c r="I27" s="35">
        <v>68399</v>
      </c>
      <c r="J27" s="36" t="s">
        <v>549</v>
      </c>
      <c r="K27" s="36" t="s">
        <v>549</v>
      </c>
      <c r="L27" s="36" t="s">
        <v>550</v>
      </c>
      <c r="M27" s="36" t="s">
        <v>550</v>
      </c>
      <c r="N27" s="38" t="s">
        <v>64</v>
      </c>
    </row>
    <row r="28" spans="1:14" x14ac:dyDescent="0.4">
      <c r="A28" s="26">
        <v>498</v>
      </c>
      <c r="B28" s="28" t="s">
        <v>43</v>
      </c>
      <c r="C28" s="25" t="s">
        <v>233</v>
      </c>
      <c r="D28" s="25" t="s">
        <v>234</v>
      </c>
      <c r="E28" s="26" t="s">
        <v>511</v>
      </c>
      <c r="F28" s="26" t="str">
        <f t="shared" ca="1" si="0"/>
        <v>住基系ネットワーク運用</v>
      </c>
      <c r="G28" s="27" t="str">
        <f t="shared" ca="1" si="1"/>
        <v>住基系ネットワーク運用</v>
      </c>
      <c r="H28" s="34" t="s">
        <v>540</v>
      </c>
      <c r="I28" s="35">
        <v>8641</v>
      </c>
      <c r="J28" s="36" t="s">
        <v>549</v>
      </c>
      <c r="K28" s="36" t="s">
        <v>549</v>
      </c>
      <c r="L28" s="36" t="s">
        <v>550</v>
      </c>
      <c r="M28" s="36" t="s">
        <v>550</v>
      </c>
      <c r="N28" s="38" t="s">
        <v>84</v>
      </c>
    </row>
    <row r="29" spans="1:14" x14ac:dyDescent="0.4">
      <c r="A29" s="26">
        <v>499</v>
      </c>
      <c r="B29" s="28" t="s">
        <v>43</v>
      </c>
      <c r="C29" s="25" t="s">
        <v>233</v>
      </c>
      <c r="D29" s="25" t="s">
        <v>234</v>
      </c>
      <c r="E29" s="26" t="s">
        <v>512</v>
      </c>
      <c r="F29" s="26" t="str">
        <f t="shared" ca="1" si="0"/>
        <v>地理情報システム（情報システム課）</v>
      </c>
      <c r="G29" s="27" t="str">
        <f t="shared" ca="1" si="1"/>
        <v>地理情報システム（情報システム課）</v>
      </c>
      <c r="H29" s="34" t="s">
        <v>540</v>
      </c>
      <c r="I29" s="35">
        <v>42470</v>
      </c>
      <c r="J29" s="36" t="s">
        <v>549</v>
      </c>
      <c r="K29" s="36" t="s">
        <v>549</v>
      </c>
      <c r="L29" s="36" t="s">
        <v>549</v>
      </c>
      <c r="M29" s="36" t="s">
        <v>550</v>
      </c>
      <c r="N29" s="38" t="s">
        <v>64</v>
      </c>
    </row>
    <row r="30" spans="1:14" x14ac:dyDescent="0.4">
      <c r="A30" s="26">
        <v>500</v>
      </c>
      <c r="B30" s="28" t="s">
        <v>43</v>
      </c>
      <c r="C30" s="25" t="s">
        <v>233</v>
      </c>
      <c r="D30" s="25" t="s">
        <v>234</v>
      </c>
      <c r="E30" s="26" t="s">
        <v>513</v>
      </c>
      <c r="F30" s="26" t="str">
        <f t="shared" ca="1" si="0"/>
        <v>地理情報システム（都市計画課）</v>
      </c>
      <c r="G30" s="27" t="str">
        <f t="shared" ca="1" si="1"/>
        <v>地理情報システム（都市計画課）</v>
      </c>
      <c r="H30" s="34" t="s">
        <v>295</v>
      </c>
      <c r="I30" s="35">
        <v>400</v>
      </c>
      <c r="J30" s="36" t="s">
        <v>549</v>
      </c>
      <c r="K30" s="36" t="s">
        <v>550</v>
      </c>
      <c r="L30" s="36" t="s">
        <v>549</v>
      </c>
      <c r="M30" s="36" t="s">
        <v>550</v>
      </c>
      <c r="N30" s="38" t="s">
        <v>64</v>
      </c>
    </row>
    <row r="31" spans="1:14" x14ac:dyDescent="0.4">
      <c r="A31" s="26">
        <v>501</v>
      </c>
      <c r="B31" s="28" t="s">
        <v>43</v>
      </c>
      <c r="C31" s="25" t="s">
        <v>233</v>
      </c>
      <c r="D31" s="25" t="s">
        <v>234</v>
      </c>
      <c r="E31" s="26" t="s">
        <v>514</v>
      </c>
      <c r="F31" s="26" t="str">
        <f t="shared" ca="1" si="0"/>
        <v>電子申請システム</v>
      </c>
      <c r="G31" s="27" t="str">
        <f t="shared" ca="1" si="1"/>
        <v>電子申請システム</v>
      </c>
      <c r="H31" s="34" t="s">
        <v>540</v>
      </c>
      <c r="I31" s="35">
        <v>793</v>
      </c>
      <c r="J31" s="36" t="s">
        <v>549</v>
      </c>
      <c r="K31" s="36" t="s">
        <v>550</v>
      </c>
      <c r="L31" s="36" t="s">
        <v>549</v>
      </c>
      <c r="M31" s="36" t="s">
        <v>550</v>
      </c>
      <c r="N31" s="38" t="s">
        <v>64</v>
      </c>
    </row>
    <row r="32" spans="1:14" x14ac:dyDescent="0.4">
      <c r="A32" s="26">
        <v>502</v>
      </c>
      <c r="B32" s="28" t="s">
        <v>43</v>
      </c>
      <c r="C32" s="25" t="s">
        <v>233</v>
      </c>
      <c r="D32" s="25" t="s">
        <v>234</v>
      </c>
      <c r="E32" s="26" t="s">
        <v>515</v>
      </c>
      <c r="F32" s="26" t="str">
        <f t="shared" ca="1" si="0"/>
        <v>公共施設予約システム</v>
      </c>
      <c r="G32" s="27" t="str">
        <f t="shared" ca="1" si="1"/>
        <v>公共施設予約システム</v>
      </c>
      <c r="H32" s="34" t="s">
        <v>540</v>
      </c>
      <c r="I32" s="35">
        <v>1947</v>
      </c>
      <c r="J32" s="36" t="s">
        <v>549</v>
      </c>
      <c r="K32" s="36" t="s">
        <v>550</v>
      </c>
      <c r="L32" s="36" t="s">
        <v>549</v>
      </c>
      <c r="M32" s="36" t="s">
        <v>550</v>
      </c>
      <c r="N32" s="38" t="s">
        <v>64</v>
      </c>
    </row>
    <row r="33" spans="1:14" x14ac:dyDescent="0.4">
      <c r="A33" s="26">
        <v>503</v>
      </c>
      <c r="B33" s="28" t="s">
        <v>43</v>
      </c>
      <c r="C33" s="25" t="s">
        <v>233</v>
      </c>
      <c r="D33" s="25" t="s">
        <v>234</v>
      </c>
      <c r="E33" s="26" t="s">
        <v>516</v>
      </c>
      <c r="F33" s="26" t="str">
        <f t="shared" ca="1" si="0"/>
        <v>住民情報システム</v>
      </c>
      <c r="G33" s="27" t="str">
        <f t="shared" ca="1" si="1"/>
        <v>住民情報システム</v>
      </c>
      <c r="H33" s="34" t="s">
        <v>540</v>
      </c>
      <c r="I33" s="35">
        <v>461</v>
      </c>
      <c r="J33" s="36" t="s">
        <v>549</v>
      </c>
      <c r="K33" s="36" t="s">
        <v>549</v>
      </c>
      <c r="L33" s="36" t="s">
        <v>549</v>
      </c>
      <c r="M33" s="36" t="s">
        <v>549</v>
      </c>
      <c r="N33" s="38" t="s">
        <v>64</v>
      </c>
    </row>
    <row r="34" spans="1:14" x14ac:dyDescent="0.4">
      <c r="A34" s="26">
        <v>504</v>
      </c>
      <c r="B34" s="28" t="s">
        <v>43</v>
      </c>
      <c r="C34" s="25" t="s">
        <v>233</v>
      </c>
      <c r="D34" s="25" t="s">
        <v>234</v>
      </c>
      <c r="E34" s="26" t="s">
        <v>517</v>
      </c>
      <c r="F34" s="26" t="str">
        <f t="shared" ca="1" si="0"/>
        <v>ＡＩ・ＲＰＡ活用</v>
      </c>
      <c r="G34" s="27" t="str">
        <f t="shared" ca="1" si="1"/>
        <v>ＡＩ・ＲＰＡ活用</v>
      </c>
      <c r="H34" s="34" t="s">
        <v>540</v>
      </c>
      <c r="I34" s="35">
        <v>2040</v>
      </c>
      <c r="J34" s="36" t="s">
        <v>549</v>
      </c>
      <c r="K34" s="36" t="s">
        <v>549</v>
      </c>
      <c r="L34" s="36" t="s">
        <v>549</v>
      </c>
      <c r="M34" s="36" t="s">
        <v>550</v>
      </c>
      <c r="N34" s="38" t="s">
        <v>64</v>
      </c>
    </row>
    <row r="35" spans="1:14" x14ac:dyDescent="0.4">
      <c r="A35" s="26">
        <v>505</v>
      </c>
      <c r="B35" s="28" t="s">
        <v>43</v>
      </c>
      <c r="C35" s="25" t="s">
        <v>233</v>
      </c>
      <c r="D35" s="25" t="s">
        <v>234</v>
      </c>
      <c r="E35" s="26" t="s">
        <v>518</v>
      </c>
      <c r="F35" s="26" t="str">
        <f t="shared" ca="1" si="0"/>
        <v>情報セキュリティ強化対策</v>
      </c>
      <c r="G35" s="27" t="str">
        <f t="shared" ca="1" si="1"/>
        <v>情報セキュリティ強化対策</v>
      </c>
      <c r="H35" s="34" t="s">
        <v>540</v>
      </c>
      <c r="I35" s="35">
        <v>37466</v>
      </c>
      <c r="J35" s="36" t="s">
        <v>549</v>
      </c>
      <c r="K35" s="36" t="s">
        <v>549</v>
      </c>
      <c r="L35" s="36" t="s">
        <v>550</v>
      </c>
      <c r="M35" s="36" t="s">
        <v>549</v>
      </c>
      <c r="N35" s="38" t="s">
        <v>64</v>
      </c>
    </row>
    <row r="36" spans="1:14" x14ac:dyDescent="0.4">
      <c r="A36" s="26">
        <v>506</v>
      </c>
      <c r="B36" s="28" t="s">
        <v>43</v>
      </c>
      <c r="C36" s="25" t="s">
        <v>233</v>
      </c>
      <c r="D36" s="25" t="s">
        <v>234</v>
      </c>
      <c r="E36" s="26" t="s">
        <v>519</v>
      </c>
      <c r="F36" s="26" t="str">
        <f t="shared" ca="1" si="0"/>
        <v>埼玉県自治体情報セキュリティクラウド</v>
      </c>
      <c r="G36" s="27" t="str">
        <f t="shared" ca="1" si="1"/>
        <v>埼玉県自治体情報セキュリティクラウド</v>
      </c>
      <c r="H36" s="34" t="s">
        <v>540</v>
      </c>
      <c r="I36" s="35">
        <v>3591</v>
      </c>
      <c r="J36" s="36" t="s">
        <v>549</v>
      </c>
      <c r="K36" s="36" t="s">
        <v>549</v>
      </c>
      <c r="L36" s="36" t="s">
        <v>550</v>
      </c>
      <c r="M36" s="36" t="s">
        <v>549</v>
      </c>
      <c r="N36" s="38" t="s">
        <v>84</v>
      </c>
    </row>
    <row r="37" spans="1:14" x14ac:dyDescent="0.4">
      <c r="A37" s="26">
        <v>507</v>
      </c>
      <c r="B37" s="28" t="s">
        <v>43</v>
      </c>
      <c r="C37" s="25" t="s">
        <v>233</v>
      </c>
      <c r="D37" s="25" t="s">
        <v>234</v>
      </c>
      <c r="E37" s="26" t="s">
        <v>520</v>
      </c>
      <c r="F37" s="26" t="str">
        <f t="shared" ca="1" si="0"/>
        <v>社会保障・税番号（マイナンバー）制度</v>
      </c>
      <c r="G37" s="27" t="str">
        <f t="shared" ca="1" si="1"/>
        <v>社会保障・税番号（マイナンバー）制度</v>
      </c>
      <c r="H37" s="34" t="s">
        <v>540</v>
      </c>
      <c r="I37" s="35">
        <v>3701</v>
      </c>
      <c r="J37" s="36" t="s">
        <v>549</v>
      </c>
      <c r="K37" s="36" t="s">
        <v>549</v>
      </c>
      <c r="L37" s="36" t="s">
        <v>550</v>
      </c>
      <c r="M37" s="36" t="s">
        <v>550</v>
      </c>
      <c r="N37" s="38" t="s">
        <v>84</v>
      </c>
    </row>
    <row r="38" spans="1:14" x14ac:dyDescent="0.4">
      <c r="A38" s="26">
        <v>508</v>
      </c>
      <c r="B38" s="28" t="s">
        <v>43</v>
      </c>
      <c r="C38" s="25" t="s">
        <v>233</v>
      </c>
      <c r="D38" s="25" t="s">
        <v>234</v>
      </c>
      <c r="E38" s="26" t="s">
        <v>521</v>
      </c>
      <c r="F38" s="26" t="str">
        <f t="shared" ca="1" si="0"/>
        <v>ＤＸ研修</v>
      </c>
      <c r="G38" s="27" t="str">
        <f t="shared" ca="1" si="1"/>
        <v>ＤＸ研修</v>
      </c>
      <c r="H38" s="34" t="s">
        <v>540</v>
      </c>
      <c r="I38" s="35">
        <v>1983</v>
      </c>
      <c r="J38" s="36" t="s">
        <v>549</v>
      </c>
      <c r="K38" s="36" t="s">
        <v>549</v>
      </c>
      <c r="L38" s="36" t="s">
        <v>550</v>
      </c>
      <c r="M38" s="36" t="s">
        <v>550</v>
      </c>
      <c r="N38" s="38" t="s">
        <v>552</v>
      </c>
    </row>
    <row r="39" spans="1:14" x14ac:dyDescent="0.4">
      <c r="A39" s="26">
        <v>509</v>
      </c>
      <c r="B39" s="28" t="s">
        <v>43</v>
      </c>
      <c r="C39" s="25" t="s">
        <v>233</v>
      </c>
      <c r="D39" s="25" t="s">
        <v>234</v>
      </c>
      <c r="E39" s="26" t="s">
        <v>522</v>
      </c>
      <c r="F39" s="26" t="str">
        <f t="shared" ca="1" si="0"/>
        <v>住民基本台帳管理</v>
      </c>
      <c r="G39" s="27" t="str">
        <f t="shared" ca="1" si="1"/>
        <v>住民基本台帳管理</v>
      </c>
      <c r="H39" s="34" t="s">
        <v>356</v>
      </c>
      <c r="I39" s="35">
        <v>33959</v>
      </c>
      <c r="J39" s="36" t="s">
        <v>549</v>
      </c>
      <c r="K39" s="36" t="s">
        <v>549</v>
      </c>
      <c r="L39" s="36" t="s">
        <v>550</v>
      </c>
      <c r="M39" s="36" t="s">
        <v>550</v>
      </c>
      <c r="N39" s="38" t="s">
        <v>84</v>
      </c>
    </row>
    <row r="40" spans="1:14" x14ac:dyDescent="0.4">
      <c r="A40" s="26">
        <v>510</v>
      </c>
      <c r="B40" s="28" t="s">
        <v>43</v>
      </c>
      <c r="C40" s="25" t="s">
        <v>233</v>
      </c>
      <c r="D40" s="25" t="s">
        <v>234</v>
      </c>
      <c r="E40" s="26" t="s">
        <v>523</v>
      </c>
      <c r="F40" s="26" t="str">
        <f t="shared" ca="1" si="0"/>
        <v>住民基本台帳ネットワークシステム</v>
      </c>
      <c r="G40" s="27" t="str">
        <f t="shared" ca="1" si="1"/>
        <v>住民基本台帳ネットワークシステム</v>
      </c>
      <c r="H40" s="34" t="s">
        <v>356</v>
      </c>
      <c r="I40" s="35">
        <v>24886</v>
      </c>
      <c r="J40" s="36" t="s">
        <v>549</v>
      </c>
      <c r="K40" s="36" t="s">
        <v>549</v>
      </c>
      <c r="L40" s="36" t="s">
        <v>550</v>
      </c>
      <c r="M40" s="36" t="s">
        <v>550</v>
      </c>
      <c r="N40" s="38" t="s">
        <v>84</v>
      </c>
    </row>
    <row r="41" spans="1:14" x14ac:dyDescent="0.4">
      <c r="A41" s="26">
        <v>511</v>
      </c>
      <c r="B41" s="28" t="s">
        <v>43</v>
      </c>
      <c r="C41" s="25" t="s">
        <v>233</v>
      </c>
      <c r="D41" s="25" t="s">
        <v>234</v>
      </c>
      <c r="E41" s="26" t="s">
        <v>524</v>
      </c>
      <c r="F41" s="26" t="str">
        <f t="shared" ca="1" si="0"/>
        <v>住民情報システム</v>
      </c>
      <c r="G41" s="27" t="str">
        <f t="shared" ca="1" si="1"/>
        <v>住民情報システム</v>
      </c>
      <c r="H41" s="34" t="s">
        <v>356</v>
      </c>
      <c r="I41" s="35">
        <v>28420</v>
      </c>
      <c r="J41" s="36" t="s">
        <v>549</v>
      </c>
      <c r="K41" s="36" t="s">
        <v>549</v>
      </c>
      <c r="L41" s="36" t="s">
        <v>550</v>
      </c>
      <c r="M41" s="36" t="s">
        <v>550</v>
      </c>
      <c r="N41" s="38" t="s">
        <v>84</v>
      </c>
    </row>
    <row r="42" spans="1:14" x14ac:dyDescent="0.4">
      <c r="A42" s="26">
        <v>512</v>
      </c>
      <c r="B42" s="28" t="s">
        <v>43</v>
      </c>
      <c r="C42" s="25" t="s">
        <v>233</v>
      </c>
      <c r="D42" s="25" t="s">
        <v>234</v>
      </c>
      <c r="E42" s="26" t="s">
        <v>525</v>
      </c>
      <c r="F42" s="26" t="str">
        <f t="shared" ca="1" si="0"/>
        <v>コンビニ交付サービス</v>
      </c>
      <c r="G42" s="27" t="str">
        <f t="shared" ca="1" si="1"/>
        <v>コンビニ交付サービス</v>
      </c>
      <c r="H42" s="34" t="s">
        <v>356</v>
      </c>
      <c r="I42" s="35">
        <v>14663</v>
      </c>
      <c r="J42" s="36" t="s">
        <v>549</v>
      </c>
      <c r="K42" s="36" t="s">
        <v>550</v>
      </c>
      <c r="L42" s="36" t="s">
        <v>550</v>
      </c>
      <c r="M42" s="36" t="s">
        <v>550</v>
      </c>
      <c r="N42" s="38" t="s">
        <v>84</v>
      </c>
    </row>
    <row r="43" spans="1:14" x14ac:dyDescent="0.4">
      <c r="A43" s="26">
        <v>513</v>
      </c>
      <c r="B43" s="28" t="s">
        <v>43</v>
      </c>
      <c r="C43" s="25" t="s">
        <v>233</v>
      </c>
      <c r="D43" s="25" t="s">
        <v>234</v>
      </c>
      <c r="E43" s="26" t="s">
        <v>526</v>
      </c>
      <c r="F43" s="26" t="str">
        <f t="shared" ca="1" si="0"/>
        <v>戸籍管理</v>
      </c>
      <c r="G43" s="27" t="str">
        <f t="shared" ca="1" si="1"/>
        <v>戸籍管理</v>
      </c>
      <c r="H43" s="34" t="s">
        <v>356</v>
      </c>
      <c r="I43" s="35">
        <v>25971</v>
      </c>
      <c r="J43" s="36" t="s">
        <v>549</v>
      </c>
      <c r="K43" s="36" t="s">
        <v>549</v>
      </c>
      <c r="L43" s="36" t="s">
        <v>550</v>
      </c>
      <c r="M43" s="36" t="s">
        <v>550</v>
      </c>
      <c r="N43" s="38" t="s">
        <v>84</v>
      </c>
    </row>
    <row r="44" spans="1:14" x14ac:dyDescent="0.4">
      <c r="A44" s="26">
        <v>514</v>
      </c>
      <c r="B44" s="28" t="s">
        <v>43</v>
      </c>
      <c r="C44" s="25" t="s">
        <v>233</v>
      </c>
      <c r="D44" s="25" t="s">
        <v>234</v>
      </c>
      <c r="E44" s="26" t="s">
        <v>527</v>
      </c>
      <c r="F44" s="26" t="str">
        <f t="shared" ca="1" si="0"/>
        <v>旅券事務</v>
      </c>
      <c r="G44" s="27" t="str">
        <f t="shared" ref="G44:G56" ca="1" si="2">HYPERLINK("#'"&amp;E44&amp;"'!A1", F44)</f>
        <v>旅券事務</v>
      </c>
      <c r="H44" s="34" t="s">
        <v>356</v>
      </c>
      <c r="I44" s="35">
        <v>59745</v>
      </c>
      <c r="J44" s="36" t="s">
        <v>549</v>
      </c>
      <c r="K44" s="36" t="s">
        <v>549</v>
      </c>
      <c r="L44" s="36" t="s">
        <v>550</v>
      </c>
      <c r="M44" s="36" t="s">
        <v>550</v>
      </c>
      <c r="N44" s="38" t="s">
        <v>84</v>
      </c>
    </row>
    <row r="45" spans="1:14" x14ac:dyDescent="0.4">
      <c r="A45" s="26">
        <v>515</v>
      </c>
      <c r="B45" s="28" t="s">
        <v>43</v>
      </c>
      <c r="C45" s="25" t="s">
        <v>233</v>
      </c>
      <c r="D45" s="25" t="s">
        <v>234</v>
      </c>
      <c r="E45" s="26" t="s">
        <v>528</v>
      </c>
      <c r="F45" s="26" t="str">
        <f t="shared" ref="F45:F56" ca="1" si="3">INDIRECT("'"&amp;E45&amp;"'!E7")</f>
        <v>出張所管理</v>
      </c>
      <c r="G45" s="27" t="str">
        <f t="shared" ca="1" si="2"/>
        <v>出張所管理</v>
      </c>
      <c r="H45" s="34" t="s">
        <v>356</v>
      </c>
      <c r="I45" s="35">
        <v>10149</v>
      </c>
      <c r="J45" s="36" t="s">
        <v>549</v>
      </c>
      <c r="K45" s="36" t="s">
        <v>550</v>
      </c>
      <c r="L45" s="36" t="s">
        <v>549</v>
      </c>
      <c r="M45" s="36" t="s">
        <v>550</v>
      </c>
      <c r="N45" s="38" t="s">
        <v>401</v>
      </c>
    </row>
    <row r="46" spans="1:14" x14ac:dyDescent="0.4">
      <c r="A46" s="26">
        <v>516</v>
      </c>
      <c r="B46" s="28" t="s">
        <v>43</v>
      </c>
      <c r="C46" s="25" t="s">
        <v>233</v>
      </c>
      <c r="D46" s="25" t="s">
        <v>234</v>
      </c>
      <c r="E46" s="26" t="s">
        <v>529</v>
      </c>
      <c r="F46" s="26" t="str">
        <f t="shared" ca="1" si="3"/>
        <v>公共施設マネジメント推進</v>
      </c>
      <c r="G46" s="27" t="str">
        <f t="shared" ca="1" si="2"/>
        <v>公共施設マネジメント推進</v>
      </c>
      <c r="H46" s="34" t="s">
        <v>555</v>
      </c>
      <c r="I46" s="35">
        <v>22990</v>
      </c>
      <c r="J46" s="36" t="s">
        <v>549</v>
      </c>
      <c r="K46" s="36" t="s">
        <v>549</v>
      </c>
      <c r="L46" s="36" t="s">
        <v>549</v>
      </c>
      <c r="M46" s="36" t="s">
        <v>550</v>
      </c>
      <c r="N46" s="38" t="s">
        <v>64</v>
      </c>
    </row>
    <row r="47" spans="1:14" x14ac:dyDescent="0.4">
      <c r="A47" s="26">
        <v>517</v>
      </c>
      <c r="B47" s="28" t="s">
        <v>43</v>
      </c>
      <c r="C47" s="25" t="s">
        <v>233</v>
      </c>
      <c r="D47" s="25" t="s">
        <v>234</v>
      </c>
      <c r="E47" s="26" t="s">
        <v>530</v>
      </c>
      <c r="F47" s="26" t="str">
        <f t="shared" ca="1" si="3"/>
        <v>庁舎管理</v>
      </c>
      <c r="G47" s="27" t="str">
        <f t="shared" ca="1" si="2"/>
        <v>庁舎管理</v>
      </c>
      <c r="H47" s="34" t="s">
        <v>410</v>
      </c>
      <c r="I47" s="35">
        <v>210935</v>
      </c>
      <c r="J47" s="36" t="s">
        <v>549</v>
      </c>
      <c r="K47" s="36" t="s">
        <v>549</v>
      </c>
      <c r="L47" s="36" t="s">
        <v>550</v>
      </c>
      <c r="M47" s="36" t="s">
        <v>549</v>
      </c>
      <c r="N47" s="38" t="s">
        <v>84</v>
      </c>
    </row>
    <row r="48" spans="1:14" x14ac:dyDescent="0.4">
      <c r="A48" s="26">
        <v>518</v>
      </c>
      <c r="B48" s="28" t="s">
        <v>43</v>
      </c>
      <c r="C48" s="25" t="s">
        <v>233</v>
      </c>
      <c r="D48" s="25" t="s">
        <v>234</v>
      </c>
      <c r="E48" s="26" t="s">
        <v>531</v>
      </c>
      <c r="F48" s="26" t="str">
        <f t="shared" ca="1" si="3"/>
        <v>庁舎等整備</v>
      </c>
      <c r="G48" s="27" t="str">
        <f t="shared" ca="1" si="2"/>
        <v>庁舎等整備</v>
      </c>
      <c r="H48" s="34" t="s">
        <v>410</v>
      </c>
      <c r="I48" s="35">
        <v>25636</v>
      </c>
      <c r="J48" s="36" t="s">
        <v>549</v>
      </c>
      <c r="K48" s="36" t="s">
        <v>549</v>
      </c>
      <c r="L48" s="36" t="s">
        <v>550</v>
      </c>
      <c r="M48" s="36" t="s">
        <v>549</v>
      </c>
      <c r="N48" s="38" t="s">
        <v>84</v>
      </c>
    </row>
    <row r="49" spans="1:14" x14ac:dyDescent="0.4">
      <c r="A49" s="26">
        <v>519</v>
      </c>
      <c r="B49" s="28" t="s">
        <v>43</v>
      </c>
      <c r="C49" s="25" t="s">
        <v>233</v>
      </c>
      <c r="D49" s="25" t="s">
        <v>424</v>
      </c>
      <c r="E49" s="26" t="s">
        <v>532</v>
      </c>
      <c r="F49" s="26" t="str">
        <f t="shared" ca="1" si="3"/>
        <v>市債元金償還</v>
      </c>
      <c r="G49" s="27" t="str">
        <f t="shared" ca="1" si="2"/>
        <v>市債元金償還</v>
      </c>
      <c r="H49" s="34" t="s">
        <v>426</v>
      </c>
      <c r="I49" s="35">
        <v>4713681</v>
      </c>
      <c r="J49" s="36" t="s">
        <v>550</v>
      </c>
      <c r="K49" s="36" t="s">
        <v>549</v>
      </c>
      <c r="L49" s="36" t="s">
        <v>550</v>
      </c>
      <c r="M49" s="36" t="s">
        <v>550</v>
      </c>
      <c r="N49" s="38" t="s">
        <v>84</v>
      </c>
    </row>
    <row r="50" spans="1:14" x14ac:dyDescent="0.4">
      <c r="A50" s="26">
        <v>520</v>
      </c>
      <c r="B50" s="28" t="s">
        <v>43</v>
      </c>
      <c r="C50" s="25" t="s">
        <v>233</v>
      </c>
      <c r="D50" s="25" t="s">
        <v>424</v>
      </c>
      <c r="E50" s="26" t="s">
        <v>533</v>
      </c>
      <c r="F50" s="26" t="str">
        <f t="shared" ca="1" si="3"/>
        <v>市債利子償還</v>
      </c>
      <c r="G50" s="27" t="str">
        <f t="shared" ca="1" si="2"/>
        <v>市債利子償還</v>
      </c>
      <c r="H50" s="34" t="s">
        <v>426</v>
      </c>
      <c r="I50" s="35">
        <v>144092</v>
      </c>
      <c r="J50" s="36" t="s">
        <v>549</v>
      </c>
      <c r="K50" s="36" t="s">
        <v>549</v>
      </c>
      <c r="L50" s="36" t="s">
        <v>550</v>
      </c>
      <c r="M50" s="36" t="s">
        <v>550</v>
      </c>
      <c r="N50" s="38" t="s">
        <v>84</v>
      </c>
    </row>
    <row r="51" spans="1:14" x14ac:dyDescent="0.4">
      <c r="A51" s="26">
        <v>521</v>
      </c>
      <c r="B51" s="28" t="s">
        <v>43</v>
      </c>
      <c r="C51" s="25" t="s">
        <v>233</v>
      </c>
      <c r="D51" s="25" t="s">
        <v>424</v>
      </c>
      <c r="E51" s="26" t="s">
        <v>534</v>
      </c>
      <c r="F51" s="26" t="str">
        <f t="shared" ca="1" si="3"/>
        <v>一時借入金利子償還</v>
      </c>
      <c r="G51" s="27" t="str">
        <f t="shared" ca="1" si="2"/>
        <v>一時借入金利子償還</v>
      </c>
      <c r="H51" s="34" t="s">
        <v>426</v>
      </c>
      <c r="I51" s="35">
        <v>0</v>
      </c>
      <c r="J51" s="36" t="s">
        <v>550</v>
      </c>
      <c r="K51" s="36" t="s">
        <v>549</v>
      </c>
      <c r="L51" s="36" t="s">
        <v>550</v>
      </c>
      <c r="M51" s="36" t="s">
        <v>550</v>
      </c>
      <c r="N51" s="38" t="s">
        <v>84</v>
      </c>
    </row>
    <row r="52" spans="1:14" x14ac:dyDescent="0.4">
      <c r="A52" s="26">
        <v>522</v>
      </c>
      <c r="B52" s="28" t="s">
        <v>43</v>
      </c>
      <c r="C52" s="25" t="s">
        <v>233</v>
      </c>
      <c r="D52" s="25" t="s">
        <v>424</v>
      </c>
      <c r="E52" s="29" t="s">
        <v>535</v>
      </c>
      <c r="F52" s="26" t="str">
        <f t="shared" ca="1" si="3"/>
        <v>予備費</v>
      </c>
      <c r="G52" s="27" t="str">
        <f t="shared" ca="1" si="2"/>
        <v>予備費</v>
      </c>
      <c r="H52" s="34" t="s">
        <v>426</v>
      </c>
      <c r="I52" s="35">
        <v>105497</v>
      </c>
      <c r="J52" s="36" t="s">
        <v>549</v>
      </c>
      <c r="K52" s="36" t="s">
        <v>549</v>
      </c>
      <c r="L52" s="36" t="s">
        <v>550</v>
      </c>
      <c r="M52" s="36" t="s">
        <v>550</v>
      </c>
      <c r="N52" s="38" t="s">
        <v>84</v>
      </c>
    </row>
    <row r="53" spans="1:14" x14ac:dyDescent="0.4">
      <c r="A53" s="26">
        <v>523</v>
      </c>
      <c r="B53" s="28" t="s">
        <v>43</v>
      </c>
      <c r="C53" s="25" t="s">
        <v>233</v>
      </c>
      <c r="D53" s="25" t="s">
        <v>424</v>
      </c>
      <c r="E53" s="29" t="s">
        <v>536</v>
      </c>
      <c r="F53" s="26" t="str">
        <f t="shared" ca="1" si="3"/>
        <v>税外債権徴収事務</v>
      </c>
      <c r="G53" s="27" t="str">
        <f t="shared" ca="1" si="2"/>
        <v>税外債権徴収事務</v>
      </c>
      <c r="H53" s="34" t="s">
        <v>453</v>
      </c>
      <c r="I53" s="35">
        <v>0</v>
      </c>
      <c r="J53" s="36" t="s">
        <v>549</v>
      </c>
      <c r="K53" s="36" t="s">
        <v>549</v>
      </c>
      <c r="L53" s="36" t="s">
        <v>549</v>
      </c>
      <c r="M53" s="36" t="s">
        <v>550</v>
      </c>
      <c r="N53" s="38" t="s">
        <v>64</v>
      </c>
    </row>
    <row r="54" spans="1:14" x14ac:dyDescent="0.4">
      <c r="A54" s="26">
        <v>524</v>
      </c>
      <c r="B54" s="28" t="s">
        <v>43</v>
      </c>
      <c r="C54" s="25" t="s">
        <v>233</v>
      </c>
      <c r="D54" s="25" t="s">
        <v>424</v>
      </c>
      <c r="E54" s="29" t="s">
        <v>537</v>
      </c>
      <c r="F54" s="26" t="str">
        <f t="shared" ca="1" si="3"/>
        <v>市税等徴収事務</v>
      </c>
      <c r="G54" s="27" t="str">
        <f t="shared" ca="1" si="2"/>
        <v>市税等徴収事務</v>
      </c>
      <c r="H54" s="34" t="s">
        <v>453</v>
      </c>
      <c r="I54" s="35">
        <v>137509</v>
      </c>
      <c r="J54" s="36" t="s">
        <v>549</v>
      </c>
      <c r="K54" s="36" t="s">
        <v>550</v>
      </c>
      <c r="L54" s="36" t="s">
        <v>549</v>
      </c>
      <c r="M54" s="36" t="s">
        <v>550</v>
      </c>
      <c r="N54" s="38" t="s">
        <v>64</v>
      </c>
    </row>
    <row r="55" spans="1:14" x14ac:dyDescent="0.4">
      <c r="A55" s="26">
        <v>525</v>
      </c>
      <c r="B55" s="28" t="s">
        <v>43</v>
      </c>
      <c r="C55" s="25" t="s">
        <v>233</v>
      </c>
      <c r="D55" s="25" t="s">
        <v>424</v>
      </c>
      <c r="E55" s="29" t="s">
        <v>538</v>
      </c>
      <c r="F55" s="26" t="str">
        <f t="shared" ca="1" si="3"/>
        <v>市民税等賦課事務</v>
      </c>
      <c r="G55" s="27" t="str">
        <f t="shared" ca="1" si="2"/>
        <v>市民税等賦課事務</v>
      </c>
      <c r="H55" s="34" t="s">
        <v>469</v>
      </c>
      <c r="I55" s="35">
        <v>116416</v>
      </c>
      <c r="J55" s="36" t="s">
        <v>549</v>
      </c>
      <c r="K55" s="36" t="s">
        <v>549</v>
      </c>
      <c r="L55" s="36" t="s">
        <v>549</v>
      </c>
      <c r="M55" s="36" t="s">
        <v>550</v>
      </c>
      <c r="N55" s="38" t="s">
        <v>64</v>
      </c>
    </row>
    <row r="56" spans="1:14" x14ac:dyDescent="0.4">
      <c r="A56" s="26">
        <v>526</v>
      </c>
      <c r="B56" s="28" t="s">
        <v>43</v>
      </c>
      <c r="C56" s="25" t="s">
        <v>233</v>
      </c>
      <c r="D56" s="25" t="s">
        <v>424</v>
      </c>
      <c r="E56" s="29" t="s">
        <v>539</v>
      </c>
      <c r="F56" s="26" t="str">
        <f t="shared" ca="1" si="3"/>
        <v>固定資産税等賦課事務</v>
      </c>
      <c r="G56" s="27" t="str">
        <f t="shared" ca="1" si="2"/>
        <v>固定資産税等賦課事務</v>
      </c>
      <c r="H56" s="34" t="s">
        <v>469</v>
      </c>
      <c r="I56" s="35">
        <v>52897</v>
      </c>
      <c r="J56" s="36" t="s">
        <v>549</v>
      </c>
      <c r="K56" s="36" t="s">
        <v>549</v>
      </c>
      <c r="L56" s="36" t="s">
        <v>549</v>
      </c>
      <c r="M56" s="36" t="s">
        <v>550</v>
      </c>
      <c r="N56" s="38" t="s">
        <v>64</v>
      </c>
    </row>
  </sheetData>
  <autoFilter ref="B1:G56"/>
  <phoneticPr fontId="22"/>
  <conditionalFormatting sqref="N2:N56">
    <cfRule type="cellIs" dxfId="13" priority="1" operator="equal">
      <formula>"Ⅵ：事業終了"</formula>
    </cfRule>
    <cfRule type="cellIs" dxfId="12" priority="2" operator="equal">
      <formula>"Ⅵ：事業終了"</formula>
    </cfRule>
    <cfRule type="cellIs" dxfId="11" priority="3" operator="equal">
      <formula>"Ⅳ：事業規模縮小"</formula>
    </cfRule>
    <cfRule type="cellIs" dxfId="10" priority="4" operator="equal">
      <formula>"Ⅲ：現状のまま継続"</formula>
    </cfRule>
    <cfRule type="cellIs" dxfId="9" priority="5" operator="equal">
      <formula>"Ⅱ：改善しながら継続"</formula>
    </cfRule>
    <cfRule type="cellIs" dxfId="8" priority="6" operator="equal">
      <formula>"Ⅰ：事業規模拡大"</formula>
    </cfRule>
  </conditionalFormatting>
  <conditionalFormatting sqref="J1:M1">
    <cfRule type="containsText" dxfId="7" priority="15" operator="containsText" text="Ｃ">
      <formula>NOT(ISERROR(SEARCH("Ｃ",J1)))</formula>
    </cfRule>
  </conditionalFormatting>
  <conditionalFormatting sqref="N1">
    <cfRule type="cellIs" dxfId="6" priority="9" operator="equal">
      <formula>"Ⅵ：事業終了"</formula>
    </cfRule>
    <cfRule type="cellIs" dxfId="5" priority="10" operator="equal">
      <formula>"Ⅵ：事業終了"</formula>
    </cfRule>
    <cfRule type="cellIs" dxfId="4" priority="11" operator="equal">
      <formula>"Ⅳ：事業規模縮小"</formula>
    </cfRule>
    <cfRule type="cellIs" dxfId="3" priority="12" operator="equal">
      <formula>"Ⅲ：現状のまま継続"</formula>
    </cfRule>
    <cfRule type="cellIs" dxfId="2" priority="13" operator="equal">
      <formula>"Ⅱ：改善しながら継続"</formula>
    </cfRule>
    <cfRule type="cellIs" dxfId="1" priority="14" operator="equal">
      <formula>"Ⅰ：事業規模拡大"</formula>
    </cfRule>
  </conditionalFormatting>
  <conditionalFormatting sqref="J2:M56">
    <cfRule type="containsText" dxfId="0" priority="8" operator="containsText" text="Ｃ">
      <formula>NOT(ISERROR(SEARCH("Ｃ",J2)))</formula>
    </cfRule>
  </conditionalFormatting>
  <pageMargins left="0.7" right="0.7" top="0.75" bottom="0.75" header="0.3" footer="0.3"/>
  <pageSetup paperSize="9" scale="43"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07" t="s">
        <v>3</v>
      </c>
      <c r="Q4" s="208"/>
      <c r="R4" s="208"/>
      <c r="S4" s="208"/>
      <c r="T4" s="196" t="str">
        <f>LEFT(E83,1)</f>
        <v>Ｂ</v>
      </c>
      <c r="U4" s="200" t="s">
        <v>4</v>
      </c>
      <c r="V4" s="200"/>
      <c r="W4" s="200"/>
      <c r="X4" s="201"/>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第1節　共創のまちづくり</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共創によるまちづくりの推進</v>
      </c>
      <c r="F6" s="137"/>
      <c r="G6" s="137"/>
      <c r="H6" s="137"/>
      <c r="I6" s="137"/>
      <c r="J6" s="137"/>
      <c r="K6" s="137"/>
      <c r="L6" s="137"/>
      <c r="M6" s="137"/>
      <c r="N6" s="138"/>
      <c r="P6" s="198" t="s">
        <v>7</v>
      </c>
      <c r="Q6" s="199"/>
      <c r="R6" s="199"/>
      <c r="S6" s="199"/>
      <c r="T6" s="196" t="str">
        <f>LEFT(E85,1)</f>
        <v>Ｂ</v>
      </c>
      <c r="U6" s="200" t="s">
        <v>8</v>
      </c>
      <c r="V6" s="200"/>
      <c r="W6" s="200"/>
      <c r="X6" s="201"/>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02" t="s">
        <v>9</v>
      </c>
      <c r="B7" s="203"/>
      <c r="C7" s="203"/>
      <c r="D7" s="203"/>
      <c r="E7" s="204" t="str">
        <f t="shared" si="0"/>
        <v>ホームページ運営</v>
      </c>
      <c r="F7" s="205"/>
      <c r="G7" s="205"/>
      <c r="H7" s="205"/>
      <c r="I7" s="205"/>
      <c r="J7" s="205"/>
      <c r="K7" s="205"/>
      <c r="L7" s="205"/>
      <c r="M7" s="205"/>
      <c r="N7" s="206"/>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70" t="s">
        <v>10</v>
      </c>
      <c r="B8" s="171"/>
      <c r="C8" s="171"/>
      <c r="D8" s="171"/>
      <c r="E8" s="180" t="str">
        <f t="shared" si="0"/>
        <v>シティプロモーション課</v>
      </c>
      <c r="F8" s="181"/>
      <c r="G8" s="181"/>
      <c r="H8" s="181"/>
      <c r="I8" s="181"/>
      <c r="J8" s="181"/>
      <c r="K8" s="181"/>
      <c r="L8" s="181"/>
      <c r="M8" s="181"/>
      <c r="N8" s="182"/>
      <c r="P8" s="156" t="s">
        <v>11</v>
      </c>
      <c r="Q8" s="157"/>
      <c r="R8" s="157"/>
      <c r="S8" s="157"/>
      <c r="T8" s="183" t="str">
        <f>LEFT(E87,1)</f>
        <v>Ｂ</v>
      </c>
      <c r="U8" s="184" t="s">
        <v>12</v>
      </c>
      <c r="V8" s="184"/>
      <c r="W8" s="184"/>
      <c r="X8" s="185"/>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88" t="s">
        <v>13</v>
      </c>
      <c r="B9" s="189"/>
      <c r="C9" s="189"/>
      <c r="D9" s="190"/>
      <c r="E9" s="191" t="str">
        <f t="shared" si="0"/>
        <v>市民の多様化した情報ニーズに迅速に対応するため、インターネットを利用したホームページの運営及び管理を行う。</v>
      </c>
      <c r="F9" s="192"/>
      <c r="G9" s="192"/>
      <c r="H9" s="192"/>
      <c r="I9" s="192"/>
      <c r="J9" s="192"/>
      <c r="K9" s="192"/>
      <c r="L9" s="192"/>
      <c r="M9" s="192"/>
      <c r="N9" s="193"/>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94" t="s">
        <v>14</v>
      </c>
      <c r="Q10" s="195"/>
      <c r="R10" s="195"/>
      <c r="S10" s="195"/>
      <c r="T10" s="196" t="str">
        <f>LEFT(E89,1)</f>
        <v>Ａ</v>
      </c>
      <c r="U10" s="184" t="s">
        <v>15</v>
      </c>
      <c r="V10" s="184"/>
      <c r="W10" s="184"/>
      <c r="X10" s="185"/>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ホームページのリニューアルを計画どおり令和5年度中に実施でき、スマートフォンに対応したホームページへと改善が図られた。また、ペーパーレス化やデジタル化により、市の情報発信手段としてホームページの役割は大きくなってきていることから、事業の必要性は変わっていない。問合せメールやアンケート機能等を活用した市民と行政との橋渡し役も担っており、施策への貢献もしていると考えられる。</v>
      </c>
      <c r="U12" s="153"/>
      <c r="V12" s="153"/>
      <c r="W12" s="153"/>
      <c r="X12" s="15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70" t="s">
        <v>17</v>
      </c>
      <c r="B14" s="171"/>
      <c r="C14" s="171"/>
      <c r="D14" s="171"/>
      <c r="E14" s="172" t="str">
        <f>E51</f>
        <v>■市が直接実施  □一部委託  □全部委託・指定管理  □その他</v>
      </c>
      <c r="F14" s="173"/>
      <c r="G14" s="173"/>
      <c r="H14" s="173"/>
      <c r="I14" s="173"/>
      <c r="J14" s="173"/>
      <c r="K14" s="173"/>
      <c r="L14" s="173"/>
      <c r="M14" s="173"/>
      <c r="N14" s="174"/>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70" t="s">
        <v>18</v>
      </c>
      <c r="B15" s="171"/>
      <c r="C15" s="171"/>
      <c r="D15" s="171"/>
      <c r="E15" s="172" t="str">
        <f>E52</f>
        <v>□国・県の制度　 □国・県の制度＋市独自の制度　 ■市独自の制度</v>
      </c>
      <c r="F15" s="173"/>
      <c r="G15" s="173"/>
      <c r="H15" s="173"/>
      <c r="I15" s="173"/>
      <c r="J15" s="173"/>
      <c r="K15" s="173"/>
      <c r="L15" s="173"/>
      <c r="M15" s="173"/>
      <c r="N15" s="174"/>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75" t="s">
        <v>19</v>
      </c>
      <c r="B16" s="176"/>
      <c r="C16" s="176"/>
      <c r="D16" s="176"/>
      <c r="E16" s="177" t="str">
        <f>E53</f>
        <v>なし</v>
      </c>
      <c r="F16" s="178"/>
      <c r="G16" s="178"/>
      <c r="H16" s="178"/>
      <c r="I16" s="178"/>
      <c r="J16" s="178"/>
      <c r="K16" s="178"/>
      <c r="L16" s="178"/>
      <c r="M16" s="178"/>
      <c r="N16" s="179"/>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27537000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10037000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17500000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27442680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94320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0.99657479028216578</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市政の情報を広く伝えるため、ホームページを開設している。
１　市政情報、市の紹介、広報にいざ、暮らしの情報、公共施設などの掲載
２　ＬＩＮＥやＳＮＳと連携した情報発信
３　ＡＩチャットボットを活用した問合せ対応
４　継続的な見やすく探しやすいホームページ作り</v>
      </c>
      <c r="F26" s="104"/>
      <c r="G26" s="104"/>
      <c r="H26" s="104"/>
      <c r="I26" s="104"/>
      <c r="J26" s="104"/>
      <c r="K26" s="104"/>
      <c r="L26" s="104"/>
      <c r="M26" s="104"/>
      <c r="N26" s="105"/>
      <c r="O26" s="12"/>
      <c r="P26" s="156" t="s">
        <v>39</v>
      </c>
      <c r="Q26" s="157"/>
      <c r="R26" s="157"/>
      <c r="S26" s="158"/>
      <c r="T26" s="152" t="str">
        <f>E105</f>
        <v>昨今の庁内外におけるデジタル化の流れや、デジタル端末に慣れ親しんだ世代が増えてきていることから、市政情報の取得手段としてホームページやＳＮＳ、ＬＩＮＥの役割は大きくなってきている。
市民意識調査においても、回を重ねるごとに「ホームページの充実」を希望する割合が大きくなってきていることから、より多くの情報をより分かりやすくホームページに掲載する必要性が高まっている。
今後も見やすく探しやすいホームページ作りが行われるよう、ホームページの掲載情報を定期的に確認し、各所属に対する助言や全庁的な通知で改善をしながら取組を進める。</v>
      </c>
      <c r="U26" s="153"/>
      <c r="V26" s="153"/>
      <c r="W26" s="153"/>
      <c r="X26" s="154"/>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月間平均閲覧数</v>
      </c>
      <c r="C33" s="95"/>
      <c r="D33" s="15" t="str">
        <f t="shared" ref="D33:E36" si="1">D70</f>
        <v>件</v>
      </c>
      <c r="E33" s="161">
        <f t="shared" si="1"/>
        <v>588321</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トップページの月間平均直帰率</v>
      </c>
      <c r="C34" s="95"/>
      <c r="D34" s="15" t="str">
        <f t="shared" si="1"/>
        <v>％</v>
      </c>
      <c r="E34" s="147">
        <f t="shared" si="1"/>
        <v>21.87</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ＡＩチャットボット月間平均未解決率</v>
      </c>
      <c r="C35" s="95"/>
      <c r="D35" s="15" t="str">
        <f t="shared" si="1"/>
        <v>％</v>
      </c>
      <c r="E35" s="147">
        <f t="shared" si="1"/>
        <v>13</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第1節　共創のまちづくり</v>
      </c>
      <c r="F42" s="137"/>
      <c r="G42" s="137"/>
      <c r="H42" s="137"/>
      <c r="I42" s="137"/>
      <c r="J42" s="137"/>
      <c r="K42" s="137"/>
      <c r="L42" s="137"/>
      <c r="M42" s="137"/>
      <c r="N42" s="138"/>
      <c r="AA42" s="2">
        <v>1</v>
      </c>
      <c r="AB42" s="2" t="s">
        <v>44</v>
      </c>
    </row>
    <row r="43" spans="1:35" ht="20.100000000000001" customHeight="1" x14ac:dyDescent="0.15">
      <c r="A43" s="102" t="s">
        <v>6</v>
      </c>
      <c r="B43" s="103"/>
      <c r="C43" s="103"/>
      <c r="D43" s="103"/>
      <c r="E43" s="137" t="str">
        <f>AB43</f>
        <v>施策１　共創によるまちづくりの推進</v>
      </c>
      <c r="F43" s="137"/>
      <c r="G43" s="137"/>
      <c r="H43" s="137"/>
      <c r="I43" s="137"/>
      <c r="J43" s="137"/>
      <c r="K43" s="137"/>
      <c r="L43" s="137"/>
      <c r="M43" s="137"/>
      <c r="N43" s="138"/>
      <c r="AA43" s="2">
        <v>1</v>
      </c>
      <c r="AB43" s="2" t="s">
        <v>45</v>
      </c>
    </row>
    <row r="44" spans="1:35" ht="20.100000000000001" customHeight="1" x14ac:dyDescent="0.15">
      <c r="A44" s="139" t="s">
        <v>9</v>
      </c>
      <c r="B44" s="140"/>
      <c r="C44" s="140"/>
      <c r="D44" s="140"/>
      <c r="E44" s="141" t="s">
        <v>46</v>
      </c>
      <c r="F44" s="142"/>
      <c r="G44" s="142"/>
      <c r="H44" s="142"/>
      <c r="I44" s="142"/>
      <c r="J44" s="142"/>
      <c r="K44" s="142"/>
      <c r="L44" s="142"/>
      <c r="M44" s="142"/>
      <c r="N44" s="143"/>
    </row>
    <row r="45" spans="1:35" ht="20.100000000000001" customHeight="1" x14ac:dyDescent="0.15">
      <c r="A45" s="132" t="s">
        <v>10</v>
      </c>
      <c r="B45" s="133"/>
      <c r="C45" s="133"/>
      <c r="D45" s="133"/>
      <c r="E45" s="144" t="s">
        <v>47</v>
      </c>
      <c r="F45" s="145"/>
      <c r="G45" s="145"/>
      <c r="H45" s="145"/>
      <c r="I45" s="145"/>
      <c r="J45" s="145"/>
      <c r="K45" s="145"/>
      <c r="L45" s="145"/>
      <c r="M45" s="145"/>
      <c r="N45" s="146"/>
    </row>
    <row r="46" spans="1:35" ht="20.100000000000001" customHeight="1" x14ac:dyDescent="0.15">
      <c r="A46" s="116" t="s">
        <v>13</v>
      </c>
      <c r="B46" s="117"/>
      <c r="C46" s="117"/>
      <c r="D46" s="118"/>
      <c r="E46" s="123" t="s">
        <v>48</v>
      </c>
      <c r="F46" s="124"/>
      <c r="G46" s="124"/>
      <c r="H46" s="124"/>
      <c r="I46" s="124"/>
      <c r="J46" s="124"/>
      <c r="K46" s="124"/>
      <c r="L46" s="124"/>
      <c r="M46" s="124"/>
      <c r="N46" s="125"/>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32" t="s">
        <v>17</v>
      </c>
      <c r="B51" s="133"/>
      <c r="C51" s="133"/>
      <c r="D51" s="133"/>
      <c r="E51" s="134" t="str">
        <f>AA52 &amp; "市が直接実施  " &amp; AB52  &amp; "一部委託  "  &amp; AC52 &amp; "全部委託・指定管理  " &amp; AD52 &amp; "その他"</f>
        <v>■市が直接実施  □一部委託  □全部委託・指定管理  □その他</v>
      </c>
      <c r="F51" s="135"/>
      <c r="G51" s="135"/>
      <c r="H51" s="135"/>
      <c r="I51" s="135"/>
      <c r="J51" s="135"/>
      <c r="K51" s="135"/>
      <c r="L51" s="135"/>
      <c r="M51" s="135"/>
      <c r="N51" s="136"/>
    </row>
    <row r="52" spans="1:40" ht="20.100000000000001" customHeight="1" x14ac:dyDescent="0.15">
      <c r="A52" s="132" t="s">
        <v>18</v>
      </c>
      <c r="B52" s="133"/>
      <c r="C52" s="133"/>
      <c r="D52" s="133"/>
      <c r="E52" s="134" t="str">
        <f>AA53 &amp; "国・県の制度　 " &amp; AB53  &amp; "国・県の制度＋市独自の制度　 "  &amp; AC53  &amp; "市独自の制度"</f>
        <v>□国・県の制度　 □国・県の制度＋市独自の制度　 ■市独自の制度</v>
      </c>
      <c r="F52" s="135"/>
      <c r="G52" s="135"/>
      <c r="H52" s="135"/>
      <c r="I52" s="135"/>
      <c r="J52" s="135"/>
      <c r="K52" s="135"/>
      <c r="L52" s="135"/>
      <c r="M52" s="135"/>
      <c r="N52" s="136"/>
      <c r="AA52" s="2" t="s">
        <v>49</v>
      </c>
      <c r="AB52" s="2" t="s">
        <v>50</v>
      </c>
      <c r="AC52" s="2" t="s">
        <v>50</v>
      </c>
      <c r="AD52" s="2" t="s">
        <v>50</v>
      </c>
    </row>
    <row r="53" spans="1:40" ht="20.100000000000001" customHeight="1" thickBot="1" x14ac:dyDescent="0.2">
      <c r="A53" s="111" t="s">
        <v>19</v>
      </c>
      <c r="B53" s="112"/>
      <c r="C53" s="112"/>
      <c r="D53" s="112"/>
      <c r="E53" s="113" t="s">
        <v>51</v>
      </c>
      <c r="F53" s="114"/>
      <c r="G53" s="114"/>
      <c r="H53" s="114"/>
      <c r="I53" s="114"/>
      <c r="J53" s="114"/>
      <c r="K53" s="114"/>
      <c r="L53" s="114"/>
      <c r="M53" s="114"/>
      <c r="N53" s="115"/>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27537000</v>
      </c>
      <c r="F57" s="107"/>
      <c r="G57" s="107">
        <f>IFERROR(HLOOKUP($AF$38,$AA$56:$AI$57,2,FALSE)*1000,"")</f>
        <v>4625000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5806</v>
      </c>
      <c r="AE57" s="17">
        <v>27537</v>
      </c>
      <c r="AF57" s="17">
        <v>4625</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10037000</v>
      </c>
      <c r="G58" s="9"/>
      <c r="H58" s="10">
        <f>IFERROR(G57-H59,"")</f>
        <v>4625000</v>
      </c>
      <c r="I58" s="9"/>
      <c r="J58" s="10">
        <f>IFERROR(I57-J59,"")</f>
        <v>0</v>
      </c>
      <c r="K58" s="9"/>
      <c r="L58" s="10">
        <f>IFERROR(K57-L59,"")</f>
        <v>0</v>
      </c>
      <c r="M58" s="9"/>
      <c r="N58" s="11">
        <f>IFERROR(M57-N59,"")</f>
        <v>0</v>
      </c>
      <c r="AA58" s="17">
        <v>0</v>
      </c>
      <c r="AB58" s="17">
        <v>0</v>
      </c>
      <c r="AC58" s="17">
        <v>0</v>
      </c>
      <c r="AD58" s="17">
        <v>2943289</v>
      </c>
      <c r="AE58" s="17">
        <v>27442680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17500000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27442680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94320</v>
      </c>
      <c r="F61" s="107"/>
      <c r="G61" s="107">
        <f>IFERROR(G57-G60,"")</f>
        <v>4625000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17500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0.99657479028216578</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17500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53</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54</v>
      </c>
      <c r="C70" s="95"/>
      <c r="D70" s="20" t="s">
        <v>55</v>
      </c>
      <c r="E70" s="90">
        <f>IFERROR(HLOOKUP($AE$38,$AA$76:$AI$80,2,FALSE),"")</f>
        <v>588321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56</v>
      </c>
      <c r="C71" s="95"/>
      <c r="D71" s="20" t="s">
        <v>57</v>
      </c>
      <c r="E71" s="90">
        <f>IFERROR(HLOOKUP($AE$38,$AA$76:$AI$80,3,FALSE),"")</f>
        <v>21.87</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58</v>
      </c>
      <c r="C72" s="95"/>
      <c r="D72" s="20" t="s">
        <v>57</v>
      </c>
      <c r="E72" s="90">
        <f>IFERROR(HLOOKUP($AE$38,$AA$76:$AI$80,4,FALSE),"")</f>
        <v>13</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588321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21.87</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13</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9" t="s">
        <v>7</v>
      </c>
      <c r="B85" s="40"/>
      <c r="C85" s="40"/>
      <c r="D85" s="40"/>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9" t="s">
        <v>11</v>
      </c>
      <c r="B87" s="40"/>
      <c r="C87" s="40"/>
      <c r="D87" s="40"/>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83" t="s">
        <v>14</v>
      </c>
      <c r="B89" s="84"/>
      <c r="C89" s="84"/>
      <c r="D89" s="84"/>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9" t="s">
        <v>16</v>
      </c>
      <c r="B91" s="40"/>
      <c r="C91" s="40"/>
      <c r="D91" s="41"/>
      <c r="E91" s="51" t="s">
        <v>63</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9" t="s">
        <v>28</v>
      </c>
      <c r="B98" s="40"/>
      <c r="C98" s="40"/>
      <c r="D98" s="41"/>
      <c r="E98" s="63" t="s">
        <v>64</v>
      </c>
      <c r="F98" s="64"/>
      <c r="G98" s="69" t="s">
        <v>29</v>
      </c>
      <c r="H98" s="70"/>
      <c r="I98" s="70"/>
      <c r="J98" s="70"/>
      <c r="K98" s="70"/>
      <c r="L98" s="70"/>
      <c r="M98" s="70"/>
      <c r="N98" s="71"/>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9" t="s">
        <v>39</v>
      </c>
      <c r="B105" s="40"/>
      <c r="C105" s="40"/>
      <c r="D105" s="41"/>
      <c r="E105" s="48" t="s">
        <v>65</v>
      </c>
      <c r="F105" s="49"/>
      <c r="G105" s="49"/>
      <c r="H105" s="49"/>
      <c r="I105" s="49"/>
      <c r="J105" s="49"/>
      <c r="K105" s="49"/>
      <c r="L105" s="49"/>
      <c r="M105" s="49"/>
      <c r="N105" s="50"/>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83" t="s">
        <v>3</v>
      </c>
      <c r="Q4" s="84"/>
      <c r="R4" s="84"/>
      <c r="S4" s="84"/>
      <c r="T4" s="196" t="str">
        <f>LEFT(E83,1)</f>
        <v>Ｂ</v>
      </c>
      <c r="U4" s="247" t="s">
        <v>4</v>
      </c>
      <c r="V4" s="247"/>
      <c r="W4" s="247"/>
      <c r="X4" s="24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第1節　共創のまちづくり</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共創によるまちづくりの推進</v>
      </c>
      <c r="F6" s="137"/>
      <c r="G6" s="137"/>
      <c r="H6" s="137"/>
      <c r="I6" s="137"/>
      <c r="J6" s="137"/>
      <c r="K6" s="137"/>
      <c r="L6" s="137"/>
      <c r="M6" s="137"/>
      <c r="N6" s="138"/>
      <c r="P6" s="39" t="s">
        <v>7</v>
      </c>
      <c r="Q6" s="40"/>
      <c r="R6" s="40"/>
      <c r="S6" s="40"/>
      <c r="T6" s="196" t="str">
        <f>LEFT(E85,1)</f>
        <v>Ｂ</v>
      </c>
      <c r="U6" s="247" t="s">
        <v>8</v>
      </c>
      <c r="V6" s="247"/>
      <c r="W6" s="247"/>
      <c r="X6" s="24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38" t="s">
        <v>9</v>
      </c>
      <c r="B7" s="239"/>
      <c r="C7" s="239"/>
      <c r="D7" s="239"/>
      <c r="E7" s="240" t="str">
        <f t="shared" si="0"/>
        <v>広報にいざ発行</v>
      </c>
      <c r="F7" s="241"/>
      <c r="G7" s="241"/>
      <c r="H7" s="241"/>
      <c r="I7" s="241"/>
      <c r="J7" s="241"/>
      <c r="K7" s="241"/>
      <c r="L7" s="241"/>
      <c r="M7" s="241"/>
      <c r="N7" s="242"/>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32" t="s">
        <v>10</v>
      </c>
      <c r="B8" s="133"/>
      <c r="C8" s="133"/>
      <c r="D8" s="133"/>
      <c r="E8" s="144" t="str">
        <f t="shared" si="0"/>
        <v>シティプロモーション課</v>
      </c>
      <c r="F8" s="145"/>
      <c r="G8" s="145"/>
      <c r="H8" s="145"/>
      <c r="I8" s="145"/>
      <c r="J8" s="145"/>
      <c r="K8" s="145"/>
      <c r="L8" s="145"/>
      <c r="M8" s="145"/>
      <c r="N8" s="146"/>
      <c r="P8" s="39" t="s">
        <v>11</v>
      </c>
      <c r="Q8" s="40"/>
      <c r="R8" s="40"/>
      <c r="S8" s="40"/>
      <c r="T8" s="183" t="str">
        <f>LEFT(E87,1)</f>
        <v>Ｂ</v>
      </c>
      <c r="U8" s="247" t="s">
        <v>12</v>
      </c>
      <c r="V8" s="247"/>
      <c r="W8" s="247"/>
      <c r="X8" s="24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16" t="s">
        <v>13</v>
      </c>
      <c r="B9" s="189"/>
      <c r="C9" s="189"/>
      <c r="D9" s="190"/>
      <c r="E9" s="123" t="str">
        <f t="shared" si="0"/>
        <v>市政の情報や市内の出来事などをお知らせし、市民の市政に対する理解と参加意識を高めるため、広報にいざを発行する。
１　発行回数　年１２回（毎月１日発行）
２　発行部数　月８０，８００部
３　規格　　　タブロイド判　１２ページ　フルカラー</v>
      </c>
      <c r="F9" s="192"/>
      <c r="G9" s="192"/>
      <c r="H9" s="192"/>
      <c r="I9" s="192"/>
      <c r="J9" s="192"/>
      <c r="K9" s="192"/>
      <c r="L9" s="192"/>
      <c r="M9" s="192"/>
      <c r="N9" s="125"/>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83" t="s">
        <v>14</v>
      </c>
      <c r="Q10" s="84"/>
      <c r="R10" s="84"/>
      <c r="S10" s="84"/>
      <c r="T10" s="196" t="str">
        <f>LEFT(E89,1)</f>
        <v>Ａ</v>
      </c>
      <c r="U10" s="247" t="s">
        <v>15</v>
      </c>
      <c r="V10" s="247"/>
      <c r="W10" s="247"/>
      <c r="X10" s="24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市政の情報を市民に広く伝えるため、広報にいざを発行し全戸配布を行った。特に力を入れている事業などは特集記事で紹介したほか、写真やイラストなどを使用し親しみやすいレイアウトと、簡潔で分かりやすい内容で作成した。
あわせて、市民参加の一環として、行事等の撮影を市民カメラマンが行い、広報紙に掲載するなど市の記録活動を担っていただいた。
令和５年度からはLINEなどのSNSを活用し、電子版の周知を積極的に行った。引き続き電子版の活用を周知し、発行部数の削減に努める。
また、読者アンケートのプレゼントとして、市内店舗などの商品を提供いただくなど新たな取組を実施した。</v>
      </c>
      <c r="U12" s="49"/>
      <c r="V12" s="49"/>
      <c r="W12" s="49"/>
      <c r="X12" s="50"/>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32" t="s">
        <v>17</v>
      </c>
      <c r="B14" s="133"/>
      <c r="C14" s="133"/>
      <c r="D14" s="133"/>
      <c r="E14" s="134" t="str">
        <f>E51</f>
        <v>■市が直接実施  ■一部委託  □全部委託・指定管理  □その他</v>
      </c>
      <c r="F14" s="135"/>
      <c r="G14" s="135"/>
      <c r="H14" s="135"/>
      <c r="I14" s="135"/>
      <c r="J14" s="135"/>
      <c r="K14" s="135"/>
      <c r="L14" s="135"/>
      <c r="M14" s="135"/>
      <c r="N14" s="136"/>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32" t="s">
        <v>18</v>
      </c>
      <c r="B15" s="133"/>
      <c r="C15" s="133"/>
      <c r="D15" s="133"/>
      <c r="E15" s="134" t="str">
        <f>E52</f>
        <v>□国・県の制度　 □国・県の制度＋市独自の制度　 ■市独自の制度</v>
      </c>
      <c r="F15" s="135"/>
      <c r="G15" s="135"/>
      <c r="H15" s="135"/>
      <c r="I15" s="135"/>
      <c r="J15" s="135"/>
      <c r="K15" s="135"/>
      <c r="L15" s="135"/>
      <c r="M15" s="135"/>
      <c r="N15" s="136"/>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11" t="s">
        <v>19</v>
      </c>
      <c r="B16" s="112"/>
      <c r="C16" s="112"/>
      <c r="D16" s="112"/>
      <c r="E16" s="113" t="str">
        <f>E53</f>
        <v>なし</v>
      </c>
      <c r="F16" s="114"/>
      <c r="G16" s="114"/>
      <c r="H16" s="114"/>
      <c r="I16" s="114"/>
      <c r="J16" s="114"/>
      <c r="K16" s="114"/>
      <c r="L16" s="114"/>
      <c r="M16" s="114"/>
      <c r="N16" s="115"/>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40927000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40891000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36000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40643493</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283507</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0.99307286143621565</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市政の情報を市民に伝えるため広報にいざを発行し、全戸配布を行ったほか、公共施設及び駅に設置した。
１　規格　タブロイド判１２ページ
２　発行回数　年１２回（毎月１日発行）
３　発行部数　月平均７９，６００部
４　刷色　フルカラー
５　市民カメラマン　７人</v>
      </c>
      <c r="F26" s="104"/>
      <c r="G26" s="104"/>
      <c r="H26" s="104"/>
      <c r="I26" s="104"/>
      <c r="J26" s="104"/>
      <c r="K26" s="104"/>
      <c r="L26" s="104"/>
      <c r="M26" s="104"/>
      <c r="N26" s="105"/>
      <c r="O26" s="12"/>
      <c r="P26" s="39" t="s">
        <v>39</v>
      </c>
      <c r="Q26" s="40"/>
      <c r="R26" s="40"/>
      <c r="S26" s="246"/>
      <c r="T26" s="152" t="str">
        <f>E105</f>
        <v>各課から掲載の要望が増えているため、ページ数の増加や連載枠を設けるなどより充実した内容となるよう改善を図っていく。
あわせて、市民カメラマンの活用や、市内事業者の協力による読者アンケートプレゼント企画など、市民参加の取組を進める。
また、電子版の浸透とともに駅などの設置数は減らすなど、ニーズに合わせた発行部数となるよう調整する。</v>
      </c>
      <c r="U26" s="49"/>
      <c r="V26" s="49"/>
      <c r="W26" s="49"/>
      <c r="X26" s="50"/>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年間作成ページ</v>
      </c>
      <c r="C33" s="95"/>
      <c r="D33" s="15" t="str">
        <f t="shared" ref="D33:E36" si="1">D70</f>
        <v>ページ</v>
      </c>
      <c r="E33" s="147">
        <f t="shared" si="1"/>
        <v>144</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年間発行部数</v>
      </c>
      <c r="C34" s="95"/>
      <c r="D34" s="15" t="str">
        <f t="shared" si="1"/>
        <v>部</v>
      </c>
      <c r="E34" s="161">
        <f t="shared" si="1"/>
        <v>955500</v>
      </c>
      <c r="F34" s="161"/>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市民カメラマン活動のべ回数</v>
      </c>
      <c r="C35" s="95"/>
      <c r="D35" s="15" t="str">
        <f t="shared" si="1"/>
        <v>回</v>
      </c>
      <c r="E35" s="147">
        <f t="shared" si="1"/>
        <v>32</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第1節　共創のまちづくり</v>
      </c>
      <c r="F42" s="137"/>
      <c r="G42" s="137"/>
      <c r="H42" s="137"/>
      <c r="I42" s="137"/>
      <c r="J42" s="137"/>
      <c r="K42" s="137"/>
      <c r="L42" s="137"/>
      <c r="M42" s="137"/>
      <c r="N42" s="138"/>
      <c r="AA42" s="2">
        <v>1</v>
      </c>
      <c r="AB42" s="2" t="s">
        <v>44</v>
      </c>
    </row>
    <row r="43" spans="1:35" ht="20.100000000000001" customHeight="1" x14ac:dyDescent="0.15">
      <c r="A43" s="102" t="s">
        <v>6</v>
      </c>
      <c r="B43" s="103"/>
      <c r="C43" s="103"/>
      <c r="D43" s="103"/>
      <c r="E43" s="137" t="str">
        <f>AB43</f>
        <v>施策１　共創によるまちづくりの推進</v>
      </c>
      <c r="F43" s="137"/>
      <c r="G43" s="137"/>
      <c r="H43" s="137"/>
      <c r="I43" s="137"/>
      <c r="J43" s="137"/>
      <c r="K43" s="137"/>
      <c r="L43" s="137"/>
      <c r="M43" s="137"/>
      <c r="N43" s="138"/>
      <c r="AA43" s="2">
        <v>1</v>
      </c>
      <c r="AB43" s="2" t="s">
        <v>45</v>
      </c>
    </row>
    <row r="44" spans="1:35" ht="20.100000000000001" customHeight="1" x14ac:dyDescent="0.15">
      <c r="A44" s="238" t="s">
        <v>9</v>
      </c>
      <c r="B44" s="239"/>
      <c r="C44" s="239"/>
      <c r="D44" s="239"/>
      <c r="E44" s="240" t="s">
        <v>66</v>
      </c>
      <c r="F44" s="241"/>
      <c r="G44" s="241"/>
      <c r="H44" s="241"/>
      <c r="I44" s="241"/>
      <c r="J44" s="241"/>
      <c r="K44" s="241"/>
      <c r="L44" s="241"/>
      <c r="M44" s="241"/>
      <c r="N44" s="242"/>
    </row>
    <row r="45" spans="1:35" ht="20.100000000000001" customHeight="1" x14ac:dyDescent="0.15">
      <c r="A45" s="233" t="s">
        <v>10</v>
      </c>
      <c r="B45" s="234"/>
      <c r="C45" s="234"/>
      <c r="D45" s="234"/>
      <c r="E45" s="243" t="s">
        <v>47</v>
      </c>
      <c r="F45" s="244"/>
      <c r="G45" s="244"/>
      <c r="H45" s="244"/>
      <c r="I45" s="244"/>
      <c r="J45" s="244"/>
      <c r="K45" s="244"/>
      <c r="L45" s="244"/>
      <c r="M45" s="244"/>
      <c r="N45" s="245"/>
    </row>
    <row r="46" spans="1:35" ht="20.100000000000001" customHeight="1" x14ac:dyDescent="0.15">
      <c r="A46" s="227" t="s">
        <v>13</v>
      </c>
      <c r="B46" s="228"/>
      <c r="C46" s="228"/>
      <c r="D46" s="229"/>
      <c r="E46" s="230" t="s">
        <v>67</v>
      </c>
      <c r="F46" s="231"/>
      <c r="G46" s="231"/>
      <c r="H46" s="231"/>
      <c r="I46" s="231"/>
      <c r="J46" s="231"/>
      <c r="K46" s="231"/>
      <c r="L46" s="231"/>
      <c r="M46" s="231"/>
      <c r="N46" s="232"/>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33" t="s">
        <v>17</v>
      </c>
      <c r="B51" s="234"/>
      <c r="C51" s="234"/>
      <c r="D51" s="234"/>
      <c r="E51" s="235" t="str">
        <f>AA52 &amp; "市が直接実施  " &amp; AB52  &amp; "一部委託  "  &amp; AC52 &amp; "全部委託・指定管理  " &amp; AD52 &amp; "その他"</f>
        <v>■市が直接実施  ■一部委託  □全部委託・指定管理  □その他</v>
      </c>
      <c r="F51" s="236"/>
      <c r="G51" s="236"/>
      <c r="H51" s="236"/>
      <c r="I51" s="236"/>
      <c r="J51" s="236"/>
      <c r="K51" s="236"/>
      <c r="L51" s="236"/>
      <c r="M51" s="236"/>
      <c r="N51" s="237"/>
    </row>
    <row r="52" spans="1:40" ht="20.100000000000001" customHeight="1" x14ac:dyDescent="0.15">
      <c r="A52" s="233" t="s">
        <v>18</v>
      </c>
      <c r="B52" s="234"/>
      <c r="C52" s="234"/>
      <c r="D52" s="234"/>
      <c r="E52" s="235" t="str">
        <f>AA53 &amp; "国・県の制度　 " &amp; AB53  &amp; "国・県の制度＋市独自の制度　 "  &amp; AC53  &amp; "市独自の制度"</f>
        <v>□国・県の制度　 □国・県の制度＋市独自の制度　 ■市独自の制度</v>
      </c>
      <c r="F52" s="236"/>
      <c r="G52" s="236"/>
      <c r="H52" s="236"/>
      <c r="I52" s="236"/>
      <c r="J52" s="236"/>
      <c r="K52" s="236"/>
      <c r="L52" s="236"/>
      <c r="M52" s="236"/>
      <c r="N52" s="237"/>
      <c r="AA52" s="2" t="s">
        <v>49</v>
      </c>
      <c r="AB52" s="2" t="s">
        <v>49</v>
      </c>
      <c r="AC52" s="2" t="s">
        <v>50</v>
      </c>
      <c r="AD52" s="2" t="s">
        <v>50</v>
      </c>
    </row>
    <row r="53" spans="1:40" ht="20.100000000000001" customHeight="1" thickBot="1" x14ac:dyDescent="0.2">
      <c r="A53" s="222" t="s">
        <v>19</v>
      </c>
      <c r="B53" s="223"/>
      <c r="C53" s="223"/>
      <c r="D53" s="223"/>
      <c r="E53" s="224" t="s">
        <v>51</v>
      </c>
      <c r="F53" s="225"/>
      <c r="G53" s="225"/>
      <c r="H53" s="225"/>
      <c r="I53" s="225"/>
      <c r="J53" s="225"/>
      <c r="K53" s="225"/>
      <c r="L53" s="225"/>
      <c r="M53" s="225"/>
      <c r="N53" s="226"/>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40927000</v>
      </c>
      <c r="F57" s="107"/>
      <c r="G57" s="107">
        <f>IFERROR(HLOOKUP($AF$38,$AA$56:$AI$57,2,FALSE)*1000,"")</f>
        <v>45872000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36978</v>
      </c>
      <c r="AE57" s="17">
        <v>40927</v>
      </c>
      <c r="AF57" s="17">
        <v>45872</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40891000</v>
      </c>
      <c r="G58" s="9"/>
      <c r="H58" s="10">
        <f>IFERROR(G57-H59,"")</f>
        <v>45843000</v>
      </c>
      <c r="I58" s="9"/>
      <c r="J58" s="10">
        <f>IFERROR(I57-J59,"")</f>
        <v>0</v>
      </c>
      <c r="K58" s="9"/>
      <c r="L58" s="10">
        <f>IFERROR(K57-L59,"")</f>
        <v>0</v>
      </c>
      <c r="M58" s="9"/>
      <c r="N58" s="11">
        <f>IFERROR(M57-N59,"")</f>
        <v>0</v>
      </c>
      <c r="AA58" s="17">
        <v>0</v>
      </c>
      <c r="AB58" s="17">
        <v>0</v>
      </c>
      <c r="AC58" s="17">
        <v>0</v>
      </c>
      <c r="AD58" s="17">
        <v>19894263</v>
      </c>
      <c r="AE58" s="17">
        <v>40643493</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36000</v>
      </c>
      <c r="G59" s="9"/>
      <c r="H59" s="10">
        <f>IFERROR(HLOOKUP($AF$38,$AA$60:$AI$61,2,FALSE)*1000,"")</f>
        <v>29000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40643493</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283507</v>
      </c>
      <c r="F61" s="107"/>
      <c r="G61" s="107">
        <f>IFERROR(G57-G60,"")</f>
        <v>45872000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39</v>
      </c>
      <c r="AE61" s="18">
        <f t="shared" si="2"/>
        <v>36</v>
      </c>
      <c r="AF61" s="18">
        <f t="shared" si="2"/>
        <v>29</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0.99307286143621565</v>
      </c>
      <c r="F62" s="109"/>
      <c r="G62" s="109">
        <f>IFERROR(G$60/G$57,"")</f>
        <v>0</v>
      </c>
      <c r="H62" s="109"/>
      <c r="I62" s="109" t="str">
        <f>IFERROR(I$60/I$57,"")</f>
        <v/>
      </c>
      <c r="J62" s="109"/>
      <c r="K62" s="109" t="str">
        <f>IFERROR(K$60/K$57,"")</f>
        <v/>
      </c>
      <c r="L62" s="109"/>
      <c r="M62" s="109" t="str">
        <f>IFERROR(M$60/M$57,"")</f>
        <v/>
      </c>
      <c r="N62" s="110"/>
      <c r="AA62" s="19">
        <v>0</v>
      </c>
      <c r="AB62" s="19">
        <v>0</v>
      </c>
      <c r="AC62" s="19">
        <v>0</v>
      </c>
      <c r="AD62" s="19">
        <v>39</v>
      </c>
      <c r="AE62" s="19">
        <v>36</v>
      </c>
      <c r="AF62" s="19">
        <v>29</v>
      </c>
      <c r="AG62" s="19">
        <v>0</v>
      </c>
      <c r="AH62" s="19">
        <v>0</v>
      </c>
      <c r="AI62" s="19">
        <v>0</v>
      </c>
      <c r="AJ62" s="2" t="s">
        <v>52</v>
      </c>
      <c r="AL62" s="2" t="s">
        <v>52</v>
      </c>
      <c r="AN62" s="2" t="s">
        <v>52</v>
      </c>
    </row>
    <row r="63" spans="1:40" ht="20.100000000000001" customHeight="1" x14ac:dyDescent="0.15">
      <c r="A63" s="102" t="s">
        <v>38</v>
      </c>
      <c r="B63" s="103"/>
      <c r="C63" s="103"/>
      <c r="D63" s="103"/>
      <c r="E63" s="104" t="s">
        <v>68</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69</v>
      </c>
      <c r="C70" s="95"/>
      <c r="D70" s="20" t="s">
        <v>70</v>
      </c>
      <c r="E70" s="90">
        <f>IFERROR(HLOOKUP($AE$38,$AA$76:$AI$80,2,FALSE),"")</f>
        <v>144</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71</v>
      </c>
      <c r="C71" s="95"/>
      <c r="D71" s="20" t="s">
        <v>72</v>
      </c>
      <c r="E71" s="90">
        <f>IFERROR(HLOOKUP($AE$38,$AA$76:$AI$80,3,FALSE),"")</f>
        <v>955500</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73</v>
      </c>
      <c r="C72" s="95"/>
      <c r="D72" s="20" t="s">
        <v>74</v>
      </c>
      <c r="E72" s="90">
        <f>IFERROR(HLOOKUP($AE$38,$AA$76:$AI$80,4,FALSE),"")</f>
        <v>32</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144</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955500</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32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09" t="s">
        <v>7</v>
      </c>
      <c r="B85" s="210"/>
      <c r="C85" s="210"/>
      <c r="D85" s="210"/>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09" t="s">
        <v>11</v>
      </c>
      <c r="B87" s="210"/>
      <c r="C87" s="210"/>
      <c r="D87" s="210"/>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20" t="s">
        <v>14</v>
      </c>
      <c r="B89" s="221"/>
      <c r="C89" s="221"/>
      <c r="D89" s="221"/>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09" t="s">
        <v>16</v>
      </c>
      <c r="B91" s="210"/>
      <c r="C91" s="210"/>
      <c r="D91" s="211"/>
      <c r="E91" s="51" t="s">
        <v>75</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09" t="s">
        <v>28</v>
      </c>
      <c r="B98" s="210"/>
      <c r="C98" s="210"/>
      <c r="D98" s="211"/>
      <c r="E98" s="215" t="s">
        <v>64</v>
      </c>
      <c r="F98" s="216"/>
      <c r="G98" s="217" t="s">
        <v>29</v>
      </c>
      <c r="H98" s="218"/>
      <c r="I98" s="218"/>
      <c r="J98" s="218"/>
      <c r="K98" s="218"/>
      <c r="L98" s="218"/>
      <c r="M98" s="218"/>
      <c r="N98" s="219"/>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09" t="s">
        <v>39</v>
      </c>
      <c r="B105" s="210"/>
      <c r="C105" s="210"/>
      <c r="D105" s="211"/>
      <c r="E105" s="212" t="s">
        <v>76</v>
      </c>
      <c r="F105" s="213"/>
      <c r="G105" s="213"/>
      <c r="H105" s="213"/>
      <c r="I105" s="213"/>
      <c r="J105" s="213"/>
      <c r="K105" s="213"/>
      <c r="L105" s="213"/>
      <c r="M105" s="213"/>
      <c r="N105" s="214"/>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20" t="s">
        <v>3</v>
      </c>
      <c r="Q4" s="221"/>
      <c r="R4" s="221"/>
      <c r="S4" s="221"/>
      <c r="T4" s="196" t="str">
        <f>LEFT(E83,1)</f>
        <v>Ｂ</v>
      </c>
      <c r="U4" s="287" t="s">
        <v>4</v>
      </c>
      <c r="V4" s="287"/>
      <c r="W4" s="287"/>
      <c r="X4" s="28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第1節　共創のまちづくり</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共創によるまちづくりの推進</v>
      </c>
      <c r="F6" s="137"/>
      <c r="G6" s="137"/>
      <c r="H6" s="137"/>
      <c r="I6" s="137"/>
      <c r="J6" s="137"/>
      <c r="K6" s="137"/>
      <c r="L6" s="137"/>
      <c r="M6" s="137"/>
      <c r="N6" s="138"/>
      <c r="P6" s="209" t="s">
        <v>7</v>
      </c>
      <c r="Q6" s="210"/>
      <c r="R6" s="210"/>
      <c r="S6" s="210"/>
      <c r="T6" s="196" t="str">
        <f>LEFT(E85,1)</f>
        <v>Ｂ</v>
      </c>
      <c r="U6" s="287" t="s">
        <v>8</v>
      </c>
      <c r="V6" s="287"/>
      <c r="W6" s="287"/>
      <c r="X6" s="28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78" t="s">
        <v>9</v>
      </c>
      <c r="B7" s="279"/>
      <c r="C7" s="279"/>
      <c r="D7" s="279"/>
      <c r="E7" s="280" t="str">
        <f t="shared" si="0"/>
        <v>市勢要覧作成</v>
      </c>
      <c r="F7" s="281"/>
      <c r="G7" s="281"/>
      <c r="H7" s="281"/>
      <c r="I7" s="281"/>
      <c r="J7" s="281"/>
      <c r="K7" s="281"/>
      <c r="L7" s="281"/>
      <c r="M7" s="281"/>
      <c r="N7" s="282"/>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33" t="s">
        <v>10</v>
      </c>
      <c r="B8" s="234"/>
      <c r="C8" s="234"/>
      <c r="D8" s="234"/>
      <c r="E8" s="243" t="str">
        <f t="shared" si="0"/>
        <v>シティプロモーション課</v>
      </c>
      <c r="F8" s="244"/>
      <c r="G8" s="244"/>
      <c r="H8" s="244"/>
      <c r="I8" s="244"/>
      <c r="J8" s="244"/>
      <c r="K8" s="244"/>
      <c r="L8" s="244"/>
      <c r="M8" s="244"/>
      <c r="N8" s="245"/>
      <c r="P8" s="209" t="s">
        <v>11</v>
      </c>
      <c r="Q8" s="210"/>
      <c r="R8" s="210"/>
      <c r="S8" s="210"/>
      <c r="T8" s="183" t="str">
        <f>LEFT(E87,1)</f>
        <v>Ａ</v>
      </c>
      <c r="U8" s="287" t="s">
        <v>12</v>
      </c>
      <c r="V8" s="287"/>
      <c r="W8" s="287"/>
      <c r="X8" s="28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27" t="s">
        <v>13</v>
      </c>
      <c r="B9" s="228"/>
      <c r="C9" s="228"/>
      <c r="D9" s="229"/>
      <c r="E9" s="230" t="str">
        <f t="shared" si="0"/>
        <v>新座市勢要覧（市の情勢などについてカラー写真を用いて紹介する冊子）を、市内外の方に新座市のことを総合的に理解していただくことを目的に作成する。</v>
      </c>
      <c r="F9" s="231"/>
      <c r="G9" s="231"/>
      <c r="H9" s="231"/>
      <c r="I9" s="231"/>
      <c r="J9" s="231"/>
      <c r="K9" s="231"/>
      <c r="L9" s="231"/>
      <c r="M9" s="231"/>
      <c r="N9" s="232"/>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20" t="s">
        <v>14</v>
      </c>
      <c r="Q10" s="221"/>
      <c r="R10" s="221"/>
      <c r="S10" s="221"/>
      <c r="T10" s="196" t="str">
        <f>LEFT(E89,1)</f>
        <v>Ｂ</v>
      </c>
      <c r="U10" s="287" t="s">
        <v>15</v>
      </c>
      <c r="V10" s="287"/>
      <c r="W10" s="287"/>
      <c r="X10" s="28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市勢要覧は市の情勢やまちづくりの取組などを紹介するもので、おおむね４年に１回の周期で作成を行っている。令和４年度に簡易版を作成したが、本仕様での要覧は平成２９年度以来の作成となった。今回は、令和５年度から令和１４年度までの１０年間を推進期間とする「第５次新座市総合計画」をベースに、新座ブランドや四季折々の自然やイベントなど、新座市の魅力を市内外の方にアピールできるよう作成した。</v>
      </c>
      <c r="U12" s="213"/>
      <c r="V12" s="213"/>
      <c r="W12" s="213"/>
      <c r="X12" s="21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33" t="s">
        <v>17</v>
      </c>
      <c r="B14" s="234"/>
      <c r="C14" s="234"/>
      <c r="D14" s="234"/>
      <c r="E14" s="235" t="str">
        <f>E51</f>
        <v>■市が直接実施  ■一部委託  □全部委託・指定管理  □その他</v>
      </c>
      <c r="F14" s="236"/>
      <c r="G14" s="236"/>
      <c r="H14" s="236"/>
      <c r="I14" s="236"/>
      <c r="J14" s="236"/>
      <c r="K14" s="236"/>
      <c r="L14" s="236"/>
      <c r="M14" s="236"/>
      <c r="N14" s="237"/>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33" t="s">
        <v>18</v>
      </c>
      <c r="B15" s="234"/>
      <c r="C15" s="234"/>
      <c r="D15" s="234"/>
      <c r="E15" s="235" t="str">
        <f>E52</f>
        <v>□国・県の制度　 □国・県の制度＋市独自の制度　 ■市独自の制度</v>
      </c>
      <c r="F15" s="236"/>
      <c r="G15" s="236"/>
      <c r="H15" s="236"/>
      <c r="I15" s="236"/>
      <c r="J15" s="236"/>
      <c r="K15" s="236"/>
      <c r="L15" s="236"/>
      <c r="M15" s="236"/>
      <c r="N15" s="237"/>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22" t="s">
        <v>19</v>
      </c>
      <c r="B16" s="223"/>
      <c r="C16" s="223"/>
      <c r="D16" s="223"/>
      <c r="E16" s="224" t="str">
        <f>E53</f>
        <v>なし</v>
      </c>
      <c r="F16" s="225"/>
      <c r="G16" s="225"/>
      <c r="H16" s="225"/>
      <c r="I16" s="225"/>
      <c r="J16" s="225"/>
      <c r="K16" s="225"/>
      <c r="L16" s="225"/>
      <c r="M16" s="225"/>
      <c r="N16" s="226"/>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240000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240000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143000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97000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0.59583333333333333</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市内外の方に新座市の基本的な情報を総合的に理解していただくことを目的に作成した。
１　規格　Ａ４判
２　ページ数　８ページ
３　用紙　コート菊９３．５㎏
４　刷色　フルカラー　　
５　発行部数　２，０００部　
６　主な配布先　視察で来訪した自治体や出張先など</v>
      </c>
      <c r="F26" s="104"/>
      <c r="G26" s="104"/>
      <c r="H26" s="104"/>
      <c r="I26" s="104"/>
      <c r="J26" s="104"/>
      <c r="K26" s="104"/>
      <c r="L26" s="104"/>
      <c r="M26" s="104"/>
      <c r="N26" s="105"/>
      <c r="O26" s="12"/>
      <c r="P26" s="209" t="s">
        <v>39</v>
      </c>
      <c r="Q26" s="210"/>
      <c r="R26" s="210"/>
      <c r="S26" s="286"/>
      <c r="T26" s="152" t="str">
        <f>E105</f>
        <v>市の情勢を踏まえつつ、今後も定期的な作成を行う。
あわせて、主な使用用途は視察で来訪した自治体や出張などを想定しているが、電子版を市ホームページにも掲載しているため、市内外の方に新座市の魅力を知っていただくツールとして積極的な活用を図っていく。</v>
      </c>
      <c r="U26" s="213"/>
      <c r="V26" s="213"/>
      <c r="W26" s="213"/>
      <c r="X26" s="214"/>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配布部数</v>
      </c>
      <c r="C33" s="95"/>
      <c r="D33" s="15" t="str">
        <f t="shared" ref="D33:E36" si="1">D70</f>
        <v>部</v>
      </c>
      <c r="E33" s="147">
        <f t="shared" si="1"/>
        <v>103</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第1節　共創のまちづくり</v>
      </c>
      <c r="F42" s="137"/>
      <c r="G42" s="137"/>
      <c r="H42" s="137"/>
      <c r="I42" s="137"/>
      <c r="J42" s="137"/>
      <c r="K42" s="137"/>
      <c r="L42" s="137"/>
      <c r="M42" s="137"/>
      <c r="N42" s="138"/>
      <c r="AA42" s="2">
        <v>1</v>
      </c>
      <c r="AB42" s="2" t="s">
        <v>44</v>
      </c>
    </row>
    <row r="43" spans="1:35" ht="20.100000000000001" customHeight="1" x14ac:dyDescent="0.15">
      <c r="A43" s="102" t="s">
        <v>6</v>
      </c>
      <c r="B43" s="103"/>
      <c r="C43" s="103"/>
      <c r="D43" s="103"/>
      <c r="E43" s="137" t="str">
        <f>AB43</f>
        <v>施策１　共創によるまちづくりの推進</v>
      </c>
      <c r="F43" s="137"/>
      <c r="G43" s="137"/>
      <c r="H43" s="137"/>
      <c r="I43" s="137"/>
      <c r="J43" s="137"/>
      <c r="K43" s="137"/>
      <c r="L43" s="137"/>
      <c r="M43" s="137"/>
      <c r="N43" s="138"/>
      <c r="AA43" s="2">
        <v>1</v>
      </c>
      <c r="AB43" s="2" t="s">
        <v>45</v>
      </c>
    </row>
    <row r="44" spans="1:35" ht="20.100000000000001" customHeight="1" x14ac:dyDescent="0.15">
      <c r="A44" s="278" t="s">
        <v>9</v>
      </c>
      <c r="B44" s="279"/>
      <c r="C44" s="279"/>
      <c r="D44" s="279"/>
      <c r="E44" s="280" t="s">
        <v>77</v>
      </c>
      <c r="F44" s="281"/>
      <c r="G44" s="281"/>
      <c r="H44" s="281"/>
      <c r="I44" s="281"/>
      <c r="J44" s="281"/>
      <c r="K44" s="281"/>
      <c r="L44" s="281"/>
      <c r="M44" s="281"/>
      <c r="N44" s="282"/>
    </row>
    <row r="45" spans="1:35" ht="20.100000000000001" customHeight="1" x14ac:dyDescent="0.15">
      <c r="A45" s="273" t="s">
        <v>10</v>
      </c>
      <c r="B45" s="274"/>
      <c r="C45" s="274"/>
      <c r="D45" s="274"/>
      <c r="E45" s="283" t="s">
        <v>47</v>
      </c>
      <c r="F45" s="284"/>
      <c r="G45" s="284"/>
      <c r="H45" s="284"/>
      <c r="I45" s="284"/>
      <c r="J45" s="284"/>
      <c r="K45" s="284"/>
      <c r="L45" s="284"/>
      <c r="M45" s="284"/>
      <c r="N45" s="285"/>
    </row>
    <row r="46" spans="1:35" ht="20.100000000000001" customHeight="1" x14ac:dyDescent="0.15">
      <c r="A46" s="267" t="s">
        <v>13</v>
      </c>
      <c r="B46" s="268"/>
      <c r="C46" s="268"/>
      <c r="D46" s="269"/>
      <c r="E46" s="270" t="s">
        <v>78</v>
      </c>
      <c r="F46" s="271"/>
      <c r="G46" s="271"/>
      <c r="H46" s="271"/>
      <c r="I46" s="271"/>
      <c r="J46" s="271"/>
      <c r="K46" s="271"/>
      <c r="L46" s="271"/>
      <c r="M46" s="271"/>
      <c r="N46" s="272"/>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73" t="s">
        <v>17</v>
      </c>
      <c r="B51" s="274"/>
      <c r="C51" s="274"/>
      <c r="D51" s="274"/>
      <c r="E51" s="275" t="str">
        <f>AA52 &amp; "市が直接実施  " &amp; AB52  &amp; "一部委託  "  &amp; AC52 &amp; "全部委託・指定管理  " &amp; AD52 &amp; "その他"</f>
        <v>■市が直接実施  ■一部委託  □全部委託・指定管理  □その他</v>
      </c>
      <c r="F51" s="276"/>
      <c r="G51" s="276"/>
      <c r="H51" s="276"/>
      <c r="I51" s="276"/>
      <c r="J51" s="276"/>
      <c r="K51" s="276"/>
      <c r="L51" s="276"/>
      <c r="M51" s="276"/>
      <c r="N51" s="277"/>
    </row>
    <row r="52" spans="1:40" ht="20.100000000000001" customHeight="1" x14ac:dyDescent="0.15">
      <c r="A52" s="273" t="s">
        <v>18</v>
      </c>
      <c r="B52" s="274"/>
      <c r="C52" s="274"/>
      <c r="D52" s="274"/>
      <c r="E52" s="275" t="str">
        <f>AA53 &amp; "国・県の制度　 " &amp; AB53  &amp; "国・県の制度＋市独自の制度　 "  &amp; AC53  &amp; "市独自の制度"</f>
        <v>□国・県の制度　 □国・県の制度＋市独自の制度　 ■市独自の制度</v>
      </c>
      <c r="F52" s="276"/>
      <c r="G52" s="276"/>
      <c r="H52" s="276"/>
      <c r="I52" s="276"/>
      <c r="J52" s="276"/>
      <c r="K52" s="276"/>
      <c r="L52" s="276"/>
      <c r="M52" s="276"/>
      <c r="N52" s="277"/>
      <c r="AA52" s="2" t="s">
        <v>49</v>
      </c>
      <c r="AB52" s="2" t="s">
        <v>49</v>
      </c>
      <c r="AC52" s="2" t="s">
        <v>50</v>
      </c>
      <c r="AD52" s="2" t="s">
        <v>50</v>
      </c>
    </row>
    <row r="53" spans="1:40" ht="20.100000000000001" customHeight="1" thickBot="1" x14ac:dyDescent="0.2">
      <c r="A53" s="262" t="s">
        <v>19</v>
      </c>
      <c r="B53" s="263"/>
      <c r="C53" s="263"/>
      <c r="D53" s="263"/>
      <c r="E53" s="264" t="s">
        <v>51</v>
      </c>
      <c r="F53" s="265"/>
      <c r="G53" s="265"/>
      <c r="H53" s="265"/>
      <c r="I53" s="265"/>
      <c r="J53" s="265"/>
      <c r="K53" s="265"/>
      <c r="L53" s="265"/>
      <c r="M53" s="265"/>
      <c r="N53" s="266"/>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240000</v>
      </c>
      <c r="F57" s="107"/>
      <c r="G57" s="107">
        <f>IFERROR(HLOOKUP($AF$38,$AA$56:$AI$57,2,FALSE)*1000,"")</f>
        <v>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49</v>
      </c>
      <c r="AE57" s="17">
        <v>240</v>
      </c>
      <c r="AF57" s="17">
        <v>0</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240000</v>
      </c>
      <c r="G58" s="9"/>
      <c r="H58" s="10">
        <f>IFERROR(G57-H59,"")</f>
        <v>0</v>
      </c>
      <c r="I58" s="9"/>
      <c r="J58" s="10">
        <f>IFERROR(I57-J59,"")</f>
        <v>0</v>
      </c>
      <c r="K58" s="9"/>
      <c r="L58" s="10">
        <f>IFERROR(K57-L59,"")</f>
        <v>0</v>
      </c>
      <c r="M58" s="9"/>
      <c r="N58" s="11">
        <f>IFERROR(M57-N59,"")</f>
        <v>0</v>
      </c>
      <c r="AA58" s="17">
        <v>0</v>
      </c>
      <c r="AB58" s="17">
        <v>0</v>
      </c>
      <c r="AC58" s="17">
        <v>0</v>
      </c>
      <c r="AD58" s="17">
        <v>48400</v>
      </c>
      <c r="AE58" s="17">
        <v>143000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143000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97000</v>
      </c>
      <c r="F61" s="107"/>
      <c r="G61" s="107">
        <f>IFERROR(G57-G60,"")</f>
        <v>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0.59583333333333333</v>
      </c>
      <c r="F62" s="109"/>
      <c r="G62" s="109" t="str">
        <f>IFERROR(G$60/G$57,"")</f>
        <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79</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80</v>
      </c>
      <c r="C70" s="95"/>
      <c r="D70" s="20" t="s">
        <v>72</v>
      </c>
      <c r="E70" s="90">
        <f>IFERROR(HLOOKUP($AE$38,$AA$76:$AI$80,2,FALSE),"")</f>
        <v>103</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103</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49" t="s">
        <v>7</v>
      </c>
      <c r="B85" s="250"/>
      <c r="C85" s="250"/>
      <c r="D85" s="250"/>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49" t="s">
        <v>11</v>
      </c>
      <c r="B87" s="250"/>
      <c r="C87" s="250"/>
      <c r="D87" s="250"/>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60" t="s">
        <v>14</v>
      </c>
      <c r="B89" s="261"/>
      <c r="C89" s="261"/>
      <c r="D89" s="261"/>
      <c r="E89" s="78" t="s">
        <v>82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49" t="s">
        <v>16</v>
      </c>
      <c r="B91" s="250"/>
      <c r="C91" s="250"/>
      <c r="D91" s="251"/>
      <c r="E91" s="51" t="s">
        <v>83</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49" t="s">
        <v>28</v>
      </c>
      <c r="B98" s="250"/>
      <c r="C98" s="250"/>
      <c r="D98" s="251"/>
      <c r="E98" s="255" t="s">
        <v>84</v>
      </c>
      <c r="F98" s="256"/>
      <c r="G98" s="257" t="s">
        <v>29</v>
      </c>
      <c r="H98" s="258"/>
      <c r="I98" s="258"/>
      <c r="J98" s="258"/>
      <c r="K98" s="258"/>
      <c r="L98" s="258"/>
      <c r="M98" s="258"/>
      <c r="N98" s="259"/>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49" t="s">
        <v>39</v>
      </c>
      <c r="B105" s="250"/>
      <c r="C105" s="250"/>
      <c r="D105" s="251"/>
      <c r="E105" s="252" t="s">
        <v>85</v>
      </c>
      <c r="F105" s="253"/>
      <c r="G105" s="253"/>
      <c r="H105" s="253"/>
      <c r="I105" s="253"/>
      <c r="J105" s="253"/>
      <c r="K105" s="253"/>
      <c r="L105" s="253"/>
      <c r="M105" s="253"/>
      <c r="N105" s="254"/>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60" t="s">
        <v>3</v>
      </c>
      <c r="Q4" s="261"/>
      <c r="R4" s="261"/>
      <c r="S4" s="261"/>
      <c r="T4" s="196" t="str">
        <f>LEFT(E83,1)</f>
        <v>Ｂ</v>
      </c>
      <c r="U4" s="354" t="s">
        <v>4</v>
      </c>
      <c r="V4" s="354"/>
      <c r="W4" s="354"/>
      <c r="X4" s="355"/>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第1節　共創のまちづくり</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共創によるまちづくりの推進</v>
      </c>
      <c r="F6" s="137"/>
      <c r="G6" s="137"/>
      <c r="H6" s="137"/>
      <c r="I6" s="137"/>
      <c r="J6" s="137"/>
      <c r="K6" s="137"/>
      <c r="L6" s="137"/>
      <c r="M6" s="137"/>
      <c r="N6" s="138"/>
      <c r="P6" s="249" t="s">
        <v>7</v>
      </c>
      <c r="Q6" s="250"/>
      <c r="R6" s="250"/>
      <c r="S6" s="250"/>
      <c r="T6" s="196" t="str">
        <f>LEFT(E85,1)</f>
        <v>Ｂ</v>
      </c>
      <c r="U6" s="354" t="s">
        <v>8</v>
      </c>
      <c r="V6" s="354"/>
      <c r="W6" s="354"/>
      <c r="X6" s="355"/>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56" t="s">
        <v>9</v>
      </c>
      <c r="B7" s="357"/>
      <c r="C7" s="357"/>
      <c r="D7" s="357"/>
      <c r="E7" s="358" t="str">
        <f t="shared" si="0"/>
        <v>秘書広聴業務</v>
      </c>
      <c r="F7" s="359"/>
      <c r="G7" s="359"/>
      <c r="H7" s="359"/>
      <c r="I7" s="359"/>
      <c r="J7" s="359"/>
      <c r="K7" s="359"/>
      <c r="L7" s="359"/>
      <c r="M7" s="359"/>
      <c r="N7" s="360"/>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31" t="s">
        <v>10</v>
      </c>
      <c r="B8" s="332"/>
      <c r="C8" s="332"/>
      <c r="D8" s="332"/>
      <c r="E8" s="341" t="str">
        <f t="shared" si="0"/>
        <v>秘書広聴課</v>
      </c>
      <c r="F8" s="342"/>
      <c r="G8" s="342"/>
      <c r="H8" s="342"/>
      <c r="I8" s="342"/>
      <c r="J8" s="342"/>
      <c r="K8" s="342"/>
      <c r="L8" s="342"/>
      <c r="M8" s="342"/>
      <c r="N8" s="343"/>
      <c r="P8" s="328" t="s">
        <v>11</v>
      </c>
      <c r="Q8" s="329"/>
      <c r="R8" s="329"/>
      <c r="S8" s="329"/>
      <c r="T8" s="183" t="str">
        <f>LEFT(E87,1)</f>
        <v>Ｂ</v>
      </c>
      <c r="U8" s="344" t="s">
        <v>12</v>
      </c>
      <c r="V8" s="344"/>
      <c r="W8" s="344"/>
      <c r="X8" s="345"/>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46" t="s">
        <v>13</v>
      </c>
      <c r="B9" s="347"/>
      <c r="C9" s="347"/>
      <c r="D9" s="348"/>
      <c r="E9" s="349" t="str">
        <f t="shared" si="0"/>
        <v>市民からの意見等を市政に反映させるため、市長への手紙や、新座市長とタウンミーティング等を実施する。
また、子どもたちのユニークな意見を市政に反映させるとともに、柔軟な思考により斬新なアイデアの提案が期待できる大学生から市政に対する提言等を受けるため、小・中学生及び市内３大学学生からの提案等の場を設ける。</v>
      </c>
      <c r="F9" s="350"/>
      <c r="G9" s="350"/>
      <c r="H9" s="350"/>
      <c r="I9" s="350"/>
      <c r="J9" s="350"/>
      <c r="K9" s="350"/>
      <c r="L9" s="350"/>
      <c r="M9" s="350"/>
      <c r="N9" s="351"/>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52" t="s">
        <v>14</v>
      </c>
      <c r="Q10" s="353"/>
      <c r="R10" s="353"/>
      <c r="S10" s="353"/>
      <c r="T10" s="196" t="str">
        <f>LEFT(E89,1)</f>
        <v>Ａ</v>
      </c>
      <c r="U10" s="344" t="s">
        <v>15</v>
      </c>
      <c r="V10" s="344"/>
      <c r="W10" s="344"/>
      <c r="X10" s="345"/>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・市長への手紙やメール等の受付やそれらに対する回答作成を通じて、まちづくりの課題や市民ニーズを改めて把握することができた。
・小中学生と市長との懇談会、「未来の市長」作文、市内３大学学生と市長との懇談会の実施により、若い世代ならではの感覚で、今後のまちづくりにおいて参考となる提案を頂いた。また、学生にとっても市政に対する理解と関心を深める機会となったと捉えている。頂いた提案をどのようにいかしていくかが今後の課題である。
・新座市長とのタウンミーティングは、直接市民と対話できる貴重な機会であった。参加人数が今後の課題であると考える。</v>
      </c>
      <c r="U12" s="326"/>
      <c r="V12" s="326"/>
      <c r="W12" s="326"/>
      <c r="X12" s="32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31" t="s">
        <v>17</v>
      </c>
      <c r="B14" s="332"/>
      <c r="C14" s="332"/>
      <c r="D14" s="332"/>
      <c r="E14" s="333" t="str">
        <f>E51</f>
        <v>■市が直接実施  □一部委託  □全部委託・指定管理  □その他</v>
      </c>
      <c r="F14" s="334"/>
      <c r="G14" s="334"/>
      <c r="H14" s="334"/>
      <c r="I14" s="334"/>
      <c r="J14" s="334"/>
      <c r="K14" s="334"/>
      <c r="L14" s="334"/>
      <c r="M14" s="334"/>
      <c r="N14" s="335"/>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31" t="s">
        <v>18</v>
      </c>
      <c r="B15" s="332"/>
      <c r="C15" s="332"/>
      <c r="D15" s="332"/>
      <c r="E15" s="333" t="str">
        <f>E52</f>
        <v>□国・県の制度　 □国・県の制度＋市独自の制度　 ■市独自の制度</v>
      </c>
      <c r="F15" s="334"/>
      <c r="G15" s="334"/>
      <c r="H15" s="334"/>
      <c r="I15" s="334"/>
      <c r="J15" s="334"/>
      <c r="K15" s="334"/>
      <c r="L15" s="334"/>
      <c r="M15" s="334"/>
      <c r="N15" s="335"/>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36" t="s">
        <v>19</v>
      </c>
      <c r="B16" s="337"/>
      <c r="C16" s="337"/>
      <c r="D16" s="337"/>
      <c r="E16" s="338" t="str">
        <f>E53</f>
        <v>なし</v>
      </c>
      <c r="F16" s="339"/>
      <c r="G16" s="339"/>
      <c r="H16" s="339"/>
      <c r="I16" s="339"/>
      <c r="J16" s="339"/>
      <c r="K16" s="339"/>
      <c r="L16" s="339"/>
      <c r="M16" s="339"/>
      <c r="N16" s="340"/>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6109000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6109000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5780027</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328973</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0.94614945162874442</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１　苦情・要望受付（市長への手紙、ファックス、メール、要望書、電話・来庁）
２　新座市長とタウンミーティング
３　小・中学生と市長との意見交換会
４　「未来の市長」作文
５　市内３大学学生と市長との懇談会
６　パブリック・コメント</v>
      </c>
      <c r="F26" s="104"/>
      <c r="G26" s="104"/>
      <c r="H26" s="104"/>
      <c r="I26" s="104"/>
      <c r="J26" s="104"/>
      <c r="K26" s="104"/>
      <c r="L26" s="104"/>
      <c r="M26" s="104"/>
      <c r="N26" s="105"/>
      <c r="O26" s="12"/>
      <c r="P26" s="328" t="s">
        <v>39</v>
      </c>
      <c r="Q26" s="329"/>
      <c r="R26" s="329"/>
      <c r="S26" s="330"/>
      <c r="T26" s="152" t="str">
        <f>E105</f>
        <v>・市長への手紙やメール等の苦情・要望について、所管課と連携し、引き続き丁寧に対応していく。
・小中学生と市長との懇談会、「未来の市長」作文、市内３大学学生と市長との懇談会については、教育委員会、学校関係者の協力が不可欠である。事業を進めていく上で、関係者の負担が大きくならないよう効率的な実施方法を検討していく。
・新座市長とタウンミーティングの開催に当たっては、参加人数を増やすため、市広報や市ホームページに加え、ＳＮＳによる情報発信に注力していく。
・パブリックコメントは、条例制定や各種計画策定時に必要に応じて引き続き実施していく。</v>
      </c>
      <c r="U26" s="326"/>
      <c r="V26" s="326"/>
      <c r="W26" s="326"/>
      <c r="X26" s="327"/>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新座市長とタウンミーティング開催回数</v>
      </c>
      <c r="C33" s="95"/>
      <c r="D33" s="15" t="str">
        <f t="shared" ref="D33:E36" si="1">D70</f>
        <v>回</v>
      </c>
      <c r="E33" s="147">
        <f t="shared" si="1"/>
        <v>3</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新座市長とタウンミーティング延べ参加人数</v>
      </c>
      <c r="C34" s="95"/>
      <c r="D34" s="15" t="str">
        <f t="shared" si="1"/>
        <v>人</v>
      </c>
      <c r="E34" s="147">
        <f t="shared" si="1"/>
        <v>32</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第1節　共創のまちづくり</v>
      </c>
      <c r="F42" s="137"/>
      <c r="G42" s="137"/>
      <c r="H42" s="137"/>
      <c r="I42" s="137"/>
      <c r="J42" s="137"/>
      <c r="K42" s="137"/>
      <c r="L42" s="137"/>
      <c r="M42" s="137"/>
      <c r="N42" s="138"/>
      <c r="AA42" s="2">
        <v>1</v>
      </c>
      <c r="AB42" s="2" t="s">
        <v>44</v>
      </c>
    </row>
    <row r="43" spans="1:35" ht="20.100000000000001" customHeight="1" x14ac:dyDescent="0.15">
      <c r="A43" s="102" t="s">
        <v>6</v>
      </c>
      <c r="B43" s="103"/>
      <c r="C43" s="103"/>
      <c r="D43" s="103"/>
      <c r="E43" s="137" t="str">
        <f>AB43</f>
        <v>施策１　共創によるまちづくりの推進</v>
      </c>
      <c r="F43" s="137"/>
      <c r="G43" s="137"/>
      <c r="H43" s="137"/>
      <c r="I43" s="137"/>
      <c r="J43" s="137"/>
      <c r="K43" s="137"/>
      <c r="L43" s="137"/>
      <c r="M43" s="137"/>
      <c r="N43" s="138"/>
      <c r="AA43" s="2">
        <v>1</v>
      </c>
      <c r="AB43" s="2" t="s">
        <v>45</v>
      </c>
    </row>
    <row r="44" spans="1:35" ht="20.100000000000001" customHeight="1" x14ac:dyDescent="0.15">
      <c r="A44" s="318" t="s">
        <v>9</v>
      </c>
      <c r="B44" s="319"/>
      <c r="C44" s="319"/>
      <c r="D44" s="319"/>
      <c r="E44" s="320" t="s">
        <v>86</v>
      </c>
      <c r="F44" s="321"/>
      <c r="G44" s="321"/>
      <c r="H44" s="321"/>
      <c r="I44" s="321"/>
      <c r="J44" s="321"/>
      <c r="K44" s="321"/>
      <c r="L44" s="321"/>
      <c r="M44" s="321"/>
      <c r="N44" s="322"/>
    </row>
    <row r="45" spans="1:35" ht="20.100000000000001" customHeight="1" x14ac:dyDescent="0.15">
      <c r="A45" s="313" t="s">
        <v>10</v>
      </c>
      <c r="B45" s="314"/>
      <c r="C45" s="314"/>
      <c r="D45" s="314"/>
      <c r="E45" s="323" t="s">
        <v>87</v>
      </c>
      <c r="F45" s="324"/>
      <c r="G45" s="324"/>
      <c r="H45" s="324"/>
      <c r="I45" s="324"/>
      <c r="J45" s="324"/>
      <c r="K45" s="324"/>
      <c r="L45" s="324"/>
      <c r="M45" s="324"/>
      <c r="N45" s="325"/>
    </row>
    <row r="46" spans="1:35" ht="20.100000000000001" customHeight="1" x14ac:dyDescent="0.15">
      <c r="A46" s="307" t="s">
        <v>13</v>
      </c>
      <c r="B46" s="308"/>
      <c r="C46" s="308"/>
      <c r="D46" s="309"/>
      <c r="E46" s="310" t="s">
        <v>88</v>
      </c>
      <c r="F46" s="311"/>
      <c r="G46" s="311"/>
      <c r="H46" s="311"/>
      <c r="I46" s="311"/>
      <c r="J46" s="311"/>
      <c r="K46" s="311"/>
      <c r="L46" s="311"/>
      <c r="M46" s="311"/>
      <c r="N46" s="312"/>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13" t="s">
        <v>17</v>
      </c>
      <c r="B51" s="314"/>
      <c r="C51" s="314"/>
      <c r="D51" s="314"/>
      <c r="E51" s="315" t="str">
        <f>AA52 &amp; "市が直接実施  " &amp; AB52  &amp; "一部委託  "  &amp; AC52 &amp; "全部委託・指定管理  " &amp; AD52 &amp; "その他"</f>
        <v>■市が直接実施  □一部委託  □全部委託・指定管理  □その他</v>
      </c>
      <c r="F51" s="316"/>
      <c r="G51" s="316"/>
      <c r="H51" s="316"/>
      <c r="I51" s="316"/>
      <c r="J51" s="316"/>
      <c r="K51" s="316"/>
      <c r="L51" s="316"/>
      <c r="M51" s="316"/>
      <c r="N51" s="317"/>
    </row>
    <row r="52" spans="1:40" ht="20.100000000000001" customHeight="1" x14ac:dyDescent="0.15">
      <c r="A52" s="313" t="s">
        <v>18</v>
      </c>
      <c r="B52" s="314"/>
      <c r="C52" s="314"/>
      <c r="D52" s="314"/>
      <c r="E52" s="315" t="str">
        <f>AA53 &amp; "国・県の制度　 " &amp; AB53  &amp; "国・県の制度＋市独自の制度　 "  &amp; AC53  &amp; "市独自の制度"</f>
        <v>□国・県の制度　 □国・県の制度＋市独自の制度　 ■市独自の制度</v>
      </c>
      <c r="F52" s="316"/>
      <c r="G52" s="316"/>
      <c r="H52" s="316"/>
      <c r="I52" s="316"/>
      <c r="J52" s="316"/>
      <c r="K52" s="316"/>
      <c r="L52" s="316"/>
      <c r="M52" s="316"/>
      <c r="N52" s="317"/>
      <c r="AA52" s="2" t="s">
        <v>49</v>
      </c>
      <c r="AB52" s="2" t="s">
        <v>50</v>
      </c>
      <c r="AC52" s="2" t="s">
        <v>50</v>
      </c>
      <c r="AD52" s="2" t="s">
        <v>50</v>
      </c>
    </row>
    <row r="53" spans="1:40" ht="20.100000000000001" customHeight="1" thickBot="1" x14ac:dyDescent="0.2">
      <c r="A53" s="302" t="s">
        <v>19</v>
      </c>
      <c r="B53" s="303"/>
      <c r="C53" s="303"/>
      <c r="D53" s="303"/>
      <c r="E53" s="304" t="s">
        <v>51</v>
      </c>
      <c r="F53" s="305"/>
      <c r="G53" s="305"/>
      <c r="H53" s="305"/>
      <c r="I53" s="305"/>
      <c r="J53" s="305"/>
      <c r="K53" s="305"/>
      <c r="L53" s="305"/>
      <c r="M53" s="305"/>
      <c r="N53" s="306"/>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6109000</v>
      </c>
      <c r="F57" s="107"/>
      <c r="G57" s="107">
        <f>IFERROR(HLOOKUP($AF$38,$AA$56:$AI$57,2,FALSE)*1000,"")</f>
        <v>6865000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5753</v>
      </c>
      <c r="AE57" s="17">
        <v>6109</v>
      </c>
      <c r="AF57" s="17">
        <v>6865</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6109000</v>
      </c>
      <c r="G58" s="9"/>
      <c r="H58" s="10">
        <f>IFERROR(G57-H59,"")</f>
        <v>6865000</v>
      </c>
      <c r="I58" s="9"/>
      <c r="J58" s="10">
        <f>IFERROR(I57-J59,"")</f>
        <v>0</v>
      </c>
      <c r="K58" s="9"/>
      <c r="L58" s="10">
        <f>IFERROR(K57-L59,"")</f>
        <v>0</v>
      </c>
      <c r="M58" s="9"/>
      <c r="N58" s="11">
        <f>IFERROR(M57-N59,"")</f>
        <v>0</v>
      </c>
      <c r="AA58" s="17">
        <v>0</v>
      </c>
      <c r="AB58" s="17">
        <v>0</v>
      </c>
      <c r="AC58" s="17">
        <v>0</v>
      </c>
      <c r="AD58" s="17">
        <v>4099642</v>
      </c>
      <c r="AE58" s="17">
        <v>5780027</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5780027</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328973</v>
      </c>
      <c r="F61" s="107"/>
      <c r="G61" s="107">
        <f>IFERROR(G57-G60,"")</f>
        <v>6865000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0.94614945162874442</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89</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90</v>
      </c>
      <c r="C70" s="95"/>
      <c r="D70" s="20" t="s">
        <v>74</v>
      </c>
      <c r="E70" s="90">
        <f>IFERROR(HLOOKUP($AE$38,$AA$76:$AI$80,2,FALSE),"")</f>
        <v>3</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91</v>
      </c>
      <c r="C71" s="95"/>
      <c r="D71" s="20" t="s">
        <v>92</v>
      </c>
      <c r="E71" s="90">
        <f>IFERROR(HLOOKUP($AE$38,$AA$76:$AI$80,3,FALSE),"")</f>
        <v>32</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32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89" t="s">
        <v>7</v>
      </c>
      <c r="B85" s="290"/>
      <c r="C85" s="290"/>
      <c r="D85" s="290"/>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89" t="s">
        <v>11</v>
      </c>
      <c r="B87" s="290"/>
      <c r="C87" s="290"/>
      <c r="D87" s="290"/>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00" t="s">
        <v>14</v>
      </c>
      <c r="B89" s="301"/>
      <c r="C89" s="301"/>
      <c r="D89" s="301"/>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89" t="s">
        <v>16</v>
      </c>
      <c r="B91" s="290"/>
      <c r="C91" s="290"/>
      <c r="D91" s="291"/>
      <c r="E91" s="51" t="s">
        <v>93</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89" t="s">
        <v>28</v>
      </c>
      <c r="B98" s="290"/>
      <c r="C98" s="290"/>
      <c r="D98" s="291"/>
      <c r="E98" s="295" t="s">
        <v>64</v>
      </c>
      <c r="F98" s="296"/>
      <c r="G98" s="297" t="s">
        <v>29</v>
      </c>
      <c r="H98" s="298"/>
      <c r="I98" s="298"/>
      <c r="J98" s="298"/>
      <c r="K98" s="298"/>
      <c r="L98" s="298"/>
      <c r="M98" s="298"/>
      <c r="N98" s="299"/>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89" t="s">
        <v>39</v>
      </c>
      <c r="B105" s="290"/>
      <c r="C105" s="290"/>
      <c r="D105" s="291"/>
      <c r="E105" s="292" t="s">
        <v>94</v>
      </c>
      <c r="F105" s="293"/>
      <c r="G105" s="293"/>
      <c r="H105" s="293"/>
      <c r="I105" s="293"/>
      <c r="J105" s="293"/>
      <c r="K105" s="293"/>
      <c r="L105" s="293"/>
      <c r="M105" s="293"/>
      <c r="N105" s="294"/>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00" t="s">
        <v>3</v>
      </c>
      <c r="Q4" s="301"/>
      <c r="R4" s="301"/>
      <c r="S4" s="301"/>
      <c r="T4" s="196" t="str">
        <f>LEFT(E83,1)</f>
        <v>Ｂ</v>
      </c>
      <c r="U4" s="426" t="s">
        <v>4</v>
      </c>
      <c r="V4" s="426"/>
      <c r="W4" s="426"/>
      <c r="X4" s="427"/>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第1節　共創のまちづくり</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共創によるまちづくりの推進</v>
      </c>
      <c r="F6" s="137"/>
      <c r="G6" s="137"/>
      <c r="H6" s="137"/>
      <c r="I6" s="137"/>
      <c r="J6" s="137"/>
      <c r="K6" s="137"/>
      <c r="L6" s="137"/>
      <c r="M6" s="137"/>
      <c r="N6" s="138"/>
      <c r="P6" s="289" t="s">
        <v>7</v>
      </c>
      <c r="Q6" s="290"/>
      <c r="R6" s="290"/>
      <c r="S6" s="290"/>
      <c r="T6" s="196" t="str">
        <f>LEFT(E85,1)</f>
        <v>Ｂ</v>
      </c>
      <c r="U6" s="426" t="s">
        <v>8</v>
      </c>
      <c r="V6" s="426"/>
      <c r="W6" s="426"/>
      <c r="X6" s="427"/>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428" t="s">
        <v>9</v>
      </c>
      <c r="B7" s="429"/>
      <c r="C7" s="429"/>
      <c r="D7" s="429"/>
      <c r="E7" s="430" t="str">
        <f t="shared" si="0"/>
        <v>情報公開・個人情報保護</v>
      </c>
      <c r="F7" s="431"/>
      <c r="G7" s="431"/>
      <c r="H7" s="431"/>
      <c r="I7" s="431"/>
      <c r="J7" s="431"/>
      <c r="K7" s="431"/>
      <c r="L7" s="431"/>
      <c r="M7" s="431"/>
      <c r="N7" s="432"/>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403" t="s">
        <v>10</v>
      </c>
      <c r="B8" s="404"/>
      <c r="C8" s="404"/>
      <c r="D8" s="404"/>
      <c r="E8" s="413" t="str">
        <f t="shared" si="0"/>
        <v>総務課</v>
      </c>
      <c r="F8" s="414"/>
      <c r="G8" s="414"/>
      <c r="H8" s="414"/>
      <c r="I8" s="414"/>
      <c r="J8" s="414"/>
      <c r="K8" s="414"/>
      <c r="L8" s="414"/>
      <c r="M8" s="414"/>
      <c r="N8" s="415"/>
      <c r="P8" s="400" t="s">
        <v>11</v>
      </c>
      <c r="Q8" s="401"/>
      <c r="R8" s="401"/>
      <c r="S8" s="401"/>
      <c r="T8" s="183" t="str">
        <f>LEFT(E87,1)</f>
        <v>Ａ</v>
      </c>
      <c r="U8" s="416" t="s">
        <v>12</v>
      </c>
      <c r="V8" s="416"/>
      <c r="W8" s="416"/>
      <c r="X8" s="417"/>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418" t="s">
        <v>13</v>
      </c>
      <c r="B9" s="419"/>
      <c r="C9" s="419"/>
      <c r="D9" s="420"/>
      <c r="E9" s="421" t="str">
        <f t="shared" si="0"/>
        <v>市民の市政に対する理解と信頼を高め、市政への参画の促進に寄与することを目的として、市が保有する情報の公開の総合的な推進を図るとともに、市が保有する個人情報の保護に関する必要な措置を講じ、本人の請求により、開示、訂正及び利用停止を行う。</v>
      </c>
      <c r="F9" s="422"/>
      <c r="G9" s="422"/>
      <c r="H9" s="422"/>
      <c r="I9" s="422"/>
      <c r="J9" s="422"/>
      <c r="K9" s="422"/>
      <c r="L9" s="422"/>
      <c r="M9" s="422"/>
      <c r="N9" s="423"/>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424" t="s">
        <v>14</v>
      </c>
      <c r="Q10" s="425"/>
      <c r="R10" s="425"/>
      <c r="S10" s="425"/>
      <c r="T10" s="196" t="str">
        <f>LEFT(E89,1)</f>
        <v>Ａ</v>
      </c>
      <c r="U10" s="416" t="s">
        <v>15</v>
      </c>
      <c r="V10" s="416"/>
      <c r="W10" s="416"/>
      <c r="X10" s="417"/>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情報公開条例に基づき、市の保有する情報の公開の総合的な推進を図るとともに、公文書開示請求等に対する開示等を行った。
また、個人情報の保護に関する法律に基づき、市が保有する個人情報の適切な取扱いに努めるとともに、本人からの請求により保有個人情報の開示等を行った。
ホームページに掲載している手続の案内を見直したこともあり、電子申請システムを利用した請求が増えた。</v>
      </c>
      <c r="U12" s="398"/>
      <c r="V12" s="398"/>
      <c r="W12" s="398"/>
      <c r="X12" s="39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403" t="s">
        <v>17</v>
      </c>
      <c r="B14" s="404"/>
      <c r="C14" s="404"/>
      <c r="D14" s="404"/>
      <c r="E14" s="405" t="str">
        <f>E51</f>
        <v>■市が直接実施  □一部委託  □全部委託・指定管理  □その他</v>
      </c>
      <c r="F14" s="406"/>
      <c r="G14" s="406"/>
      <c r="H14" s="406"/>
      <c r="I14" s="406"/>
      <c r="J14" s="406"/>
      <c r="K14" s="406"/>
      <c r="L14" s="406"/>
      <c r="M14" s="406"/>
      <c r="N14" s="407"/>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403" t="s">
        <v>18</v>
      </c>
      <c r="B15" s="404"/>
      <c r="C15" s="404"/>
      <c r="D15" s="404"/>
      <c r="E15" s="405" t="str">
        <f>E52</f>
        <v>□国・県の制度　 □国・県の制度＋市独自の制度　 ■市独自の制度</v>
      </c>
      <c r="F15" s="406"/>
      <c r="G15" s="406"/>
      <c r="H15" s="406"/>
      <c r="I15" s="406"/>
      <c r="J15" s="406"/>
      <c r="K15" s="406"/>
      <c r="L15" s="406"/>
      <c r="M15" s="406"/>
      <c r="N15" s="407"/>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408" t="s">
        <v>19</v>
      </c>
      <c r="B16" s="409"/>
      <c r="C16" s="409"/>
      <c r="D16" s="409"/>
      <c r="E16" s="410" t="str">
        <f>E53</f>
        <v>新座市情報公開条例、個人情報の保護に関する法律</v>
      </c>
      <c r="F16" s="411"/>
      <c r="G16" s="411"/>
      <c r="H16" s="411"/>
      <c r="I16" s="411"/>
      <c r="J16" s="411"/>
      <c r="K16" s="411"/>
      <c r="L16" s="411"/>
      <c r="M16" s="411"/>
      <c r="N16" s="412"/>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155000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155000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32407</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122593</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0.2090774193548387</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情報公開条例に基づき、市の保有する情報の公開の総合的な推進を図るとともに、公文書開示請求等に対する開示等を行った。
また、個人情報の保護に関する法律に基づき、市が保有する個人情報の適切な取扱いに努めるとともに、本人からの請求により保有個人情報の開示等を行った。
１　情報公開・個人情報保護審査会及び情報公開・個人情報保護審議会の運営
　　審査案件が生じなかったため、開催しなかった。
２　情報公開閲覧コーナーの管理</v>
      </c>
      <c r="F26" s="104"/>
      <c r="G26" s="104"/>
      <c r="H26" s="104"/>
      <c r="I26" s="104"/>
      <c r="J26" s="104"/>
      <c r="K26" s="104"/>
      <c r="L26" s="104"/>
      <c r="M26" s="104"/>
      <c r="N26" s="105"/>
      <c r="O26" s="12"/>
      <c r="P26" s="400" t="s">
        <v>39</v>
      </c>
      <c r="Q26" s="401"/>
      <c r="R26" s="401"/>
      <c r="S26" s="402"/>
      <c r="T26" s="152" t="str">
        <f>E105</f>
        <v>制度周知の方法を検討しながら、引き続き事業を継続していく。</v>
      </c>
      <c r="U26" s="398"/>
      <c r="V26" s="398"/>
      <c r="W26" s="398"/>
      <c r="X26" s="399"/>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公文書開示請求・申出の受付件数</v>
      </c>
      <c r="C33" s="95"/>
      <c r="D33" s="15" t="str">
        <f t="shared" ref="D33:E36" si="1">D70</f>
        <v>件</v>
      </c>
      <c r="E33" s="147">
        <f t="shared" si="1"/>
        <v>48</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保有個人情報開示等請求の受付件数</v>
      </c>
      <c r="C34" s="95"/>
      <c r="D34" s="15" t="str">
        <f t="shared" si="1"/>
        <v>件</v>
      </c>
      <c r="E34" s="147">
        <f t="shared" si="1"/>
        <v>49</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第1節　共創のまちづくり</v>
      </c>
      <c r="F42" s="137"/>
      <c r="G42" s="137"/>
      <c r="H42" s="137"/>
      <c r="I42" s="137"/>
      <c r="J42" s="137"/>
      <c r="K42" s="137"/>
      <c r="L42" s="137"/>
      <c r="M42" s="137"/>
      <c r="N42" s="138"/>
      <c r="AA42" s="2">
        <v>1</v>
      </c>
      <c r="AB42" s="2" t="s">
        <v>44</v>
      </c>
    </row>
    <row r="43" spans="1:35" ht="20.100000000000001" customHeight="1" x14ac:dyDescent="0.15">
      <c r="A43" s="102" t="s">
        <v>6</v>
      </c>
      <c r="B43" s="103"/>
      <c r="C43" s="103"/>
      <c r="D43" s="103"/>
      <c r="E43" s="137" t="str">
        <f>AB43</f>
        <v>施策１　共創によるまちづくりの推進</v>
      </c>
      <c r="F43" s="137"/>
      <c r="G43" s="137"/>
      <c r="H43" s="137"/>
      <c r="I43" s="137"/>
      <c r="J43" s="137"/>
      <c r="K43" s="137"/>
      <c r="L43" s="137"/>
      <c r="M43" s="137"/>
      <c r="N43" s="138"/>
      <c r="AA43" s="2">
        <v>1</v>
      </c>
      <c r="AB43" s="2" t="s">
        <v>45</v>
      </c>
    </row>
    <row r="44" spans="1:35" ht="20.100000000000001" customHeight="1" x14ac:dyDescent="0.15">
      <c r="A44" s="390" t="s">
        <v>9</v>
      </c>
      <c r="B44" s="391"/>
      <c r="C44" s="391"/>
      <c r="D44" s="391"/>
      <c r="E44" s="392" t="s">
        <v>95</v>
      </c>
      <c r="F44" s="393"/>
      <c r="G44" s="393"/>
      <c r="H44" s="393"/>
      <c r="I44" s="393"/>
      <c r="J44" s="393"/>
      <c r="K44" s="393"/>
      <c r="L44" s="393"/>
      <c r="M44" s="393"/>
      <c r="N44" s="394"/>
    </row>
    <row r="45" spans="1:35" ht="20.100000000000001" customHeight="1" x14ac:dyDescent="0.15">
      <c r="A45" s="385" t="s">
        <v>10</v>
      </c>
      <c r="B45" s="386"/>
      <c r="C45" s="386"/>
      <c r="D45" s="386"/>
      <c r="E45" s="395" t="s">
        <v>96</v>
      </c>
      <c r="F45" s="396"/>
      <c r="G45" s="396"/>
      <c r="H45" s="396"/>
      <c r="I45" s="396"/>
      <c r="J45" s="396"/>
      <c r="K45" s="396"/>
      <c r="L45" s="396"/>
      <c r="M45" s="396"/>
      <c r="N45" s="397"/>
    </row>
    <row r="46" spans="1:35" ht="20.100000000000001" customHeight="1" x14ac:dyDescent="0.15">
      <c r="A46" s="379" t="s">
        <v>13</v>
      </c>
      <c r="B46" s="380"/>
      <c r="C46" s="380"/>
      <c r="D46" s="381"/>
      <c r="E46" s="382" t="s">
        <v>97</v>
      </c>
      <c r="F46" s="383"/>
      <c r="G46" s="383"/>
      <c r="H46" s="383"/>
      <c r="I46" s="383"/>
      <c r="J46" s="383"/>
      <c r="K46" s="383"/>
      <c r="L46" s="383"/>
      <c r="M46" s="383"/>
      <c r="N46" s="384"/>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85" t="s">
        <v>17</v>
      </c>
      <c r="B51" s="386"/>
      <c r="C51" s="386"/>
      <c r="D51" s="386"/>
      <c r="E51" s="387" t="str">
        <f>AA52 &amp; "市が直接実施  " &amp; AB52  &amp; "一部委託  "  &amp; AC52 &amp; "全部委託・指定管理  " &amp; AD52 &amp; "その他"</f>
        <v>■市が直接実施  □一部委託  □全部委託・指定管理  □その他</v>
      </c>
      <c r="F51" s="388"/>
      <c r="G51" s="388"/>
      <c r="H51" s="388"/>
      <c r="I51" s="388"/>
      <c r="J51" s="388"/>
      <c r="K51" s="388"/>
      <c r="L51" s="388"/>
      <c r="M51" s="388"/>
      <c r="N51" s="389"/>
    </row>
    <row r="52" spans="1:40" ht="20.100000000000001" customHeight="1" x14ac:dyDescent="0.15">
      <c r="A52" s="385" t="s">
        <v>18</v>
      </c>
      <c r="B52" s="386"/>
      <c r="C52" s="386"/>
      <c r="D52" s="386"/>
      <c r="E52" s="387" t="str">
        <f>AA53 &amp; "国・県の制度　 " &amp; AB53  &amp; "国・県の制度＋市独自の制度　 "  &amp; AC53  &amp; "市独自の制度"</f>
        <v>□国・県の制度　 □国・県の制度＋市独自の制度　 ■市独自の制度</v>
      </c>
      <c r="F52" s="388"/>
      <c r="G52" s="388"/>
      <c r="H52" s="388"/>
      <c r="I52" s="388"/>
      <c r="J52" s="388"/>
      <c r="K52" s="388"/>
      <c r="L52" s="388"/>
      <c r="M52" s="388"/>
      <c r="N52" s="389"/>
      <c r="AA52" s="2" t="s">
        <v>49</v>
      </c>
      <c r="AB52" s="2" t="s">
        <v>50</v>
      </c>
      <c r="AC52" s="2" t="s">
        <v>50</v>
      </c>
      <c r="AD52" s="2" t="s">
        <v>50</v>
      </c>
    </row>
    <row r="53" spans="1:40" ht="20.100000000000001" customHeight="1" thickBot="1" x14ac:dyDescent="0.2">
      <c r="A53" s="374" t="s">
        <v>19</v>
      </c>
      <c r="B53" s="375"/>
      <c r="C53" s="375"/>
      <c r="D53" s="375"/>
      <c r="E53" s="376" t="s">
        <v>98</v>
      </c>
      <c r="F53" s="377"/>
      <c r="G53" s="377"/>
      <c r="H53" s="377"/>
      <c r="I53" s="377"/>
      <c r="J53" s="377"/>
      <c r="K53" s="377"/>
      <c r="L53" s="377"/>
      <c r="M53" s="377"/>
      <c r="N53" s="378"/>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155000</v>
      </c>
      <c r="F57" s="107"/>
      <c r="G57" s="107">
        <f>IFERROR(HLOOKUP($AF$38,$AA$56:$AI$57,2,FALSE)*1000,"")</f>
        <v>158000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2757</v>
      </c>
      <c r="AE57" s="17">
        <v>155</v>
      </c>
      <c r="AF57" s="17">
        <v>158</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155000</v>
      </c>
      <c r="G58" s="9"/>
      <c r="H58" s="10">
        <f>IFERROR(G57-H59,"")</f>
        <v>158000</v>
      </c>
      <c r="I58" s="9"/>
      <c r="J58" s="10">
        <f>IFERROR(I57-J59,"")</f>
        <v>0</v>
      </c>
      <c r="K58" s="9"/>
      <c r="L58" s="10">
        <f>IFERROR(K57-L59,"")</f>
        <v>0</v>
      </c>
      <c r="M58" s="9"/>
      <c r="N58" s="11">
        <f>IFERROR(M57-N59,"")</f>
        <v>0</v>
      </c>
      <c r="AA58" s="17">
        <v>0</v>
      </c>
      <c r="AB58" s="17">
        <v>0</v>
      </c>
      <c r="AC58" s="17">
        <v>0</v>
      </c>
      <c r="AD58" s="17">
        <v>121000</v>
      </c>
      <c r="AE58" s="17">
        <v>32407</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32407</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122593</v>
      </c>
      <c r="F61" s="107"/>
      <c r="G61" s="107">
        <f>IFERROR(G57-G60,"")</f>
        <v>158000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0.2090774193548387</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99</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100</v>
      </c>
      <c r="C70" s="95"/>
      <c r="D70" s="20" t="s">
        <v>55</v>
      </c>
      <c r="E70" s="90">
        <f>IFERROR(HLOOKUP($AE$38,$AA$76:$AI$80,2,FALSE),"")</f>
        <v>48</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101</v>
      </c>
      <c r="C71" s="95"/>
      <c r="D71" s="20" t="s">
        <v>55</v>
      </c>
      <c r="E71" s="90">
        <f>IFERROR(HLOOKUP($AE$38,$AA$76:$AI$80,3,FALSE),"")</f>
        <v>49</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48</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49</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61" t="s">
        <v>7</v>
      </c>
      <c r="B85" s="362"/>
      <c r="C85" s="362"/>
      <c r="D85" s="362"/>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61" t="s">
        <v>11</v>
      </c>
      <c r="B87" s="362"/>
      <c r="C87" s="362"/>
      <c r="D87" s="362"/>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72" t="s">
        <v>14</v>
      </c>
      <c r="B89" s="373"/>
      <c r="C89" s="373"/>
      <c r="D89" s="373"/>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61" t="s">
        <v>16</v>
      </c>
      <c r="B91" s="362"/>
      <c r="C91" s="362"/>
      <c r="D91" s="363"/>
      <c r="E91" s="51" t="s">
        <v>102</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61" t="s">
        <v>28</v>
      </c>
      <c r="B98" s="362"/>
      <c r="C98" s="362"/>
      <c r="D98" s="363"/>
      <c r="E98" s="367" t="s">
        <v>84</v>
      </c>
      <c r="F98" s="368"/>
      <c r="G98" s="369" t="s">
        <v>29</v>
      </c>
      <c r="H98" s="370"/>
      <c r="I98" s="370"/>
      <c r="J98" s="370"/>
      <c r="K98" s="370"/>
      <c r="L98" s="370"/>
      <c r="M98" s="370"/>
      <c r="N98" s="371"/>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61" t="s">
        <v>39</v>
      </c>
      <c r="B105" s="362"/>
      <c r="C105" s="362"/>
      <c r="D105" s="363"/>
      <c r="E105" s="364" t="s">
        <v>103</v>
      </c>
      <c r="F105" s="365"/>
      <c r="G105" s="365"/>
      <c r="H105" s="365"/>
      <c r="I105" s="365"/>
      <c r="J105" s="365"/>
      <c r="K105" s="365"/>
      <c r="L105" s="365"/>
      <c r="M105" s="365"/>
      <c r="N105" s="366"/>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72" t="s">
        <v>3</v>
      </c>
      <c r="Q4" s="373"/>
      <c r="R4" s="373"/>
      <c r="S4" s="373"/>
      <c r="T4" s="196" t="str">
        <f>LEFT(E83,1)</f>
        <v>Ｂ</v>
      </c>
      <c r="U4" s="471" t="s">
        <v>4</v>
      </c>
      <c r="V4" s="471"/>
      <c r="W4" s="471"/>
      <c r="X4" s="47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第1節　共創のまちづくり</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共創によるまちづくりの推進</v>
      </c>
      <c r="F6" s="137"/>
      <c r="G6" s="137"/>
      <c r="H6" s="137"/>
      <c r="I6" s="137"/>
      <c r="J6" s="137"/>
      <c r="K6" s="137"/>
      <c r="L6" s="137"/>
      <c r="M6" s="137"/>
      <c r="N6" s="138"/>
      <c r="P6" s="361" t="s">
        <v>7</v>
      </c>
      <c r="Q6" s="362"/>
      <c r="R6" s="362"/>
      <c r="S6" s="362"/>
      <c r="T6" s="196" t="str">
        <f>LEFT(E85,1)</f>
        <v>Ｂ</v>
      </c>
      <c r="U6" s="471" t="s">
        <v>8</v>
      </c>
      <c r="V6" s="471"/>
      <c r="W6" s="471"/>
      <c r="X6" s="47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462" t="s">
        <v>9</v>
      </c>
      <c r="B7" s="463"/>
      <c r="C7" s="463"/>
      <c r="D7" s="463"/>
      <c r="E7" s="464" t="str">
        <f t="shared" si="0"/>
        <v>資産公開</v>
      </c>
      <c r="F7" s="465"/>
      <c r="G7" s="465"/>
      <c r="H7" s="465"/>
      <c r="I7" s="465"/>
      <c r="J7" s="465"/>
      <c r="K7" s="465"/>
      <c r="L7" s="465"/>
      <c r="M7" s="465"/>
      <c r="N7" s="466"/>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85" t="s">
        <v>10</v>
      </c>
      <c r="B8" s="386"/>
      <c r="C8" s="386"/>
      <c r="D8" s="386"/>
      <c r="E8" s="395" t="str">
        <f t="shared" si="0"/>
        <v>総務課</v>
      </c>
      <c r="F8" s="414"/>
      <c r="G8" s="414"/>
      <c r="H8" s="414"/>
      <c r="I8" s="414"/>
      <c r="J8" s="414"/>
      <c r="K8" s="414"/>
      <c r="L8" s="414"/>
      <c r="M8" s="414"/>
      <c r="N8" s="415"/>
      <c r="P8" s="361" t="s">
        <v>11</v>
      </c>
      <c r="Q8" s="362"/>
      <c r="R8" s="362"/>
      <c r="S8" s="362"/>
      <c r="T8" s="183" t="str">
        <f>LEFT(E87,1)</f>
        <v>Ａ</v>
      </c>
      <c r="U8" s="471" t="s">
        <v>12</v>
      </c>
      <c r="V8" s="471"/>
      <c r="W8" s="471"/>
      <c r="X8" s="47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418" t="s">
        <v>13</v>
      </c>
      <c r="B9" s="419"/>
      <c r="C9" s="419"/>
      <c r="D9" s="420"/>
      <c r="E9" s="421" t="str">
        <f t="shared" si="0"/>
        <v>政治倫理の確立のための新座市長の資産等の公開に関する条例に基づき、市長の資産等の公開を行う。</v>
      </c>
      <c r="F9" s="422"/>
      <c r="G9" s="422"/>
      <c r="H9" s="422"/>
      <c r="I9" s="422"/>
      <c r="J9" s="422"/>
      <c r="K9" s="422"/>
      <c r="L9" s="422"/>
      <c r="M9" s="422"/>
      <c r="N9" s="423"/>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72" t="s">
        <v>14</v>
      </c>
      <c r="Q10" s="373"/>
      <c r="R10" s="373"/>
      <c r="S10" s="373"/>
      <c r="T10" s="196" t="str">
        <f>LEFT(E89,1)</f>
        <v>Ｂ</v>
      </c>
      <c r="U10" s="471" t="s">
        <v>15</v>
      </c>
      <c r="V10" s="471"/>
      <c r="W10" s="471"/>
      <c r="X10" s="47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資産等報告書等を作成し、閲覧の請求があった場合にはこれに応じるが、令和５年度の閲覧件数は０件である。
また、市民が資産等報告書等について審査の申出を行った場合は、資産等公開審査会において審査を行うが、令和５年度は審査案件が生じなかったため開催していない。
しかしながら、政治倫理の確立を期し、もって民主政治の健全な発達に資するために必要な事業である。</v>
      </c>
      <c r="U12" s="365"/>
      <c r="V12" s="365"/>
      <c r="W12" s="365"/>
      <c r="X12" s="366"/>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85" t="s">
        <v>17</v>
      </c>
      <c r="B14" s="386"/>
      <c r="C14" s="386"/>
      <c r="D14" s="386"/>
      <c r="E14" s="387" t="str">
        <f>E51</f>
        <v>■市が直接実施  □一部委託  □全部委託・指定管理  □その他</v>
      </c>
      <c r="F14" s="406"/>
      <c r="G14" s="406"/>
      <c r="H14" s="406"/>
      <c r="I14" s="406"/>
      <c r="J14" s="406"/>
      <c r="K14" s="406"/>
      <c r="L14" s="406"/>
      <c r="M14" s="406"/>
      <c r="N14" s="407"/>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85" t="s">
        <v>18</v>
      </c>
      <c r="B15" s="386"/>
      <c r="C15" s="386"/>
      <c r="D15" s="386"/>
      <c r="E15" s="387" t="str">
        <f>E52</f>
        <v>□国・県の制度　 □国・県の制度＋市独自の制度　 ■市独自の制度</v>
      </c>
      <c r="F15" s="406"/>
      <c r="G15" s="406"/>
      <c r="H15" s="406"/>
      <c r="I15" s="406"/>
      <c r="J15" s="406"/>
      <c r="K15" s="406"/>
      <c r="L15" s="406"/>
      <c r="M15" s="406"/>
      <c r="N15" s="407"/>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74" t="s">
        <v>19</v>
      </c>
      <c r="B16" s="375"/>
      <c r="C16" s="375"/>
      <c r="D16" s="375"/>
      <c r="E16" s="376" t="str">
        <f>E53</f>
        <v>政治倫理の確立のための新座市長の資産等の公開に関する条例</v>
      </c>
      <c r="F16" s="377"/>
      <c r="G16" s="377"/>
      <c r="H16" s="377"/>
      <c r="I16" s="377"/>
      <c r="J16" s="377"/>
      <c r="K16" s="377"/>
      <c r="L16" s="377"/>
      <c r="M16" s="377"/>
      <c r="N16" s="378"/>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31000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31000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31000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政治倫理の確立のための新座市長の資産等の公開に関する条例に基づき、市長の資産等の公開を行った。
１　市長の資産等報告書の閲覧
２　資産等公開審査会の運営
　　審査案件が生じなかったため、開催しなかった。</v>
      </c>
      <c r="F26" s="104"/>
      <c r="G26" s="104"/>
      <c r="H26" s="104"/>
      <c r="I26" s="104"/>
      <c r="J26" s="104"/>
      <c r="K26" s="104"/>
      <c r="L26" s="104"/>
      <c r="M26" s="104"/>
      <c r="N26" s="105"/>
      <c r="O26" s="12"/>
      <c r="P26" s="361" t="s">
        <v>39</v>
      </c>
      <c r="Q26" s="362"/>
      <c r="R26" s="362"/>
      <c r="S26" s="470"/>
      <c r="T26" s="152" t="str">
        <f>E105</f>
        <v>市長が自己の所有する資産等を公開することにより、政治倫理の確立を期し、もって民主政治の健全な発達に資するため、今後も事業を継続する。</v>
      </c>
      <c r="U26" s="365"/>
      <c r="V26" s="365"/>
      <c r="W26" s="365"/>
      <c r="X26" s="366"/>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市長の資産等報告書の閲覧件数</v>
      </c>
      <c r="C33" s="95"/>
      <c r="D33" s="15" t="str">
        <f t="shared" ref="D33:E36" si="1">D70</f>
        <v>回</v>
      </c>
      <c r="E33" s="147">
        <f t="shared" si="1"/>
        <v>0</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資産等公開審査会開催回数</v>
      </c>
      <c r="C34" s="95"/>
      <c r="D34" s="15" t="str">
        <f t="shared" si="1"/>
        <v>回</v>
      </c>
      <c r="E34" s="147">
        <f t="shared" si="1"/>
        <v>0</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第1節　共創のまちづくり</v>
      </c>
      <c r="F42" s="137"/>
      <c r="G42" s="137"/>
      <c r="H42" s="137"/>
      <c r="I42" s="137"/>
      <c r="J42" s="137"/>
      <c r="K42" s="137"/>
      <c r="L42" s="137"/>
      <c r="M42" s="137"/>
      <c r="N42" s="138"/>
      <c r="AA42" s="2">
        <v>1</v>
      </c>
      <c r="AB42" s="2" t="s">
        <v>44</v>
      </c>
    </row>
    <row r="43" spans="1:35" ht="20.100000000000001" customHeight="1" x14ac:dyDescent="0.15">
      <c r="A43" s="102" t="s">
        <v>6</v>
      </c>
      <c r="B43" s="103"/>
      <c r="C43" s="103"/>
      <c r="D43" s="103"/>
      <c r="E43" s="137" t="str">
        <f>AB43</f>
        <v>施策１　共創によるまちづくりの推進</v>
      </c>
      <c r="F43" s="137"/>
      <c r="G43" s="137"/>
      <c r="H43" s="137"/>
      <c r="I43" s="137"/>
      <c r="J43" s="137"/>
      <c r="K43" s="137"/>
      <c r="L43" s="137"/>
      <c r="M43" s="137"/>
      <c r="N43" s="138"/>
      <c r="AA43" s="2">
        <v>1</v>
      </c>
      <c r="AB43" s="2" t="s">
        <v>45</v>
      </c>
    </row>
    <row r="44" spans="1:35" ht="20.100000000000001" customHeight="1" x14ac:dyDescent="0.15">
      <c r="A44" s="462" t="s">
        <v>9</v>
      </c>
      <c r="B44" s="463"/>
      <c r="C44" s="463"/>
      <c r="D44" s="463"/>
      <c r="E44" s="464" t="s">
        <v>104</v>
      </c>
      <c r="F44" s="465"/>
      <c r="G44" s="465"/>
      <c r="H44" s="465"/>
      <c r="I44" s="465"/>
      <c r="J44" s="465"/>
      <c r="K44" s="465"/>
      <c r="L44" s="465"/>
      <c r="M44" s="465"/>
      <c r="N44" s="466"/>
    </row>
    <row r="45" spans="1:35" ht="20.100000000000001" customHeight="1" x14ac:dyDescent="0.15">
      <c r="A45" s="457" t="s">
        <v>10</v>
      </c>
      <c r="B45" s="458"/>
      <c r="C45" s="458"/>
      <c r="D45" s="458"/>
      <c r="E45" s="467" t="s">
        <v>96</v>
      </c>
      <c r="F45" s="468"/>
      <c r="G45" s="468"/>
      <c r="H45" s="468"/>
      <c r="I45" s="468"/>
      <c r="J45" s="468"/>
      <c r="K45" s="468"/>
      <c r="L45" s="468"/>
      <c r="M45" s="468"/>
      <c r="N45" s="469"/>
    </row>
    <row r="46" spans="1:35" ht="20.100000000000001" customHeight="1" x14ac:dyDescent="0.15">
      <c r="A46" s="451" t="s">
        <v>13</v>
      </c>
      <c r="B46" s="452"/>
      <c r="C46" s="452"/>
      <c r="D46" s="453"/>
      <c r="E46" s="454" t="s">
        <v>105</v>
      </c>
      <c r="F46" s="455"/>
      <c r="G46" s="455"/>
      <c r="H46" s="455"/>
      <c r="I46" s="455"/>
      <c r="J46" s="455"/>
      <c r="K46" s="455"/>
      <c r="L46" s="455"/>
      <c r="M46" s="455"/>
      <c r="N46" s="456"/>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457" t="s">
        <v>17</v>
      </c>
      <c r="B51" s="458"/>
      <c r="C51" s="458"/>
      <c r="D51" s="458"/>
      <c r="E51" s="459" t="str">
        <f>AA52 &amp; "市が直接実施  " &amp; AB52  &amp; "一部委託  "  &amp; AC52 &amp; "全部委託・指定管理  " &amp; AD52 &amp; "その他"</f>
        <v>■市が直接実施  □一部委託  □全部委託・指定管理  □その他</v>
      </c>
      <c r="F51" s="460"/>
      <c r="G51" s="460"/>
      <c r="H51" s="460"/>
      <c r="I51" s="460"/>
      <c r="J51" s="460"/>
      <c r="K51" s="460"/>
      <c r="L51" s="460"/>
      <c r="M51" s="460"/>
      <c r="N51" s="461"/>
    </row>
    <row r="52" spans="1:40" ht="20.100000000000001" customHeight="1" x14ac:dyDescent="0.15">
      <c r="A52" s="457" t="s">
        <v>18</v>
      </c>
      <c r="B52" s="458"/>
      <c r="C52" s="458"/>
      <c r="D52" s="458"/>
      <c r="E52" s="459" t="str">
        <f>AA53 &amp; "国・県の制度　 " &amp; AB53  &amp; "国・県の制度＋市独自の制度　 "  &amp; AC53  &amp; "市独自の制度"</f>
        <v>□国・県の制度　 □国・県の制度＋市独自の制度　 ■市独自の制度</v>
      </c>
      <c r="F52" s="460"/>
      <c r="G52" s="460"/>
      <c r="H52" s="460"/>
      <c r="I52" s="460"/>
      <c r="J52" s="460"/>
      <c r="K52" s="460"/>
      <c r="L52" s="460"/>
      <c r="M52" s="460"/>
      <c r="N52" s="461"/>
      <c r="AA52" s="2" t="s">
        <v>49</v>
      </c>
      <c r="AB52" s="2" t="s">
        <v>50</v>
      </c>
      <c r="AC52" s="2" t="s">
        <v>50</v>
      </c>
      <c r="AD52" s="2" t="s">
        <v>50</v>
      </c>
    </row>
    <row r="53" spans="1:40" ht="20.100000000000001" customHeight="1" thickBot="1" x14ac:dyDescent="0.2">
      <c r="A53" s="446" t="s">
        <v>19</v>
      </c>
      <c r="B53" s="447"/>
      <c r="C53" s="447"/>
      <c r="D53" s="447"/>
      <c r="E53" s="448" t="s">
        <v>106</v>
      </c>
      <c r="F53" s="449"/>
      <c r="G53" s="449"/>
      <c r="H53" s="449"/>
      <c r="I53" s="449"/>
      <c r="J53" s="449"/>
      <c r="K53" s="449"/>
      <c r="L53" s="449"/>
      <c r="M53" s="449"/>
      <c r="N53" s="450"/>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31000</v>
      </c>
      <c r="F57" s="107"/>
      <c r="G57" s="107">
        <f>IFERROR(HLOOKUP($AF$38,$AA$56:$AI$57,2,FALSE)*1000,"")</f>
        <v>31000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31</v>
      </c>
      <c r="AE57" s="17">
        <v>31</v>
      </c>
      <c r="AF57" s="17">
        <v>31</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31000</v>
      </c>
      <c r="G58" s="9"/>
      <c r="H58" s="10">
        <f>IFERROR(G57-H59,"")</f>
        <v>31000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31000</v>
      </c>
      <c r="F61" s="107"/>
      <c r="G61" s="107">
        <f>IFERROR(G57-G60,"")</f>
        <v>31000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107</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108</v>
      </c>
      <c r="C70" s="95"/>
      <c r="D70" s="20" t="s">
        <v>74</v>
      </c>
      <c r="E70" s="90">
        <f>IFERROR(HLOOKUP($AE$38,$AA$76:$AI$80,2,FALSE),"")</f>
        <v>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109</v>
      </c>
      <c r="C71" s="95"/>
      <c r="D71" s="20" t="s">
        <v>74</v>
      </c>
      <c r="E71" s="90">
        <f>IFERROR(HLOOKUP($AE$38,$AA$76:$AI$80,3,FALSE),"")</f>
        <v>0</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0</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433" t="s">
        <v>7</v>
      </c>
      <c r="B85" s="434"/>
      <c r="C85" s="434"/>
      <c r="D85" s="434"/>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433" t="s">
        <v>11</v>
      </c>
      <c r="B87" s="434"/>
      <c r="C87" s="434"/>
      <c r="D87" s="434"/>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444" t="s">
        <v>14</v>
      </c>
      <c r="B89" s="445"/>
      <c r="C89" s="445"/>
      <c r="D89" s="445"/>
      <c r="E89" s="78" t="s">
        <v>82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433" t="s">
        <v>16</v>
      </c>
      <c r="B91" s="434"/>
      <c r="C91" s="434"/>
      <c r="D91" s="435"/>
      <c r="E91" s="51" t="s">
        <v>110</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433" t="s">
        <v>28</v>
      </c>
      <c r="B98" s="434"/>
      <c r="C98" s="434"/>
      <c r="D98" s="435"/>
      <c r="E98" s="439" t="s">
        <v>84</v>
      </c>
      <c r="F98" s="440"/>
      <c r="G98" s="441" t="s">
        <v>29</v>
      </c>
      <c r="H98" s="442"/>
      <c r="I98" s="442"/>
      <c r="J98" s="442"/>
      <c r="K98" s="442"/>
      <c r="L98" s="442"/>
      <c r="M98" s="442"/>
      <c r="N98" s="443"/>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433" t="s">
        <v>39</v>
      </c>
      <c r="B105" s="434"/>
      <c r="C105" s="434"/>
      <c r="D105" s="435"/>
      <c r="E105" s="436" t="s">
        <v>111</v>
      </c>
      <c r="F105" s="437"/>
      <c r="G105" s="437"/>
      <c r="H105" s="437"/>
      <c r="I105" s="437"/>
      <c r="J105" s="437"/>
      <c r="K105" s="437"/>
      <c r="L105" s="437"/>
      <c r="M105" s="437"/>
      <c r="N105" s="438"/>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444" t="s">
        <v>3</v>
      </c>
      <c r="Q4" s="445"/>
      <c r="R4" s="445"/>
      <c r="S4" s="445"/>
      <c r="T4" s="196" t="str">
        <f>LEFT(E83,1)</f>
        <v>Ｂ</v>
      </c>
      <c r="U4" s="511" t="s">
        <v>4</v>
      </c>
      <c r="V4" s="511"/>
      <c r="W4" s="511"/>
      <c r="X4" s="51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第1節　共創のまちづくり</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共創によるまちづくりの推進</v>
      </c>
      <c r="F6" s="137"/>
      <c r="G6" s="137"/>
      <c r="H6" s="137"/>
      <c r="I6" s="137"/>
      <c r="J6" s="137"/>
      <c r="K6" s="137"/>
      <c r="L6" s="137"/>
      <c r="M6" s="137"/>
      <c r="N6" s="138"/>
      <c r="P6" s="433" t="s">
        <v>7</v>
      </c>
      <c r="Q6" s="434"/>
      <c r="R6" s="434"/>
      <c r="S6" s="434"/>
      <c r="T6" s="196" t="str">
        <f>LEFT(E85,1)</f>
        <v>Ｂ</v>
      </c>
      <c r="U6" s="511" t="s">
        <v>8</v>
      </c>
      <c r="V6" s="511"/>
      <c r="W6" s="511"/>
      <c r="X6" s="51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502" t="s">
        <v>9</v>
      </c>
      <c r="B7" s="503"/>
      <c r="C7" s="503"/>
      <c r="D7" s="503"/>
      <c r="E7" s="504" t="str">
        <f t="shared" si="0"/>
        <v>市民意識調査</v>
      </c>
      <c r="F7" s="505"/>
      <c r="G7" s="505"/>
      <c r="H7" s="505"/>
      <c r="I7" s="505"/>
      <c r="J7" s="505"/>
      <c r="K7" s="505"/>
      <c r="L7" s="505"/>
      <c r="M7" s="505"/>
      <c r="N7" s="506"/>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457" t="s">
        <v>10</v>
      </c>
      <c r="B8" s="458"/>
      <c r="C8" s="458"/>
      <c r="D8" s="458"/>
      <c r="E8" s="467" t="str">
        <f t="shared" si="0"/>
        <v>秘書広聴課</v>
      </c>
      <c r="F8" s="468"/>
      <c r="G8" s="468"/>
      <c r="H8" s="468"/>
      <c r="I8" s="468"/>
      <c r="J8" s="468"/>
      <c r="K8" s="468"/>
      <c r="L8" s="468"/>
      <c r="M8" s="468"/>
      <c r="N8" s="469"/>
      <c r="P8" s="433" t="s">
        <v>11</v>
      </c>
      <c r="Q8" s="434"/>
      <c r="R8" s="434"/>
      <c r="S8" s="434"/>
      <c r="T8" s="183" t="str">
        <f>LEFT(E87,1)</f>
        <v>Ｂ</v>
      </c>
      <c r="U8" s="511" t="s">
        <v>12</v>
      </c>
      <c r="V8" s="511"/>
      <c r="W8" s="511"/>
      <c r="X8" s="51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451" t="s">
        <v>13</v>
      </c>
      <c r="B9" s="452"/>
      <c r="C9" s="452"/>
      <c r="D9" s="453"/>
      <c r="E9" s="454" t="str">
        <f t="shared" si="0"/>
        <v>市民の生活環境に対する意識や市政への要望・評価等を把握し、今後の市政運営の基礎的資料とすることを目的に、市民意識調査を実施する。</v>
      </c>
      <c r="F9" s="455"/>
      <c r="G9" s="455"/>
      <c r="H9" s="455"/>
      <c r="I9" s="455"/>
      <c r="J9" s="455"/>
      <c r="K9" s="455"/>
      <c r="L9" s="455"/>
      <c r="M9" s="455"/>
      <c r="N9" s="456"/>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444" t="s">
        <v>14</v>
      </c>
      <c r="Q10" s="445"/>
      <c r="R10" s="445"/>
      <c r="S10" s="445"/>
      <c r="T10" s="196" t="str">
        <f>LEFT(E89,1)</f>
        <v>Ａ</v>
      </c>
      <c r="U10" s="511" t="s">
        <v>15</v>
      </c>
      <c r="V10" s="511"/>
      <c r="W10" s="511"/>
      <c r="X10" s="51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プロポーザル方式を採用して業者を選定し、インターネット回答、チラシ作成、督促はがきの発送等、回答回収率向上に向けた取組を実施した。</v>
      </c>
      <c r="U12" s="437"/>
      <c r="V12" s="437"/>
      <c r="W12" s="437"/>
      <c r="X12" s="43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457" t="s">
        <v>17</v>
      </c>
      <c r="B14" s="458"/>
      <c r="C14" s="458"/>
      <c r="D14" s="458"/>
      <c r="E14" s="459" t="str">
        <f>E51</f>
        <v>■市が直接実施  □一部委託  □全部委託・指定管理  □その他</v>
      </c>
      <c r="F14" s="460"/>
      <c r="G14" s="460"/>
      <c r="H14" s="460"/>
      <c r="I14" s="460"/>
      <c r="J14" s="460"/>
      <c r="K14" s="460"/>
      <c r="L14" s="460"/>
      <c r="M14" s="460"/>
      <c r="N14" s="461"/>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457" t="s">
        <v>18</v>
      </c>
      <c r="B15" s="458"/>
      <c r="C15" s="458"/>
      <c r="D15" s="458"/>
      <c r="E15" s="459" t="str">
        <f>E52</f>
        <v>□国・県の制度　 □国・県の制度＋市独自の制度　 ■市独自の制度</v>
      </c>
      <c r="F15" s="460"/>
      <c r="G15" s="460"/>
      <c r="H15" s="460"/>
      <c r="I15" s="460"/>
      <c r="J15" s="460"/>
      <c r="K15" s="460"/>
      <c r="L15" s="460"/>
      <c r="M15" s="460"/>
      <c r="N15" s="461"/>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446" t="s">
        <v>19</v>
      </c>
      <c r="B16" s="447"/>
      <c r="C16" s="447"/>
      <c r="D16" s="447"/>
      <c r="E16" s="448" t="str">
        <f>E53</f>
        <v>なし</v>
      </c>
      <c r="F16" s="449"/>
      <c r="G16" s="449"/>
      <c r="H16" s="449"/>
      <c r="I16" s="449"/>
      <c r="J16" s="449"/>
      <c r="K16" s="449"/>
      <c r="L16" s="449"/>
      <c r="M16" s="449"/>
      <c r="N16" s="450"/>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5126000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5126000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5060000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66000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0.98712446351931327</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市民の生活環境に対する意識や市政への要望、評価等を把握し、今後の市政運営の基礎的資料を収集することを目的として、満１８歳以上の市民６，０００人を対象にアンケート調査を実施した。</v>
      </c>
      <c r="F26" s="104"/>
      <c r="G26" s="104"/>
      <c r="H26" s="104"/>
      <c r="I26" s="104"/>
      <c r="J26" s="104"/>
      <c r="K26" s="104"/>
      <c r="L26" s="104"/>
      <c r="M26" s="104"/>
      <c r="N26" s="105"/>
      <c r="O26" s="12"/>
      <c r="P26" s="433" t="s">
        <v>39</v>
      </c>
      <c r="Q26" s="434"/>
      <c r="R26" s="434"/>
      <c r="S26" s="510"/>
      <c r="T26" s="152" t="str">
        <f>E105</f>
        <v>・経年による市民の意識の変化を調査するため、おおむね５年ごとに実施する。回答回収率の向上に当たっては、前回調査に比べてＷｅｂ回答率が大きく上昇していることから、パソコンやスマートフォンによる回答がしやすい仕組みを構築していく。
≪参考≫
第１４回市民意識調査回答回収率：４３．８％（うち、Ｗｅｂ回答率：１３．７％）
第１５回市民意識調査回答回収率：４７．９％（うち、Ｗｅｂ回答率：３５．９％）
・市民意識調査実施後、各設問に対する回答結果を踏まえた課題及び今後の政策展開について、各所管課に作成を依頼し、取りまとめを行っている。市民意識調査の結果や、この取りまとめを今後どのように市政へいかしていくかが全庁的な課題であると捉えており、取組について検討していく。</v>
      </c>
      <c r="U26" s="437"/>
      <c r="V26" s="437"/>
      <c r="W26" s="437"/>
      <c r="X26" s="438"/>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Ｗｅｂ回答率</v>
      </c>
      <c r="C33" s="95"/>
      <c r="D33" s="15" t="str">
        <f t="shared" ref="D33:E36" si="1">D70</f>
        <v>％</v>
      </c>
      <c r="E33" s="147">
        <f t="shared" si="1"/>
        <v>35.9</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第1節　共創のまちづくり</v>
      </c>
      <c r="F42" s="137"/>
      <c r="G42" s="137"/>
      <c r="H42" s="137"/>
      <c r="I42" s="137"/>
      <c r="J42" s="137"/>
      <c r="K42" s="137"/>
      <c r="L42" s="137"/>
      <c r="M42" s="137"/>
      <c r="N42" s="138"/>
      <c r="AA42" s="2">
        <v>1</v>
      </c>
      <c r="AB42" s="2" t="s">
        <v>44</v>
      </c>
    </row>
    <row r="43" spans="1:35" ht="20.100000000000001" customHeight="1" x14ac:dyDescent="0.15">
      <c r="A43" s="102" t="s">
        <v>6</v>
      </c>
      <c r="B43" s="103"/>
      <c r="C43" s="103"/>
      <c r="D43" s="103"/>
      <c r="E43" s="137" t="str">
        <f>AB43</f>
        <v>施策１　共創によるまちづくりの推進</v>
      </c>
      <c r="F43" s="137"/>
      <c r="G43" s="137"/>
      <c r="H43" s="137"/>
      <c r="I43" s="137"/>
      <c r="J43" s="137"/>
      <c r="K43" s="137"/>
      <c r="L43" s="137"/>
      <c r="M43" s="137"/>
      <c r="N43" s="138"/>
      <c r="AA43" s="2">
        <v>1</v>
      </c>
      <c r="AB43" s="2" t="s">
        <v>45</v>
      </c>
    </row>
    <row r="44" spans="1:35" ht="20.100000000000001" customHeight="1" x14ac:dyDescent="0.15">
      <c r="A44" s="502" t="s">
        <v>9</v>
      </c>
      <c r="B44" s="503"/>
      <c r="C44" s="503"/>
      <c r="D44" s="503"/>
      <c r="E44" s="504" t="s">
        <v>112</v>
      </c>
      <c r="F44" s="505"/>
      <c r="G44" s="505"/>
      <c r="H44" s="505"/>
      <c r="I44" s="505"/>
      <c r="J44" s="505"/>
      <c r="K44" s="505"/>
      <c r="L44" s="505"/>
      <c r="M44" s="505"/>
      <c r="N44" s="506"/>
    </row>
    <row r="45" spans="1:35" ht="20.100000000000001" customHeight="1" x14ac:dyDescent="0.15">
      <c r="A45" s="497" t="s">
        <v>10</v>
      </c>
      <c r="B45" s="498"/>
      <c r="C45" s="498"/>
      <c r="D45" s="498"/>
      <c r="E45" s="507" t="s">
        <v>87</v>
      </c>
      <c r="F45" s="508"/>
      <c r="G45" s="508"/>
      <c r="H45" s="508"/>
      <c r="I45" s="508"/>
      <c r="J45" s="508"/>
      <c r="K45" s="508"/>
      <c r="L45" s="508"/>
      <c r="M45" s="508"/>
      <c r="N45" s="509"/>
    </row>
    <row r="46" spans="1:35" ht="20.100000000000001" customHeight="1" x14ac:dyDescent="0.15">
      <c r="A46" s="491" t="s">
        <v>13</v>
      </c>
      <c r="B46" s="492"/>
      <c r="C46" s="492"/>
      <c r="D46" s="493"/>
      <c r="E46" s="494" t="s">
        <v>113</v>
      </c>
      <c r="F46" s="495"/>
      <c r="G46" s="495"/>
      <c r="H46" s="495"/>
      <c r="I46" s="495"/>
      <c r="J46" s="495"/>
      <c r="K46" s="495"/>
      <c r="L46" s="495"/>
      <c r="M46" s="495"/>
      <c r="N46" s="496"/>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497" t="s">
        <v>17</v>
      </c>
      <c r="B51" s="498"/>
      <c r="C51" s="498"/>
      <c r="D51" s="498"/>
      <c r="E51" s="499" t="str">
        <f>AA52 &amp; "市が直接実施  " &amp; AB52  &amp; "一部委託  "  &amp; AC52 &amp; "全部委託・指定管理  " &amp; AD52 &amp; "その他"</f>
        <v>■市が直接実施  □一部委託  □全部委託・指定管理  □その他</v>
      </c>
      <c r="F51" s="500"/>
      <c r="G51" s="500"/>
      <c r="H51" s="500"/>
      <c r="I51" s="500"/>
      <c r="J51" s="500"/>
      <c r="K51" s="500"/>
      <c r="L51" s="500"/>
      <c r="M51" s="500"/>
      <c r="N51" s="501"/>
    </row>
    <row r="52" spans="1:40" ht="20.100000000000001" customHeight="1" x14ac:dyDescent="0.15">
      <c r="A52" s="497" t="s">
        <v>18</v>
      </c>
      <c r="B52" s="498"/>
      <c r="C52" s="498"/>
      <c r="D52" s="498"/>
      <c r="E52" s="499" t="str">
        <f>AA53 &amp; "国・県の制度　 " &amp; AB53  &amp; "国・県の制度＋市独自の制度　 "  &amp; AC53  &amp; "市独自の制度"</f>
        <v>□国・県の制度　 □国・県の制度＋市独自の制度　 ■市独自の制度</v>
      </c>
      <c r="F52" s="500"/>
      <c r="G52" s="500"/>
      <c r="H52" s="500"/>
      <c r="I52" s="500"/>
      <c r="J52" s="500"/>
      <c r="K52" s="500"/>
      <c r="L52" s="500"/>
      <c r="M52" s="500"/>
      <c r="N52" s="501"/>
      <c r="AA52" s="2" t="s">
        <v>49</v>
      </c>
      <c r="AB52" s="2" t="s">
        <v>50</v>
      </c>
      <c r="AC52" s="2" t="s">
        <v>50</v>
      </c>
      <c r="AD52" s="2" t="s">
        <v>50</v>
      </c>
    </row>
    <row r="53" spans="1:40" ht="20.100000000000001" customHeight="1" thickBot="1" x14ac:dyDescent="0.2">
      <c r="A53" s="486" t="s">
        <v>19</v>
      </c>
      <c r="B53" s="487"/>
      <c r="C53" s="487"/>
      <c r="D53" s="487"/>
      <c r="E53" s="488" t="s">
        <v>51</v>
      </c>
      <c r="F53" s="489"/>
      <c r="G53" s="489"/>
      <c r="H53" s="489"/>
      <c r="I53" s="489"/>
      <c r="J53" s="489"/>
      <c r="K53" s="489"/>
      <c r="L53" s="489"/>
      <c r="M53" s="489"/>
      <c r="N53" s="490"/>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5126000</v>
      </c>
      <c r="F57" s="107"/>
      <c r="G57" s="107">
        <f>IFERROR(HLOOKUP($AF$38,$AA$56:$AI$57,2,FALSE)*1000,"")</f>
        <v>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0</v>
      </c>
      <c r="AE57" s="17">
        <v>5126</v>
      </c>
      <c r="AF57" s="17">
        <v>0</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5126000</v>
      </c>
      <c r="G58" s="9"/>
      <c r="H58" s="10">
        <f>IFERROR(G57-H59,"")</f>
        <v>0</v>
      </c>
      <c r="I58" s="9"/>
      <c r="J58" s="10">
        <f>IFERROR(I57-J59,"")</f>
        <v>0</v>
      </c>
      <c r="K58" s="9"/>
      <c r="L58" s="10">
        <f>IFERROR(K57-L59,"")</f>
        <v>0</v>
      </c>
      <c r="M58" s="9"/>
      <c r="N58" s="11">
        <f>IFERROR(M57-N59,"")</f>
        <v>0</v>
      </c>
      <c r="AA58" s="17">
        <v>0</v>
      </c>
      <c r="AB58" s="17">
        <v>0</v>
      </c>
      <c r="AC58" s="17">
        <v>0</v>
      </c>
      <c r="AD58" s="17">
        <v>0</v>
      </c>
      <c r="AE58" s="17">
        <v>5060000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5060000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66000</v>
      </c>
      <c r="F61" s="107"/>
      <c r="G61" s="107">
        <f>IFERROR(G57-G60,"")</f>
        <v>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0.98712446351931327</v>
      </c>
      <c r="F62" s="109"/>
      <c r="G62" s="109" t="str">
        <f>IFERROR(G$60/G$57,"")</f>
        <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114</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115</v>
      </c>
      <c r="C70" s="95"/>
      <c r="D70" s="20" t="s">
        <v>57</v>
      </c>
      <c r="E70" s="90">
        <f>IFERROR(HLOOKUP($AE$38,$AA$76:$AI$80,2,FALSE),"")</f>
        <v>35.9</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35.9</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473" t="s">
        <v>7</v>
      </c>
      <c r="B85" s="474"/>
      <c r="C85" s="474"/>
      <c r="D85" s="474"/>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473" t="s">
        <v>11</v>
      </c>
      <c r="B87" s="474"/>
      <c r="C87" s="474"/>
      <c r="D87" s="474"/>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484" t="s">
        <v>14</v>
      </c>
      <c r="B89" s="485"/>
      <c r="C89" s="485"/>
      <c r="D89" s="485"/>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473" t="s">
        <v>16</v>
      </c>
      <c r="B91" s="474"/>
      <c r="C91" s="474"/>
      <c r="D91" s="475"/>
      <c r="E91" s="51" t="s">
        <v>116</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473" t="s">
        <v>28</v>
      </c>
      <c r="B98" s="474"/>
      <c r="C98" s="474"/>
      <c r="D98" s="475"/>
      <c r="E98" s="479" t="s">
        <v>64</v>
      </c>
      <c r="F98" s="480"/>
      <c r="G98" s="481" t="s">
        <v>29</v>
      </c>
      <c r="H98" s="482"/>
      <c r="I98" s="482"/>
      <c r="J98" s="482"/>
      <c r="K98" s="482"/>
      <c r="L98" s="482"/>
      <c r="M98" s="482"/>
      <c r="N98" s="483"/>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473" t="s">
        <v>39</v>
      </c>
      <c r="B105" s="474"/>
      <c r="C105" s="474"/>
      <c r="D105" s="475"/>
      <c r="E105" s="476" t="s">
        <v>117</v>
      </c>
      <c r="F105" s="477"/>
      <c r="G105" s="477"/>
      <c r="H105" s="477"/>
      <c r="I105" s="477"/>
      <c r="J105" s="477"/>
      <c r="K105" s="477"/>
      <c r="L105" s="477"/>
      <c r="M105" s="477"/>
      <c r="N105" s="478"/>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484" t="s">
        <v>3</v>
      </c>
      <c r="Q4" s="485"/>
      <c r="R4" s="485"/>
      <c r="S4" s="485"/>
      <c r="T4" s="196" t="str">
        <f>LEFT(E83,1)</f>
        <v>Ｂ</v>
      </c>
      <c r="U4" s="551" t="s">
        <v>4</v>
      </c>
      <c r="V4" s="551"/>
      <c r="W4" s="551"/>
      <c r="X4" s="55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第2節　人権</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人権尊重社会の構築</v>
      </c>
      <c r="F6" s="137"/>
      <c r="G6" s="137"/>
      <c r="H6" s="137"/>
      <c r="I6" s="137"/>
      <c r="J6" s="137"/>
      <c r="K6" s="137"/>
      <c r="L6" s="137"/>
      <c r="M6" s="137"/>
      <c r="N6" s="138"/>
      <c r="P6" s="473" t="s">
        <v>7</v>
      </c>
      <c r="Q6" s="474"/>
      <c r="R6" s="474"/>
      <c r="S6" s="474"/>
      <c r="T6" s="196" t="str">
        <f>LEFT(E85,1)</f>
        <v>Ｂ</v>
      </c>
      <c r="U6" s="551" t="s">
        <v>8</v>
      </c>
      <c r="V6" s="551"/>
      <c r="W6" s="551"/>
      <c r="X6" s="55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542" t="s">
        <v>9</v>
      </c>
      <c r="B7" s="543"/>
      <c r="C7" s="543"/>
      <c r="D7" s="543"/>
      <c r="E7" s="544" t="str">
        <f t="shared" si="0"/>
        <v>人権啓発推進</v>
      </c>
      <c r="F7" s="545"/>
      <c r="G7" s="545"/>
      <c r="H7" s="545"/>
      <c r="I7" s="545"/>
      <c r="J7" s="545"/>
      <c r="K7" s="545"/>
      <c r="L7" s="545"/>
      <c r="M7" s="545"/>
      <c r="N7" s="546"/>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497" t="s">
        <v>10</v>
      </c>
      <c r="B8" s="498"/>
      <c r="C8" s="498"/>
      <c r="D8" s="498"/>
      <c r="E8" s="507" t="str">
        <f t="shared" si="0"/>
        <v>人権推進室</v>
      </c>
      <c r="F8" s="508"/>
      <c r="G8" s="508"/>
      <c r="H8" s="508"/>
      <c r="I8" s="508"/>
      <c r="J8" s="508"/>
      <c r="K8" s="508"/>
      <c r="L8" s="508"/>
      <c r="M8" s="508"/>
      <c r="N8" s="509"/>
      <c r="P8" s="473" t="s">
        <v>11</v>
      </c>
      <c r="Q8" s="474"/>
      <c r="R8" s="474"/>
      <c r="S8" s="474"/>
      <c r="T8" s="183" t="str">
        <f>LEFT(E87,1)</f>
        <v>Ａ</v>
      </c>
      <c r="U8" s="551" t="s">
        <v>12</v>
      </c>
      <c r="V8" s="551"/>
      <c r="W8" s="551"/>
      <c r="X8" s="55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491" t="s">
        <v>13</v>
      </c>
      <c r="B9" s="452"/>
      <c r="C9" s="452"/>
      <c r="D9" s="453"/>
      <c r="E9" s="454" t="str">
        <f t="shared" si="0"/>
        <v>同和問題を始めとした人権問題の解決に向け、市民の理解を深め、差別のない明るい地域社会を築いていくため、各種施策を推進する。
また、戦争の記憶を風化させることなく、平和の尊さ、戦争・核兵器の悲惨さを広く市民に周知するため、平和事業を実施する。</v>
      </c>
      <c r="F9" s="455"/>
      <c r="G9" s="455"/>
      <c r="H9" s="455"/>
      <c r="I9" s="455"/>
      <c r="J9" s="455"/>
      <c r="K9" s="455"/>
      <c r="L9" s="455"/>
      <c r="M9" s="455"/>
      <c r="N9" s="456"/>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484" t="s">
        <v>14</v>
      </c>
      <c r="Q10" s="485"/>
      <c r="R10" s="485"/>
      <c r="S10" s="485"/>
      <c r="T10" s="196" t="str">
        <f>LEFT(E89,1)</f>
        <v>Ａ</v>
      </c>
      <c r="U10" s="551" t="s">
        <v>15</v>
      </c>
      <c r="V10" s="551"/>
      <c r="W10" s="551"/>
      <c r="X10" s="55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予定どおり実施することができた。
人権啓発品については、研修会等様々な機会を捉えて配布し、市職員、市内事業者、商工会、民生・児童委員、町内会等、より多くの方に対し意識啓発を図ることができた。
職員を対象とした研修会と市内事業者を対象とした研修会については、テーマを統一し、同日開催、同じ外部講師・会場とすることで、事務負担及び費用の軽減を図ることができた。
人権問題は、社会状況等の変化により複雑化、多様化の傾向にあり、関心も高まっている。市民の人権意識の醸成及び高揚を図るためには、継続的な啓発活動等を実施していく必要がある。</v>
      </c>
      <c r="U12" s="477"/>
      <c r="V12" s="477"/>
      <c r="W12" s="477"/>
      <c r="X12" s="47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497" t="s">
        <v>17</v>
      </c>
      <c r="B14" s="498"/>
      <c r="C14" s="498"/>
      <c r="D14" s="498"/>
      <c r="E14" s="499" t="str">
        <f>E51</f>
        <v>■市が直接実施  □一部委託  □全部委託・指定管理  □その他</v>
      </c>
      <c r="F14" s="500"/>
      <c r="G14" s="500"/>
      <c r="H14" s="500"/>
      <c r="I14" s="500"/>
      <c r="J14" s="500"/>
      <c r="K14" s="500"/>
      <c r="L14" s="500"/>
      <c r="M14" s="500"/>
      <c r="N14" s="501"/>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497" t="s">
        <v>18</v>
      </c>
      <c r="B15" s="498"/>
      <c r="C15" s="498"/>
      <c r="D15" s="498"/>
      <c r="E15" s="499" t="str">
        <f>E52</f>
        <v>□国・県の制度　 ■国・県の制度＋市独自の制度　 □市独自の制度</v>
      </c>
      <c r="F15" s="500"/>
      <c r="G15" s="500"/>
      <c r="H15" s="500"/>
      <c r="I15" s="500"/>
      <c r="J15" s="500"/>
      <c r="K15" s="500"/>
      <c r="L15" s="500"/>
      <c r="M15" s="500"/>
      <c r="N15" s="501"/>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486" t="s">
        <v>19</v>
      </c>
      <c r="B16" s="487"/>
      <c r="C16" s="487"/>
      <c r="D16" s="487"/>
      <c r="E16" s="488" t="str">
        <f>E53</f>
        <v>人権教育及び人権啓発の推進に関する法律、部落差別解消推進法、人権擁護委員法</v>
      </c>
      <c r="F16" s="489"/>
      <c r="G16" s="489"/>
      <c r="H16" s="489"/>
      <c r="I16" s="489"/>
      <c r="J16" s="489"/>
      <c r="K16" s="489"/>
      <c r="L16" s="489"/>
      <c r="M16" s="489"/>
      <c r="N16" s="490"/>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3667000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3667000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3443544</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223456</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0.93906299427324791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職員、市民及び市内事業者等を対象に、人権啓発品の作成・配布、市ＨＰ・広報紙による啓発記事の掲載、各種研修会の実施・参加等、様々な人権啓発事業を実施した。
性的マイノリティの方を対象に、新座市パートナーシップ・ファミリーシップ届出制度を実施するとともに、市の各種行政サービスへの適用等に取り組んだ。
平和展の開催、平和啓発懸垂幕の掲示等の平和事業を実施した。
人権擁護委員による人権相談（いじめ、差別、セクハラなど）を偶数月の第四木曜日（うち６月は特設人権相談）に実施した。</v>
      </c>
      <c r="F26" s="104"/>
      <c r="G26" s="104"/>
      <c r="H26" s="104"/>
      <c r="I26" s="104"/>
      <c r="J26" s="104"/>
      <c r="K26" s="104"/>
      <c r="L26" s="104"/>
      <c r="M26" s="104"/>
      <c r="N26" s="105"/>
      <c r="O26" s="12"/>
      <c r="P26" s="473" t="s">
        <v>39</v>
      </c>
      <c r="Q26" s="474"/>
      <c r="R26" s="474"/>
      <c r="S26" s="550"/>
      <c r="T26" s="152" t="str">
        <f>E105</f>
        <v>差別のない社会の実現のため、今後も複雑化、多様化する人権問題に関して、国・県等の関係機関や庁内関係各課と連携を図りながら継続的な啓発活動等を実施し、市民の人権意識の醸成及び高揚を図る。</v>
      </c>
      <c r="U26" s="477"/>
      <c r="V26" s="477"/>
      <c r="W26" s="477"/>
      <c r="X26" s="478"/>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研修会の開催回数</v>
      </c>
      <c r="C33" s="95"/>
      <c r="D33" s="15" t="str">
        <f t="shared" ref="D33:E36" si="1">D70</f>
        <v>回</v>
      </c>
      <c r="E33" s="147">
        <f t="shared" si="1"/>
        <v>2</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新座市企業人権問題研修会の参加人数</v>
      </c>
      <c r="C34" s="95"/>
      <c r="D34" s="15" t="str">
        <f t="shared" si="1"/>
        <v>人</v>
      </c>
      <c r="E34" s="147">
        <f t="shared" si="1"/>
        <v>50</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人権相談開設日数</v>
      </c>
      <c r="C35" s="95"/>
      <c r="D35" s="15" t="str">
        <f t="shared" si="1"/>
        <v>回</v>
      </c>
      <c r="E35" s="147">
        <f t="shared" si="1"/>
        <v>6</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平和展の開催回数</v>
      </c>
      <c r="C36" s="92"/>
      <c r="D36" s="16" t="str">
        <f t="shared" si="1"/>
        <v>回</v>
      </c>
      <c r="E36" s="149">
        <f t="shared" si="1"/>
        <v>1</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第2節　人権</v>
      </c>
      <c r="F42" s="137"/>
      <c r="G42" s="137"/>
      <c r="H42" s="137"/>
      <c r="I42" s="137"/>
      <c r="J42" s="137"/>
      <c r="K42" s="137"/>
      <c r="L42" s="137"/>
      <c r="M42" s="137"/>
      <c r="N42" s="138"/>
      <c r="AA42" s="2">
        <v>2</v>
      </c>
      <c r="AB42" s="2" t="s">
        <v>118</v>
      </c>
    </row>
    <row r="43" spans="1:35" ht="20.100000000000001" customHeight="1" x14ac:dyDescent="0.15">
      <c r="A43" s="102" t="s">
        <v>6</v>
      </c>
      <c r="B43" s="103"/>
      <c r="C43" s="103"/>
      <c r="D43" s="103"/>
      <c r="E43" s="137" t="str">
        <f>AB43</f>
        <v>施策１　人権尊重社会の構築</v>
      </c>
      <c r="F43" s="137"/>
      <c r="G43" s="137"/>
      <c r="H43" s="137"/>
      <c r="I43" s="137"/>
      <c r="J43" s="137"/>
      <c r="K43" s="137"/>
      <c r="L43" s="137"/>
      <c r="M43" s="137"/>
      <c r="N43" s="138"/>
      <c r="AA43" s="2">
        <v>1</v>
      </c>
      <c r="AB43" s="2" t="s">
        <v>119</v>
      </c>
    </row>
    <row r="44" spans="1:35" ht="20.100000000000001" customHeight="1" x14ac:dyDescent="0.15">
      <c r="A44" s="542" t="s">
        <v>9</v>
      </c>
      <c r="B44" s="543"/>
      <c r="C44" s="543"/>
      <c r="D44" s="543"/>
      <c r="E44" s="544" t="s">
        <v>120</v>
      </c>
      <c r="F44" s="545"/>
      <c r="G44" s="545"/>
      <c r="H44" s="545"/>
      <c r="I44" s="545"/>
      <c r="J44" s="545"/>
      <c r="K44" s="545"/>
      <c r="L44" s="545"/>
      <c r="M44" s="545"/>
      <c r="N44" s="546"/>
    </row>
    <row r="45" spans="1:35" ht="20.100000000000001" customHeight="1" x14ac:dyDescent="0.15">
      <c r="A45" s="537" t="s">
        <v>10</v>
      </c>
      <c r="B45" s="538"/>
      <c r="C45" s="538"/>
      <c r="D45" s="538"/>
      <c r="E45" s="547" t="s">
        <v>121</v>
      </c>
      <c r="F45" s="548"/>
      <c r="G45" s="548"/>
      <c r="H45" s="548"/>
      <c r="I45" s="548"/>
      <c r="J45" s="548"/>
      <c r="K45" s="548"/>
      <c r="L45" s="548"/>
      <c r="M45" s="548"/>
      <c r="N45" s="549"/>
    </row>
    <row r="46" spans="1:35" ht="20.100000000000001" customHeight="1" x14ac:dyDescent="0.15">
      <c r="A46" s="531" t="s">
        <v>13</v>
      </c>
      <c r="B46" s="532"/>
      <c r="C46" s="532"/>
      <c r="D46" s="533"/>
      <c r="E46" s="534" t="s">
        <v>122</v>
      </c>
      <c r="F46" s="535"/>
      <c r="G46" s="535"/>
      <c r="H46" s="535"/>
      <c r="I46" s="535"/>
      <c r="J46" s="535"/>
      <c r="K46" s="535"/>
      <c r="L46" s="535"/>
      <c r="M46" s="535"/>
      <c r="N46" s="536"/>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537" t="s">
        <v>17</v>
      </c>
      <c r="B51" s="538"/>
      <c r="C51" s="538"/>
      <c r="D51" s="538"/>
      <c r="E51" s="539" t="str">
        <f>AA52 &amp; "市が直接実施  " &amp; AB52  &amp; "一部委託  "  &amp; AC52 &amp; "全部委託・指定管理  " &amp; AD52 &amp; "その他"</f>
        <v>■市が直接実施  □一部委託  □全部委託・指定管理  □その他</v>
      </c>
      <c r="F51" s="540"/>
      <c r="G51" s="540"/>
      <c r="H51" s="540"/>
      <c r="I51" s="540"/>
      <c r="J51" s="540"/>
      <c r="K51" s="540"/>
      <c r="L51" s="540"/>
      <c r="M51" s="540"/>
      <c r="N51" s="541"/>
    </row>
    <row r="52" spans="1:40" ht="20.100000000000001" customHeight="1" x14ac:dyDescent="0.15">
      <c r="A52" s="537" t="s">
        <v>18</v>
      </c>
      <c r="B52" s="538"/>
      <c r="C52" s="538"/>
      <c r="D52" s="538"/>
      <c r="E52" s="539" t="str">
        <f>AA53 &amp; "国・県の制度　 " &amp; AB53  &amp; "国・県の制度＋市独自の制度　 "  &amp; AC53  &amp; "市独自の制度"</f>
        <v>□国・県の制度　 ■国・県の制度＋市独自の制度　 □市独自の制度</v>
      </c>
      <c r="F52" s="540"/>
      <c r="G52" s="540"/>
      <c r="H52" s="540"/>
      <c r="I52" s="540"/>
      <c r="J52" s="540"/>
      <c r="K52" s="540"/>
      <c r="L52" s="540"/>
      <c r="M52" s="540"/>
      <c r="N52" s="541"/>
      <c r="AA52" s="2" t="s">
        <v>49</v>
      </c>
      <c r="AB52" s="2" t="s">
        <v>50</v>
      </c>
      <c r="AC52" s="2" t="s">
        <v>50</v>
      </c>
      <c r="AD52" s="2" t="s">
        <v>50</v>
      </c>
    </row>
    <row r="53" spans="1:40" ht="20.100000000000001" customHeight="1" thickBot="1" x14ac:dyDescent="0.2">
      <c r="A53" s="526" t="s">
        <v>19</v>
      </c>
      <c r="B53" s="527"/>
      <c r="C53" s="527"/>
      <c r="D53" s="527"/>
      <c r="E53" s="528" t="s">
        <v>123</v>
      </c>
      <c r="F53" s="529"/>
      <c r="G53" s="529"/>
      <c r="H53" s="529"/>
      <c r="I53" s="529"/>
      <c r="J53" s="529"/>
      <c r="K53" s="529"/>
      <c r="L53" s="529"/>
      <c r="M53" s="529"/>
      <c r="N53" s="530"/>
      <c r="AA53" s="2" t="s">
        <v>50</v>
      </c>
      <c r="AB53" s="2" t="s">
        <v>49</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3667000</v>
      </c>
      <c r="F57" s="107"/>
      <c r="G57" s="107">
        <f>IFERROR(HLOOKUP($AF$38,$AA$56:$AI$57,2,FALSE)*1000,"")</f>
        <v>4115000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3437</v>
      </c>
      <c r="AE57" s="17">
        <v>3667</v>
      </c>
      <c r="AF57" s="17">
        <v>4115</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3667000</v>
      </c>
      <c r="G58" s="9"/>
      <c r="H58" s="10">
        <f>IFERROR(G57-H59,"")</f>
        <v>4115000</v>
      </c>
      <c r="I58" s="9"/>
      <c r="J58" s="10">
        <f>IFERROR(I57-J59,"")</f>
        <v>0</v>
      </c>
      <c r="K58" s="9"/>
      <c r="L58" s="10">
        <f>IFERROR(K57-L59,"")</f>
        <v>0</v>
      </c>
      <c r="M58" s="9"/>
      <c r="N58" s="11">
        <f>IFERROR(M57-N59,"")</f>
        <v>0</v>
      </c>
      <c r="AA58" s="17">
        <v>0</v>
      </c>
      <c r="AB58" s="17">
        <v>0</v>
      </c>
      <c r="AC58" s="17">
        <v>0</v>
      </c>
      <c r="AD58" s="17">
        <v>1892140</v>
      </c>
      <c r="AE58" s="17">
        <v>3443544</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3443544</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223456</v>
      </c>
      <c r="F61" s="107"/>
      <c r="G61" s="107">
        <f>IFERROR(G57-G60,"")</f>
        <v>4115000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0.93906299427324791</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124</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125</v>
      </c>
      <c r="C70" s="95"/>
      <c r="D70" s="20" t="s">
        <v>74</v>
      </c>
      <c r="E70" s="90">
        <f>IFERROR(HLOOKUP($AE$38,$AA$76:$AI$80,2,FALSE),"")</f>
        <v>2</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126</v>
      </c>
      <c r="C71" s="95"/>
      <c r="D71" s="20" t="s">
        <v>92</v>
      </c>
      <c r="E71" s="90">
        <f>IFERROR(HLOOKUP($AE$38,$AA$76:$AI$80,3,FALSE),"")</f>
        <v>50</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127</v>
      </c>
      <c r="C72" s="95"/>
      <c r="D72" s="20" t="s">
        <v>74</v>
      </c>
      <c r="E72" s="90">
        <f>IFERROR(HLOOKUP($AE$38,$AA$76:$AI$80,4,FALSE),"")</f>
        <v>6</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128</v>
      </c>
      <c r="C73" s="92"/>
      <c r="D73" s="21" t="s">
        <v>74</v>
      </c>
      <c r="E73" s="93">
        <f>IFERROR(HLOOKUP($AE$38,$AA$76:$AI$80,5,FALSE),"")</f>
        <v>1</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50</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6</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v>1</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513" t="s">
        <v>7</v>
      </c>
      <c r="B85" s="514"/>
      <c r="C85" s="514"/>
      <c r="D85" s="514"/>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513" t="s">
        <v>11</v>
      </c>
      <c r="B87" s="514"/>
      <c r="C87" s="514"/>
      <c r="D87" s="514"/>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524" t="s">
        <v>14</v>
      </c>
      <c r="B89" s="525"/>
      <c r="C89" s="525"/>
      <c r="D89" s="525"/>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513" t="s">
        <v>16</v>
      </c>
      <c r="B91" s="514"/>
      <c r="C91" s="514"/>
      <c r="D91" s="515"/>
      <c r="E91" s="51" t="s">
        <v>129</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513" t="s">
        <v>28</v>
      </c>
      <c r="B98" s="514"/>
      <c r="C98" s="514"/>
      <c r="D98" s="515"/>
      <c r="E98" s="519" t="s">
        <v>84</v>
      </c>
      <c r="F98" s="520"/>
      <c r="G98" s="521" t="s">
        <v>29</v>
      </c>
      <c r="H98" s="522"/>
      <c r="I98" s="522"/>
      <c r="J98" s="522"/>
      <c r="K98" s="522"/>
      <c r="L98" s="522"/>
      <c r="M98" s="522"/>
      <c r="N98" s="523"/>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513" t="s">
        <v>39</v>
      </c>
      <c r="B105" s="514"/>
      <c r="C105" s="514"/>
      <c r="D105" s="515"/>
      <c r="E105" s="516" t="s">
        <v>130</v>
      </c>
      <c r="F105" s="517"/>
      <c r="G105" s="517"/>
      <c r="H105" s="517"/>
      <c r="I105" s="517"/>
      <c r="J105" s="517"/>
      <c r="K105" s="517"/>
      <c r="L105" s="517"/>
      <c r="M105" s="517"/>
      <c r="N105" s="518"/>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524" t="s">
        <v>3</v>
      </c>
      <c r="Q4" s="525"/>
      <c r="R4" s="525"/>
      <c r="S4" s="525"/>
      <c r="T4" s="196" t="str">
        <f>LEFT(E83,1)</f>
        <v>Ｂ</v>
      </c>
      <c r="U4" s="618" t="s">
        <v>4</v>
      </c>
      <c r="V4" s="618"/>
      <c r="W4" s="618"/>
      <c r="X4" s="619"/>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第2節　人権</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人権尊重社会の構築</v>
      </c>
      <c r="F6" s="137"/>
      <c r="G6" s="137"/>
      <c r="H6" s="137"/>
      <c r="I6" s="137"/>
      <c r="J6" s="137"/>
      <c r="K6" s="137"/>
      <c r="L6" s="137"/>
      <c r="M6" s="137"/>
      <c r="N6" s="138"/>
      <c r="P6" s="513" t="s">
        <v>7</v>
      </c>
      <c r="Q6" s="514"/>
      <c r="R6" s="514"/>
      <c r="S6" s="514"/>
      <c r="T6" s="196" t="str">
        <f>LEFT(E85,1)</f>
        <v>Ｂ</v>
      </c>
      <c r="U6" s="618" t="s">
        <v>8</v>
      </c>
      <c r="V6" s="618"/>
      <c r="W6" s="618"/>
      <c r="X6" s="619"/>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620" t="s">
        <v>9</v>
      </c>
      <c r="B7" s="621"/>
      <c r="C7" s="621"/>
      <c r="D7" s="621"/>
      <c r="E7" s="622" t="str">
        <f t="shared" si="0"/>
        <v>行政相談</v>
      </c>
      <c r="F7" s="623"/>
      <c r="G7" s="623"/>
      <c r="H7" s="623"/>
      <c r="I7" s="623"/>
      <c r="J7" s="623"/>
      <c r="K7" s="623"/>
      <c r="L7" s="623"/>
      <c r="M7" s="623"/>
      <c r="N7" s="624"/>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595" t="s">
        <v>10</v>
      </c>
      <c r="B8" s="596"/>
      <c r="C8" s="596"/>
      <c r="D8" s="596"/>
      <c r="E8" s="605" t="str">
        <f t="shared" si="0"/>
        <v>人権推進室</v>
      </c>
      <c r="F8" s="606"/>
      <c r="G8" s="606"/>
      <c r="H8" s="606"/>
      <c r="I8" s="606"/>
      <c r="J8" s="606"/>
      <c r="K8" s="606"/>
      <c r="L8" s="606"/>
      <c r="M8" s="606"/>
      <c r="N8" s="607"/>
      <c r="P8" s="592" t="s">
        <v>11</v>
      </c>
      <c r="Q8" s="593"/>
      <c r="R8" s="593"/>
      <c r="S8" s="593"/>
      <c r="T8" s="183" t="str">
        <f>LEFT(E87,1)</f>
        <v>Ａ</v>
      </c>
      <c r="U8" s="608" t="s">
        <v>12</v>
      </c>
      <c r="V8" s="608"/>
      <c r="W8" s="608"/>
      <c r="X8" s="609"/>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610" t="s">
        <v>13</v>
      </c>
      <c r="B9" s="611"/>
      <c r="C9" s="611"/>
      <c r="D9" s="612"/>
      <c r="E9" s="613" t="str">
        <f t="shared" si="0"/>
        <v>国の行政機関、独立行政法人、特殊法人等に関する要望や苦情について、行政相談委員が相談窓口（無料）を開設する。</v>
      </c>
      <c r="F9" s="614"/>
      <c r="G9" s="614"/>
      <c r="H9" s="614"/>
      <c r="I9" s="614"/>
      <c r="J9" s="614"/>
      <c r="K9" s="614"/>
      <c r="L9" s="614"/>
      <c r="M9" s="614"/>
      <c r="N9" s="615"/>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616" t="s">
        <v>14</v>
      </c>
      <c r="Q10" s="617"/>
      <c r="R10" s="617"/>
      <c r="S10" s="617"/>
      <c r="T10" s="196" t="str">
        <f>LEFT(E89,1)</f>
        <v>Ａ</v>
      </c>
      <c r="U10" s="608" t="s">
        <v>15</v>
      </c>
      <c r="V10" s="608"/>
      <c r="W10" s="608"/>
      <c r="X10" s="609"/>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予定どおり実施することができたが、国の行政機関、独立行政法人、特殊法人等に関する要望や苦情についての相談案件はなかった。</v>
      </c>
      <c r="U12" s="590"/>
      <c r="V12" s="590"/>
      <c r="W12" s="590"/>
      <c r="X12" s="59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595" t="s">
        <v>17</v>
      </c>
      <c r="B14" s="596"/>
      <c r="C14" s="596"/>
      <c r="D14" s="596"/>
      <c r="E14" s="597" t="str">
        <f>E51</f>
        <v>■市が直接実施  □一部委託  □全部委託・指定管理  □その他</v>
      </c>
      <c r="F14" s="598"/>
      <c r="G14" s="598"/>
      <c r="H14" s="598"/>
      <c r="I14" s="598"/>
      <c r="J14" s="598"/>
      <c r="K14" s="598"/>
      <c r="L14" s="598"/>
      <c r="M14" s="598"/>
      <c r="N14" s="599"/>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595" t="s">
        <v>18</v>
      </c>
      <c r="B15" s="596"/>
      <c r="C15" s="596"/>
      <c r="D15" s="596"/>
      <c r="E15" s="597" t="str">
        <f>E52</f>
        <v>□国・県の制度　 ■国・県の制度＋市独自の制度　 □市独自の制度</v>
      </c>
      <c r="F15" s="598"/>
      <c r="G15" s="598"/>
      <c r="H15" s="598"/>
      <c r="I15" s="598"/>
      <c r="J15" s="598"/>
      <c r="K15" s="598"/>
      <c r="L15" s="598"/>
      <c r="M15" s="598"/>
      <c r="N15" s="599"/>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600" t="s">
        <v>19</v>
      </c>
      <c r="B16" s="601"/>
      <c r="C16" s="601"/>
      <c r="D16" s="601"/>
      <c r="E16" s="602" t="str">
        <f>E53</f>
        <v>行政相談委員法</v>
      </c>
      <c r="F16" s="603"/>
      <c r="G16" s="603"/>
      <c r="H16" s="603"/>
      <c r="I16" s="603"/>
      <c r="J16" s="603"/>
      <c r="K16" s="603"/>
      <c r="L16" s="603"/>
      <c r="M16" s="603"/>
      <c r="N16" s="604"/>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70000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70000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69484</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516</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0.99262857142857142</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行政相談委員による相談窓口（無料）を偶数月の第四月曜日（うち１０月は特設相談）に開設した。
相談日程や会場等について、市ＨＰや広報紙等により周知を行った。</v>
      </c>
      <c r="F26" s="104"/>
      <c r="G26" s="104"/>
      <c r="H26" s="104"/>
      <c r="I26" s="104"/>
      <c r="J26" s="104"/>
      <c r="K26" s="104"/>
      <c r="L26" s="104"/>
      <c r="M26" s="104"/>
      <c r="N26" s="105"/>
      <c r="O26" s="12"/>
      <c r="P26" s="592" t="s">
        <v>39</v>
      </c>
      <c r="Q26" s="593"/>
      <c r="R26" s="593"/>
      <c r="S26" s="594"/>
      <c r="T26" s="152" t="str">
        <f>E105</f>
        <v>法令に基づく事務であるため、継続して実施していく。
引き続き、相談窓口の周知・啓発に努める。</v>
      </c>
      <c r="U26" s="590"/>
      <c r="V26" s="590"/>
      <c r="W26" s="590"/>
      <c r="X26" s="591"/>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行政相談開設日数</v>
      </c>
      <c r="C33" s="95"/>
      <c r="D33" s="15" t="str">
        <f t="shared" ref="D33:E36" si="1">D70</f>
        <v>回</v>
      </c>
      <c r="E33" s="147">
        <f t="shared" si="1"/>
        <v>6</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第2節　人権</v>
      </c>
      <c r="F42" s="137"/>
      <c r="G42" s="137"/>
      <c r="H42" s="137"/>
      <c r="I42" s="137"/>
      <c r="J42" s="137"/>
      <c r="K42" s="137"/>
      <c r="L42" s="137"/>
      <c r="M42" s="137"/>
      <c r="N42" s="138"/>
      <c r="AA42" s="2">
        <v>2</v>
      </c>
      <c r="AB42" s="2" t="s">
        <v>118</v>
      </c>
    </row>
    <row r="43" spans="1:35" ht="20.100000000000001" customHeight="1" x14ac:dyDescent="0.15">
      <c r="A43" s="102" t="s">
        <v>6</v>
      </c>
      <c r="B43" s="103"/>
      <c r="C43" s="103"/>
      <c r="D43" s="103"/>
      <c r="E43" s="137" t="str">
        <f>AB43</f>
        <v>施策１　人権尊重社会の構築</v>
      </c>
      <c r="F43" s="137"/>
      <c r="G43" s="137"/>
      <c r="H43" s="137"/>
      <c r="I43" s="137"/>
      <c r="J43" s="137"/>
      <c r="K43" s="137"/>
      <c r="L43" s="137"/>
      <c r="M43" s="137"/>
      <c r="N43" s="138"/>
      <c r="AA43" s="2">
        <v>1</v>
      </c>
      <c r="AB43" s="2" t="s">
        <v>119</v>
      </c>
    </row>
    <row r="44" spans="1:35" ht="20.100000000000001" customHeight="1" x14ac:dyDescent="0.15">
      <c r="A44" s="582" t="s">
        <v>9</v>
      </c>
      <c r="B44" s="583"/>
      <c r="C44" s="583"/>
      <c r="D44" s="583"/>
      <c r="E44" s="584" t="s">
        <v>131</v>
      </c>
      <c r="F44" s="585"/>
      <c r="G44" s="585"/>
      <c r="H44" s="585"/>
      <c r="I44" s="585"/>
      <c r="J44" s="585"/>
      <c r="K44" s="585"/>
      <c r="L44" s="585"/>
      <c r="M44" s="585"/>
      <c r="N44" s="586"/>
    </row>
    <row r="45" spans="1:35" ht="20.100000000000001" customHeight="1" x14ac:dyDescent="0.15">
      <c r="A45" s="577" t="s">
        <v>10</v>
      </c>
      <c r="B45" s="578"/>
      <c r="C45" s="578"/>
      <c r="D45" s="578"/>
      <c r="E45" s="587" t="s">
        <v>121</v>
      </c>
      <c r="F45" s="588"/>
      <c r="G45" s="588"/>
      <c r="H45" s="588"/>
      <c r="I45" s="588"/>
      <c r="J45" s="588"/>
      <c r="K45" s="588"/>
      <c r="L45" s="588"/>
      <c r="M45" s="588"/>
      <c r="N45" s="589"/>
    </row>
    <row r="46" spans="1:35" ht="20.100000000000001" customHeight="1" x14ac:dyDescent="0.15">
      <c r="A46" s="571" t="s">
        <v>13</v>
      </c>
      <c r="B46" s="572"/>
      <c r="C46" s="572"/>
      <c r="D46" s="573"/>
      <c r="E46" s="574" t="s">
        <v>132</v>
      </c>
      <c r="F46" s="575"/>
      <c r="G46" s="575"/>
      <c r="H46" s="575"/>
      <c r="I46" s="575"/>
      <c r="J46" s="575"/>
      <c r="K46" s="575"/>
      <c r="L46" s="575"/>
      <c r="M46" s="575"/>
      <c r="N46" s="576"/>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577" t="s">
        <v>17</v>
      </c>
      <c r="B51" s="578"/>
      <c r="C51" s="578"/>
      <c r="D51" s="578"/>
      <c r="E51" s="579" t="str">
        <f>AA52 &amp; "市が直接実施  " &amp; AB52  &amp; "一部委託  "  &amp; AC52 &amp; "全部委託・指定管理  " &amp; AD52 &amp; "その他"</f>
        <v>■市が直接実施  □一部委託  □全部委託・指定管理  □その他</v>
      </c>
      <c r="F51" s="580"/>
      <c r="G51" s="580"/>
      <c r="H51" s="580"/>
      <c r="I51" s="580"/>
      <c r="J51" s="580"/>
      <c r="K51" s="580"/>
      <c r="L51" s="580"/>
      <c r="M51" s="580"/>
      <c r="N51" s="581"/>
    </row>
    <row r="52" spans="1:40" ht="20.100000000000001" customHeight="1" x14ac:dyDescent="0.15">
      <c r="A52" s="577" t="s">
        <v>18</v>
      </c>
      <c r="B52" s="578"/>
      <c r="C52" s="578"/>
      <c r="D52" s="578"/>
      <c r="E52" s="579" t="str">
        <f>AA53 &amp; "国・県の制度　 " &amp; AB53  &amp; "国・県の制度＋市独自の制度　 "  &amp; AC53  &amp; "市独自の制度"</f>
        <v>□国・県の制度　 ■国・県の制度＋市独自の制度　 □市独自の制度</v>
      </c>
      <c r="F52" s="580"/>
      <c r="G52" s="580"/>
      <c r="H52" s="580"/>
      <c r="I52" s="580"/>
      <c r="J52" s="580"/>
      <c r="K52" s="580"/>
      <c r="L52" s="580"/>
      <c r="M52" s="580"/>
      <c r="N52" s="581"/>
      <c r="AA52" s="2" t="s">
        <v>49</v>
      </c>
      <c r="AB52" s="2" t="s">
        <v>50</v>
      </c>
      <c r="AC52" s="2" t="s">
        <v>50</v>
      </c>
      <c r="AD52" s="2" t="s">
        <v>50</v>
      </c>
    </row>
    <row r="53" spans="1:40" ht="20.100000000000001" customHeight="1" thickBot="1" x14ac:dyDescent="0.2">
      <c r="A53" s="566" t="s">
        <v>19</v>
      </c>
      <c r="B53" s="567"/>
      <c r="C53" s="567"/>
      <c r="D53" s="567"/>
      <c r="E53" s="568" t="s">
        <v>133</v>
      </c>
      <c r="F53" s="569"/>
      <c r="G53" s="569"/>
      <c r="H53" s="569"/>
      <c r="I53" s="569"/>
      <c r="J53" s="569"/>
      <c r="K53" s="569"/>
      <c r="L53" s="569"/>
      <c r="M53" s="569"/>
      <c r="N53" s="570"/>
      <c r="AA53" s="2" t="s">
        <v>50</v>
      </c>
      <c r="AB53" s="2" t="s">
        <v>49</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70000</v>
      </c>
      <c r="F57" s="107"/>
      <c r="G57" s="107">
        <f>IFERROR(HLOOKUP($AF$38,$AA$56:$AI$57,2,FALSE)*1000,"")</f>
        <v>92000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46</v>
      </c>
      <c r="AE57" s="17">
        <v>70</v>
      </c>
      <c r="AF57" s="17">
        <v>92</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70000</v>
      </c>
      <c r="G58" s="9"/>
      <c r="H58" s="10">
        <f>IFERROR(G57-H59,"")</f>
        <v>92000</v>
      </c>
      <c r="I58" s="9"/>
      <c r="J58" s="10">
        <f>IFERROR(I57-J59,"")</f>
        <v>0</v>
      </c>
      <c r="K58" s="9"/>
      <c r="L58" s="10">
        <f>IFERROR(K57-L59,"")</f>
        <v>0</v>
      </c>
      <c r="M58" s="9"/>
      <c r="N58" s="11">
        <f>IFERROR(M57-N59,"")</f>
        <v>0</v>
      </c>
      <c r="AA58" s="17">
        <v>0</v>
      </c>
      <c r="AB58" s="17">
        <v>0</v>
      </c>
      <c r="AC58" s="17">
        <v>0</v>
      </c>
      <c r="AD58" s="17">
        <v>30000</v>
      </c>
      <c r="AE58" s="17">
        <v>69484</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69484</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516</v>
      </c>
      <c r="F61" s="107"/>
      <c r="G61" s="107">
        <f>IFERROR(G57-G60,"")</f>
        <v>92000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0.99262857142857142</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134</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135</v>
      </c>
      <c r="C70" s="95"/>
      <c r="D70" s="20" t="s">
        <v>74</v>
      </c>
      <c r="E70" s="90">
        <f>IFERROR(HLOOKUP($AE$38,$AA$76:$AI$80,2,FALSE),"")</f>
        <v>6</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6</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553" t="s">
        <v>7</v>
      </c>
      <c r="B85" s="554"/>
      <c r="C85" s="554"/>
      <c r="D85" s="554"/>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553" t="s">
        <v>11</v>
      </c>
      <c r="B87" s="554"/>
      <c r="C87" s="554"/>
      <c r="D87" s="554"/>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564" t="s">
        <v>14</v>
      </c>
      <c r="B89" s="565"/>
      <c r="C89" s="565"/>
      <c r="D89" s="565"/>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553" t="s">
        <v>16</v>
      </c>
      <c r="B91" s="554"/>
      <c r="C91" s="554"/>
      <c r="D91" s="555"/>
      <c r="E91" s="51" t="s">
        <v>136</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553" t="s">
        <v>28</v>
      </c>
      <c r="B98" s="554"/>
      <c r="C98" s="554"/>
      <c r="D98" s="555"/>
      <c r="E98" s="559" t="s">
        <v>84</v>
      </c>
      <c r="F98" s="560"/>
      <c r="G98" s="561" t="s">
        <v>29</v>
      </c>
      <c r="H98" s="562"/>
      <c r="I98" s="562"/>
      <c r="J98" s="562"/>
      <c r="K98" s="562"/>
      <c r="L98" s="562"/>
      <c r="M98" s="562"/>
      <c r="N98" s="563"/>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553" t="s">
        <v>39</v>
      </c>
      <c r="B105" s="554"/>
      <c r="C105" s="554"/>
      <c r="D105" s="555"/>
      <c r="E105" s="556" t="s">
        <v>137</v>
      </c>
      <c r="F105" s="557"/>
      <c r="G105" s="557"/>
      <c r="H105" s="557"/>
      <c r="I105" s="557"/>
      <c r="J105" s="557"/>
      <c r="K105" s="557"/>
      <c r="L105" s="557"/>
      <c r="M105" s="557"/>
      <c r="N105" s="558"/>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564" t="s">
        <v>3</v>
      </c>
      <c r="Q4" s="565"/>
      <c r="R4" s="565"/>
      <c r="S4" s="565"/>
      <c r="T4" s="196" t="str">
        <f>LEFT(E83,1)</f>
        <v>Ｂ</v>
      </c>
      <c r="U4" s="690" t="s">
        <v>4</v>
      </c>
      <c r="V4" s="690"/>
      <c r="W4" s="690"/>
      <c r="X4" s="691"/>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第2節　人権</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人権尊重社会の構築</v>
      </c>
      <c r="F6" s="137"/>
      <c r="G6" s="137"/>
      <c r="H6" s="137"/>
      <c r="I6" s="137"/>
      <c r="J6" s="137"/>
      <c r="K6" s="137"/>
      <c r="L6" s="137"/>
      <c r="M6" s="137"/>
      <c r="N6" s="138"/>
      <c r="P6" s="553" t="s">
        <v>7</v>
      </c>
      <c r="Q6" s="554"/>
      <c r="R6" s="554"/>
      <c r="S6" s="554"/>
      <c r="T6" s="196" t="str">
        <f>LEFT(E85,1)</f>
        <v>Ｂ</v>
      </c>
      <c r="U6" s="690" t="s">
        <v>8</v>
      </c>
      <c r="V6" s="690"/>
      <c r="W6" s="690"/>
      <c r="X6" s="691"/>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692" t="s">
        <v>9</v>
      </c>
      <c r="B7" s="693"/>
      <c r="C7" s="693"/>
      <c r="D7" s="693"/>
      <c r="E7" s="694" t="str">
        <f t="shared" si="0"/>
        <v>いじめ問題再調査委員会</v>
      </c>
      <c r="F7" s="695"/>
      <c r="G7" s="695"/>
      <c r="H7" s="695"/>
      <c r="I7" s="695"/>
      <c r="J7" s="695"/>
      <c r="K7" s="695"/>
      <c r="L7" s="695"/>
      <c r="M7" s="695"/>
      <c r="N7" s="696"/>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667" t="s">
        <v>10</v>
      </c>
      <c r="B8" s="668"/>
      <c r="C8" s="668"/>
      <c r="D8" s="668"/>
      <c r="E8" s="677" t="str">
        <f t="shared" si="0"/>
        <v>人権推進室</v>
      </c>
      <c r="F8" s="678"/>
      <c r="G8" s="678"/>
      <c r="H8" s="678"/>
      <c r="I8" s="678"/>
      <c r="J8" s="678"/>
      <c r="K8" s="678"/>
      <c r="L8" s="678"/>
      <c r="M8" s="678"/>
      <c r="N8" s="679"/>
      <c r="P8" s="664" t="s">
        <v>11</v>
      </c>
      <c r="Q8" s="665"/>
      <c r="R8" s="665"/>
      <c r="S8" s="665"/>
      <c r="T8" s="183" t="str">
        <f>LEFT(E87,1)</f>
        <v>Ａ</v>
      </c>
      <c r="U8" s="680" t="s">
        <v>12</v>
      </c>
      <c r="V8" s="680"/>
      <c r="W8" s="680"/>
      <c r="X8" s="681"/>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682" t="s">
        <v>13</v>
      </c>
      <c r="B9" s="683"/>
      <c r="C9" s="683"/>
      <c r="D9" s="684"/>
      <c r="E9" s="685" t="str">
        <f t="shared" si="0"/>
        <v>いじめ問題に係る重大事態について、対処等のため必要があると認めるときに、新座市いじめ問題対策審議会の調査結果について再調査を行う。</v>
      </c>
      <c r="F9" s="686"/>
      <c r="G9" s="686"/>
      <c r="H9" s="686"/>
      <c r="I9" s="686"/>
      <c r="J9" s="686"/>
      <c r="K9" s="686"/>
      <c r="L9" s="686"/>
      <c r="M9" s="686"/>
      <c r="N9" s="687"/>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688" t="s">
        <v>14</v>
      </c>
      <c r="Q10" s="689"/>
      <c r="R10" s="689"/>
      <c r="S10" s="689"/>
      <c r="T10" s="196" t="str">
        <f>LEFT(E89,1)</f>
        <v>Ａ</v>
      </c>
      <c r="U10" s="680" t="s">
        <v>15</v>
      </c>
      <c r="V10" s="680"/>
      <c r="W10" s="680"/>
      <c r="X10" s="681"/>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再調査が必要となる案件はなかった。</v>
      </c>
      <c r="U12" s="662"/>
      <c r="V12" s="662"/>
      <c r="W12" s="662"/>
      <c r="X12" s="663"/>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667" t="s">
        <v>17</v>
      </c>
      <c r="B14" s="668"/>
      <c r="C14" s="668"/>
      <c r="D14" s="668"/>
      <c r="E14" s="669" t="str">
        <f>E51</f>
        <v>■市が直接実施  □一部委託  □全部委託・指定管理  □その他</v>
      </c>
      <c r="F14" s="670"/>
      <c r="G14" s="670"/>
      <c r="H14" s="670"/>
      <c r="I14" s="670"/>
      <c r="J14" s="670"/>
      <c r="K14" s="670"/>
      <c r="L14" s="670"/>
      <c r="M14" s="670"/>
      <c r="N14" s="671"/>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667" t="s">
        <v>18</v>
      </c>
      <c r="B15" s="668"/>
      <c r="C15" s="668"/>
      <c r="D15" s="668"/>
      <c r="E15" s="669" t="str">
        <f>E52</f>
        <v>□国・県の制度　 ■国・県の制度＋市独自の制度　 □市独自の制度</v>
      </c>
      <c r="F15" s="670"/>
      <c r="G15" s="670"/>
      <c r="H15" s="670"/>
      <c r="I15" s="670"/>
      <c r="J15" s="670"/>
      <c r="K15" s="670"/>
      <c r="L15" s="670"/>
      <c r="M15" s="670"/>
      <c r="N15" s="671"/>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672" t="s">
        <v>19</v>
      </c>
      <c r="B16" s="673"/>
      <c r="C16" s="673"/>
      <c r="D16" s="673"/>
      <c r="E16" s="674" t="str">
        <f>E53</f>
        <v>いじめ防止対策推進法、新座市いじめ問題再調査委員会条例</v>
      </c>
      <c r="F16" s="675"/>
      <c r="G16" s="675"/>
      <c r="H16" s="675"/>
      <c r="I16" s="675"/>
      <c r="J16" s="675"/>
      <c r="K16" s="675"/>
      <c r="L16" s="675"/>
      <c r="M16" s="675"/>
      <c r="N16" s="676"/>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39000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39000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39000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調査案件が生じなかったため、開催しなかった。</v>
      </c>
      <c r="F26" s="104"/>
      <c r="G26" s="104"/>
      <c r="H26" s="104"/>
      <c r="I26" s="104"/>
      <c r="J26" s="104"/>
      <c r="K26" s="104"/>
      <c r="L26" s="104"/>
      <c r="M26" s="104"/>
      <c r="N26" s="105"/>
      <c r="O26" s="12"/>
      <c r="P26" s="664" t="s">
        <v>39</v>
      </c>
      <c r="Q26" s="665"/>
      <c r="R26" s="665"/>
      <c r="S26" s="666"/>
      <c r="T26" s="152" t="str">
        <f>E105</f>
        <v>再調査が必要となる案件があった場合は、迅速かつ適切に対応する。</v>
      </c>
      <c r="U26" s="662"/>
      <c r="V26" s="662"/>
      <c r="W26" s="662"/>
      <c r="X26" s="663"/>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
      </c>
      <c r="C33" s="95"/>
      <c r="D33" s="15" t="str">
        <f t="shared" ref="D33:E36" si="1">D70</f>
        <v/>
      </c>
      <c r="E33" s="147" t="str">
        <f t="shared" si="1"/>
        <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第2節　人権</v>
      </c>
      <c r="F42" s="137"/>
      <c r="G42" s="137"/>
      <c r="H42" s="137"/>
      <c r="I42" s="137"/>
      <c r="J42" s="137"/>
      <c r="K42" s="137"/>
      <c r="L42" s="137"/>
      <c r="M42" s="137"/>
      <c r="N42" s="138"/>
      <c r="AA42" s="2">
        <v>2</v>
      </c>
      <c r="AB42" s="2" t="s">
        <v>118</v>
      </c>
    </row>
    <row r="43" spans="1:35" ht="20.100000000000001" customHeight="1" x14ac:dyDescent="0.15">
      <c r="A43" s="102" t="s">
        <v>6</v>
      </c>
      <c r="B43" s="103"/>
      <c r="C43" s="103"/>
      <c r="D43" s="103"/>
      <c r="E43" s="137" t="str">
        <f>AB43</f>
        <v>施策１　人権尊重社会の構築</v>
      </c>
      <c r="F43" s="137"/>
      <c r="G43" s="137"/>
      <c r="H43" s="137"/>
      <c r="I43" s="137"/>
      <c r="J43" s="137"/>
      <c r="K43" s="137"/>
      <c r="L43" s="137"/>
      <c r="M43" s="137"/>
      <c r="N43" s="138"/>
      <c r="AA43" s="2">
        <v>1</v>
      </c>
      <c r="AB43" s="2" t="s">
        <v>119</v>
      </c>
    </row>
    <row r="44" spans="1:35" ht="20.100000000000001" customHeight="1" x14ac:dyDescent="0.15">
      <c r="A44" s="654" t="s">
        <v>9</v>
      </c>
      <c r="B44" s="655"/>
      <c r="C44" s="655"/>
      <c r="D44" s="655"/>
      <c r="E44" s="656" t="s">
        <v>138</v>
      </c>
      <c r="F44" s="657"/>
      <c r="G44" s="657"/>
      <c r="H44" s="657"/>
      <c r="I44" s="657"/>
      <c r="J44" s="657"/>
      <c r="K44" s="657"/>
      <c r="L44" s="657"/>
      <c r="M44" s="657"/>
      <c r="N44" s="658"/>
    </row>
    <row r="45" spans="1:35" ht="20.100000000000001" customHeight="1" x14ac:dyDescent="0.15">
      <c r="A45" s="649" t="s">
        <v>10</v>
      </c>
      <c r="B45" s="650"/>
      <c r="C45" s="650"/>
      <c r="D45" s="650"/>
      <c r="E45" s="659" t="s">
        <v>121</v>
      </c>
      <c r="F45" s="660"/>
      <c r="G45" s="660"/>
      <c r="H45" s="660"/>
      <c r="I45" s="660"/>
      <c r="J45" s="660"/>
      <c r="K45" s="660"/>
      <c r="L45" s="660"/>
      <c r="M45" s="660"/>
      <c r="N45" s="661"/>
    </row>
    <row r="46" spans="1:35" ht="20.100000000000001" customHeight="1" x14ac:dyDescent="0.15">
      <c r="A46" s="643" t="s">
        <v>13</v>
      </c>
      <c r="B46" s="644"/>
      <c r="C46" s="644"/>
      <c r="D46" s="645"/>
      <c r="E46" s="646" t="s">
        <v>139</v>
      </c>
      <c r="F46" s="647"/>
      <c r="G46" s="647"/>
      <c r="H46" s="647"/>
      <c r="I46" s="647"/>
      <c r="J46" s="647"/>
      <c r="K46" s="647"/>
      <c r="L46" s="647"/>
      <c r="M46" s="647"/>
      <c r="N46" s="648"/>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649" t="s">
        <v>17</v>
      </c>
      <c r="B51" s="650"/>
      <c r="C51" s="650"/>
      <c r="D51" s="650"/>
      <c r="E51" s="651" t="str">
        <f>AA52 &amp; "市が直接実施  " &amp; AB52  &amp; "一部委託  "  &amp; AC52 &amp; "全部委託・指定管理  " &amp; AD52 &amp; "その他"</f>
        <v>■市が直接実施  □一部委託  □全部委託・指定管理  □その他</v>
      </c>
      <c r="F51" s="652"/>
      <c r="G51" s="652"/>
      <c r="H51" s="652"/>
      <c r="I51" s="652"/>
      <c r="J51" s="652"/>
      <c r="K51" s="652"/>
      <c r="L51" s="652"/>
      <c r="M51" s="652"/>
      <c r="N51" s="653"/>
    </row>
    <row r="52" spans="1:40" ht="20.100000000000001" customHeight="1" x14ac:dyDescent="0.15">
      <c r="A52" s="649" t="s">
        <v>18</v>
      </c>
      <c r="B52" s="650"/>
      <c r="C52" s="650"/>
      <c r="D52" s="650"/>
      <c r="E52" s="651" t="str">
        <f>AA53 &amp; "国・県の制度　 " &amp; AB53  &amp; "国・県の制度＋市独自の制度　 "  &amp; AC53  &amp; "市独自の制度"</f>
        <v>□国・県の制度　 ■国・県の制度＋市独自の制度　 □市独自の制度</v>
      </c>
      <c r="F52" s="652"/>
      <c r="G52" s="652"/>
      <c r="H52" s="652"/>
      <c r="I52" s="652"/>
      <c r="J52" s="652"/>
      <c r="K52" s="652"/>
      <c r="L52" s="652"/>
      <c r="M52" s="652"/>
      <c r="N52" s="653"/>
      <c r="AA52" s="2" t="s">
        <v>49</v>
      </c>
      <c r="AB52" s="2" t="s">
        <v>50</v>
      </c>
      <c r="AC52" s="2" t="s">
        <v>50</v>
      </c>
      <c r="AD52" s="2" t="s">
        <v>50</v>
      </c>
    </row>
    <row r="53" spans="1:40" ht="20.100000000000001" customHeight="1" thickBot="1" x14ac:dyDescent="0.2">
      <c r="A53" s="638" t="s">
        <v>19</v>
      </c>
      <c r="B53" s="639"/>
      <c r="C53" s="639"/>
      <c r="D53" s="639"/>
      <c r="E53" s="640" t="s">
        <v>140</v>
      </c>
      <c r="F53" s="641"/>
      <c r="G53" s="641"/>
      <c r="H53" s="641"/>
      <c r="I53" s="641"/>
      <c r="J53" s="641"/>
      <c r="K53" s="641"/>
      <c r="L53" s="641"/>
      <c r="M53" s="641"/>
      <c r="N53" s="642"/>
      <c r="AA53" s="2" t="s">
        <v>50</v>
      </c>
      <c r="AB53" s="2" t="s">
        <v>49</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39000</v>
      </c>
      <c r="F57" s="107"/>
      <c r="G57" s="107">
        <f>IFERROR(HLOOKUP($AF$38,$AA$56:$AI$57,2,FALSE)*1000,"")</f>
        <v>39000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39</v>
      </c>
      <c r="AE57" s="17">
        <v>39</v>
      </c>
      <c r="AF57" s="17">
        <v>39</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39000</v>
      </c>
      <c r="G58" s="9"/>
      <c r="H58" s="10">
        <f>IFERROR(G57-H59,"")</f>
        <v>39000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39000</v>
      </c>
      <c r="F61" s="107"/>
      <c r="G61" s="107">
        <f>IFERROR(G57-G60,"")</f>
        <v>39000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141</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52</v>
      </c>
      <c r="C70" s="95"/>
      <c r="D70" s="20" t="s">
        <v>52</v>
      </c>
      <c r="E70" s="90" t="str">
        <f>IFERROR(HLOOKUP($AE$38,$AA$76:$AI$80,2,FALSE),"")</f>
        <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t="s">
        <v>52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625" t="s">
        <v>7</v>
      </c>
      <c r="B85" s="626"/>
      <c r="C85" s="626"/>
      <c r="D85" s="626"/>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625" t="s">
        <v>11</v>
      </c>
      <c r="B87" s="626"/>
      <c r="C87" s="626"/>
      <c r="D87" s="626"/>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636" t="s">
        <v>14</v>
      </c>
      <c r="B89" s="637"/>
      <c r="C89" s="637"/>
      <c r="D89" s="637"/>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625" t="s">
        <v>16</v>
      </c>
      <c r="B91" s="626"/>
      <c r="C91" s="626"/>
      <c r="D91" s="627"/>
      <c r="E91" s="51" t="s">
        <v>142</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625" t="s">
        <v>28</v>
      </c>
      <c r="B98" s="626"/>
      <c r="C98" s="626"/>
      <c r="D98" s="627"/>
      <c r="E98" s="631" t="s">
        <v>84</v>
      </c>
      <c r="F98" s="632"/>
      <c r="G98" s="633" t="s">
        <v>29</v>
      </c>
      <c r="H98" s="634"/>
      <c r="I98" s="634"/>
      <c r="J98" s="634"/>
      <c r="K98" s="634"/>
      <c r="L98" s="634"/>
      <c r="M98" s="634"/>
      <c r="N98" s="635"/>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625" t="s">
        <v>39</v>
      </c>
      <c r="B105" s="626"/>
      <c r="C105" s="626"/>
      <c r="D105" s="627"/>
      <c r="E105" s="628" t="s">
        <v>143</v>
      </c>
      <c r="F105" s="629"/>
      <c r="G105" s="629"/>
      <c r="H105" s="629"/>
      <c r="I105" s="629"/>
      <c r="J105" s="629"/>
      <c r="K105" s="629"/>
      <c r="L105" s="629"/>
      <c r="M105" s="629"/>
      <c r="N105" s="630"/>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636" t="s">
        <v>3</v>
      </c>
      <c r="Q4" s="637"/>
      <c r="R4" s="637"/>
      <c r="S4" s="637"/>
      <c r="T4" s="196" t="str">
        <f>LEFT(E83,1)</f>
        <v>Ｂ</v>
      </c>
      <c r="U4" s="762" t="s">
        <v>4</v>
      </c>
      <c r="V4" s="762"/>
      <c r="W4" s="762"/>
      <c r="X4" s="763"/>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第2節　人権</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人権尊重社会の構築</v>
      </c>
      <c r="F6" s="137"/>
      <c r="G6" s="137"/>
      <c r="H6" s="137"/>
      <c r="I6" s="137"/>
      <c r="J6" s="137"/>
      <c r="K6" s="137"/>
      <c r="L6" s="137"/>
      <c r="M6" s="137"/>
      <c r="N6" s="138"/>
      <c r="P6" s="625" t="s">
        <v>7</v>
      </c>
      <c r="Q6" s="626"/>
      <c r="R6" s="626"/>
      <c r="S6" s="626"/>
      <c r="T6" s="196" t="str">
        <f>LEFT(E85,1)</f>
        <v>Ｂ</v>
      </c>
      <c r="U6" s="762" t="s">
        <v>8</v>
      </c>
      <c r="V6" s="762"/>
      <c r="W6" s="762"/>
      <c r="X6" s="763"/>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764" t="s">
        <v>9</v>
      </c>
      <c r="B7" s="765"/>
      <c r="C7" s="765"/>
      <c r="D7" s="765"/>
      <c r="E7" s="766" t="str">
        <f t="shared" si="0"/>
        <v>人権啓発推進（生涯学習スポーツ課）</v>
      </c>
      <c r="F7" s="767"/>
      <c r="G7" s="767"/>
      <c r="H7" s="767"/>
      <c r="I7" s="767"/>
      <c r="J7" s="767"/>
      <c r="K7" s="767"/>
      <c r="L7" s="767"/>
      <c r="M7" s="767"/>
      <c r="N7" s="768"/>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739" t="s">
        <v>10</v>
      </c>
      <c r="B8" s="740"/>
      <c r="C8" s="740"/>
      <c r="D8" s="740"/>
      <c r="E8" s="749" t="str">
        <f t="shared" si="0"/>
        <v>生涯学習スポーツ課</v>
      </c>
      <c r="F8" s="750"/>
      <c r="G8" s="750"/>
      <c r="H8" s="750"/>
      <c r="I8" s="750"/>
      <c r="J8" s="750"/>
      <c r="K8" s="750"/>
      <c r="L8" s="750"/>
      <c r="M8" s="750"/>
      <c r="N8" s="751"/>
      <c r="P8" s="736" t="s">
        <v>11</v>
      </c>
      <c r="Q8" s="737"/>
      <c r="R8" s="737"/>
      <c r="S8" s="737"/>
      <c r="T8" s="183" t="str">
        <f>LEFT(E87,1)</f>
        <v>Ａ</v>
      </c>
      <c r="U8" s="752" t="s">
        <v>12</v>
      </c>
      <c r="V8" s="752"/>
      <c r="W8" s="752"/>
      <c r="X8" s="753"/>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754" t="s">
        <v>13</v>
      </c>
      <c r="B9" s="755"/>
      <c r="C9" s="755"/>
      <c r="D9" s="756"/>
      <c r="E9" s="757" t="str">
        <f t="shared" si="0"/>
        <v>１　同和問題を始め、様々な人権問題についてわかりやすく解説した啓発冊子を作成し、人権・同和問題に関する啓発活動や研修会等の資料として活用を図る。
２　市内の小・中学校の児童生徒を対象に、子どもたちの人権問題に対する意識の高揚を目的に、人権作文や標語、ポスター作品の募集を行う。</v>
      </c>
      <c r="F9" s="758"/>
      <c r="G9" s="758"/>
      <c r="H9" s="758"/>
      <c r="I9" s="758"/>
      <c r="J9" s="758"/>
      <c r="K9" s="758"/>
      <c r="L9" s="758"/>
      <c r="M9" s="758"/>
      <c r="N9" s="759"/>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760" t="s">
        <v>14</v>
      </c>
      <c r="Q10" s="761"/>
      <c r="R10" s="761"/>
      <c r="S10" s="761"/>
      <c r="T10" s="196" t="str">
        <f>LEFT(E89,1)</f>
        <v>Ａ</v>
      </c>
      <c r="U10" s="752" t="s">
        <v>15</v>
      </c>
      <c r="V10" s="752"/>
      <c r="W10" s="752"/>
      <c r="X10" s="753"/>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同和問題を始めとする様々な人権問題についてわかりやすく解説した啓発冊子を作成し、人権・同和問題に関する啓発活動や研修会等の資料として活用を図ることができた。
また、市内の小・中学校の児童生徒を対象に、子どもたちの人権問題に対する意識の高揚を目的に、人権作文や標語、ポスター作品の募集を行い、優秀者には記念品を授与するとともに、作文・標語については優秀作品を冊子にまとめ、研修会等で配布したり、市内の公共施設等に閲覧用冊子として設置したりすることで、広く市民の人権教育・啓発に役立てることができた。</v>
      </c>
      <c r="U12" s="734"/>
      <c r="V12" s="734"/>
      <c r="W12" s="734"/>
      <c r="X12" s="735"/>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739" t="s">
        <v>17</v>
      </c>
      <c r="B14" s="740"/>
      <c r="C14" s="740"/>
      <c r="D14" s="740"/>
      <c r="E14" s="741" t="str">
        <f>E51</f>
        <v>■市が直接実施  □一部委託  □全部委託・指定管理  □その他</v>
      </c>
      <c r="F14" s="742"/>
      <c r="G14" s="742"/>
      <c r="H14" s="742"/>
      <c r="I14" s="742"/>
      <c r="J14" s="742"/>
      <c r="K14" s="742"/>
      <c r="L14" s="742"/>
      <c r="M14" s="742"/>
      <c r="N14" s="743"/>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739" t="s">
        <v>18</v>
      </c>
      <c r="B15" s="740"/>
      <c r="C15" s="740"/>
      <c r="D15" s="740"/>
      <c r="E15" s="741" t="str">
        <f>E52</f>
        <v>□国・県の制度　 □国・県の制度＋市独自の制度　 ■市独自の制度</v>
      </c>
      <c r="F15" s="742"/>
      <c r="G15" s="742"/>
      <c r="H15" s="742"/>
      <c r="I15" s="742"/>
      <c r="J15" s="742"/>
      <c r="K15" s="742"/>
      <c r="L15" s="742"/>
      <c r="M15" s="742"/>
      <c r="N15" s="743"/>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744" t="s">
        <v>19</v>
      </c>
      <c r="B16" s="745"/>
      <c r="C16" s="745"/>
      <c r="D16" s="745"/>
      <c r="E16" s="746" t="str">
        <f>E53</f>
        <v>人権教育及び人権啓発の推進に関する法律</v>
      </c>
      <c r="F16" s="747"/>
      <c r="G16" s="747"/>
      <c r="H16" s="747"/>
      <c r="I16" s="747"/>
      <c r="J16" s="747"/>
      <c r="K16" s="747"/>
      <c r="L16" s="747"/>
      <c r="M16" s="747"/>
      <c r="N16" s="748"/>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937000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937000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911120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25880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0.97237993596584849</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同和問題を始めとする様々な人権問題について、市民への啓発を行うため、分かりやすく解説した啓発物資の作成及び購入を行った。
また、市内小・中学校の児童生徒から募集した人権作文等を掲載した作文集を作成した。
・啓発冊子の作成　１，６５０冊
・啓発物資（クリアホルダー）の作成　１，４５０枚
・人権作文集　７８０冊</v>
      </c>
      <c r="F26" s="104"/>
      <c r="G26" s="104"/>
      <c r="H26" s="104"/>
      <c r="I26" s="104"/>
      <c r="J26" s="104"/>
      <c r="K26" s="104"/>
      <c r="L26" s="104"/>
      <c r="M26" s="104"/>
      <c r="N26" s="105"/>
      <c r="O26" s="12"/>
      <c r="P26" s="736" t="s">
        <v>39</v>
      </c>
      <c r="Q26" s="737"/>
      <c r="R26" s="737"/>
      <c r="S26" s="738"/>
      <c r="T26" s="152" t="str">
        <f>E105</f>
        <v>今後も引き続き、人権啓発冊子や啓発物資の作成及び配布を進め、人権教育及び人権啓発の推進を図っていく。</v>
      </c>
      <c r="U26" s="734"/>
      <c r="V26" s="734"/>
      <c r="W26" s="734"/>
      <c r="X26" s="735"/>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啓発冊子（ア・ラ・カルト）</v>
      </c>
      <c r="C33" s="95"/>
      <c r="D33" s="15" t="str">
        <f t="shared" ref="D33:E36" si="1">D70</f>
        <v>冊</v>
      </c>
      <c r="E33" s="161">
        <f t="shared" si="1"/>
        <v>1650</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啓発物資（クリアホルダー）</v>
      </c>
      <c r="C34" s="95"/>
      <c r="D34" s="15" t="str">
        <f t="shared" si="1"/>
        <v>枚</v>
      </c>
      <c r="E34" s="161">
        <f t="shared" si="1"/>
        <v>1450</v>
      </c>
      <c r="F34" s="161"/>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人権作文集（ふれあい）</v>
      </c>
      <c r="C35" s="95"/>
      <c r="D35" s="15" t="str">
        <f t="shared" si="1"/>
        <v>冊</v>
      </c>
      <c r="E35" s="147">
        <f t="shared" si="1"/>
        <v>780</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第2節　人権</v>
      </c>
      <c r="F42" s="137"/>
      <c r="G42" s="137"/>
      <c r="H42" s="137"/>
      <c r="I42" s="137"/>
      <c r="J42" s="137"/>
      <c r="K42" s="137"/>
      <c r="L42" s="137"/>
      <c r="M42" s="137"/>
      <c r="N42" s="138"/>
      <c r="AA42" s="2">
        <v>2</v>
      </c>
      <c r="AB42" s="2" t="s">
        <v>118</v>
      </c>
    </row>
    <row r="43" spans="1:35" ht="20.100000000000001" customHeight="1" x14ac:dyDescent="0.15">
      <c r="A43" s="102" t="s">
        <v>6</v>
      </c>
      <c r="B43" s="103"/>
      <c r="C43" s="103"/>
      <c r="D43" s="103"/>
      <c r="E43" s="137" t="str">
        <f>AB43</f>
        <v>施策１　人権尊重社会の構築</v>
      </c>
      <c r="F43" s="137"/>
      <c r="G43" s="137"/>
      <c r="H43" s="137"/>
      <c r="I43" s="137"/>
      <c r="J43" s="137"/>
      <c r="K43" s="137"/>
      <c r="L43" s="137"/>
      <c r="M43" s="137"/>
      <c r="N43" s="138"/>
      <c r="AA43" s="2">
        <v>1</v>
      </c>
      <c r="AB43" s="2" t="s">
        <v>119</v>
      </c>
    </row>
    <row r="44" spans="1:35" ht="20.100000000000001" customHeight="1" x14ac:dyDescent="0.15">
      <c r="A44" s="726" t="s">
        <v>9</v>
      </c>
      <c r="B44" s="727"/>
      <c r="C44" s="727"/>
      <c r="D44" s="727"/>
      <c r="E44" s="728" t="s">
        <v>144</v>
      </c>
      <c r="F44" s="729"/>
      <c r="G44" s="729"/>
      <c r="H44" s="729"/>
      <c r="I44" s="729"/>
      <c r="J44" s="729"/>
      <c r="K44" s="729"/>
      <c r="L44" s="729"/>
      <c r="M44" s="729"/>
      <c r="N44" s="730"/>
    </row>
    <row r="45" spans="1:35" ht="20.100000000000001" customHeight="1" x14ac:dyDescent="0.15">
      <c r="A45" s="721" t="s">
        <v>10</v>
      </c>
      <c r="B45" s="722"/>
      <c r="C45" s="722"/>
      <c r="D45" s="722"/>
      <c r="E45" s="731" t="s">
        <v>145</v>
      </c>
      <c r="F45" s="732"/>
      <c r="G45" s="732"/>
      <c r="H45" s="732"/>
      <c r="I45" s="732"/>
      <c r="J45" s="732"/>
      <c r="K45" s="732"/>
      <c r="L45" s="732"/>
      <c r="M45" s="732"/>
      <c r="N45" s="733"/>
    </row>
    <row r="46" spans="1:35" ht="20.100000000000001" customHeight="1" x14ac:dyDescent="0.15">
      <c r="A46" s="715" t="s">
        <v>13</v>
      </c>
      <c r="B46" s="716"/>
      <c r="C46" s="716"/>
      <c r="D46" s="717"/>
      <c r="E46" s="718" t="s">
        <v>146</v>
      </c>
      <c r="F46" s="719"/>
      <c r="G46" s="719"/>
      <c r="H46" s="719"/>
      <c r="I46" s="719"/>
      <c r="J46" s="719"/>
      <c r="K46" s="719"/>
      <c r="L46" s="719"/>
      <c r="M46" s="719"/>
      <c r="N46" s="720"/>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721" t="s">
        <v>17</v>
      </c>
      <c r="B51" s="722"/>
      <c r="C51" s="722"/>
      <c r="D51" s="722"/>
      <c r="E51" s="723" t="str">
        <f>AA52 &amp; "市が直接実施  " &amp; AB52  &amp; "一部委託  "  &amp; AC52 &amp; "全部委託・指定管理  " &amp; AD52 &amp; "その他"</f>
        <v>■市が直接実施  □一部委託  □全部委託・指定管理  □その他</v>
      </c>
      <c r="F51" s="724"/>
      <c r="G51" s="724"/>
      <c r="H51" s="724"/>
      <c r="I51" s="724"/>
      <c r="J51" s="724"/>
      <c r="K51" s="724"/>
      <c r="L51" s="724"/>
      <c r="M51" s="724"/>
      <c r="N51" s="725"/>
    </row>
    <row r="52" spans="1:40" ht="20.100000000000001" customHeight="1" x14ac:dyDescent="0.15">
      <c r="A52" s="721" t="s">
        <v>18</v>
      </c>
      <c r="B52" s="722"/>
      <c r="C52" s="722"/>
      <c r="D52" s="722"/>
      <c r="E52" s="723" t="str">
        <f>AA53 &amp; "国・県の制度　 " &amp; AB53  &amp; "国・県の制度＋市独自の制度　 "  &amp; AC53  &amp; "市独自の制度"</f>
        <v>□国・県の制度　 □国・県の制度＋市独自の制度　 ■市独自の制度</v>
      </c>
      <c r="F52" s="724"/>
      <c r="G52" s="724"/>
      <c r="H52" s="724"/>
      <c r="I52" s="724"/>
      <c r="J52" s="724"/>
      <c r="K52" s="724"/>
      <c r="L52" s="724"/>
      <c r="M52" s="724"/>
      <c r="N52" s="725"/>
      <c r="AA52" s="2" t="s">
        <v>49</v>
      </c>
      <c r="AB52" s="2" t="s">
        <v>50</v>
      </c>
      <c r="AC52" s="2" t="s">
        <v>50</v>
      </c>
      <c r="AD52" s="2" t="s">
        <v>50</v>
      </c>
    </row>
    <row r="53" spans="1:40" ht="20.100000000000001" customHeight="1" thickBot="1" x14ac:dyDescent="0.2">
      <c r="A53" s="710" t="s">
        <v>19</v>
      </c>
      <c r="B53" s="711"/>
      <c r="C53" s="711"/>
      <c r="D53" s="711"/>
      <c r="E53" s="712" t="s">
        <v>147</v>
      </c>
      <c r="F53" s="713"/>
      <c r="G53" s="713"/>
      <c r="H53" s="713"/>
      <c r="I53" s="713"/>
      <c r="J53" s="713"/>
      <c r="K53" s="713"/>
      <c r="L53" s="713"/>
      <c r="M53" s="713"/>
      <c r="N53" s="714"/>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937000</v>
      </c>
      <c r="F57" s="107"/>
      <c r="G57" s="107">
        <f>IFERROR(HLOOKUP($AF$38,$AA$56:$AI$57,2,FALSE)*1000,"")</f>
        <v>989000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902</v>
      </c>
      <c r="AE57" s="17">
        <v>937</v>
      </c>
      <c r="AF57" s="17">
        <v>989</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937000</v>
      </c>
      <c r="G58" s="9"/>
      <c r="H58" s="10">
        <f>IFERROR(G57-H59,"")</f>
        <v>989000</v>
      </c>
      <c r="I58" s="9"/>
      <c r="J58" s="10">
        <f>IFERROR(I57-J59,"")</f>
        <v>0</v>
      </c>
      <c r="K58" s="9"/>
      <c r="L58" s="10">
        <f>IFERROR(K57-L59,"")</f>
        <v>0</v>
      </c>
      <c r="M58" s="9"/>
      <c r="N58" s="11">
        <f>IFERROR(M57-N59,"")</f>
        <v>0</v>
      </c>
      <c r="AA58" s="17">
        <v>0</v>
      </c>
      <c r="AB58" s="17">
        <v>0</v>
      </c>
      <c r="AC58" s="17">
        <v>0</v>
      </c>
      <c r="AD58" s="17">
        <v>51000</v>
      </c>
      <c r="AE58" s="17">
        <v>911120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911120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25880</v>
      </c>
      <c r="F61" s="107"/>
      <c r="G61" s="107">
        <f>IFERROR(G57-G60,"")</f>
        <v>989000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0.97237993596584849</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148</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149</v>
      </c>
      <c r="C70" s="95"/>
      <c r="D70" s="20" t="s">
        <v>150</v>
      </c>
      <c r="E70" s="90">
        <f>IFERROR(HLOOKUP($AE$38,$AA$76:$AI$80,2,FALSE),"")</f>
        <v>1650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151</v>
      </c>
      <c r="C71" s="95"/>
      <c r="D71" s="20" t="s">
        <v>152</v>
      </c>
      <c r="E71" s="90">
        <f>IFERROR(HLOOKUP($AE$38,$AA$76:$AI$80,3,FALSE),"")</f>
        <v>1450</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153</v>
      </c>
      <c r="C72" s="95"/>
      <c r="D72" s="20" t="s">
        <v>150</v>
      </c>
      <c r="E72" s="90">
        <f>IFERROR(HLOOKUP($AE$38,$AA$76:$AI$80,4,FALSE),"")</f>
        <v>780</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1650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1450</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780</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697" t="s">
        <v>7</v>
      </c>
      <c r="B85" s="698"/>
      <c r="C85" s="698"/>
      <c r="D85" s="698"/>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697" t="s">
        <v>11</v>
      </c>
      <c r="B87" s="698"/>
      <c r="C87" s="698"/>
      <c r="D87" s="698"/>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708" t="s">
        <v>14</v>
      </c>
      <c r="B89" s="709"/>
      <c r="C89" s="709"/>
      <c r="D89" s="709"/>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697" t="s">
        <v>16</v>
      </c>
      <c r="B91" s="698"/>
      <c r="C91" s="698"/>
      <c r="D91" s="699"/>
      <c r="E91" s="51" t="s">
        <v>154</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697" t="s">
        <v>28</v>
      </c>
      <c r="B98" s="698"/>
      <c r="C98" s="698"/>
      <c r="D98" s="699"/>
      <c r="E98" s="703" t="s">
        <v>84</v>
      </c>
      <c r="F98" s="704"/>
      <c r="G98" s="705" t="s">
        <v>29</v>
      </c>
      <c r="H98" s="706"/>
      <c r="I98" s="706"/>
      <c r="J98" s="706"/>
      <c r="K98" s="706"/>
      <c r="L98" s="706"/>
      <c r="M98" s="706"/>
      <c r="N98" s="707"/>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697" t="s">
        <v>39</v>
      </c>
      <c r="B105" s="698"/>
      <c r="C105" s="698"/>
      <c r="D105" s="699"/>
      <c r="E105" s="700" t="s">
        <v>155</v>
      </c>
      <c r="F105" s="701"/>
      <c r="G105" s="701"/>
      <c r="H105" s="701"/>
      <c r="I105" s="701"/>
      <c r="J105" s="701"/>
      <c r="K105" s="701"/>
      <c r="L105" s="701"/>
      <c r="M105" s="701"/>
      <c r="N105" s="702"/>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708" t="s">
        <v>3</v>
      </c>
      <c r="Q4" s="709"/>
      <c r="R4" s="709"/>
      <c r="S4" s="709"/>
      <c r="T4" s="196" t="str">
        <f>LEFT(E83,1)</f>
        <v>Ｂ</v>
      </c>
      <c r="U4" s="834" t="s">
        <v>4</v>
      </c>
      <c r="V4" s="834"/>
      <c r="W4" s="834"/>
      <c r="X4" s="835"/>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第2節　人権</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人権尊重社会の構築</v>
      </c>
      <c r="F6" s="137"/>
      <c r="G6" s="137"/>
      <c r="H6" s="137"/>
      <c r="I6" s="137"/>
      <c r="J6" s="137"/>
      <c r="K6" s="137"/>
      <c r="L6" s="137"/>
      <c r="M6" s="137"/>
      <c r="N6" s="138"/>
      <c r="P6" s="697" t="s">
        <v>7</v>
      </c>
      <c r="Q6" s="698"/>
      <c r="R6" s="698"/>
      <c r="S6" s="698"/>
      <c r="T6" s="196" t="str">
        <f>LEFT(E85,1)</f>
        <v>Ｂ</v>
      </c>
      <c r="U6" s="834" t="s">
        <v>8</v>
      </c>
      <c r="V6" s="834"/>
      <c r="W6" s="834"/>
      <c r="X6" s="835"/>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836" t="s">
        <v>9</v>
      </c>
      <c r="B7" s="837"/>
      <c r="C7" s="837"/>
      <c r="D7" s="837"/>
      <c r="E7" s="838" t="str">
        <f t="shared" si="0"/>
        <v>人権教育指導者養成講座</v>
      </c>
      <c r="F7" s="839"/>
      <c r="G7" s="839"/>
      <c r="H7" s="839"/>
      <c r="I7" s="839"/>
      <c r="J7" s="839"/>
      <c r="K7" s="839"/>
      <c r="L7" s="839"/>
      <c r="M7" s="839"/>
      <c r="N7" s="840"/>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811" t="s">
        <v>10</v>
      </c>
      <c r="B8" s="812"/>
      <c r="C8" s="812"/>
      <c r="D8" s="812"/>
      <c r="E8" s="821" t="str">
        <f t="shared" si="0"/>
        <v>生涯学習スポーツ課</v>
      </c>
      <c r="F8" s="822"/>
      <c r="G8" s="822"/>
      <c r="H8" s="822"/>
      <c r="I8" s="822"/>
      <c r="J8" s="822"/>
      <c r="K8" s="822"/>
      <c r="L8" s="822"/>
      <c r="M8" s="822"/>
      <c r="N8" s="823"/>
      <c r="P8" s="808" t="s">
        <v>11</v>
      </c>
      <c r="Q8" s="809"/>
      <c r="R8" s="809"/>
      <c r="S8" s="809"/>
      <c r="T8" s="183" t="str">
        <f>LEFT(E87,1)</f>
        <v>Ａ</v>
      </c>
      <c r="U8" s="824" t="s">
        <v>12</v>
      </c>
      <c r="V8" s="824"/>
      <c r="W8" s="824"/>
      <c r="X8" s="825"/>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826" t="s">
        <v>13</v>
      </c>
      <c r="B9" s="827"/>
      <c r="C9" s="827"/>
      <c r="D9" s="828"/>
      <c r="E9" s="829" t="str">
        <f t="shared" si="0"/>
        <v>同和問題を始め、様々な人権問題についての正しい理解を深めるため、市民と接する機会の多い職員と新任の社会教育指導員を対象とする講座を開催することにより、地域や職場において適切な指導や助言等を行うことのできる者の育成・確保を図る。</v>
      </c>
      <c r="F9" s="830"/>
      <c r="G9" s="830"/>
      <c r="H9" s="830"/>
      <c r="I9" s="830"/>
      <c r="J9" s="830"/>
      <c r="K9" s="830"/>
      <c r="L9" s="830"/>
      <c r="M9" s="830"/>
      <c r="N9" s="831"/>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832" t="s">
        <v>14</v>
      </c>
      <c r="Q10" s="833"/>
      <c r="R10" s="833"/>
      <c r="S10" s="833"/>
      <c r="T10" s="196" t="str">
        <f>LEFT(E89,1)</f>
        <v>Ａ</v>
      </c>
      <c r="U10" s="824" t="s">
        <v>15</v>
      </c>
      <c r="V10" s="824"/>
      <c r="W10" s="824"/>
      <c r="X10" s="825"/>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参加型で学ぶ人権教育」ではグループワークによる学びを行い、「日常の中の部落問題」では当事者講話を行い、視察研修では、普段あまり訪れる機会のないハンセン病資料館を訪れ、当事者の話しや施設見学を行った。
参加者は、多角的な面から、改めて人権に対する意識を深めることができ、市民と接する機会の多い職員にとって、今後、職場での業務に活かせる研修となった。</v>
      </c>
      <c r="U12" s="806"/>
      <c r="V12" s="806"/>
      <c r="W12" s="806"/>
      <c r="X12" s="807"/>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811" t="s">
        <v>17</v>
      </c>
      <c r="B14" s="812"/>
      <c r="C14" s="812"/>
      <c r="D14" s="812"/>
      <c r="E14" s="813" t="str">
        <f>E51</f>
        <v>■市が直接実施  □一部委託  □全部委託・指定管理  □その他</v>
      </c>
      <c r="F14" s="814"/>
      <c r="G14" s="814"/>
      <c r="H14" s="814"/>
      <c r="I14" s="814"/>
      <c r="J14" s="814"/>
      <c r="K14" s="814"/>
      <c r="L14" s="814"/>
      <c r="M14" s="814"/>
      <c r="N14" s="815"/>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811" t="s">
        <v>18</v>
      </c>
      <c r="B15" s="812"/>
      <c r="C15" s="812"/>
      <c r="D15" s="812"/>
      <c r="E15" s="813" t="str">
        <f>E52</f>
        <v>□国・県の制度　 □国・県の制度＋市独自の制度　 ■市独自の制度</v>
      </c>
      <c r="F15" s="814"/>
      <c r="G15" s="814"/>
      <c r="H15" s="814"/>
      <c r="I15" s="814"/>
      <c r="J15" s="814"/>
      <c r="K15" s="814"/>
      <c r="L15" s="814"/>
      <c r="M15" s="814"/>
      <c r="N15" s="815"/>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816" t="s">
        <v>19</v>
      </c>
      <c r="B16" s="817"/>
      <c r="C16" s="817"/>
      <c r="D16" s="817"/>
      <c r="E16" s="818" t="str">
        <f>E53</f>
        <v>人権教育及び人権啓発の推進に関する法律、新座市人権教育推進協議会会則</v>
      </c>
      <c r="F16" s="819"/>
      <c r="G16" s="819"/>
      <c r="H16" s="819"/>
      <c r="I16" s="819"/>
      <c r="J16" s="819"/>
      <c r="K16" s="819"/>
      <c r="L16" s="819"/>
      <c r="M16" s="819"/>
      <c r="N16" s="820"/>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146000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146000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143464</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2536</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0.98263013698630142</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令和５年２月２日（金）・８日（木）の２日間、講師による講義及び視察研修を行った。
　１日目　参加型で学ぶ人権教育（講師：ＥＲＩＣ国際理解教育センター角田氏）
　　　　　人権啓発ＤＶＤ視聴（武州鼻緒騒動）
　　　　　日常の中の部落問題（講師：ブラクヘリテージメンバー上川氏）
　２日目　視察研修（国立ハンセン病資料館）
　修了者　２５人</v>
      </c>
      <c r="F26" s="104"/>
      <c r="G26" s="104"/>
      <c r="H26" s="104"/>
      <c r="I26" s="104"/>
      <c r="J26" s="104"/>
      <c r="K26" s="104"/>
      <c r="L26" s="104"/>
      <c r="M26" s="104"/>
      <c r="N26" s="105"/>
      <c r="O26" s="12"/>
      <c r="P26" s="808" t="s">
        <v>39</v>
      </c>
      <c r="Q26" s="809"/>
      <c r="R26" s="809"/>
      <c r="S26" s="810"/>
      <c r="T26" s="152" t="str">
        <f>E105</f>
        <v>今後も研修内容の充実を検討しながら、様々な人権問題を正しく理解し、地域、職場等において適切な指導や助言などを行うことのできる職員の育成、確保を図っていく。</v>
      </c>
      <c r="U26" s="806"/>
      <c r="V26" s="806"/>
      <c r="W26" s="806"/>
      <c r="X26" s="807"/>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修了者</v>
      </c>
      <c r="C33" s="95"/>
      <c r="D33" s="15" t="str">
        <f t="shared" ref="D33:E36" si="1">D70</f>
        <v>人</v>
      </c>
      <c r="E33" s="147">
        <f t="shared" si="1"/>
        <v>25</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第2節　人権</v>
      </c>
      <c r="F42" s="137"/>
      <c r="G42" s="137"/>
      <c r="H42" s="137"/>
      <c r="I42" s="137"/>
      <c r="J42" s="137"/>
      <c r="K42" s="137"/>
      <c r="L42" s="137"/>
      <c r="M42" s="137"/>
      <c r="N42" s="138"/>
      <c r="AA42" s="2">
        <v>2</v>
      </c>
      <c r="AB42" s="2" t="s">
        <v>118</v>
      </c>
    </row>
    <row r="43" spans="1:35" ht="20.100000000000001" customHeight="1" x14ac:dyDescent="0.15">
      <c r="A43" s="102" t="s">
        <v>6</v>
      </c>
      <c r="B43" s="103"/>
      <c r="C43" s="103"/>
      <c r="D43" s="103"/>
      <c r="E43" s="137" t="str">
        <f>AB43</f>
        <v>施策１　人権尊重社会の構築</v>
      </c>
      <c r="F43" s="137"/>
      <c r="G43" s="137"/>
      <c r="H43" s="137"/>
      <c r="I43" s="137"/>
      <c r="J43" s="137"/>
      <c r="K43" s="137"/>
      <c r="L43" s="137"/>
      <c r="M43" s="137"/>
      <c r="N43" s="138"/>
      <c r="AA43" s="2">
        <v>1</v>
      </c>
      <c r="AB43" s="2" t="s">
        <v>119</v>
      </c>
    </row>
    <row r="44" spans="1:35" ht="20.100000000000001" customHeight="1" x14ac:dyDescent="0.15">
      <c r="A44" s="798" t="s">
        <v>9</v>
      </c>
      <c r="B44" s="799"/>
      <c r="C44" s="799"/>
      <c r="D44" s="799"/>
      <c r="E44" s="800" t="s">
        <v>156</v>
      </c>
      <c r="F44" s="801"/>
      <c r="G44" s="801"/>
      <c r="H44" s="801"/>
      <c r="I44" s="801"/>
      <c r="J44" s="801"/>
      <c r="K44" s="801"/>
      <c r="L44" s="801"/>
      <c r="M44" s="801"/>
      <c r="N44" s="802"/>
    </row>
    <row r="45" spans="1:35" ht="20.100000000000001" customHeight="1" x14ac:dyDescent="0.15">
      <c r="A45" s="793" t="s">
        <v>10</v>
      </c>
      <c r="B45" s="794"/>
      <c r="C45" s="794"/>
      <c r="D45" s="794"/>
      <c r="E45" s="803" t="s">
        <v>145</v>
      </c>
      <c r="F45" s="804"/>
      <c r="G45" s="804"/>
      <c r="H45" s="804"/>
      <c r="I45" s="804"/>
      <c r="J45" s="804"/>
      <c r="K45" s="804"/>
      <c r="L45" s="804"/>
      <c r="M45" s="804"/>
      <c r="N45" s="805"/>
    </row>
    <row r="46" spans="1:35" ht="20.100000000000001" customHeight="1" x14ac:dyDescent="0.15">
      <c r="A46" s="787" t="s">
        <v>13</v>
      </c>
      <c r="B46" s="788"/>
      <c r="C46" s="788"/>
      <c r="D46" s="789"/>
      <c r="E46" s="790" t="s">
        <v>157</v>
      </c>
      <c r="F46" s="791"/>
      <c r="G46" s="791"/>
      <c r="H46" s="791"/>
      <c r="I46" s="791"/>
      <c r="J46" s="791"/>
      <c r="K46" s="791"/>
      <c r="L46" s="791"/>
      <c r="M46" s="791"/>
      <c r="N46" s="792"/>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793" t="s">
        <v>17</v>
      </c>
      <c r="B51" s="794"/>
      <c r="C51" s="794"/>
      <c r="D51" s="794"/>
      <c r="E51" s="795" t="str">
        <f>AA52 &amp; "市が直接実施  " &amp; AB52  &amp; "一部委託  "  &amp; AC52 &amp; "全部委託・指定管理  " &amp; AD52 &amp; "その他"</f>
        <v>■市が直接実施  □一部委託  □全部委託・指定管理  □その他</v>
      </c>
      <c r="F51" s="796"/>
      <c r="G51" s="796"/>
      <c r="H51" s="796"/>
      <c r="I51" s="796"/>
      <c r="J51" s="796"/>
      <c r="K51" s="796"/>
      <c r="L51" s="796"/>
      <c r="M51" s="796"/>
      <c r="N51" s="797"/>
    </row>
    <row r="52" spans="1:40" ht="20.100000000000001" customHeight="1" x14ac:dyDescent="0.15">
      <c r="A52" s="793" t="s">
        <v>18</v>
      </c>
      <c r="B52" s="794"/>
      <c r="C52" s="794"/>
      <c r="D52" s="794"/>
      <c r="E52" s="795" t="str">
        <f>AA53 &amp; "国・県の制度　 " &amp; AB53  &amp; "国・県の制度＋市独自の制度　 "  &amp; AC53  &amp; "市独自の制度"</f>
        <v>□国・県の制度　 □国・県の制度＋市独自の制度　 ■市独自の制度</v>
      </c>
      <c r="F52" s="796"/>
      <c r="G52" s="796"/>
      <c r="H52" s="796"/>
      <c r="I52" s="796"/>
      <c r="J52" s="796"/>
      <c r="K52" s="796"/>
      <c r="L52" s="796"/>
      <c r="M52" s="796"/>
      <c r="N52" s="797"/>
      <c r="AA52" s="2" t="s">
        <v>49</v>
      </c>
      <c r="AB52" s="2" t="s">
        <v>50</v>
      </c>
      <c r="AC52" s="2" t="s">
        <v>50</v>
      </c>
      <c r="AD52" s="2" t="s">
        <v>50</v>
      </c>
    </row>
    <row r="53" spans="1:40" ht="20.100000000000001" customHeight="1" thickBot="1" x14ac:dyDescent="0.2">
      <c r="A53" s="782" t="s">
        <v>19</v>
      </c>
      <c r="B53" s="783"/>
      <c r="C53" s="783"/>
      <c r="D53" s="783"/>
      <c r="E53" s="784" t="s">
        <v>158</v>
      </c>
      <c r="F53" s="785"/>
      <c r="G53" s="785"/>
      <c r="H53" s="785"/>
      <c r="I53" s="785"/>
      <c r="J53" s="785"/>
      <c r="K53" s="785"/>
      <c r="L53" s="785"/>
      <c r="M53" s="785"/>
      <c r="N53" s="786"/>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146000</v>
      </c>
      <c r="F57" s="107"/>
      <c r="G57" s="107">
        <f>IFERROR(HLOOKUP($AF$38,$AA$56:$AI$57,2,FALSE)*1000,"")</f>
        <v>159000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197</v>
      </c>
      <c r="AE57" s="17">
        <v>146</v>
      </c>
      <c r="AF57" s="17">
        <v>159</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146000</v>
      </c>
      <c r="G58" s="9"/>
      <c r="H58" s="10">
        <f>IFERROR(G57-H59,"")</f>
        <v>159000</v>
      </c>
      <c r="I58" s="9"/>
      <c r="J58" s="10">
        <f>IFERROR(I57-J59,"")</f>
        <v>0</v>
      </c>
      <c r="K58" s="9"/>
      <c r="L58" s="10">
        <f>IFERROR(K57-L59,"")</f>
        <v>0</v>
      </c>
      <c r="M58" s="9"/>
      <c r="N58" s="11">
        <f>IFERROR(M57-N59,"")</f>
        <v>0</v>
      </c>
      <c r="AA58" s="17">
        <v>0</v>
      </c>
      <c r="AB58" s="17">
        <v>0</v>
      </c>
      <c r="AC58" s="17">
        <v>0</v>
      </c>
      <c r="AD58" s="17">
        <v>79400</v>
      </c>
      <c r="AE58" s="17">
        <v>143464</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143464</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2536</v>
      </c>
      <c r="F61" s="107"/>
      <c r="G61" s="107">
        <f>IFERROR(G57-G60,"")</f>
        <v>159000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0.98263013698630142</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159</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160</v>
      </c>
      <c r="C70" s="95"/>
      <c r="D70" s="20" t="s">
        <v>92</v>
      </c>
      <c r="E70" s="90">
        <f>IFERROR(HLOOKUP($AE$38,$AA$76:$AI$80,2,FALSE),"")</f>
        <v>25</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25</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769" t="s">
        <v>7</v>
      </c>
      <c r="B85" s="770"/>
      <c r="C85" s="770"/>
      <c r="D85" s="770"/>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769" t="s">
        <v>11</v>
      </c>
      <c r="B87" s="770"/>
      <c r="C87" s="770"/>
      <c r="D87" s="770"/>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780" t="s">
        <v>14</v>
      </c>
      <c r="B89" s="781"/>
      <c r="C89" s="781"/>
      <c r="D89" s="781"/>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769" t="s">
        <v>16</v>
      </c>
      <c r="B91" s="770"/>
      <c r="C91" s="770"/>
      <c r="D91" s="771"/>
      <c r="E91" s="51" t="s">
        <v>161</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769" t="s">
        <v>28</v>
      </c>
      <c r="B98" s="770"/>
      <c r="C98" s="770"/>
      <c r="D98" s="771"/>
      <c r="E98" s="775" t="s">
        <v>84</v>
      </c>
      <c r="F98" s="776"/>
      <c r="G98" s="777" t="s">
        <v>29</v>
      </c>
      <c r="H98" s="778"/>
      <c r="I98" s="778"/>
      <c r="J98" s="778"/>
      <c r="K98" s="778"/>
      <c r="L98" s="778"/>
      <c r="M98" s="778"/>
      <c r="N98" s="779"/>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769" t="s">
        <v>39</v>
      </c>
      <c r="B105" s="770"/>
      <c r="C105" s="770"/>
      <c r="D105" s="771"/>
      <c r="E105" s="772" t="s">
        <v>162</v>
      </c>
      <c r="F105" s="773"/>
      <c r="G105" s="773"/>
      <c r="H105" s="773"/>
      <c r="I105" s="773"/>
      <c r="J105" s="773"/>
      <c r="K105" s="773"/>
      <c r="L105" s="773"/>
      <c r="M105" s="773"/>
      <c r="N105" s="774"/>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780" t="s">
        <v>3</v>
      </c>
      <c r="Q4" s="781"/>
      <c r="R4" s="781"/>
      <c r="S4" s="781"/>
      <c r="T4" s="196" t="str">
        <f>LEFT(E83,1)</f>
        <v>Ｂ</v>
      </c>
      <c r="U4" s="906" t="s">
        <v>4</v>
      </c>
      <c r="V4" s="906"/>
      <c r="W4" s="906"/>
      <c r="X4" s="907"/>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第2節　人権</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人権尊重社会の構築</v>
      </c>
      <c r="F6" s="137"/>
      <c r="G6" s="137"/>
      <c r="H6" s="137"/>
      <c r="I6" s="137"/>
      <c r="J6" s="137"/>
      <c r="K6" s="137"/>
      <c r="L6" s="137"/>
      <c r="M6" s="137"/>
      <c r="N6" s="138"/>
      <c r="P6" s="769" t="s">
        <v>7</v>
      </c>
      <c r="Q6" s="770"/>
      <c r="R6" s="770"/>
      <c r="S6" s="770"/>
      <c r="T6" s="196" t="str">
        <f>LEFT(E85,1)</f>
        <v>Ｂ</v>
      </c>
      <c r="U6" s="906" t="s">
        <v>8</v>
      </c>
      <c r="V6" s="906"/>
      <c r="W6" s="906"/>
      <c r="X6" s="907"/>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908" t="s">
        <v>9</v>
      </c>
      <c r="B7" s="909"/>
      <c r="C7" s="909"/>
      <c r="D7" s="909"/>
      <c r="E7" s="910" t="str">
        <f t="shared" si="0"/>
        <v>人権教育団体補助</v>
      </c>
      <c r="F7" s="911"/>
      <c r="G7" s="911"/>
      <c r="H7" s="911"/>
      <c r="I7" s="911"/>
      <c r="J7" s="911"/>
      <c r="K7" s="911"/>
      <c r="L7" s="911"/>
      <c r="M7" s="911"/>
      <c r="N7" s="912"/>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883" t="s">
        <v>10</v>
      </c>
      <c r="B8" s="884"/>
      <c r="C8" s="884"/>
      <c r="D8" s="884"/>
      <c r="E8" s="893" t="str">
        <f t="shared" si="0"/>
        <v>生涯学習スポーツ課</v>
      </c>
      <c r="F8" s="894"/>
      <c r="G8" s="894"/>
      <c r="H8" s="894"/>
      <c r="I8" s="894"/>
      <c r="J8" s="894"/>
      <c r="K8" s="894"/>
      <c r="L8" s="894"/>
      <c r="M8" s="894"/>
      <c r="N8" s="895"/>
      <c r="P8" s="880" t="s">
        <v>11</v>
      </c>
      <c r="Q8" s="881"/>
      <c r="R8" s="881"/>
      <c r="S8" s="881"/>
      <c r="T8" s="183" t="str">
        <f>LEFT(E87,1)</f>
        <v>Ａ</v>
      </c>
      <c r="U8" s="896" t="s">
        <v>12</v>
      </c>
      <c r="V8" s="896"/>
      <c r="W8" s="896"/>
      <c r="X8" s="897"/>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898" t="s">
        <v>13</v>
      </c>
      <c r="B9" s="899"/>
      <c r="C9" s="899"/>
      <c r="D9" s="900"/>
      <c r="E9" s="901" t="str">
        <f t="shared" si="0"/>
        <v>同和問題を始め、様々な人権問題解消のため、新座市人権教育推進協議会に対し、補助を行う。</v>
      </c>
      <c r="F9" s="902"/>
      <c r="G9" s="902"/>
      <c r="H9" s="902"/>
      <c r="I9" s="902"/>
      <c r="J9" s="902"/>
      <c r="K9" s="902"/>
      <c r="L9" s="902"/>
      <c r="M9" s="902"/>
      <c r="N9" s="903"/>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904" t="s">
        <v>14</v>
      </c>
      <c r="Q10" s="905"/>
      <c r="R10" s="905"/>
      <c r="S10" s="905"/>
      <c r="T10" s="196" t="str">
        <f>LEFT(E89,1)</f>
        <v>Ａ</v>
      </c>
      <c r="U10" s="896" t="s">
        <v>15</v>
      </c>
      <c r="V10" s="896"/>
      <c r="W10" s="896"/>
      <c r="X10" s="897"/>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新座市人権教育推進協議会に対して補助を行い、人権啓発品の作成・啓発ＤＶＤの購入・人権標語短冊の作成等を行い、人権教育の推進に寄与した。</v>
      </c>
      <c r="U12" s="878"/>
      <c r="V12" s="878"/>
      <c r="W12" s="878"/>
      <c r="X12" s="879"/>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883" t="s">
        <v>17</v>
      </c>
      <c r="B14" s="884"/>
      <c r="C14" s="884"/>
      <c r="D14" s="884"/>
      <c r="E14" s="885" t="str">
        <f>E51</f>
        <v>■市が直接実施  □一部委託  □全部委託・指定管理  □その他</v>
      </c>
      <c r="F14" s="886"/>
      <c r="G14" s="886"/>
      <c r="H14" s="886"/>
      <c r="I14" s="886"/>
      <c r="J14" s="886"/>
      <c r="K14" s="886"/>
      <c r="L14" s="886"/>
      <c r="M14" s="886"/>
      <c r="N14" s="887"/>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883" t="s">
        <v>18</v>
      </c>
      <c r="B15" s="884"/>
      <c r="C15" s="884"/>
      <c r="D15" s="884"/>
      <c r="E15" s="885" t="str">
        <f>E52</f>
        <v>□国・県の制度　 □国・県の制度＋市独自の制度　 ■市独自の制度</v>
      </c>
      <c r="F15" s="886"/>
      <c r="G15" s="886"/>
      <c r="H15" s="886"/>
      <c r="I15" s="886"/>
      <c r="J15" s="886"/>
      <c r="K15" s="886"/>
      <c r="L15" s="886"/>
      <c r="M15" s="886"/>
      <c r="N15" s="887"/>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888" t="s">
        <v>19</v>
      </c>
      <c r="B16" s="889"/>
      <c r="C16" s="889"/>
      <c r="D16" s="889"/>
      <c r="E16" s="890" t="str">
        <f>E53</f>
        <v>団体等に交付する補助金等交付要綱</v>
      </c>
      <c r="F16" s="891"/>
      <c r="G16" s="891"/>
      <c r="H16" s="891"/>
      <c r="I16" s="891"/>
      <c r="J16" s="891"/>
      <c r="K16" s="891"/>
      <c r="L16" s="891"/>
      <c r="M16" s="891"/>
      <c r="N16" s="892"/>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400000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400000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400000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同和問題を始め、様々な人権問題解消のため、新座市人権教育推進協議会に対し、補助を行った。
補助額：400,000円</v>
      </c>
      <c r="F26" s="104"/>
      <c r="G26" s="104"/>
      <c r="H26" s="104"/>
      <c r="I26" s="104"/>
      <c r="J26" s="104"/>
      <c r="K26" s="104"/>
      <c r="L26" s="104"/>
      <c r="M26" s="104"/>
      <c r="N26" s="105"/>
      <c r="O26" s="12"/>
      <c r="P26" s="880" t="s">
        <v>39</v>
      </c>
      <c r="Q26" s="881"/>
      <c r="R26" s="881"/>
      <c r="S26" s="882"/>
      <c r="T26" s="152" t="str">
        <f>E105</f>
        <v>今後も引き続き、新座市人権教育推進協議会への補助を行うことにより、当協議会の活動方針である「新座市における人権教育の推進を図り、同和問題を始めとする様々な人権問題を解消し、もって、明るい地域社会の形成に努める。」ものとする。</v>
      </c>
      <c r="U26" s="878"/>
      <c r="V26" s="878"/>
      <c r="W26" s="878"/>
      <c r="X26" s="879"/>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補助額</v>
      </c>
      <c r="C33" s="95"/>
      <c r="D33" s="15" t="str">
        <f t="shared" ref="D33:E36" si="1">D70</f>
        <v>円</v>
      </c>
      <c r="E33" s="161">
        <f t="shared" si="1"/>
        <v>400000</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第2節　人権</v>
      </c>
      <c r="F42" s="137"/>
      <c r="G42" s="137"/>
      <c r="H42" s="137"/>
      <c r="I42" s="137"/>
      <c r="J42" s="137"/>
      <c r="K42" s="137"/>
      <c r="L42" s="137"/>
      <c r="M42" s="137"/>
      <c r="N42" s="138"/>
      <c r="AA42" s="2">
        <v>2</v>
      </c>
      <c r="AB42" s="2" t="s">
        <v>118</v>
      </c>
    </row>
    <row r="43" spans="1:35" ht="20.100000000000001" customHeight="1" x14ac:dyDescent="0.15">
      <c r="A43" s="102" t="s">
        <v>6</v>
      </c>
      <c r="B43" s="103"/>
      <c r="C43" s="103"/>
      <c r="D43" s="103"/>
      <c r="E43" s="137" t="str">
        <f>AB43</f>
        <v>施策１　人権尊重社会の構築</v>
      </c>
      <c r="F43" s="137"/>
      <c r="G43" s="137"/>
      <c r="H43" s="137"/>
      <c r="I43" s="137"/>
      <c r="J43" s="137"/>
      <c r="K43" s="137"/>
      <c r="L43" s="137"/>
      <c r="M43" s="137"/>
      <c r="N43" s="138"/>
      <c r="AA43" s="2">
        <v>1</v>
      </c>
      <c r="AB43" s="2" t="s">
        <v>119</v>
      </c>
    </row>
    <row r="44" spans="1:35" ht="20.100000000000001" customHeight="1" x14ac:dyDescent="0.15">
      <c r="A44" s="870" t="s">
        <v>9</v>
      </c>
      <c r="B44" s="871"/>
      <c r="C44" s="871"/>
      <c r="D44" s="871"/>
      <c r="E44" s="872" t="s">
        <v>163</v>
      </c>
      <c r="F44" s="873"/>
      <c r="G44" s="873"/>
      <c r="H44" s="873"/>
      <c r="I44" s="873"/>
      <c r="J44" s="873"/>
      <c r="K44" s="873"/>
      <c r="L44" s="873"/>
      <c r="M44" s="873"/>
      <c r="N44" s="874"/>
    </row>
    <row r="45" spans="1:35" ht="20.100000000000001" customHeight="1" x14ac:dyDescent="0.15">
      <c r="A45" s="865" t="s">
        <v>10</v>
      </c>
      <c r="B45" s="866"/>
      <c r="C45" s="866"/>
      <c r="D45" s="866"/>
      <c r="E45" s="875" t="s">
        <v>145</v>
      </c>
      <c r="F45" s="876"/>
      <c r="G45" s="876"/>
      <c r="H45" s="876"/>
      <c r="I45" s="876"/>
      <c r="J45" s="876"/>
      <c r="K45" s="876"/>
      <c r="L45" s="876"/>
      <c r="M45" s="876"/>
      <c r="N45" s="877"/>
    </row>
    <row r="46" spans="1:35" ht="20.100000000000001" customHeight="1" x14ac:dyDescent="0.15">
      <c r="A46" s="859" t="s">
        <v>13</v>
      </c>
      <c r="B46" s="860"/>
      <c r="C46" s="860"/>
      <c r="D46" s="861"/>
      <c r="E46" s="862" t="s">
        <v>164</v>
      </c>
      <c r="F46" s="863"/>
      <c r="G46" s="863"/>
      <c r="H46" s="863"/>
      <c r="I46" s="863"/>
      <c r="J46" s="863"/>
      <c r="K46" s="863"/>
      <c r="L46" s="863"/>
      <c r="M46" s="863"/>
      <c r="N46" s="864"/>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865" t="s">
        <v>17</v>
      </c>
      <c r="B51" s="866"/>
      <c r="C51" s="866"/>
      <c r="D51" s="866"/>
      <c r="E51" s="867" t="str">
        <f>AA52 &amp; "市が直接実施  " &amp; AB52  &amp; "一部委託  "  &amp; AC52 &amp; "全部委託・指定管理  " &amp; AD52 &amp; "その他"</f>
        <v>■市が直接実施  □一部委託  □全部委託・指定管理  □その他</v>
      </c>
      <c r="F51" s="868"/>
      <c r="G51" s="868"/>
      <c r="H51" s="868"/>
      <c r="I51" s="868"/>
      <c r="J51" s="868"/>
      <c r="K51" s="868"/>
      <c r="L51" s="868"/>
      <c r="M51" s="868"/>
      <c r="N51" s="869"/>
    </row>
    <row r="52" spans="1:40" ht="20.100000000000001" customHeight="1" x14ac:dyDescent="0.15">
      <c r="A52" s="865" t="s">
        <v>18</v>
      </c>
      <c r="B52" s="866"/>
      <c r="C52" s="866"/>
      <c r="D52" s="866"/>
      <c r="E52" s="867" t="str">
        <f>AA53 &amp; "国・県の制度　 " &amp; AB53  &amp; "国・県の制度＋市独自の制度　 "  &amp; AC53  &amp; "市独自の制度"</f>
        <v>□国・県の制度　 □国・県の制度＋市独自の制度　 ■市独自の制度</v>
      </c>
      <c r="F52" s="868"/>
      <c r="G52" s="868"/>
      <c r="H52" s="868"/>
      <c r="I52" s="868"/>
      <c r="J52" s="868"/>
      <c r="K52" s="868"/>
      <c r="L52" s="868"/>
      <c r="M52" s="868"/>
      <c r="N52" s="869"/>
      <c r="AA52" s="2" t="s">
        <v>49</v>
      </c>
      <c r="AB52" s="2" t="s">
        <v>50</v>
      </c>
      <c r="AC52" s="2" t="s">
        <v>50</v>
      </c>
      <c r="AD52" s="2" t="s">
        <v>50</v>
      </c>
    </row>
    <row r="53" spans="1:40" ht="20.100000000000001" customHeight="1" thickBot="1" x14ac:dyDescent="0.2">
      <c r="A53" s="854" t="s">
        <v>19</v>
      </c>
      <c r="B53" s="855"/>
      <c r="C53" s="855"/>
      <c r="D53" s="855"/>
      <c r="E53" s="856" t="s">
        <v>165</v>
      </c>
      <c r="F53" s="857"/>
      <c r="G53" s="857"/>
      <c r="H53" s="857"/>
      <c r="I53" s="857"/>
      <c r="J53" s="857"/>
      <c r="K53" s="857"/>
      <c r="L53" s="857"/>
      <c r="M53" s="857"/>
      <c r="N53" s="858"/>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400000</v>
      </c>
      <c r="F57" s="107"/>
      <c r="G57" s="107">
        <f>IFERROR(HLOOKUP($AF$38,$AA$56:$AI$57,2,FALSE)*1000,"")</f>
        <v>400000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400</v>
      </c>
      <c r="AE57" s="17">
        <v>400</v>
      </c>
      <c r="AF57" s="17">
        <v>400</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400000</v>
      </c>
      <c r="G58" s="9"/>
      <c r="H58" s="10">
        <f>IFERROR(G57-H59,"")</f>
        <v>400000</v>
      </c>
      <c r="I58" s="9"/>
      <c r="J58" s="10">
        <f>IFERROR(I57-J59,"")</f>
        <v>0</v>
      </c>
      <c r="K58" s="9"/>
      <c r="L58" s="10">
        <f>IFERROR(K57-L59,"")</f>
        <v>0</v>
      </c>
      <c r="M58" s="9"/>
      <c r="N58" s="11">
        <f>IFERROR(M57-N59,"")</f>
        <v>0</v>
      </c>
      <c r="AA58" s="17">
        <v>0</v>
      </c>
      <c r="AB58" s="17">
        <v>0</v>
      </c>
      <c r="AC58" s="17">
        <v>0</v>
      </c>
      <c r="AD58" s="17">
        <v>400000</v>
      </c>
      <c r="AE58" s="17">
        <v>400000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400000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0</v>
      </c>
      <c r="F61" s="107"/>
      <c r="G61" s="107">
        <f>IFERROR(G57-G60,"")</f>
        <v>400000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1</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166</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167</v>
      </c>
      <c r="C70" s="95"/>
      <c r="D70" s="20" t="s">
        <v>168</v>
      </c>
      <c r="E70" s="90">
        <f>IFERROR(HLOOKUP($AE$38,$AA$76:$AI$80,2,FALSE),"")</f>
        <v>400000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400000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841" t="s">
        <v>7</v>
      </c>
      <c r="B85" s="842"/>
      <c r="C85" s="842"/>
      <c r="D85" s="842"/>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841" t="s">
        <v>11</v>
      </c>
      <c r="B87" s="842"/>
      <c r="C87" s="842"/>
      <c r="D87" s="842"/>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852" t="s">
        <v>14</v>
      </c>
      <c r="B89" s="853"/>
      <c r="C89" s="853"/>
      <c r="D89" s="853"/>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841" t="s">
        <v>16</v>
      </c>
      <c r="B91" s="842"/>
      <c r="C91" s="842"/>
      <c r="D91" s="843"/>
      <c r="E91" s="51" t="s">
        <v>169</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841" t="s">
        <v>28</v>
      </c>
      <c r="B98" s="842"/>
      <c r="C98" s="842"/>
      <c r="D98" s="843"/>
      <c r="E98" s="847" t="s">
        <v>84</v>
      </c>
      <c r="F98" s="848"/>
      <c r="G98" s="849" t="s">
        <v>29</v>
      </c>
      <c r="H98" s="850"/>
      <c r="I98" s="850"/>
      <c r="J98" s="850"/>
      <c r="K98" s="850"/>
      <c r="L98" s="850"/>
      <c r="M98" s="850"/>
      <c r="N98" s="851"/>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841" t="s">
        <v>39</v>
      </c>
      <c r="B105" s="842"/>
      <c r="C105" s="842"/>
      <c r="D105" s="843"/>
      <c r="E105" s="844" t="s">
        <v>170</v>
      </c>
      <c r="F105" s="845"/>
      <c r="G105" s="845"/>
      <c r="H105" s="845"/>
      <c r="I105" s="845"/>
      <c r="J105" s="845"/>
      <c r="K105" s="845"/>
      <c r="L105" s="845"/>
      <c r="M105" s="845"/>
      <c r="N105" s="846"/>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852" t="s">
        <v>3</v>
      </c>
      <c r="Q4" s="853"/>
      <c r="R4" s="853"/>
      <c r="S4" s="853"/>
      <c r="T4" s="196" t="str">
        <f>LEFT(E83,1)</f>
        <v>Ｂ</v>
      </c>
      <c r="U4" s="978" t="s">
        <v>4</v>
      </c>
      <c r="V4" s="978"/>
      <c r="W4" s="978"/>
      <c r="X4" s="979"/>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第2節　人権</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人権尊重社会の構築</v>
      </c>
      <c r="F6" s="137"/>
      <c r="G6" s="137"/>
      <c r="H6" s="137"/>
      <c r="I6" s="137"/>
      <c r="J6" s="137"/>
      <c r="K6" s="137"/>
      <c r="L6" s="137"/>
      <c r="M6" s="137"/>
      <c r="N6" s="138"/>
      <c r="P6" s="841" t="s">
        <v>7</v>
      </c>
      <c r="Q6" s="842"/>
      <c r="R6" s="842"/>
      <c r="S6" s="842"/>
      <c r="T6" s="196" t="str">
        <f>LEFT(E85,1)</f>
        <v>Ｂ</v>
      </c>
      <c r="U6" s="978" t="s">
        <v>8</v>
      </c>
      <c r="V6" s="978"/>
      <c r="W6" s="978"/>
      <c r="X6" s="979"/>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980" t="s">
        <v>9</v>
      </c>
      <c r="B7" s="981"/>
      <c r="C7" s="981"/>
      <c r="D7" s="981"/>
      <c r="E7" s="982" t="str">
        <f t="shared" si="0"/>
        <v>人権講演会</v>
      </c>
      <c r="F7" s="983"/>
      <c r="G7" s="983"/>
      <c r="H7" s="983"/>
      <c r="I7" s="983"/>
      <c r="J7" s="983"/>
      <c r="K7" s="983"/>
      <c r="L7" s="983"/>
      <c r="M7" s="983"/>
      <c r="N7" s="984"/>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955" t="s">
        <v>10</v>
      </c>
      <c r="B8" s="956"/>
      <c r="C8" s="956"/>
      <c r="D8" s="956"/>
      <c r="E8" s="965" t="str">
        <f t="shared" si="0"/>
        <v>生涯学習スポーツ課</v>
      </c>
      <c r="F8" s="966"/>
      <c r="G8" s="966"/>
      <c r="H8" s="966"/>
      <c r="I8" s="966"/>
      <c r="J8" s="966"/>
      <c r="K8" s="966"/>
      <c r="L8" s="966"/>
      <c r="M8" s="966"/>
      <c r="N8" s="967"/>
      <c r="P8" s="952" t="s">
        <v>11</v>
      </c>
      <c r="Q8" s="953"/>
      <c r="R8" s="953"/>
      <c r="S8" s="953"/>
      <c r="T8" s="183" t="str">
        <f>LEFT(E87,1)</f>
        <v>Ａ</v>
      </c>
      <c r="U8" s="968" t="s">
        <v>12</v>
      </c>
      <c r="V8" s="968"/>
      <c r="W8" s="968"/>
      <c r="X8" s="969"/>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970" t="s">
        <v>13</v>
      </c>
      <c r="B9" s="971"/>
      <c r="C9" s="971"/>
      <c r="D9" s="972"/>
      <c r="E9" s="973" t="str">
        <f t="shared" si="0"/>
        <v>全ての人の人権が真に尊重される社会の実現を目指し、広く人権問題に対する理解と認識を深めることにより、差別意識の払拭を図り、人権問題の解決に資するための講演会を開催する。</v>
      </c>
      <c r="F9" s="974"/>
      <c r="G9" s="974"/>
      <c r="H9" s="974"/>
      <c r="I9" s="974"/>
      <c r="J9" s="974"/>
      <c r="K9" s="974"/>
      <c r="L9" s="974"/>
      <c r="M9" s="974"/>
      <c r="N9" s="975"/>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976" t="s">
        <v>14</v>
      </c>
      <c r="Q10" s="977"/>
      <c r="R10" s="977"/>
      <c r="S10" s="977"/>
      <c r="T10" s="196" t="str">
        <f>LEFT(E89,1)</f>
        <v>Ａ</v>
      </c>
      <c r="U10" s="968" t="s">
        <v>15</v>
      </c>
      <c r="V10" s="968"/>
      <c r="W10" s="968"/>
      <c r="X10" s="969"/>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人権標語・ポスター・作文優秀者への表彰式を併せて行うことにより、対象となった小・中学校の児童生徒並びに御家族を中心とした多くの参加者が集まった。
講師も、主に子どもたちと御家族が、人権に対する理解と認識を深められるよう選定し、当日はその他の一般参加者も含め、好評を得る講演会となった。</v>
      </c>
      <c r="U12" s="950"/>
      <c r="V12" s="950"/>
      <c r="W12" s="950"/>
      <c r="X12" s="951"/>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955" t="s">
        <v>17</v>
      </c>
      <c r="B14" s="956"/>
      <c r="C14" s="956"/>
      <c r="D14" s="956"/>
      <c r="E14" s="957" t="str">
        <f>E51</f>
        <v>■市が直接実施  □一部委託  □全部委託・指定管理  □その他</v>
      </c>
      <c r="F14" s="958"/>
      <c r="G14" s="958"/>
      <c r="H14" s="958"/>
      <c r="I14" s="958"/>
      <c r="J14" s="958"/>
      <c r="K14" s="958"/>
      <c r="L14" s="958"/>
      <c r="M14" s="958"/>
      <c r="N14" s="959"/>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955" t="s">
        <v>18</v>
      </c>
      <c r="B15" s="956"/>
      <c r="C15" s="956"/>
      <c r="D15" s="956"/>
      <c r="E15" s="957" t="str">
        <f>E52</f>
        <v>□国・県の制度　 □国・県の制度＋市独自の制度　 ■市独自の制度</v>
      </c>
      <c r="F15" s="958"/>
      <c r="G15" s="958"/>
      <c r="H15" s="958"/>
      <c r="I15" s="958"/>
      <c r="J15" s="958"/>
      <c r="K15" s="958"/>
      <c r="L15" s="958"/>
      <c r="M15" s="958"/>
      <c r="N15" s="959"/>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960" t="s">
        <v>19</v>
      </c>
      <c r="B16" s="961"/>
      <c r="C16" s="961"/>
      <c r="D16" s="961"/>
      <c r="E16" s="962" t="str">
        <f>E53</f>
        <v>人権教育及び人権啓発の推進に関する法律</v>
      </c>
      <c r="F16" s="963"/>
      <c r="G16" s="963"/>
      <c r="H16" s="963"/>
      <c r="I16" s="963"/>
      <c r="J16" s="963"/>
      <c r="K16" s="963"/>
      <c r="L16" s="963"/>
      <c r="M16" s="963"/>
      <c r="N16" s="964"/>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152000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152000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122550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29450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0.80625000000000002</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令和５年１２月２日（土）新座市民会館会議室において、令和５年度人権講演会を実施した。また、講演会に先立ち、市立小・中学校から募集した人権標語・人権ポスター・人権作文の入賞者５２名への表彰式を行った。
講演会：「命の輝き～車イスから見える世界ってけっこうステキ～」
講　師：又野　亜希子氏
参加者：１２８人</v>
      </c>
      <c r="F26" s="104"/>
      <c r="G26" s="104"/>
      <c r="H26" s="104"/>
      <c r="I26" s="104"/>
      <c r="J26" s="104"/>
      <c r="K26" s="104"/>
      <c r="L26" s="104"/>
      <c r="M26" s="104"/>
      <c r="N26" s="105"/>
      <c r="O26" s="12"/>
      <c r="P26" s="952" t="s">
        <v>39</v>
      </c>
      <c r="Q26" s="953"/>
      <c r="R26" s="953"/>
      <c r="S26" s="954"/>
      <c r="T26" s="152" t="str">
        <f>E105</f>
        <v>今後も、一般市民を含めた多くの方々が、人権問題に対する理解と認識を深めることのできる講演会が開催できるように、講師の選定や周知方法等について検討していく。</v>
      </c>
      <c r="U26" s="950"/>
      <c r="V26" s="950"/>
      <c r="W26" s="950"/>
      <c r="X26" s="951"/>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参加者数</v>
      </c>
      <c r="C33" s="95"/>
      <c r="D33" s="15" t="str">
        <f t="shared" ref="D33:E36" si="1">D70</f>
        <v>人</v>
      </c>
      <c r="E33" s="147">
        <f t="shared" si="1"/>
        <v>128</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第2節　人権</v>
      </c>
      <c r="F42" s="137"/>
      <c r="G42" s="137"/>
      <c r="H42" s="137"/>
      <c r="I42" s="137"/>
      <c r="J42" s="137"/>
      <c r="K42" s="137"/>
      <c r="L42" s="137"/>
      <c r="M42" s="137"/>
      <c r="N42" s="138"/>
      <c r="AA42" s="2">
        <v>2</v>
      </c>
      <c r="AB42" s="2" t="s">
        <v>118</v>
      </c>
    </row>
    <row r="43" spans="1:35" ht="20.100000000000001" customHeight="1" x14ac:dyDescent="0.15">
      <c r="A43" s="102" t="s">
        <v>6</v>
      </c>
      <c r="B43" s="103"/>
      <c r="C43" s="103"/>
      <c r="D43" s="103"/>
      <c r="E43" s="137" t="str">
        <f>AB43</f>
        <v>施策１　人権尊重社会の構築</v>
      </c>
      <c r="F43" s="137"/>
      <c r="G43" s="137"/>
      <c r="H43" s="137"/>
      <c r="I43" s="137"/>
      <c r="J43" s="137"/>
      <c r="K43" s="137"/>
      <c r="L43" s="137"/>
      <c r="M43" s="137"/>
      <c r="N43" s="138"/>
      <c r="AA43" s="2">
        <v>1</v>
      </c>
      <c r="AB43" s="2" t="s">
        <v>119</v>
      </c>
    </row>
    <row r="44" spans="1:35" ht="20.100000000000001" customHeight="1" x14ac:dyDescent="0.15">
      <c r="A44" s="942" t="s">
        <v>9</v>
      </c>
      <c r="B44" s="943"/>
      <c r="C44" s="943"/>
      <c r="D44" s="943"/>
      <c r="E44" s="944" t="s">
        <v>171</v>
      </c>
      <c r="F44" s="945"/>
      <c r="G44" s="945"/>
      <c r="H44" s="945"/>
      <c r="I44" s="945"/>
      <c r="J44" s="945"/>
      <c r="K44" s="945"/>
      <c r="L44" s="945"/>
      <c r="M44" s="945"/>
      <c r="N44" s="946"/>
    </row>
    <row r="45" spans="1:35" ht="20.100000000000001" customHeight="1" x14ac:dyDescent="0.15">
      <c r="A45" s="937" t="s">
        <v>10</v>
      </c>
      <c r="B45" s="938"/>
      <c r="C45" s="938"/>
      <c r="D45" s="938"/>
      <c r="E45" s="947" t="s">
        <v>145</v>
      </c>
      <c r="F45" s="948"/>
      <c r="G45" s="948"/>
      <c r="H45" s="948"/>
      <c r="I45" s="948"/>
      <c r="J45" s="948"/>
      <c r="K45" s="948"/>
      <c r="L45" s="948"/>
      <c r="M45" s="948"/>
      <c r="N45" s="949"/>
    </row>
    <row r="46" spans="1:35" ht="20.100000000000001" customHeight="1" x14ac:dyDescent="0.15">
      <c r="A46" s="931" t="s">
        <v>13</v>
      </c>
      <c r="B46" s="932"/>
      <c r="C46" s="932"/>
      <c r="D46" s="933"/>
      <c r="E46" s="934" t="s">
        <v>172</v>
      </c>
      <c r="F46" s="935"/>
      <c r="G46" s="935"/>
      <c r="H46" s="935"/>
      <c r="I46" s="935"/>
      <c r="J46" s="935"/>
      <c r="K46" s="935"/>
      <c r="L46" s="935"/>
      <c r="M46" s="935"/>
      <c r="N46" s="936"/>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937" t="s">
        <v>17</v>
      </c>
      <c r="B51" s="938"/>
      <c r="C51" s="938"/>
      <c r="D51" s="938"/>
      <c r="E51" s="939" t="str">
        <f>AA52 &amp; "市が直接実施  " &amp; AB52  &amp; "一部委託  "  &amp; AC52 &amp; "全部委託・指定管理  " &amp; AD52 &amp; "その他"</f>
        <v>■市が直接実施  □一部委託  □全部委託・指定管理  □その他</v>
      </c>
      <c r="F51" s="940"/>
      <c r="G51" s="940"/>
      <c r="H51" s="940"/>
      <c r="I51" s="940"/>
      <c r="J51" s="940"/>
      <c r="K51" s="940"/>
      <c r="L51" s="940"/>
      <c r="M51" s="940"/>
      <c r="N51" s="941"/>
    </row>
    <row r="52" spans="1:40" ht="20.100000000000001" customHeight="1" x14ac:dyDescent="0.15">
      <c r="A52" s="937" t="s">
        <v>18</v>
      </c>
      <c r="B52" s="938"/>
      <c r="C52" s="938"/>
      <c r="D52" s="938"/>
      <c r="E52" s="939" t="str">
        <f>AA53 &amp; "国・県の制度　 " &amp; AB53  &amp; "国・県の制度＋市独自の制度　 "  &amp; AC53  &amp; "市独自の制度"</f>
        <v>□国・県の制度　 □国・県の制度＋市独自の制度　 ■市独自の制度</v>
      </c>
      <c r="F52" s="940"/>
      <c r="G52" s="940"/>
      <c r="H52" s="940"/>
      <c r="I52" s="940"/>
      <c r="J52" s="940"/>
      <c r="K52" s="940"/>
      <c r="L52" s="940"/>
      <c r="M52" s="940"/>
      <c r="N52" s="941"/>
      <c r="AA52" s="2" t="s">
        <v>49</v>
      </c>
      <c r="AB52" s="2" t="s">
        <v>50</v>
      </c>
      <c r="AC52" s="2" t="s">
        <v>50</v>
      </c>
      <c r="AD52" s="2" t="s">
        <v>50</v>
      </c>
    </row>
    <row r="53" spans="1:40" ht="20.100000000000001" customHeight="1" thickBot="1" x14ac:dyDescent="0.2">
      <c r="A53" s="926" t="s">
        <v>19</v>
      </c>
      <c r="B53" s="927"/>
      <c r="C53" s="927"/>
      <c r="D53" s="927"/>
      <c r="E53" s="928" t="s">
        <v>147</v>
      </c>
      <c r="F53" s="929"/>
      <c r="G53" s="929"/>
      <c r="H53" s="929"/>
      <c r="I53" s="929"/>
      <c r="J53" s="929"/>
      <c r="K53" s="929"/>
      <c r="L53" s="929"/>
      <c r="M53" s="929"/>
      <c r="N53" s="930"/>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152000</v>
      </c>
      <c r="F57" s="107"/>
      <c r="G57" s="107">
        <f>IFERROR(HLOOKUP($AF$38,$AA$56:$AI$57,2,FALSE)*1000,"")</f>
        <v>221000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0</v>
      </c>
      <c r="AE57" s="17">
        <v>152</v>
      </c>
      <c r="AF57" s="17">
        <v>221</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152000</v>
      </c>
      <c r="G58" s="9"/>
      <c r="H58" s="10">
        <f>IFERROR(G57-H59,"")</f>
        <v>221000</v>
      </c>
      <c r="I58" s="9"/>
      <c r="J58" s="10">
        <f>IFERROR(I57-J59,"")</f>
        <v>0</v>
      </c>
      <c r="K58" s="9"/>
      <c r="L58" s="10">
        <f>IFERROR(K57-L59,"")</f>
        <v>0</v>
      </c>
      <c r="M58" s="9"/>
      <c r="N58" s="11">
        <f>IFERROR(M57-N59,"")</f>
        <v>0</v>
      </c>
      <c r="AA58" s="17">
        <v>0</v>
      </c>
      <c r="AB58" s="17">
        <v>0</v>
      </c>
      <c r="AC58" s="17">
        <v>0</v>
      </c>
      <c r="AD58" s="17">
        <v>0</v>
      </c>
      <c r="AE58" s="17">
        <v>122550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122550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29450</v>
      </c>
      <c r="F61" s="107"/>
      <c r="G61" s="107">
        <f>IFERROR(G57-G60,"")</f>
        <v>221000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0.80625000000000002</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173</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174</v>
      </c>
      <c r="C70" s="95"/>
      <c r="D70" s="20" t="s">
        <v>92</v>
      </c>
      <c r="E70" s="90">
        <f>IFERROR(HLOOKUP($AE$38,$AA$76:$AI$80,2,FALSE),"")</f>
        <v>128</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128</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913" t="s">
        <v>7</v>
      </c>
      <c r="B85" s="914"/>
      <c r="C85" s="914"/>
      <c r="D85" s="914"/>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913" t="s">
        <v>11</v>
      </c>
      <c r="B87" s="914"/>
      <c r="C87" s="914"/>
      <c r="D87" s="914"/>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924" t="s">
        <v>14</v>
      </c>
      <c r="B89" s="925"/>
      <c r="C89" s="925"/>
      <c r="D89" s="925"/>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913" t="s">
        <v>16</v>
      </c>
      <c r="B91" s="914"/>
      <c r="C91" s="914"/>
      <c r="D91" s="915"/>
      <c r="E91" s="51" t="s">
        <v>175</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913" t="s">
        <v>28</v>
      </c>
      <c r="B98" s="914"/>
      <c r="C98" s="914"/>
      <c r="D98" s="915"/>
      <c r="E98" s="919" t="s">
        <v>84</v>
      </c>
      <c r="F98" s="920"/>
      <c r="G98" s="921" t="s">
        <v>29</v>
      </c>
      <c r="H98" s="922"/>
      <c r="I98" s="922"/>
      <c r="J98" s="922"/>
      <c r="K98" s="922"/>
      <c r="L98" s="922"/>
      <c r="M98" s="922"/>
      <c r="N98" s="923"/>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913" t="s">
        <v>39</v>
      </c>
      <c r="B105" s="914"/>
      <c r="C105" s="914"/>
      <c r="D105" s="915"/>
      <c r="E105" s="916" t="s">
        <v>176</v>
      </c>
      <c r="F105" s="917"/>
      <c r="G105" s="917"/>
      <c r="H105" s="917"/>
      <c r="I105" s="917"/>
      <c r="J105" s="917"/>
      <c r="K105" s="917"/>
      <c r="L105" s="917"/>
      <c r="M105" s="917"/>
      <c r="N105" s="918"/>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924" t="s">
        <v>3</v>
      </c>
      <c r="Q4" s="925"/>
      <c r="R4" s="925"/>
      <c r="S4" s="925"/>
      <c r="T4" s="196" t="str">
        <f>LEFT(E83,1)</f>
        <v>Ｂ</v>
      </c>
      <c r="U4" s="1050" t="s">
        <v>4</v>
      </c>
      <c r="V4" s="1050"/>
      <c r="W4" s="1050"/>
      <c r="X4" s="1051"/>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第2節　人権</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多様性を認め合う社会の形成とジェンダー平等の推進</v>
      </c>
      <c r="F6" s="137"/>
      <c r="G6" s="137"/>
      <c r="H6" s="137"/>
      <c r="I6" s="137"/>
      <c r="J6" s="137"/>
      <c r="K6" s="137"/>
      <c r="L6" s="137"/>
      <c r="M6" s="137"/>
      <c r="N6" s="138"/>
      <c r="P6" s="913" t="s">
        <v>7</v>
      </c>
      <c r="Q6" s="914"/>
      <c r="R6" s="914"/>
      <c r="S6" s="914"/>
      <c r="T6" s="196" t="str">
        <f>LEFT(E85,1)</f>
        <v>Ｂ</v>
      </c>
      <c r="U6" s="1050" t="s">
        <v>8</v>
      </c>
      <c r="V6" s="1050"/>
      <c r="W6" s="1050"/>
      <c r="X6" s="1051"/>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052" t="s">
        <v>9</v>
      </c>
      <c r="B7" s="1053"/>
      <c r="C7" s="1053"/>
      <c r="D7" s="1053"/>
      <c r="E7" s="1054" t="str">
        <f t="shared" si="0"/>
        <v>男女共同参画推進</v>
      </c>
      <c r="F7" s="1055"/>
      <c r="G7" s="1055"/>
      <c r="H7" s="1055"/>
      <c r="I7" s="1055"/>
      <c r="J7" s="1055"/>
      <c r="K7" s="1055"/>
      <c r="L7" s="1055"/>
      <c r="M7" s="1055"/>
      <c r="N7" s="1056"/>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027" t="s">
        <v>10</v>
      </c>
      <c r="B8" s="1028"/>
      <c r="C8" s="1028"/>
      <c r="D8" s="1028"/>
      <c r="E8" s="1037" t="str">
        <f t="shared" si="0"/>
        <v>人権推進室</v>
      </c>
      <c r="F8" s="1038"/>
      <c r="G8" s="1038"/>
      <c r="H8" s="1038"/>
      <c r="I8" s="1038"/>
      <c r="J8" s="1038"/>
      <c r="K8" s="1038"/>
      <c r="L8" s="1038"/>
      <c r="M8" s="1038"/>
      <c r="N8" s="1039"/>
      <c r="P8" s="1024" t="s">
        <v>11</v>
      </c>
      <c r="Q8" s="1025"/>
      <c r="R8" s="1025"/>
      <c r="S8" s="1025"/>
      <c r="T8" s="183" t="str">
        <f>LEFT(E87,1)</f>
        <v>Ａ</v>
      </c>
      <c r="U8" s="1040" t="s">
        <v>12</v>
      </c>
      <c r="V8" s="1040"/>
      <c r="W8" s="1040"/>
      <c r="X8" s="1041"/>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042" t="s">
        <v>13</v>
      </c>
      <c r="B9" s="1043"/>
      <c r="C9" s="1043"/>
      <c r="D9" s="1044"/>
      <c r="E9" s="1045" t="str">
        <f t="shared" si="0"/>
        <v>新座市男女共同参画推進条例に基づき新座市男女共同参画審議会を設置し、男女共同参画の推進に関する施策を総合的かつ計画的に推進する上で必要な事項を審議する。
また、男女共同参画推進事業として、講座やパネル展等を実施し、多くの市民に男女共同参画について理解を深める機会を提供する。</v>
      </c>
      <c r="F9" s="1046"/>
      <c r="G9" s="1046"/>
      <c r="H9" s="1046"/>
      <c r="I9" s="1046"/>
      <c r="J9" s="1046"/>
      <c r="K9" s="1046"/>
      <c r="L9" s="1046"/>
      <c r="M9" s="1046"/>
      <c r="N9" s="1047"/>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048" t="s">
        <v>14</v>
      </c>
      <c r="Q10" s="1049"/>
      <c r="R10" s="1049"/>
      <c r="S10" s="1049"/>
      <c r="T10" s="196" t="str">
        <f>LEFT(E89,1)</f>
        <v>Ａ</v>
      </c>
      <c r="U10" s="1040" t="s">
        <v>15</v>
      </c>
      <c r="V10" s="1040"/>
      <c r="W10" s="1040"/>
      <c r="X10" s="1041"/>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予定どおり実施することができた。
市民を対象した講座については、人権啓発推進で実施している職員や市内事業者を対象とした研修会とテーマを統一し、同日開催、同じ外部講師・会場とすることで、事務負担及び費用の軽減を図ることができた。
社会全体において、固定的性別役割分担意識や無意識の思い込み（アンコンシャス・バイアス）が存在し、これに基づく社会通念や慣行などが依然として残っている。男女共同参画の推進には、継続的な啓発活動等を実施していく必要がある。</v>
      </c>
      <c r="U12" s="1022"/>
      <c r="V12" s="1022"/>
      <c r="W12" s="1022"/>
      <c r="X12" s="1023"/>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027" t="s">
        <v>17</v>
      </c>
      <c r="B14" s="1028"/>
      <c r="C14" s="1028"/>
      <c r="D14" s="1028"/>
      <c r="E14" s="1029" t="str">
        <f>E51</f>
        <v>■市が直接実施  □一部委託  □全部委託・指定管理  □その他</v>
      </c>
      <c r="F14" s="1030"/>
      <c r="G14" s="1030"/>
      <c r="H14" s="1030"/>
      <c r="I14" s="1030"/>
      <c r="J14" s="1030"/>
      <c r="K14" s="1030"/>
      <c r="L14" s="1030"/>
      <c r="M14" s="1030"/>
      <c r="N14" s="1031"/>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027" t="s">
        <v>18</v>
      </c>
      <c r="B15" s="1028"/>
      <c r="C15" s="1028"/>
      <c r="D15" s="1028"/>
      <c r="E15" s="1029" t="str">
        <f>E52</f>
        <v>□国・県の制度　 ■国・県の制度＋市独自の制度　 □市独自の制度</v>
      </c>
      <c r="F15" s="1030"/>
      <c r="G15" s="1030"/>
      <c r="H15" s="1030"/>
      <c r="I15" s="1030"/>
      <c r="J15" s="1030"/>
      <c r="K15" s="1030"/>
      <c r="L15" s="1030"/>
      <c r="M15" s="1030"/>
      <c r="N15" s="1031"/>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032" t="s">
        <v>19</v>
      </c>
      <c r="B16" s="1033"/>
      <c r="C16" s="1033"/>
      <c r="D16" s="1033"/>
      <c r="E16" s="1034" t="str">
        <f>E53</f>
        <v>男女共同参画社会基本法、新座市男女共同参画推進条例</v>
      </c>
      <c r="F16" s="1035"/>
      <c r="G16" s="1035"/>
      <c r="H16" s="1035"/>
      <c r="I16" s="1035"/>
      <c r="J16" s="1035"/>
      <c r="K16" s="1035"/>
      <c r="L16" s="1035"/>
      <c r="M16" s="1035"/>
      <c r="N16" s="1036"/>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248000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248000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142626</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105374</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0.57510483870967744</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男女共同参画審議会を１回開催し、「第５次にいざ男女共同参画プラン」の策定に向けた今後５年間のスケジュール等について審議した。
市民を対象に、男女共同参画に関するパネル展や講座の開催、情報紙の発行、広報紙による啓発記事の掲載、懸垂幕の設置等、様々な啓発事業を実施した。</v>
      </c>
      <c r="F26" s="104"/>
      <c r="G26" s="104"/>
      <c r="H26" s="104"/>
      <c r="I26" s="104"/>
      <c r="J26" s="104"/>
      <c r="K26" s="104"/>
      <c r="L26" s="104"/>
      <c r="M26" s="104"/>
      <c r="N26" s="105"/>
      <c r="O26" s="12"/>
      <c r="P26" s="1024" t="s">
        <v>39</v>
      </c>
      <c r="Q26" s="1025"/>
      <c r="R26" s="1025"/>
      <c r="S26" s="1026"/>
      <c r="T26" s="152" t="str">
        <f>E105</f>
        <v>「男女共同参画推進条例」や「第４次にいざ男女共同参画プラン」に基づき、今後も国・県等の関係機関や庁内関係各課と連携を図りながら継続的な啓発活動等を実施し、男女共同参画の推進を図る。</v>
      </c>
      <c r="U26" s="1022"/>
      <c r="V26" s="1022"/>
      <c r="W26" s="1022"/>
      <c r="X26" s="1023"/>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男女共同参画関連講座の開催回数</v>
      </c>
      <c r="C33" s="95"/>
      <c r="D33" s="15" t="str">
        <f t="shared" ref="D33:E36" si="1">D70</f>
        <v>回</v>
      </c>
      <c r="E33" s="147">
        <f t="shared" si="1"/>
        <v>1</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男女共同参画関連講座の参加人数</v>
      </c>
      <c r="C34" s="95"/>
      <c r="D34" s="15" t="str">
        <f t="shared" si="1"/>
        <v>人</v>
      </c>
      <c r="E34" s="147">
        <f t="shared" si="1"/>
        <v>10</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パネル展の開催・懸垂幕の設置回数</v>
      </c>
      <c r="C35" s="95"/>
      <c r="D35" s="15" t="str">
        <f t="shared" si="1"/>
        <v>回</v>
      </c>
      <c r="E35" s="147">
        <f t="shared" si="1"/>
        <v>1</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新座市男女共同参画情報紙の発行回数</v>
      </c>
      <c r="C36" s="92"/>
      <c r="D36" s="16" t="str">
        <f t="shared" si="1"/>
        <v>回</v>
      </c>
      <c r="E36" s="149">
        <f t="shared" si="1"/>
        <v>1</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第2節　人権</v>
      </c>
      <c r="F42" s="137"/>
      <c r="G42" s="137"/>
      <c r="H42" s="137"/>
      <c r="I42" s="137"/>
      <c r="J42" s="137"/>
      <c r="K42" s="137"/>
      <c r="L42" s="137"/>
      <c r="M42" s="137"/>
      <c r="N42" s="138"/>
      <c r="AA42" s="2">
        <v>2</v>
      </c>
      <c r="AB42" s="2" t="s">
        <v>118</v>
      </c>
    </row>
    <row r="43" spans="1:35" ht="20.100000000000001" customHeight="1" x14ac:dyDescent="0.15">
      <c r="A43" s="102" t="s">
        <v>6</v>
      </c>
      <c r="B43" s="103"/>
      <c r="C43" s="103"/>
      <c r="D43" s="103"/>
      <c r="E43" s="137" t="str">
        <f>AB43</f>
        <v>施策２　多様性を認め合う社会の形成とジェンダー平等の推進</v>
      </c>
      <c r="F43" s="137"/>
      <c r="G43" s="137"/>
      <c r="H43" s="137"/>
      <c r="I43" s="137"/>
      <c r="J43" s="137"/>
      <c r="K43" s="137"/>
      <c r="L43" s="137"/>
      <c r="M43" s="137"/>
      <c r="N43" s="138"/>
      <c r="AA43" s="2">
        <v>2</v>
      </c>
      <c r="AB43" s="2" t="s">
        <v>177</v>
      </c>
    </row>
    <row r="44" spans="1:35" ht="20.100000000000001" customHeight="1" x14ac:dyDescent="0.15">
      <c r="A44" s="1014" t="s">
        <v>9</v>
      </c>
      <c r="B44" s="1015"/>
      <c r="C44" s="1015"/>
      <c r="D44" s="1015"/>
      <c r="E44" s="1016" t="s">
        <v>178</v>
      </c>
      <c r="F44" s="1017"/>
      <c r="G44" s="1017"/>
      <c r="H44" s="1017"/>
      <c r="I44" s="1017"/>
      <c r="J44" s="1017"/>
      <c r="K44" s="1017"/>
      <c r="L44" s="1017"/>
      <c r="M44" s="1017"/>
      <c r="N44" s="1018"/>
    </row>
    <row r="45" spans="1:35" ht="20.100000000000001" customHeight="1" x14ac:dyDescent="0.15">
      <c r="A45" s="1009" t="s">
        <v>10</v>
      </c>
      <c r="B45" s="1010"/>
      <c r="C45" s="1010"/>
      <c r="D45" s="1010"/>
      <c r="E45" s="1019" t="s">
        <v>121</v>
      </c>
      <c r="F45" s="1020"/>
      <c r="G45" s="1020"/>
      <c r="H45" s="1020"/>
      <c r="I45" s="1020"/>
      <c r="J45" s="1020"/>
      <c r="K45" s="1020"/>
      <c r="L45" s="1020"/>
      <c r="M45" s="1020"/>
      <c r="N45" s="1021"/>
    </row>
    <row r="46" spans="1:35" ht="20.100000000000001" customHeight="1" x14ac:dyDescent="0.15">
      <c r="A46" s="1003" t="s">
        <v>13</v>
      </c>
      <c r="B46" s="1004"/>
      <c r="C46" s="1004"/>
      <c r="D46" s="1005"/>
      <c r="E46" s="1006" t="s">
        <v>179</v>
      </c>
      <c r="F46" s="1007"/>
      <c r="G46" s="1007"/>
      <c r="H46" s="1007"/>
      <c r="I46" s="1007"/>
      <c r="J46" s="1007"/>
      <c r="K46" s="1007"/>
      <c r="L46" s="1007"/>
      <c r="M46" s="1007"/>
      <c r="N46" s="1008"/>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009" t="s">
        <v>17</v>
      </c>
      <c r="B51" s="1010"/>
      <c r="C51" s="1010"/>
      <c r="D51" s="1010"/>
      <c r="E51" s="1011" t="str">
        <f>AA52 &amp; "市が直接実施  " &amp; AB52  &amp; "一部委託  "  &amp; AC52 &amp; "全部委託・指定管理  " &amp; AD52 &amp; "その他"</f>
        <v>■市が直接実施  □一部委託  □全部委託・指定管理  □その他</v>
      </c>
      <c r="F51" s="1012"/>
      <c r="G51" s="1012"/>
      <c r="H51" s="1012"/>
      <c r="I51" s="1012"/>
      <c r="J51" s="1012"/>
      <c r="K51" s="1012"/>
      <c r="L51" s="1012"/>
      <c r="M51" s="1012"/>
      <c r="N51" s="1013"/>
    </row>
    <row r="52" spans="1:40" ht="20.100000000000001" customHeight="1" x14ac:dyDescent="0.15">
      <c r="A52" s="1009" t="s">
        <v>18</v>
      </c>
      <c r="B52" s="1010"/>
      <c r="C52" s="1010"/>
      <c r="D52" s="1010"/>
      <c r="E52" s="1011" t="str">
        <f>AA53 &amp; "国・県の制度　 " &amp; AB53  &amp; "国・県の制度＋市独自の制度　 "  &amp; AC53  &amp; "市独自の制度"</f>
        <v>□国・県の制度　 ■国・県の制度＋市独自の制度　 □市独自の制度</v>
      </c>
      <c r="F52" s="1012"/>
      <c r="G52" s="1012"/>
      <c r="H52" s="1012"/>
      <c r="I52" s="1012"/>
      <c r="J52" s="1012"/>
      <c r="K52" s="1012"/>
      <c r="L52" s="1012"/>
      <c r="M52" s="1012"/>
      <c r="N52" s="1013"/>
      <c r="AA52" s="2" t="s">
        <v>49</v>
      </c>
      <c r="AB52" s="2" t="s">
        <v>50</v>
      </c>
      <c r="AC52" s="2" t="s">
        <v>50</v>
      </c>
      <c r="AD52" s="2" t="s">
        <v>50</v>
      </c>
    </row>
    <row r="53" spans="1:40" ht="20.100000000000001" customHeight="1" thickBot="1" x14ac:dyDescent="0.2">
      <c r="A53" s="998" t="s">
        <v>19</v>
      </c>
      <c r="B53" s="999"/>
      <c r="C53" s="999"/>
      <c r="D53" s="999"/>
      <c r="E53" s="1000" t="s">
        <v>180</v>
      </c>
      <c r="F53" s="1001"/>
      <c r="G53" s="1001"/>
      <c r="H53" s="1001"/>
      <c r="I53" s="1001"/>
      <c r="J53" s="1001"/>
      <c r="K53" s="1001"/>
      <c r="L53" s="1001"/>
      <c r="M53" s="1001"/>
      <c r="N53" s="1002"/>
      <c r="AA53" s="2" t="s">
        <v>50</v>
      </c>
      <c r="AB53" s="2" t="s">
        <v>49</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248000</v>
      </c>
      <c r="F57" s="107"/>
      <c r="G57" s="107">
        <f>IFERROR(HLOOKUP($AF$38,$AA$56:$AI$57,2,FALSE)*1000,"")</f>
        <v>220000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352</v>
      </c>
      <c r="AE57" s="17">
        <v>248</v>
      </c>
      <c r="AF57" s="17">
        <v>220</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248000</v>
      </c>
      <c r="G58" s="9"/>
      <c r="H58" s="10">
        <f>IFERROR(G57-H59,"")</f>
        <v>220000</v>
      </c>
      <c r="I58" s="9"/>
      <c r="J58" s="10">
        <f>IFERROR(I57-J59,"")</f>
        <v>0</v>
      </c>
      <c r="K58" s="9"/>
      <c r="L58" s="10">
        <f>IFERROR(K57-L59,"")</f>
        <v>0</v>
      </c>
      <c r="M58" s="9"/>
      <c r="N58" s="11">
        <f>IFERROR(M57-N59,"")</f>
        <v>0</v>
      </c>
      <c r="AA58" s="17">
        <v>0</v>
      </c>
      <c r="AB58" s="17">
        <v>0</v>
      </c>
      <c r="AC58" s="17">
        <v>0</v>
      </c>
      <c r="AD58" s="17">
        <v>68500</v>
      </c>
      <c r="AE58" s="17">
        <v>142626</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142626</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105374</v>
      </c>
      <c r="F61" s="107"/>
      <c r="G61" s="107">
        <f>IFERROR(G57-G60,"")</f>
        <v>220000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0.57510483870967744</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181</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182</v>
      </c>
      <c r="C70" s="95"/>
      <c r="D70" s="20" t="s">
        <v>74</v>
      </c>
      <c r="E70" s="90">
        <f>IFERROR(HLOOKUP($AE$38,$AA$76:$AI$80,2,FALSE),"")</f>
        <v>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183</v>
      </c>
      <c r="C71" s="95"/>
      <c r="D71" s="20" t="s">
        <v>92</v>
      </c>
      <c r="E71" s="90">
        <f>IFERROR(HLOOKUP($AE$38,$AA$76:$AI$80,3,FALSE),"")</f>
        <v>10</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184</v>
      </c>
      <c r="C72" s="95"/>
      <c r="D72" s="20" t="s">
        <v>74</v>
      </c>
      <c r="E72" s="90">
        <f>IFERROR(HLOOKUP($AE$38,$AA$76:$AI$80,4,FALSE),"")</f>
        <v>1</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185</v>
      </c>
      <c r="C73" s="92"/>
      <c r="D73" s="21" t="s">
        <v>74</v>
      </c>
      <c r="E73" s="93">
        <f>IFERROR(HLOOKUP($AE$38,$AA$76:$AI$80,5,FALSE),"")</f>
        <v>1</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10</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1</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v>1</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985" t="s">
        <v>7</v>
      </c>
      <c r="B85" s="986"/>
      <c r="C85" s="986"/>
      <c r="D85" s="986"/>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985" t="s">
        <v>11</v>
      </c>
      <c r="B87" s="986"/>
      <c r="C87" s="986"/>
      <c r="D87" s="986"/>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996" t="s">
        <v>14</v>
      </c>
      <c r="B89" s="997"/>
      <c r="C89" s="997"/>
      <c r="D89" s="997"/>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985" t="s">
        <v>16</v>
      </c>
      <c r="B91" s="986"/>
      <c r="C91" s="986"/>
      <c r="D91" s="987"/>
      <c r="E91" s="51" t="s">
        <v>186</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985" t="s">
        <v>28</v>
      </c>
      <c r="B98" s="986"/>
      <c r="C98" s="986"/>
      <c r="D98" s="987"/>
      <c r="E98" s="991" t="s">
        <v>84</v>
      </c>
      <c r="F98" s="992"/>
      <c r="G98" s="993" t="s">
        <v>29</v>
      </c>
      <c r="H98" s="994"/>
      <c r="I98" s="994"/>
      <c r="J98" s="994"/>
      <c r="K98" s="994"/>
      <c r="L98" s="994"/>
      <c r="M98" s="994"/>
      <c r="N98" s="995"/>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985" t="s">
        <v>39</v>
      </c>
      <c r="B105" s="986"/>
      <c r="C105" s="986"/>
      <c r="D105" s="987"/>
      <c r="E105" s="988" t="s">
        <v>187</v>
      </c>
      <c r="F105" s="989"/>
      <c r="G105" s="989"/>
      <c r="H105" s="989"/>
      <c r="I105" s="989"/>
      <c r="J105" s="989"/>
      <c r="K105" s="989"/>
      <c r="L105" s="989"/>
      <c r="M105" s="989"/>
      <c r="N105" s="990"/>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996" t="s">
        <v>3</v>
      </c>
      <c r="Q4" s="997"/>
      <c r="R4" s="997"/>
      <c r="S4" s="997"/>
      <c r="T4" s="196" t="str">
        <f>LEFT(E83,1)</f>
        <v>Ｂ</v>
      </c>
      <c r="U4" s="1123" t="s">
        <v>4</v>
      </c>
      <c r="V4" s="1123"/>
      <c r="W4" s="1123"/>
      <c r="X4" s="112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第3節　シティプロモーション</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選ばれるまちになるためのシティプロモーションの推進</v>
      </c>
      <c r="F6" s="137"/>
      <c r="G6" s="137"/>
      <c r="H6" s="137"/>
      <c r="I6" s="137"/>
      <c r="J6" s="137"/>
      <c r="K6" s="137"/>
      <c r="L6" s="137"/>
      <c r="M6" s="137"/>
      <c r="N6" s="138"/>
      <c r="P6" s="985" t="s">
        <v>7</v>
      </c>
      <c r="Q6" s="986"/>
      <c r="R6" s="986"/>
      <c r="S6" s="986"/>
      <c r="T6" s="196" t="str">
        <f>LEFT(E85,1)</f>
        <v>Ｂ</v>
      </c>
      <c r="U6" s="1123" t="s">
        <v>8</v>
      </c>
      <c r="V6" s="1123"/>
      <c r="W6" s="1123"/>
      <c r="X6" s="112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125" t="s">
        <v>9</v>
      </c>
      <c r="B7" s="1126"/>
      <c r="C7" s="1126"/>
      <c r="D7" s="1126"/>
      <c r="E7" s="1127" t="str">
        <f t="shared" si="0"/>
        <v>シティプロモーション推進</v>
      </c>
      <c r="F7" s="1128"/>
      <c r="G7" s="1128"/>
      <c r="H7" s="1128"/>
      <c r="I7" s="1128"/>
      <c r="J7" s="1128"/>
      <c r="K7" s="1128"/>
      <c r="L7" s="1128"/>
      <c r="M7" s="1128"/>
      <c r="N7" s="1129"/>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100" t="s">
        <v>10</v>
      </c>
      <c r="B8" s="1101"/>
      <c r="C8" s="1101"/>
      <c r="D8" s="1101"/>
      <c r="E8" s="1110" t="str">
        <f t="shared" si="0"/>
        <v>シティプロモーション課</v>
      </c>
      <c r="F8" s="1111"/>
      <c r="G8" s="1111"/>
      <c r="H8" s="1111"/>
      <c r="I8" s="1111"/>
      <c r="J8" s="1111"/>
      <c r="K8" s="1111"/>
      <c r="L8" s="1111"/>
      <c r="M8" s="1111"/>
      <c r="N8" s="1112"/>
      <c r="P8" s="1097" t="s">
        <v>11</v>
      </c>
      <c r="Q8" s="1098"/>
      <c r="R8" s="1098"/>
      <c r="S8" s="1098"/>
      <c r="T8" s="183" t="str">
        <f>LEFT(E87,1)</f>
        <v>Ｂ</v>
      </c>
      <c r="U8" s="1113" t="s">
        <v>12</v>
      </c>
      <c r="V8" s="1113"/>
      <c r="W8" s="1113"/>
      <c r="X8" s="111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115" t="s">
        <v>13</v>
      </c>
      <c r="B9" s="1116"/>
      <c r="C9" s="1116"/>
      <c r="D9" s="1117"/>
      <c r="E9" s="1118" t="str">
        <f t="shared" si="0"/>
        <v>新座市のブランドイメージの向上や確立につながる取組を推進し、地域資源をいかした施策を展開する。また、市の魅力を効果的に発信することで選ばれるまちとなり、転入数を増加させる取組や関係人口・交流人口を創出する取組を進める。</v>
      </c>
      <c r="F9" s="1119"/>
      <c r="G9" s="1119"/>
      <c r="H9" s="1119"/>
      <c r="I9" s="1119"/>
      <c r="J9" s="1119"/>
      <c r="K9" s="1119"/>
      <c r="L9" s="1119"/>
      <c r="M9" s="1119"/>
      <c r="N9" s="1120"/>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121" t="s">
        <v>14</v>
      </c>
      <c r="Q10" s="1122"/>
      <c r="R10" s="1122"/>
      <c r="S10" s="1122"/>
      <c r="T10" s="196" t="str">
        <f>LEFT(E89,1)</f>
        <v>Ａ</v>
      </c>
      <c r="U10" s="1113" t="s">
        <v>15</v>
      </c>
      <c r="V10" s="1113"/>
      <c r="W10" s="1113"/>
      <c r="X10" s="111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・シティプロモーション推進懇話会を開催し、参加者がシティプロモーション横断幕のＰＲフレーズを考案した。
・第２次シティプロモーション方針概要版を作成した。
・すぐそこ新座まちあるきマップを作成した。
・グリーンツーリズム事業のボランティア団体が自主的に活動できるよう仕組みを整えた。
・ゾウキリンを活用した事業を展開した。
・平林寺半僧坊大祭併催事業を行った。</v>
      </c>
      <c r="U12" s="1095"/>
      <c r="V12" s="1095"/>
      <c r="W12" s="1095"/>
      <c r="X12" s="1096"/>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100" t="s">
        <v>17</v>
      </c>
      <c r="B14" s="1101"/>
      <c r="C14" s="1101"/>
      <c r="D14" s="1101"/>
      <c r="E14" s="1102" t="str">
        <f>E51</f>
        <v>■市が直接実施  □一部委託  □全部委託・指定管理  □その他</v>
      </c>
      <c r="F14" s="1103"/>
      <c r="G14" s="1103"/>
      <c r="H14" s="1103"/>
      <c r="I14" s="1103"/>
      <c r="J14" s="1103"/>
      <c r="K14" s="1103"/>
      <c r="L14" s="1103"/>
      <c r="M14" s="1103"/>
      <c r="N14" s="1104"/>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100" t="s">
        <v>18</v>
      </c>
      <c r="B15" s="1101"/>
      <c r="C15" s="1101"/>
      <c r="D15" s="1101"/>
      <c r="E15" s="1102" t="str">
        <f>E52</f>
        <v>□国・県の制度　 □国・県の制度＋市独自の制度　 ■市独自の制度</v>
      </c>
      <c r="F15" s="1103"/>
      <c r="G15" s="1103"/>
      <c r="H15" s="1103"/>
      <c r="I15" s="1103"/>
      <c r="J15" s="1103"/>
      <c r="K15" s="1103"/>
      <c r="L15" s="1103"/>
      <c r="M15" s="1103"/>
      <c r="N15" s="1104"/>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105" t="s">
        <v>19</v>
      </c>
      <c r="B16" s="1106"/>
      <c r="C16" s="1106"/>
      <c r="D16" s="1106"/>
      <c r="E16" s="1107" t="str">
        <f>E53</f>
        <v>なし</v>
      </c>
      <c r="F16" s="1108"/>
      <c r="G16" s="1108"/>
      <c r="H16" s="1108"/>
      <c r="I16" s="1108"/>
      <c r="J16" s="1108"/>
      <c r="K16" s="1108"/>
      <c r="L16" s="1108"/>
      <c r="M16" s="1108"/>
      <c r="N16" s="1109"/>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4569000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4569000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4136493</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432507</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0.90533880499015107</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・シティプロモーション推進懇話会の開催、シティプロモーション横断幕の作成
・第２次シティプロモーション方針概要版作成
・すぐそこ新座まちあるきマップの作成
・グリーンツーリズム事業の実施
・ゾウキリンを活用した事業の展開
・平林寺半僧坊大祭併催事業の実施</v>
      </c>
      <c r="F26" s="104"/>
      <c r="G26" s="104"/>
      <c r="H26" s="104"/>
      <c r="I26" s="104"/>
      <c r="J26" s="104"/>
      <c r="K26" s="104"/>
      <c r="L26" s="104"/>
      <c r="M26" s="104"/>
      <c r="N26" s="105"/>
      <c r="O26" s="12"/>
      <c r="P26" s="1097" t="s">
        <v>39</v>
      </c>
      <c r="Q26" s="1098"/>
      <c r="R26" s="1098"/>
      <c r="S26" s="1099"/>
      <c r="T26" s="152" t="str">
        <f>E105</f>
        <v>地域資源をいかした施策を引き続き展開するとともに、新座市のブランドイメージの向上や確立につながる取組、転入数を増加させる取組、関係人口・交流人口を創出する取組について研究し、市の魅力の効果的な発信についても研究する。</v>
      </c>
      <c r="U26" s="1095"/>
      <c r="V26" s="1095"/>
      <c r="W26" s="1095"/>
      <c r="X26" s="1096"/>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シティプロモーション推進懇話会開催回数</v>
      </c>
      <c r="C33" s="95"/>
      <c r="D33" s="15" t="str">
        <f t="shared" ref="D33:E36" si="1">D70</f>
        <v>回</v>
      </c>
      <c r="E33" s="147">
        <f t="shared" si="1"/>
        <v>3</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バンブーボーイズ活動回数</v>
      </c>
      <c r="C34" s="95"/>
      <c r="D34" s="15" t="str">
        <f t="shared" si="1"/>
        <v>人</v>
      </c>
      <c r="E34" s="147">
        <f t="shared" si="1"/>
        <v>22</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野火止用水美化・ピカ隊活動回数</v>
      </c>
      <c r="C35" s="95"/>
      <c r="D35" s="15" t="str">
        <f t="shared" si="1"/>
        <v>回</v>
      </c>
      <c r="E35" s="147">
        <f t="shared" si="1"/>
        <v>9</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平林寺半僧坊大祭併催事業参加人数</v>
      </c>
      <c r="C36" s="92"/>
      <c r="D36" s="16" t="str">
        <f t="shared" si="1"/>
        <v>人</v>
      </c>
      <c r="E36" s="1094">
        <f t="shared" si="1"/>
        <v>5000</v>
      </c>
      <c r="F36" s="1094"/>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第3節　シティプロモーション</v>
      </c>
      <c r="F42" s="137"/>
      <c r="G42" s="137"/>
      <c r="H42" s="137"/>
      <c r="I42" s="137"/>
      <c r="J42" s="137"/>
      <c r="K42" s="137"/>
      <c r="L42" s="137"/>
      <c r="M42" s="137"/>
      <c r="N42" s="138"/>
      <c r="AA42" s="2">
        <v>3</v>
      </c>
      <c r="AB42" s="2" t="s">
        <v>188</v>
      </c>
    </row>
    <row r="43" spans="1:35" ht="20.100000000000001" customHeight="1" x14ac:dyDescent="0.15">
      <c r="A43" s="102" t="s">
        <v>6</v>
      </c>
      <c r="B43" s="103"/>
      <c r="C43" s="103"/>
      <c r="D43" s="103"/>
      <c r="E43" s="137" t="str">
        <f>AB43</f>
        <v>施策１　選ばれるまちになるためのシティプロモーションの推進</v>
      </c>
      <c r="F43" s="137"/>
      <c r="G43" s="137"/>
      <c r="H43" s="137"/>
      <c r="I43" s="137"/>
      <c r="J43" s="137"/>
      <c r="K43" s="137"/>
      <c r="L43" s="137"/>
      <c r="M43" s="137"/>
      <c r="N43" s="138"/>
      <c r="AA43" s="2">
        <v>1</v>
      </c>
      <c r="AB43" s="2" t="s">
        <v>189</v>
      </c>
    </row>
    <row r="44" spans="1:35" ht="20.100000000000001" customHeight="1" x14ac:dyDescent="0.15">
      <c r="A44" s="1086" t="s">
        <v>9</v>
      </c>
      <c r="B44" s="1087"/>
      <c r="C44" s="1087"/>
      <c r="D44" s="1087"/>
      <c r="E44" s="1088" t="s">
        <v>190</v>
      </c>
      <c r="F44" s="1089"/>
      <c r="G44" s="1089"/>
      <c r="H44" s="1089"/>
      <c r="I44" s="1089"/>
      <c r="J44" s="1089"/>
      <c r="K44" s="1089"/>
      <c r="L44" s="1089"/>
      <c r="M44" s="1089"/>
      <c r="N44" s="1090"/>
    </row>
    <row r="45" spans="1:35" ht="20.100000000000001" customHeight="1" x14ac:dyDescent="0.15">
      <c r="A45" s="1081" t="s">
        <v>10</v>
      </c>
      <c r="B45" s="1082"/>
      <c r="C45" s="1082"/>
      <c r="D45" s="1082"/>
      <c r="E45" s="1091" t="s">
        <v>47</v>
      </c>
      <c r="F45" s="1092"/>
      <c r="G45" s="1092"/>
      <c r="H45" s="1092"/>
      <c r="I45" s="1092"/>
      <c r="J45" s="1092"/>
      <c r="K45" s="1092"/>
      <c r="L45" s="1092"/>
      <c r="M45" s="1092"/>
      <c r="N45" s="1093"/>
    </row>
    <row r="46" spans="1:35" ht="20.100000000000001" customHeight="1" x14ac:dyDescent="0.15">
      <c r="A46" s="1075" t="s">
        <v>13</v>
      </c>
      <c r="B46" s="1076"/>
      <c r="C46" s="1076"/>
      <c r="D46" s="1077"/>
      <c r="E46" s="1078" t="s">
        <v>191</v>
      </c>
      <c r="F46" s="1079"/>
      <c r="G46" s="1079"/>
      <c r="H46" s="1079"/>
      <c r="I46" s="1079"/>
      <c r="J46" s="1079"/>
      <c r="K46" s="1079"/>
      <c r="L46" s="1079"/>
      <c r="M46" s="1079"/>
      <c r="N46" s="1080"/>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081" t="s">
        <v>17</v>
      </c>
      <c r="B51" s="1082"/>
      <c r="C51" s="1082"/>
      <c r="D51" s="1082"/>
      <c r="E51" s="1083" t="str">
        <f>AA52 &amp; "市が直接実施  " &amp; AB52  &amp; "一部委託  "  &amp; AC52 &amp; "全部委託・指定管理  " &amp; AD52 &amp; "その他"</f>
        <v>■市が直接実施  □一部委託  □全部委託・指定管理  □その他</v>
      </c>
      <c r="F51" s="1084"/>
      <c r="G51" s="1084"/>
      <c r="H51" s="1084"/>
      <c r="I51" s="1084"/>
      <c r="J51" s="1084"/>
      <c r="K51" s="1084"/>
      <c r="L51" s="1084"/>
      <c r="M51" s="1084"/>
      <c r="N51" s="1085"/>
    </row>
    <row r="52" spans="1:40" ht="20.100000000000001" customHeight="1" x14ac:dyDescent="0.15">
      <c r="A52" s="1081" t="s">
        <v>18</v>
      </c>
      <c r="B52" s="1082"/>
      <c r="C52" s="1082"/>
      <c r="D52" s="1082"/>
      <c r="E52" s="1083" t="str">
        <f>AA53 &amp; "国・県の制度　 " &amp; AB53  &amp; "国・県の制度＋市独自の制度　 "  &amp; AC53  &amp; "市独自の制度"</f>
        <v>□国・県の制度　 □国・県の制度＋市独自の制度　 ■市独自の制度</v>
      </c>
      <c r="F52" s="1084"/>
      <c r="G52" s="1084"/>
      <c r="H52" s="1084"/>
      <c r="I52" s="1084"/>
      <c r="J52" s="1084"/>
      <c r="K52" s="1084"/>
      <c r="L52" s="1084"/>
      <c r="M52" s="1084"/>
      <c r="N52" s="1085"/>
      <c r="AA52" s="2" t="s">
        <v>49</v>
      </c>
      <c r="AB52" s="2" t="s">
        <v>50</v>
      </c>
      <c r="AC52" s="2" t="s">
        <v>50</v>
      </c>
      <c r="AD52" s="2" t="s">
        <v>50</v>
      </c>
    </row>
    <row r="53" spans="1:40" ht="20.100000000000001" customHeight="1" thickBot="1" x14ac:dyDescent="0.2">
      <c r="A53" s="1070" t="s">
        <v>19</v>
      </c>
      <c r="B53" s="1071"/>
      <c r="C53" s="1071"/>
      <c r="D53" s="1071"/>
      <c r="E53" s="1072" t="s">
        <v>51</v>
      </c>
      <c r="F53" s="1073"/>
      <c r="G53" s="1073"/>
      <c r="H53" s="1073"/>
      <c r="I53" s="1073"/>
      <c r="J53" s="1073"/>
      <c r="K53" s="1073"/>
      <c r="L53" s="1073"/>
      <c r="M53" s="1073"/>
      <c r="N53" s="1074"/>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4569000</v>
      </c>
      <c r="F57" s="107"/>
      <c r="G57" s="107">
        <f>IFERROR(HLOOKUP($AF$38,$AA$56:$AI$57,2,FALSE)*1000,"")</f>
        <v>4736000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38</v>
      </c>
      <c r="AE57" s="17">
        <v>4569</v>
      </c>
      <c r="AF57" s="17">
        <v>4736</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4569000</v>
      </c>
      <c r="G58" s="9"/>
      <c r="H58" s="10">
        <f>IFERROR(G57-H59,"")</f>
        <v>4736000</v>
      </c>
      <c r="I58" s="9"/>
      <c r="J58" s="10">
        <f>IFERROR(I57-J59,"")</f>
        <v>0</v>
      </c>
      <c r="K58" s="9"/>
      <c r="L58" s="10">
        <f>IFERROR(K57-L59,"")</f>
        <v>0</v>
      </c>
      <c r="M58" s="9"/>
      <c r="N58" s="11">
        <f>IFERROR(M57-N59,"")</f>
        <v>0</v>
      </c>
      <c r="AA58" s="17">
        <v>0</v>
      </c>
      <c r="AB58" s="17">
        <v>0</v>
      </c>
      <c r="AC58" s="17">
        <v>0</v>
      </c>
      <c r="AD58" s="17">
        <v>37500</v>
      </c>
      <c r="AE58" s="17">
        <v>4136493</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4136493</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432507</v>
      </c>
      <c r="F61" s="107"/>
      <c r="G61" s="107">
        <f>IFERROR(G57-G60,"")</f>
        <v>4736000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0.90533880499015107</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192</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193</v>
      </c>
      <c r="C70" s="95"/>
      <c r="D70" s="20" t="s">
        <v>74</v>
      </c>
      <c r="E70" s="90">
        <f>IFERROR(HLOOKUP($AE$38,$AA$76:$AI$80,2,FALSE),"")</f>
        <v>3</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194</v>
      </c>
      <c r="C71" s="95"/>
      <c r="D71" s="20" t="s">
        <v>92</v>
      </c>
      <c r="E71" s="90">
        <f>IFERROR(HLOOKUP($AE$38,$AA$76:$AI$80,3,FALSE),"")</f>
        <v>22</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195</v>
      </c>
      <c r="C72" s="95"/>
      <c r="D72" s="20" t="s">
        <v>74</v>
      </c>
      <c r="E72" s="90">
        <f>IFERROR(HLOOKUP($AE$38,$AA$76:$AI$80,4,FALSE),"")</f>
        <v>9</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196</v>
      </c>
      <c r="C73" s="92"/>
      <c r="D73" s="21" t="s">
        <v>92</v>
      </c>
      <c r="E73" s="93">
        <f>IFERROR(HLOOKUP($AE$38,$AA$76:$AI$80,5,FALSE),"")</f>
        <v>5000</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22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9</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v>5000</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057" t="s">
        <v>7</v>
      </c>
      <c r="B85" s="1058"/>
      <c r="C85" s="1058"/>
      <c r="D85" s="1058"/>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057" t="s">
        <v>11</v>
      </c>
      <c r="B87" s="1058"/>
      <c r="C87" s="1058"/>
      <c r="D87" s="1058"/>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068" t="s">
        <v>14</v>
      </c>
      <c r="B89" s="1069"/>
      <c r="C89" s="1069"/>
      <c r="D89" s="1069"/>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057" t="s">
        <v>16</v>
      </c>
      <c r="B91" s="1058"/>
      <c r="C91" s="1058"/>
      <c r="D91" s="1059"/>
      <c r="E91" s="51" t="s">
        <v>197</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057" t="s">
        <v>28</v>
      </c>
      <c r="B98" s="1058"/>
      <c r="C98" s="1058"/>
      <c r="D98" s="1059"/>
      <c r="E98" s="1063" t="s">
        <v>64</v>
      </c>
      <c r="F98" s="1064"/>
      <c r="G98" s="1065" t="s">
        <v>29</v>
      </c>
      <c r="H98" s="1066"/>
      <c r="I98" s="1066"/>
      <c r="J98" s="1066"/>
      <c r="K98" s="1066"/>
      <c r="L98" s="1066"/>
      <c r="M98" s="1066"/>
      <c r="N98" s="1067"/>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057" t="s">
        <v>39</v>
      </c>
      <c r="B105" s="1058"/>
      <c r="C105" s="1058"/>
      <c r="D105" s="1059"/>
      <c r="E105" s="1060" t="s">
        <v>198</v>
      </c>
      <c r="F105" s="1061"/>
      <c r="G105" s="1061"/>
      <c r="H105" s="1061"/>
      <c r="I105" s="1061"/>
      <c r="J105" s="1061"/>
      <c r="K105" s="1061"/>
      <c r="L105" s="1061"/>
      <c r="M105" s="1061"/>
      <c r="N105" s="1062"/>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068" t="s">
        <v>3</v>
      </c>
      <c r="Q4" s="1069"/>
      <c r="R4" s="1069"/>
      <c r="S4" s="1069"/>
      <c r="T4" s="196" t="str">
        <f>LEFT(E83,1)</f>
        <v>Ｂ</v>
      </c>
      <c r="U4" s="1195" t="s">
        <v>4</v>
      </c>
      <c r="V4" s="1195"/>
      <c r="W4" s="1195"/>
      <c r="X4" s="119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第3節　シティプロモーション</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新座ならではの魅力づくり</v>
      </c>
      <c r="F6" s="137"/>
      <c r="G6" s="137"/>
      <c r="H6" s="137"/>
      <c r="I6" s="137"/>
      <c r="J6" s="137"/>
      <c r="K6" s="137"/>
      <c r="L6" s="137"/>
      <c r="M6" s="137"/>
      <c r="N6" s="138"/>
      <c r="P6" s="1057" t="s">
        <v>7</v>
      </c>
      <c r="Q6" s="1058"/>
      <c r="R6" s="1058"/>
      <c r="S6" s="1058"/>
      <c r="T6" s="196" t="str">
        <f>LEFT(E85,1)</f>
        <v>Ｂ</v>
      </c>
      <c r="U6" s="1195" t="s">
        <v>8</v>
      </c>
      <c r="V6" s="1195"/>
      <c r="W6" s="1195"/>
      <c r="X6" s="119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197" t="s">
        <v>9</v>
      </c>
      <c r="B7" s="1198"/>
      <c r="C7" s="1198"/>
      <c r="D7" s="1198"/>
      <c r="E7" s="1199" t="str">
        <f t="shared" si="0"/>
        <v>観光ボランティアガイド</v>
      </c>
      <c r="F7" s="1200"/>
      <c r="G7" s="1200"/>
      <c r="H7" s="1200"/>
      <c r="I7" s="1200"/>
      <c r="J7" s="1200"/>
      <c r="K7" s="1200"/>
      <c r="L7" s="1200"/>
      <c r="M7" s="1200"/>
      <c r="N7" s="1201"/>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172" t="s">
        <v>10</v>
      </c>
      <c r="B8" s="1173"/>
      <c r="C8" s="1173"/>
      <c r="D8" s="1173"/>
      <c r="E8" s="1182" t="str">
        <f t="shared" si="0"/>
        <v>シティプロモーション課</v>
      </c>
      <c r="F8" s="1183"/>
      <c r="G8" s="1183"/>
      <c r="H8" s="1183"/>
      <c r="I8" s="1183"/>
      <c r="J8" s="1183"/>
      <c r="K8" s="1183"/>
      <c r="L8" s="1183"/>
      <c r="M8" s="1183"/>
      <c r="N8" s="1184"/>
      <c r="P8" s="1169" t="s">
        <v>11</v>
      </c>
      <c r="Q8" s="1170"/>
      <c r="R8" s="1170"/>
      <c r="S8" s="1170"/>
      <c r="T8" s="183" t="str">
        <f>LEFT(E87,1)</f>
        <v>Ｂ</v>
      </c>
      <c r="U8" s="1185" t="s">
        <v>12</v>
      </c>
      <c r="V8" s="1185"/>
      <c r="W8" s="1185"/>
      <c r="X8" s="118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187" t="s">
        <v>13</v>
      </c>
      <c r="B9" s="1188"/>
      <c r="C9" s="1188"/>
      <c r="D9" s="1189"/>
      <c r="E9" s="1190" t="str">
        <f t="shared" si="0"/>
        <v>新座市の魅力をＰＲすることを目的に、市内の自然資源を活用した散策ルートの開発やガイド活動等を行う新座市観光ボランティアガイド協会に対し、補助を行う。</v>
      </c>
      <c r="F9" s="1191"/>
      <c r="G9" s="1191"/>
      <c r="H9" s="1191"/>
      <c r="I9" s="1191"/>
      <c r="J9" s="1191"/>
      <c r="K9" s="1191"/>
      <c r="L9" s="1191"/>
      <c r="M9" s="1191"/>
      <c r="N9" s="1192"/>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193" t="s">
        <v>14</v>
      </c>
      <c r="Q10" s="1194"/>
      <c r="R10" s="1194"/>
      <c r="S10" s="1194"/>
      <c r="T10" s="196" t="str">
        <f>LEFT(E89,1)</f>
        <v>Ａ</v>
      </c>
      <c r="U10" s="1185" t="s">
        <v>15</v>
      </c>
      <c r="V10" s="1185"/>
      <c r="W10" s="1185"/>
      <c r="X10" s="118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観光ボランティアガイドが年間を通じて、市内外の方に市内の自然資源や歴史的文化資産等をガイドし、市の魅力をPRした。
市観光ボランティアガイド協会は、令和５年に設立１５周年を迎え、ガイドの高齢化が課題となっている。
ガイド養成講座を実施し、新たなガイドを増やしていく必要がある。</v>
      </c>
      <c r="U12" s="1167"/>
      <c r="V12" s="1167"/>
      <c r="W12" s="1167"/>
      <c r="X12" s="116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172" t="s">
        <v>17</v>
      </c>
      <c r="B14" s="1173"/>
      <c r="C14" s="1173"/>
      <c r="D14" s="1173"/>
      <c r="E14" s="1174" t="str">
        <f>E51</f>
        <v>■市が直接実施  □一部委託  □全部委託・指定管理  □その他</v>
      </c>
      <c r="F14" s="1175"/>
      <c r="G14" s="1175"/>
      <c r="H14" s="1175"/>
      <c r="I14" s="1175"/>
      <c r="J14" s="1175"/>
      <c r="K14" s="1175"/>
      <c r="L14" s="1175"/>
      <c r="M14" s="1175"/>
      <c r="N14" s="1176"/>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172" t="s">
        <v>18</v>
      </c>
      <c r="B15" s="1173"/>
      <c r="C15" s="1173"/>
      <c r="D15" s="1173"/>
      <c r="E15" s="1174" t="str">
        <f>E52</f>
        <v>□国・県の制度　 □国・県の制度＋市独自の制度　 ■市独自の制度</v>
      </c>
      <c r="F15" s="1175"/>
      <c r="G15" s="1175"/>
      <c r="H15" s="1175"/>
      <c r="I15" s="1175"/>
      <c r="J15" s="1175"/>
      <c r="K15" s="1175"/>
      <c r="L15" s="1175"/>
      <c r="M15" s="1175"/>
      <c r="N15" s="1176"/>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177" t="s">
        <v>19</v>
      </c>
      <c r="B16" s="1178"/>
      <c r="C16" s="1178"/>
      <c r="D16" s="1178"/>
      <c r="E16" s="1179" t="str">
        <f>E53</f>
        <v>団体等に交付する補助金等交付要綱</v>
      </c>
      <c r="F16" s="1180"/>
      <c r="G16" s="1180"/>
      <c r="H16" s="1180"/>
      <c r="I16" s="1180"/>
      <c r="J16" s="1180"/>
      <c r="K16" s="1180"/>
      <c r="L16" s="1180"/>
      <c r="M16" s="1180"/>
      <c r="N16" s="1181"/>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201000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201000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200350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650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0.99676616915422889</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通年のガイド活動、小学校への出前講座及びガイド、フリーガイド、新座歴史散歩、全体研修、講演会等を実施した。</v>
      </c>
      <c r="F26" s="104"/>
      <c r="G26" s="104"/>
      <c r="H26" s="104"/>
      <c r="I26" s="104"/>
      <c r="J26" s="104"/>
      <c r="K26" s="104"/>
      <c r="L26" s="104"/>
      <c r="M26" s="104"/>
      <c r="N26" s="105"/>
      <c r="O26" s="12"/>
      <c r="P26" s="1169" t="s">
        <v>39</v>
      </c>
      <c r="Q26" s="1170"/>
      <c r="R26" s="1170"/>
      <c r="S26" s="1171"/>
      <c r="T26" s="152" t="str">
        <f>E105</f>
        <v>ボランティアガイドの人材確保に努めながら、引き続き、市観光ボランティアガイド協会と連携し、市の魅力をPRしていく。</v>
      </c>
      <c r="U26" s="1167"/>
      <c r="V26" s="1167"/>
      <c r="W26" s="1167"/>
      <c r="X26" s="1168"/>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案内人数</v>
      </c>
      <c r="C33" s="95"/>
      <c r="D33" s="15" t="str">
        <f t="shared" ref="D33:E36" si="1">D70</f>
        <v>人</v>
      </c>
      <c r="E33" s="147">
        <f t="shared" si="1"/>
        <v>929</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ガイド人数</v>
      </c>
      <c r="C34" s="95"/>
      <c r="D34" s="15" t="str">
        <f t="shared" si="1"/>
        <v>人</v>
      </c>
      <c r="E34" s="147">
        <f t="shared" si="1"/>
        <v>51</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第3節　シティプロモーション</v>
      </c>
      <c r="F42" s="137"/>
      <c r="G42" s="137"/>
      <c r="H42" s="137"/>
      <c r="I42" s="137"/>
      <c r="J42" s="137"/>
      <c r="K42" s="137"/>
      <c r="L42" s="137"/>
      <c r="M42" s="137"/>
      <c r="N42" s="138"/>
      <c r="AA42" s="2">
        <v>3</v>
      </c>
      <c r="AB42" s="2" t="s">
        <v>188</v>
      </c>
    </row>
    <row r="43" spans="1:35" ht="20.100000000000001" customHeight="1" x14ac:dyDescent="0.15">
      <c r="A43" s="102" t="s">
        <v>6</v>
      </c>
      <c r="B43" s="103"/>
      <c r="C43" s="103"/>
      <c r="D43" s="103"/>
      <c r="E43" s="137" t="str">
        <f>AB43</f>
        <v>施策２　新座ならではの魅力づくり</v>
      </c>
      <c r="F43" s="137"/>
      <c r="G43" s="137"/>
      <c r="H43" s="137"/>
      <c r="I43" s="137"/>
      <c r="J43" s="137"/>
      <c r="K43" s="137"/>
      <c r="L43" s="137"/>
      <c r="M43" s="137"/>
      <c r="N43" s="138"/>
      <c r="AA43" s="2">
        <v>2</v>
      </c>
      <c r="AB43" s="2" t="s">
        <v>199</v>
      </c>
    </row>
    <row r="44" spans="1:35" ht="20.100000000000001" customHeight="1" x14ac:dyDescent="0.15">
      <c r="A44" s="1159" t="s">
        <v>9</v>
      </c>
      <c r="B44" s="1160"/>
      <c r="C44" s="1160"/>
      <c r="D44" s="1160"/>
      <c r="E44" s="1161" t="s">
        <v>200</v>
      </c>
      <c r="F44" s="1162"/>
      <c r="G44" s="1162"/>
      <c r="H44" s="1162"/>
      <c r="I44" s="1162"/>
      <c r="J44" s="1162"/>
      <c r="K44" s="1162"/>
      <c r="L44" s="1162"/>
      <c r="M44" s="1162"/>
      <c r="N44" s="1163"/>
    </row>
    <row r="45" spans="1:35" ht="20.100000000000001" customHeight="1" x14ac:dyDescent="0.15">
      <c r="A45" s="1154" t="s">
        <v>10</v>
      </c>
      <c r="B45" s="1155"/>
      <c r="C45" s="1155"/>
      <c r="D45" s="1155"/>
      <c r="E45" s="1164" t="s">
        <v>47</v>
      </c>
      <c r="F45" s="1165"/>
      <c r="G45" s="1165"/>
      <c r="H45" s="1165"/>
      <c r="I45" s="1165"/>
      <c r="J45" s="1165"/>
      <c r="K45" s="1165"/>
      <c r="L45" s="1165"/>
      <c r="M45" s="1165"/>
      <c r="N45" s="1166"/>
    </row>
    <row r="46" spans="1:35" ht="20.100000000000001" customHeight="1" x14ac:dyDescent="0.15">
      <c r="A46" s="1148" t="s">
        <v>13</v>
      </c>
      <c r="B46" s="1149"/>
      <c r="C46" s="1149"/>
      <c r="D46" s="1150"/>
      <c r="E46" s="1151" t="s">
        <v>201</v>
      </c>
      <c r="F46" s="1152"/>
      <c r="G46" s="1152"/>
      <c r="H46" s="1152"/>
      <c r="I46" s="1152"/>
      <c r="J46" s="1152"/>
      <c r="K46" s="1152"/>
      <c r="L46" s="1152"/>
      <c r="M46" s="1152"/>
      <c r="N46" s="1153"/>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154" t="s">
        <v>17</v>
      </c>
      <c r="B51" s="1155"/>
      <c r="C51" s="1155"/>
      <c r="D51" s="1155"/>
      <c r="E51" s="1156" t="str">
        <f>AA52 &amp; "市が直接実施  " &amp; AB52  &amp; "一部委託  "  &amp; AC52 &amp; "全部委託・指定管理  " &amp; AD52 &amp; "その他"</f>
        <v>■市が直接実施  □一部委託  □全部委託・指定管理  □その他</v>
      </c>
      <c r="F51" s="1157"/>
      <c r="G51" s="1157"/>
      <c r="H51" s="1157"/>
      <c r="I51" s="1157"/>
      <c r="J51" s="1157"/>
      <c r="K51" s="1157"/>
      <c r="L51" s="1157"/>
      <c r="M51" s="1157"/>
      <c r="N51" s="1158"/>
    </row>
    <row r="52" spans="1:40" ht="20.100000000000001" customHeight="1" x14ac:dyDescent="0.15">
      <c r="A52" s="1154" t="s">
        <v>18</v>
      </c>
      <c r="B52" s="1155"/>
      <c r="C52" s="1155"/>
      <c r="D52" s="1155"/>
      <c r="E52" s="1156" t="str">
        <f>AA53 &amp; "国・県の制度　 " &amp; AB53  &amp; "国・県の制度＋市独自の制度　 "  &amp; AC53  &amp; "市独自の制度"</f>
        <v>□国・県の制度　 □国・県の制度＋市独自の制度　 ■市独自の制度</v>
      </c>
      <c r="F52" s="1157"/>
      <c r="G52" s="1157"/>
      <c r="H52" s="1157"/>
      <c r="I52" s="1157"/>
      <c r="J52" s="1157"/>
      <c r="K52" s="1157"/>
      <c r="L52" s="1157"/>
      <c r="M52" s="1157"/>
      <c r="N52" s="1158"/>
      <c r="AA52" s="2" t="s">
        <v>49</v>
      </c>
      <c r="AB52" s="2" t="s">
        <v>50</v>
      </c>
      <c r="AC52" s="2" t="s">
        <v>50</v>
      </c>
      <c r="AD52" s="2" t="s">
        <v>50</v>
      </c>
    </row>
    <row r="53" spans="1:40" ht="20.100000000000001" customHeight="1" thickBot="1" x14ac:dyDescent="0.2">
      <c r="A53" s="1143" t="s">
        <v>19</v>
      </c>
      <c r="B53" s="1144"/>
      <c r="C53" s="1144"/>
      <c r="D53" s="1144"/>
      <c r="E53" s="1145" t="s">
        <v>165</v>
      </c>
      <c r="F53" s="1146"/>
      <c r="G53" s="1146"/>
      <c r="H53" s="1146"/>
      <c r="I53" s="1146"/>
      <c r="J53" s="1146"/>
      <c r="K53" s="1146"/>
      <c r="L53" s="1146"/>
      <c r="M53" s="1146"/>
      <c r="N53" s="1147"/>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201000</v>
      </c>
      <c r="F57" s="107"/>
      <c r="G57" s="107">
        <f>IFERROR(HLOOKUP($AF$38,$AA$56:$AI$57,2,FALSE)*1000,"")</f>
        <v>70000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252</v>
      </c>
      <c r="AE57" s="17">
        <v>201</v>
      </c>
      <c r="AF57" s="17">
        <v>70</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201000</v>
      </c>
      <c r="G58" s="9"/>
      <c r="H58" s="10">
        <f>IFERROR(G57-H59,"")</f>
        <v>70000</v>
      </c>
      <c r="I58" s="9"/>
      <c r="J58" s="10">
        <f>IFERROR(I57-J59,"")</f>
        <v>0</v>
      </c>
      <c r="K58" s="9"/>
      <c r="L58" s="10">
        <f>IFERROR(K57-L59,"")</f>
        <v>0</v>
      </c>
      <c r="M58" s="9"/>
      <c r="N58" s="11">
        <f>IFERROR(M57-N59,"")</f>
        <v>0</v>
      </c>
      <c r="AA58" s="17">
        <v>0</v>
      </c>
      <c r="AB58" s="17">
        <v>0</v>
      </c>
      <c r="AC58" s="17">
        <v>0</v>
      </c>
      <c r="AD58" s="17">
        <v>252000</v>
      </c>
      <c r="AE58" s="17">
        <v>200350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200350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650</v>
      </c>
      <c r="F61" s="107"/>
      <c r="G61" s="107">
        <f>IFERROR(G57-G60,"")</f>
        <v>70000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0.99676616915422889</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202</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203</v>
      </c>
      <c r="C70" s="95"/>
      <c r="D70" s="20" t="s">
        <v>92</v>
      </c>
      <c r="E70" s="90">
        <f>IFERROR(HLOOKUP($AE$38,$AA$76:$AI$80,2,FALSE),"")</f>
        <v>929</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204</v>
      </c>
      <c r="C71" s="95"/>
      <c r="D71" s="20" t="s">
        <v>92</v>
      </c>
      <c r="E71" s="90">
        <f>IFERROR(HLOOKUP($AE$38,$AA$76:$AI$80,3,FALSE),"")</f>
        <v>51</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929</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51</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130" t="s">
        <v>7</v>
      </c>
      <c r="B85" s="1131"/>
      <c r="C85" s="1131"/>
      <c r="D85" s="1131"/>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130" t="s">
        <v>11</v>
      </c>
      <c r="B87" s="1131"/>
      <c r="C87" s="1131"/>
      <c r="D87" s="1131"/>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141" t="s">
        <v>14</v>
      </c>
      <c r="B89" s="1142"/>
      <c r="C89" s="1142"/>
      <c r="D89" s="1142"/>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130" t="s">
        <v>16</v>
      </c>
      <c r="B91" s="1131"/>
      <c r="C91" s="1131"/>
      <c r="D91" s="1132"/>
      <c r="E91" s="51" t="s">
        <v>205</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130" t="s">
        <v>28</v>
      </c>
      <c r="B98" s="1131"/>
      <c r="C98" s="1131"/>
      <c r="D98" s="1132"/>
      <c r="E98" s="1136" t="s">
        <v>64</v>
      </c>
      <c r="F98" s="1137"/>
      <c r="G98" s="1138" t="s">
        <v>29</v>
      </c>
      <c r="H98" s="1139"/>
      <c r="I98" s="1139"/>
      <c r="J98" s="1139"/>
      <c r="K98" s="1139"/>
      <c r="L98" s="1139"/>
      <c r="M98" s="1139"/>
      <c r="N98" s="1140"/>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130" t="s">
        <v>39</v>
      </c>
      <c r="B105" s="1131"/>
      <c r="C105" s="1131"/>
      <c r="D105" s="1132"/>
      <c r="E105" s="1133" t="s">
        <v>206</v>
      </c>
      <c r="F105" s="1134"/>
      <c r="G105" s="1134"/>
      <c r="H105" s="1134"/>
      <c r="I105" s="1134"/>
      <c r="J105" s="1134"/>
      <c r="K105" s="1134"/>
      <c r="L105" s="1134"/>
      <c r="M105" s="1134"/>
      <c r="N105" s="1135"/>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141" t="s">
        <v>3</v>
      </c>
      <c r="Q4" s="1142"/>
      <c r="R4" s="1142"/>
      <c r="S4" s="1142"/>
      <c r="T4" s="196" t="str">
        <f>LEFT(E83,1)</f>
        <v>Ｃ</v>
      </c>
      <c r="U4" s="1267" t="s">
        <v>4</v>
      </c>
      <c r="V4" s="1267"/>
      <c r="W4" s="1267"/>
      <c r="X4" s="126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第3節　シティプロモーション</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新座ならではの魅力づくり</v>
      </c>
      <c r="F6" s="137"/>
      <c r="G6" s="137"/>
      <c r="H6" s="137"/>
      <c r="I6" s="137"/>
      <c r="J6" s="137"/>
      <c r="K6" s="137"/>
      <c r="L6" s="137"/>
      <c r="M6" s="137"/>
      <c r="N6" s="138"/>
      <c r="P6" s="1130" t="s">
        <v>7</v>
      </c>
      <c r="Q6" s="1131"/>
      <c r="R6" s="1131"/>
      <c r="S6" s="1131"/>
      <c r="T6" s="196" t="str">
        <f>LEFT(E85,1)</f>
        <v>Ａ</v>
      </c>
      <c r="U6" s="1267" t="s">
        <v>8</v>
      </c>
      <c r="V6" s="1267"/>
      <c r="W6" s="1267"/>
      <c r="X6" s="126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269" t="s">
        <v>9</v>
      </c>
      <c r="B7" s="1270"/>
      <c r="C7" s="1270"/>
      <c r="D7" s="1270"/>
      <c r="E7" s="1271" t="str">
        <f t="shared" si="0"/>
        <v>ふるさと納税促進</v>
      </c>
      <c r="F7" s="1272"/>
      <c r="G7" s="1272"/>
      <c r="H7" s="1272"/>
      <c r="I7" s="1272"/>
      <c r="J7" s="1272"/>
      <c r="K7" s="1272"/>
      <c r="L7" s="1272"/>
      <c r="M7" s="1272"/>
      <c r="N7" s="1273"/>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244" t="s">
        <v>10</v>
      </c>
      <c r="B8" s="1245"/>
      <c r="C8" s="1245"/>
      <c r="D8" s="1245"/>
      <c r="E8" s="1254" t="str">
        <f t="shared" si="0"/>
        <v>シティプロモーション課</v>
      </c>
      <c r="F8" s="1255"/>
      <c r="G8" s="1255"/>
      <c r="H8" s="1255"/>
      <c r="I8" s="1255"/>
      <c r="J8" s="1255"/>
      <c r="K8" s="1255"/>
      <c r="L8" s="1255"/>
      <c r="M8" s="1255"/>
      <c r="N8" s="1256"/>
      <c r="P8" s="1241" t="s">
        <v>11</v>
      </c>
      <c r="Q8" s="1242"/>
      <c r="R8" s="1242"/>
      <c r="S8" s="1242"/>
      <c r="T8" s="183" t="str">
        <f>LEFT(E87,1)</f>
        <v>Ｂ</v>
      </c>
      <c r="U8" s="1257" t="s">
        <v>12</v>
      </c>
      <c r="V8" s="1257"/>
      <c r="W8" s="1257"/>
      <c r="X8" s="125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259" t="s">
        <v>13</v>
      </c>
      <c r="B9" s="1260"/>
      <c r="C9" s="1260"/>
      <c r="D9" s="1261"/>
      <c r="E9" s="1262" t="str">
        <f t="shared" si="0"/>
        <v>本市へのふるさと納税を促進するとともに、本市の魅力を発信することで更なる地域活性化を図るため、一定の条件を満たす寄附者に対し、返礼品を送付する。あわせて、ふるさと納税の使い道を具体的に示すことで寄附を募るガバメントクラウドファンディングを実施する。</v>
      </c>
      <c r="F9" s="1263"/>
      <c r="G9" s="1263"/>
      <c r="H9" s="1263"/>
      <c r="I9" s="1263"/>
      <c r="J9" s="1263"/>
      <c r="K9" s="1263"/>
      <c r="L9" s="1263"/>
      <c r="M9" s="1263"/>
      <c r="N9" s="1264"/>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265" t="s">
        <v>14</v>
      </c>
      <c r="Q10" s="1266"/>
      <c r="R10" s="1266"/>
      <c r="S10" s="1266"/>
      <c r="T10" s="196" t="str">
        <f>LEFT(E89,1)</f>
        <v>Ｂ</v>
      </c>
      <c r="U10" s="1257" t="s">
        <v>15</v>
      </c>
      <c r="V10" s="1257"/>
      <c r="W10" s="1257"/>
      <c r="X10" s="125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ふるさと納税は令和元年以降、全国の寄附受入額が年々増加し注目度は高まっている一方で、寄附は一部の自治体に集中している傾向があり、寄附額が伸び悩んでいる自治体が多く、本市も例外ではない。
令和5年10月のふるさと納税制度改正、更に本市で寄附額が最も多かった返礼品が提供できなくなったことにより令和5年度の寄附額は大幅に減少した。</v>
      </c>
      <c r="U12" s="1239"/>
      <c r="V12" s="1239"/>
      <c r="W12" s="1239"/>
      <c r="X12" s="1240"/>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244" t="s">
        <v>17</v>
      </c>
      <c r="B14" s="1245"/>
      <c r="C14" s="1245"/>
      <c r="D14" s="1245"/>
      <c r="E14" s="1246" t="str">
        <f>E51</f>
        <v>■市が直接実施  ■一部委託  □全部委託・指定管理  □その他</v>
      </c>
      <c r="F14" s="1247"/>
      <c r="G14" s="1247"/>
      <c r="H14" s="1247"/>
      <c r="I14" s="1247"/>
      <c r="J14" s="1247"/>
      <c r="K14" s="1247"/>
      <c r="L14" s="1247"/>
      <c r="M14" s="1247"/>
      <c r="N14" s="1248"/>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244" t="s">
        <v>18</v>
      </c>
      <c r="B15" s="1245"/>
      <c r="C15" s="1245"/>
      <c r="D15" s="1245"/>
      <c r="E15" s="1246" t="str">
        <f>E52</f>
        <v>■国・県の制度　 □国・県の制度＋市独自の制度　 □市独自の制度</v>
      </c>
      <c r="F15" s="1247"/>
      <c r="G15" s="1247"/>
      <c r="H15" s="1247"/>
      <c r="I15" s="1247"/>
      <c r="J15" s="1247"/>
      <c r="K15" s="1247"/>
      <c r="L15" s="1247"/>
      <c r="M15" s="1247"/>
      <c r="N15" s="1248"/>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249" t="s">
        <v>19</v>
      </c>
      <c r="B16" s="1250"/>
      <c r="C16" s="1250"/>
      <c r="D16" s="1250"/>
      <c r="E16" s="1251" t="str">
        <f>E53</f>
        <v>地方税法</v>
      </c>
      <c r="F16" s="1252"/>
      <c r="G16" s="1252"/>
      <c r="H16" s="1252"/>
      <c r="I16" s="1252"/>
      <c r="J16" s="1252"/>
      <c r="K16" s="1252"/>
      <c r="L16" s="1252"/>
      <c r="M16" s="1252"/>
      <c r="N16" s="1253"/>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20945000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20945000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12681868</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8263132</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0.60548426832179514</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ふるさと納税の受け入れ及びガバメントクラウドファンディングを実施した。</v>
      </c>
      <c r="F26" s="104"/>
      <c r="G26" s="104"/>
      <c r="H26" s="104"/>
      <c r="I26" s="104"/>
      <c r="J26" s="104"/>
      <c r="K26" s="104"/>
      <c r="L26" s="104"/>
      <c r="M26" s="104"/>
      <c r="N26" s="105"/>
      <c r="O26" s="12"/>
      <c r="P26" s="1241" t="s">
        <v>39</v>
      </c>
      <c r="Q26" s="1242"/>
      <c r="R26" s="1242"/>
      <c r="S26" s="1243"/>
      <c r="T26" s="152" t="str">
        <f>E105</f>
        <v>返礼品開拓により寄附額を伸ばしている自治体もあることから、寄附額増加させるため新たな返礼品開拓に取り組み、ふるさと納税制度を通じて本市の魅力を発信する。</v>
      </c>
      <c r="U26" s="1239"/>
      <c r="V26" s="1239"/>
      <c r="W26" s="1239"/>
      <c r="X26" s="1240"/>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寄附額</v>
      </c>
      <c r="C33" s="95"/>
      <c r="D33" s="15" t="str">
        <f t="shared" ref="D33:E36" si="1">D70</f>
        <v>円</v>
      </c>
      <c r="E33" s="161">
        <f t="shared" si="1"/>
        <v>35204864</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寄附件数</v>
      </c>
      <c r="C34" s="95"/>
      <c r="D34" s="15" t="str">
        <f t="shared" si="1"/>
        <v>件</v>
      </c>
      <c r="E34" s="161">
        <f t="shared" si="1"/>
        <v>1005</v>
      </c>
      <c r="F34" s="161"/>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第3節　シティプロモーション</v>
      </c>
      <c r="F42" s="137"/>
      <c r="G42" s="137"/>
      <c r="H42" s="137"/>
      <c r="I42" s="137"/>
      <c r="J42" s="137"/>
      <c r="K42" s="137"/>
      <c r="L42" s="137"/>
      <c r="M42" s="137"/>
      <c r="N42" s="138"/>
      <c r="AA42" s="2">
        <v>3</v>
      </c>
      <c r="AB42" s="2" t="s">
        <v>188</v>
      </c>
    </row>
    <row r="43" spans="1:35" ht="20.100000000000001" customHeight="1" x14ac:dyDescent="0.15">
      <c r="A43" s="102" t="s">
        <v>6</v>
      </c>
      <c r="B43" s="103"/>
      <c r="C43" s="103"/>
      <c r="D43" s="103"/>
      <c r="E43" s="137" t="str">
        <f>AB43</f>
        <v>施策２　新座ならではの魅力づくり</v>
      </c>
      <c r="F43" s="137"/>
      <c r="G43" s="137"/>
      <c r="H43" s="137"/>
      <c r="I43" s="137"/>
      <c r="J43" s="137"/>
      <c r="K43" s="137"/>
      <c r="L43" s="137"/>
      <c r="M43" s="137"/>
      <c r="N43" s="138"/>
      <c r="AA43" s="2">
        <v>2</v>
      </c>
      <c r="AB43" s="2" t="s">
        <v>199</v>
      </c>
    </row>
    <row r="44" spans="1:35" ht="20.100000000000001" customHeight="1" x14ac:dyDescent="0.15">
      <c r="A44" s="1231" t="s">
        <v>9</v>
      </c>
      <c r="B44" s="1232"/>
      <c r="C44" s="1232"/>
      <c r="D44" s="1232"/>
      <c r="E44" s="1233" t="s">
        <v>207</v>
      </c>
      <c r="F44" s="1234"/>
      <c r="G44" s="1234"/>
      <c r="H44" s="1234"/>
      <c r="I44" s="1234"/>
      <c r="J44" s="1234"/>
      <c r="K44" s="1234"/>
      <c r="L44" s="1234"/>
      <c r="M44" s="1234"/>
      <c r="N44" s="1235"/>
    </row>
    <row r="45" spans="1:35" ht="20.100000000000001" customHeight="1" x14ac:dyDescent="0.15">
      <c r="A45" s="1226" t="s">
        <v>10</v>
      </c>
      <c r="B45" s="1227"/>
      <c r="C45" s="1227"/>
      <c r="D45" s="1227"/>
      <c r="E45" s="1236" t="s">
        <v>47</v>
      </c>
      <c r="F45" s="1237"/>
      <c r="G45" s="1237"/>
      <c r="H45" s="1237"/>
      <c r="I45" s="1237"/>
      <c r="J45" s="1237"/>
      <c r="K45" s="1237"/>
      <c r="L45" s="1237"/>
      <c r="M45" s="1237"/>
      <c r="N45" s="1238"/>
    </row>
    <row r="46" spans="1:35" ht="20.100000000000001" customHeight="1" x14ac:dyDescent="0.15">
      <c r="A46" s="1220" t="s">
        <v>13</v>
      </c>
      <c r="B46" s="1221"/>
      <c r="C46" s="1221"/>
      <c r="D46" s="1222"/>
      <c r="E46" s="1223" t="s">
        <v>208</v>
      </c>
      <c r="F46" s="1224"/>
      <c r="G46" s="1224"/>
      <c r="H46" s="1224"/>
      <c r="I46" s="1224"/>
      <c r="J46" s="1224"/>
      <c r="K46" s="1224"/>
      <c r="L46" s="1224"/>
      <c r="M46" s="1224"/>
      <c r="N46" s="1225"/>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226" t="s">
        <v>17</v>
      </c>
      <c r="B51" s="1227"/>
      <c r="C51" s="1227"/>
      <c r="D51" s="1227"/>
      <c r="E51" s="1228" t="str">
        <f>AA52 &amp; "市が直接実施  " &amp; AB52  &amp; "一部委託  "  &amp; AC52 &amp; "全部委託・指定管理  " &amp; AD52 &amp; "その他"</f>
        <v>■市が直接実施  ■一部委託  □全部委託・指定管理  □その他</v>
      </c>
      <c r="F51" s="1229"/>
      <c r="G51" s="1229"/>
      <c r="H51" s="1229"/>
      <c r="I51" s="1229"/>
      <c r="J51" s="1229"/>
      <c r="K51" s="1229"/>
      <c r="L51" s="1229"/>
      <c r="M51" s="1229"/>
      <c r="N51" s="1230"/>
    </row>
    <row r="52" spans="1:40" ht="20.100000000000001" customHeight="1" x14ac:dyDescent="0.15">
      <c r="A52" s="1226" t="s">
        <v>18</v>
      </c>
      <c r="B52" s="1227"/>
      <c r="C52" s="1227"/>
      <c r="D52" s="1227"/>
      <c r="E52" s="1228" t="str">
        <f>AA53 &amp; "国・県の制度　 " &amp; AB53  &amp; "国・県の制度＋市独自の制度　 "  &amp; AC53  &amp; "市独自の制度"</f>
        <v>■国・県の制度　 □国・県の制度＋市独自の制度　 □市独自の制度</v>
      </c>
      <c r="F52" s="1229"/>
      <c r="G52" s="1229"/>
      <c r="H52" s="1229"/>
      <c r="I52" s="1229"/>
      <c r="J52" s="1229"/>
      <c r="K52" s="1229"/>
      <c r="L52" s="1229"/>
      <c r="M52" s="1229"/>
      <c r="N52" s="1230"/>
      <c r="AA52" s="2" t="s">
        <v>49</v>
      </c>
      <c r="AB52" s="2" t="s">
        <v>49</v>
      </c>
      <c r="AC52" s="2" t="s">
        <v>50</v>
      </c>
      <c r="AD52" s="2" t="s">
        <v>50</v>
      </c>
    </row>
    <row r="53" spans="1:40" ht="20.100000000000001" customHeight="1" thickBot="1" x14ac:dyDescent="0.2">
      <c r="A53" s="1215" t="s">
        <v>19</v>
      </c>
      <c r="B53" s="1216"/>
      <c r="C53" s="1216"/>
      <c r="D53" s="1216"/>
      <c r="E53" s="1217" t="s">
        <v>209</v>
      </c>
      <c r="F53" s="1218"/>
      <c r="G53" s="1218"/>
      <c r="H53" s="1218"/>
      <c r="I53" s="1218"/>
      <c r="J53" s="1218"/>
      <c r="K53" s="1218"/>
      <c r="L53" s="1218"/>
      <c r="M53" s="1218"/>
      <c r="N53" s="1219"/>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20945000</v>
      </c>
      <c r="F57" s="107"/>
      <c r="G57" s="107">
        <f>IFERROR(HLOOKUP($AF$38,$AA$56:$AI$57,2,FALSE)*1000,"")</f>
        <v>18004000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27598</v>
      </c>
      <c r="AE57" s="17">
        <v>20945</v>
      </c>
      <c r="AF57" s="17">
        <v>18004</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20945000</v>
      </c>
      <c r="G58" s="9"/>
      <c r="H58" s="10">
        <f>IFERROR(G57-H59,"")</f>
        <v>18004000</v>
      </c>
      <c r="I58" s="9"/>
      <c r="J58" s="10">
        <f>IFERROR(I57-J59,"")</f>
        <v>0</v>
      </c>
      <c r="K58" s="9"/>
      <c r="L58" s="10">
        <f>IFERROR(K57-L59,"")</f>
        <v>0</v>
      </c>
      <c r="M58" s="9"/>
      <c r="N58" s="11">
        <f>IFERROR(M57-N59,"")</f>
        <v>0</v>
      </c>
      <c r="AA58" s="17">
        <v>0</v>
      </c>
      <c r="AB58" s="17">
        <v>0</v>
      </c>
      <c r="AC58" s="17">
        <v>0</v>
      </c>
      <c r="AD58" s="17">
        <v>7982007</v>
      </c>
      <c r="AE58" s="17">
        <v>12681868</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12681868</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8263132</v>
      </c>
      <c r="F61" s="107"/>
      <c r="G61" s="107">
        <f>IFERROR(G57-G60,"")</f>
        <v>18004000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0.60548426832179514</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210</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211</v>
      </c>
      <c r="C70" s="95"/>
      <c r="D70" s="20" t="s">
        <v>168</v>
      </c>
      <c r="E70" s="90">
        <f>IFERROR(HLOOKUP($AE$38,$AA$76:$AI$80,2,FALSE),"")</f>
        <v>35204864</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212</v>
      </c>
      <c r="C71" s="95"/>
      <c r="D71" s="20" t="s">
        <v>55</v>
      </c>
      <c r="E71" s="90">
        <f>IFERROR(HLOOKUP($AE$38,$AA$76:$AI$80,3,FALSE),"")</f>
        <v>1005</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35204864</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1005</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213</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202" t="s">
        <v>7</v>
      </c>
      <c r="B85" s="1203"/>
      <c r="C85" s="1203"/>
      <c r="D85" s="1203"/>
      <c r="E85" s="78" t="s">
        <v>214</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202" t="s">
        <v>11</v>
      </c>
      <c r="B87" s="1203"/>
      <c r="C87" s="1203"/>
      <c r="D87" s="1203"/>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213" t="s">
        <v>14</v>
      </c>
      <c r="B89" s="1214"/>
      <c r="C89" s="1214"/>
      <c r="D89" s="1214"/>
      <c r="E89" s="78" t="s">
        <v>82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202" t="s">
        <v>16</v>
      </c>
      <c r="B91" s="1203"/>
      <c r="C91" s="1203"/>
      <c r="D91" s="1204"/>
      <c r="E91" s="51" t="s">
        <v>215</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202" t="s">
        <v>28</v>
      </c>
      <c r="B98" s="1203"/>
      <c r="C98" s="1203"/>
      <c r="D98" s="1204"/>
      <c r="E98" s="1208" t="s">
        <v>64</v>
      </c>
      <c r="F98" s="1209"/>
      <c r="G98" s="1210" t="s">
        <v>29</v>
      </c>
      <c r="H98" s="1211"/>
      <c r="I98" s="1211"/>
      <c r="J98" s="1211"/>
      <c r="K98" s="1211"/>
      <c r="L98" s="1211"/>
      <c r="M98" s="1211"/>
      <c r="N98" s="1212"/>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202" t="s">
        <v>39</v>
      </c>
      <c r="B105" s="1203"/>
      <c r="C105" s="1203"/>
      <c r="D105" s="1204"/>
      <c r="E105" s="1205" t="s">
        <v>216</v>
      </c>
      <c r="F105" s="1206"/>
      <c r="G105" s="1206"/>
      <c r="H105" s="1206"/>
      <c r="I105" s="1206"/>
      <c r="J105" s="1206"/>
      <c r="K105" s="1206"/>
      <c r="L105" s="1206"/>
      <c r="M105" s="1206"/>
      <c r="N105" s="1207"/>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213" t="s">
        <v>3</v>
      </c>
      <c r="Q4" s="1214"/>
      <c r="R4" s="1214"/>
      <c r="S4" s="1214"/>
      <c r="T4" s="196" t="str">
        <f>LEFT(E83,1)</f>
        <v>Ｂ</v>
      </c>
      <c r="U4" s="1339" t="s">
        <v>4</v>
      </c>
      <c r="V4" s="1339"/>
      <c r="W4" s="1339"/>
      <c r="X4" s="134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第3節　シティプロモーション</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新座ならではの魅力づくり</v>
      </c>
      <c r="F6" s="137"/>
      <c r="G6" s="137"/>
      <c r="H6" s="137"/>
      <c r="I6" s="137"/>
      <c r="J6" s="137"/>
      <c r="K6" s="137"/>
      <c r="L6" s="137"/>
      <c r="M6" s="137"/>
      <c r="N6" s="138"/>
      <c r="P6" s="1202" t="s">
        <v>7</v>
      </c>
      <c r="Q6" s="1203"/>
      <c r="R6" s="1203"/>
      <c r="S6" s="1203"/>
      <c r="T6" s="196" t="str">
        <f>LEFT(E85,1)</f>
        <v>Ｂ</v>
      </c>
      <c r="U6" s="1339" t="s">
        <v>8</v>
      </c>
      <c r="V6" s="1339"/>
      <c r="W6" s="1339"/>
      <c r="X6" s="134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341" t="s">
        <v>9</v>
      </c>
      <c r="B7" s="1342"/>
      <c r="C7" s="1342"/>
      <c r="D7" s="1342"/>
      <c r="E7" s="1343" t="str">
        <f t="shared" si="0"/>
        <v>産業観光協会補助</v>
      </c>
      <c r="F7" s="1344"/>
      <c r="G7" s="1344"/>
      <c r="H7" s="1344"/>
      <c r="I7" s="1344"/>
      <c r="J7" s="1344"/>
      <c r="K7" s="1344"/>
      <c r="L7" s="1344"/>
      <c r="M7" s="1344"/>
      <c r="N7" s="1345"/>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316" t="s">
        <v>10</v>
      </c>
      <c r="B8" s="1317"/>
      <c r="C8" s="1317"/>
      <c r="D8" s="1317"/>
      <c r="E8" s="1326" t="str">
        <f t="shared" si="0"/>
        <v>シティプロモーション課</v>
      </c>
      <c r="F8" s="1327"/>
      <c r="G8" s="1327"/>
      <c r="H8" s="1327"/>
      <c r="I8" s="1327"/>
      <c r="J8" s="1327"/>
      <c r="K8" s="1327"/>
      <c r="L8" s="1327"/>
      <c r="M8" s="1327"/>
      <c r="N8" s="1328"/>
      <c r="P8" s="1313" t="s">
        <v>11</v>
      </c>
      <c r="Q8" s="1314"/>
      <c r="R8" s="1314"/>
      <c r="S8" s="1314"/>
      <c r="T8" s="183" t="str">
        <f>LEFT(E87,1)</f>
        <v>Ａ</v>
      </c>
      <c r="U8" s="1329" t="s">
        <v>12</v>
      </c>
      <c r="V8" s="1329"/>
      <c r="W8" s="1329"/>
      <c r="X8" s="133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331" t="s">
        <v>13</v>
      </c>
      <c r="B9" s="1332"/>
      <c r="C9" s="1332"/>
      <c r="D9" s="1333"/>
      <c r="E9" s="1334" t="str">
        <f t="shared" si="0"/>
        <v>市内の産業・観光分野の振興を図るため、新座市産業観光協会に対し、補助を行う。
・補助対象事業
協会ホームページ運営／新座まちなか観光案内所デジタルスタンプラリー／ゾウキリンノベルティ製作事業／トラベルライティングアワード新座賞</v>
      </c>
      <c r="F9" s="1335"/>
      <c r="G9" s="1335"/>
      <c r="H9" s="1335"/>
      <c r="I9" s="1335"/>
      <c r="J9" s="1335"/>
      <c r="K9" s="1335"/>
      <c r="L9" s="1335"/>
      <c r="M9" s="1335"/>
      <c r="N9" s="1336"/>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337" t="s">
        <v>14</v>
      </c>
      <c r="Q10" s="1338"/>
      <c r="R10" s="1338"/>
      <c r="S10" s="1338"/>
      <c r="T10" s="196" t="str">
        <f>LEFT(E89,1)</f>
        <v>Ａ</v>
      </c>
      <c r="U10" s="1329" t="s">
        <v>15</v>
      </c>
      <c r="V10" s="1329"/>
      <c r="W10" s="1329"/>
      <c r="X10" s="133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市のイメージキャラクターであるゾウキリンを活用し、市内外に新座市の魅力をPRした。
また、デジタルを活用したイベント、都内でのＰＲ出展、テレビ番組と連携したイベント等、新規事業に取り組んだ。</v>
      </c>
      <c r="U12" s="1311"/>
      <c r="V12" s="1311"/>
      <c r="W12" s="1311"/>
      <c r="X12" s="131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316" t="s">
        <v>17</v>
      </c>
      <c r="B14" s="1317"/>
      <c r="C14" s="1317"/>
      <c r="D14" s="1317"/>
      <c r="E14" s="1318" t="str">
        <f>E51</f>
        <v>■市が直接実施  □一部委託  □全部委託・指定管理  □その他</v>
      </c>
      <c r="F14" s="1319"/>
      <c r="G14" s="1319"/>
      <c r="H14" s="1319"/>
      <c r="I14" s="1319"/>
      <c r="J14" s="1319"/>
      <c r="K14" s="1319"/>
      <c r="L14" s="1319"/>
      <c r="M14" s="1319"/>
      <c r="N14" s="1320"/>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316" t="s">
        <v>18</v>
      </c>
      <c r="B15" s="1317"/>
      <c r="C15" s="1317"/>
      <c r="D15" s="1317"/>
      <c r="E15" s="1318" t="str">
        <f>E52</f>
        <v>□国・県の制度　 □国・県の制度＋市独自の制度　 ■市独自の制度</v>
      </c>
      <c r="F15" s="1319"/>
      <c r="G15" s="1319"/>
      <c r="H15" s="1319"/>
      <c r="I15" s="1319"/>
      <c r="J15" s="1319"/>
      <c r="K15" s="1319"/>
      <c r="L15" s="1319"/>
      <c r="M15" s="1319"/>
      <c r="N15" s="1320"/>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321" t="s">
        <v>19</v>
      </c>
      <c r="B16" s="1322"/>
      <c r="C16" s="1322"/>
      <c r="D16" s="1322"/>
      <c r="E16" s="1323" t="str">
        <f>E53</f>
        <v>団体等に交付する補助金等交付要綱</v>
      </c>
      <c r="F16" s="1324"/>
      <c r="G16" s="1324"/>
      <c r="H16" s="1324"/>
      <c r="I16" s="1324"/>
      <c r="J16" s="1324"/>
      <c r="K16" s="1324"/>
      <c r="L16" s="1324"/>
      <c r="M16" s="1324"/>
      <c r="N16" s="1325"/>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1172000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1172000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1172000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観光PR事業として、トラベルライティングアワード新座賞、デジタルスタンプラリー、市外での特産品のPR販売、テレビ番組と連携したイベント開催等を実施した。</v>
      </c>
      <c r="F26" s="104"/>
      <c r="G26" s="104"/>
      <c r="H26" s="104"/>
      <c r="I26" s="104"/>
      <c r="J26" s="104"/>
      <c r="K26" s="104"/>
      <c r="L26" s="104"/>
      <c r="M26" s="104"/>
      <c r="N26" s="105"/>
      <c r="O26" s="12"/>
      <c r="P26" s="1313" t="s">
        <v>39</v>
      </c>
      <c r="Q26" s="1314"/>
      <c r="R26" s="1314"/>
      <c r="S26" s="1315"/>
      <c r="T26" s="152" t="str">
        <f>E105</f>
        <v>引き続き、新座市産業観光協会と連携し、新座市の産業経済と観光事業の振興を図っていく。</v>
      </c>
      <c r="U26" s="1311"/>
      <c r="V26" s="1311"/>
      <c r="W26" s="1311"/>
      <c r="X26" s="1312"/>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ゾウキリンインスタグラムフォロワー数</v>
      </c>
      <c r="C33" s="95"/>
      <c r="D33" s="15" t="str">
        <f t="shared" ref="D33:E36" si="1">D70</f>
        <v>人</v>
      </c>
      <c r="E33" s="161">
        <f t="shared" si="1"/>
        <v>2048</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ﾄﾗﾍﾞﾙﾗｲﾃｨﾝｸﾞｱﾜｰﾄﾞ新座賞応募作品数</v>
      </c>
      <c r="C34" s="95"/>
      <c r="D34" s="15" t="str">
        <f t="shared" si="1"/>
        <v>作品</v>
      </c>
      <c r="E34" s="147">
        <f t="shared" si="1"/>
        <v>264</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デジタルスタンプラリー参加者数</v>
      </c>
      <c r="C35" s="95"/>
      <c r="D35" s="15" t="str">
        <f t="shared" si="1"/>
        <v>人</v>
      </c>
      <c r="E35" s="147">
        <f t="shared" si="1"/>
        <v>163</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第3節　シティプロモーション</v>
      </c>
      <c r="F42" s="137"/>
      <c r="G42" s="137"/>
      <c r="H42" s="137"/>
      <c r="I42" s="137"/>
      <c r="J42" s="137"/>
      <c r="K42" s="137"/>
      <c r="L42" s="137"/>
      <c r="M42" s="137"/>
      <c r="N42" s="138"/>
      <c r="AA42" s="2">
        <v>3</v>
      </c>
      <c r="AB42" s="2" t="s">
        <v>188</v>
      </c>
    </row>
    <row r="43" spans="1:35" ht="20.100000000000001" customHeight="1" x14ac:dyDescent="0.15">
      <c r="A43" s="102" t="s">
        <v>6</v>
      </c>
      <c r="B43" s="103"/>
      <c r="C43" s="103"/>
      <c r="D43" s="103"/>
      <c r="E43" s="137" t="str">
        <f>AB43</f>
        <v>施策２　新座ならではの魅力づくり</v>
      </c>
      <c r="F43" s="137"/>
      <c r="G43" s="137"/>
      <c r="H43" s="137"/>
      <c r="I43" s="137"/>
      <c r="J43" s="137"/>
      <c r="K43" s="137"/>
      <c r="L43" s="137"/>
      <c r="M43" s="137"/>
      <c r="N43" s="138"/>
      <c r="AA43" s="2">
        <v>2</v>
      </c>
      <c r="AB43" s="2" t="s">
        <v>199</v>
      </c>
    </row>
    <row r="44" spans="1:35" ht="20.100000000000001" customHeight="1" x14ac:dyDescent="0.15">
      <c r="A44" s="1303" t="s">
        <v>9</v>
      </c>
      <c r="B44" s="1304"/>
      <c r="C44" s="1304"/>
      <c r="D44" s="1304"/>
      <c r="E44" s="1305" t="s">
        <v>217</v>
      </c>
      <c r="F44" s="1306"/>
      <c r="G44" s="1306"/>
      <c r="H44" s="1306"/>
      <c r="I44" s="1306"/>
      <c r="J44" s="1306"/>
      <c r="K44" s="1306"/>
      <c r="L44" s="1306"/>
      <c r="M44" s="1306"/>
      <c r="N44" s="1307"/>
    </row>
    <row r="45" spans="1:35" ht="20.100000000000001" customHeight="1" x14ac:dyDescent="0.15">
      <c r="A45" s="1298" t="s">
        <v>10</v>
      </c>
      <c r="B45" s="1299"/>
      <c r="C45" s="1299"/>
      <c r="D45" s="1299"/>
      <c r="E45" s="1308" t="s">
        <v>47</v>
      </c>
      <c r="F45" s="1309"/>
      <c r="G45" s="1309"/>
      <c r="H45" s="1309"/>
      <c r="I45" s="1309"/>
      <c r="J45" s="1309"/>
      <c r="K45" s="1309"/>
      <c r="L45" s="1309"/>
      <c r="M45" s="1309"/>
      <c r="N45" s="1310"/>
    </row>
    <row r="46" spans="1:35" ht="20.100000000000001" customHeight="1" x14ac:dyDescent="0.15">
      <c r="A46" s="1292" t="s">
        <v>13</v>
      </c>
      <c r="B46" s="1293"/>
      <c r="C46" s="1293"/>
      <c r="D46" s="1294"/>
      <c r="E46" s="1295" t="s">
        <v>218</v>
      </c>
      <c r="F46" s="1296"/>
      <c r="G46" s="1296"/>
      <c r="H46" s="1296"/>
      <c r="I46" s="1296"/>
      <c r="J46" s="1296"/>
      <c r="K46" s="1296"/>
      <c r="L46" s="1296"/>
      <c r="M46" s="1296"/>
      <c r="N46" s="1297"/>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298" t="s">
        <v>17</v>
      </c>
      <c r="B51" s="1299"/>
      <c r="C51" s="1299"/>
      <c r="D51" s="1299"/>
      <c r="E51" s="1300" t="str">
        <f>AA52 &amp; "市が直接実施  " &amp; AB52  &amp; "一部委託  "  &amp; AC52 &amp; "全部委託・指定管理  " &amp; AD52 &amp; "その他"</f>
        <v>■市が直接実施  □一部委託  □全部委託・指定管理  □その他</v>
      </c>
      <c r="F51" s="1301"/>
      <c r="G51" s="1301"/>
      <c r="H51" s="1301"/>
      <c r="I51" s="1301"/>
      <c r="J51" s="1301"/>
      <c r="K51" s="1301"/>
      <c r="L51" s="1301"/>
      <c r="M51" s="1301"/>
      <c r="N51" s="1302"/>
    </row>
    <row r="52" spans="1:40" ht="20.100000000000001" customHeight="1" x14ac:dyDescent="0.15">
      <c r="A52" s="1298" t="s">
        <v>18</v>
      </c>
      <c r="B52" s="1299"/>
      <c r="C52" s="1299"/>
      <c r="D52" s="1299"/>
      <c r="E52" s="1300" t="str">
        <f>AA53 &amp; "国・県の制度　 " &amp; AB53  &amp; "国・県の制度＋市独自の制度　 "  &amp; AC53  &amp; "市独自の制度"</f>
        <v>□国・県の制度　 □国・県の制度＋市独自の制度　 ■市独自の制度</v>
      </c>
      <c r="F52" s="1301"/>
      <c r="G52" s="1301"/>
      <c r="H52" s="1301"/>
      <c r="I52" s="1301"/>
      <c r="J52" s="1301"/>
      <c r="K52" s="1301"/>
      <c r="L52" s="1301"/>
      <c r="M52" s="1301"/>
      <c r="N52" s="1302"/>
      <c r="AA52" s="2" t="s">
        <v>49</v>
      </c>
      <c r="AB52" s="2" t="s">
        <v>50</v>
      </c>
      <c r="AC52" s="2" t="s">
        <v>50</v>
      </c>
      <c r="AD52" s="2" t="s">
        <v>50</v>
      </c>
    </row>
    <row r="53" spans="1:40" ht="20.100000000000001" customHeight="1" thickBot="1" x14ac:dyDescent="0.2">
      <c r="A53" s="1287" t="s">
        <v>19</v>
      </c>
      <c r="B53" s="1288"/>
      <c r="C53" s="1288"/>
      <c r="D53" s="1288"/>
      <c r="E53" s="1289" t="s">
        <v>165</v>
      </c>
      <c r="F53" s="1290"/>
      <c r="G53" s="1290"/>
      <c r="H53" s="1290"/>
      <c r="I53" s="1290"/>
      <c r="J53" s="1290"/>
      <c r="K53" s="1290"/>
      <c r="L53" s="1290"/>
      <c r="M53" s="1290"/>
      <c r="N53" s="1291"/>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1172000</v>
      </c>
      <c r="F57" s="107"/>
      <c r="G57" s="107">
        <f>IFERROR(HLOOKUP($AF$38,$AA$56:$AI$57,2,FALSE)*1000,"")</f>
        <v>820000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221</v>
      </c>
      <c r="AE57" s="17">
        <v>1172</v>
      </c>
      <c r="AF57" s="17">
        <v>820</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1172000</v>
      </c>
      <c r="G58" s="9"/>
      <c r="H58" s="10">
        <f>IFERROR(G57-H59,"")</f>
        <v>820000</v>
      </c>
      <c r="I58" s="9"/>
      <c r="J58" s="10">
        <f>IFERROR(I57-J59,"")</f>
        <v>0</v>
      </c>
      <c r="K58" s="9"/>
      <c r="L58" s="10">
        <f>IFERROR(K57-L59,"")</f>
        <v>0</v>
      </c>
      <c r="M58" s="9"/>
      <c r="N58" s="11">
        <f>IFERROR(M57-N59,"")</f>
        <v>0</v>
      </c>
      <c r="AA58" s="17">
        <v>0</v>
      </c>
      <c r="AB58" s="17">
        <v>0</v>
      </c>
      <c r="AC58" s="17">
        <v>0</v>
      </c>
      <c r="AD58" s="17">
        <v>221000</v>
      </c>
      <c r="AE58" s="17">
        <v>1172000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1172000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0</v>
      </c>
      <c r="F61" s="107"/>
      <c r="G61" s="107">
        <f>IFERROR(G57-G60,"")</f>
        <v>820000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1</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219</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220</v>
      </c>
      <c r="C70" s="95"/>
      <c r="D70" s="20" t="s">
        <v>92</v>
      </c>
      <c r="E70" s="90">
        <f>IFERROR(HLOOKUP($AE$38,$AA$76:$AI$80,2,FALSE),"")</f>
        <v>2048</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221</v>
      </c>
      <c r="C71" s="95"/>
      <c r="D71" s="20" t="s">
        <v>222</v>
      </c>
      <c r="E71" s="90">
        <f>IFERROR(HLOOKUP($AE$38,$AA$76:$AI$80,3,FALSE),"")</f>
        <v>264</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223</v>
      </c>
      <c r="C72" s="95"/>
      <c r="D72" s="20" t="s">
        <v>92</v>
      </c>
      <c r="E72" s="90">
        <f>IFERROR(HLOOKUP($AE$38,$AA$76:$AI$80,4,FALSE),"")</f>
        <v>163</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2048</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264</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163</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274" t="s">
        <v>7</v>
      </c>
      <c r="B85" s="1275"/>
      <c r="C85" s="1275"/>
      <c r="D85" s="1275"/>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274" t="s">
        <v>11</v>
      </c>
      <c r="B87" s="1275"/>
      <c r="C87" s="1275"/>
      <c r="D87" s="1275"/>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285" t="s">
        <v>14</v>
      </c>
      <c r="B89" s="1286"/>
      <c r="C89" s="1286"/>
      <c r="D89" s="1286"/>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274" t="s">
        <v>16</v>
      </c>
      <c r="B91" s="1275"/>
      <c r="C91" s="1275"/>
      <c r="D91" s="1276"/>
      <c r="E91" s="51" t="s">
        <v>224</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274" t="s">
        <v>28</v>
      </c>
      <c r="B98" s="1275"/>
      <c r="C98" s="1275"/>
      <c r="D98" s="1276"/>
      <c r="E98" s="1280" t="s">
        <v>84</v>
      </c>
      <c r="F98" s="1281"/>
      <c r="G98" s="1282" t="s">
        <v>29</v>
      </c>
      <c r="H98" s="1283"/>
      <c r="I98" s="1283"/>
      <c r="J98" s="1283"/>
      <c r="K98" s="1283"/>
      <c r="L98" s="1283"/>
      <c r="M98" s="1283"/>
      <c r="N98" s="1284"/>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274" t="s">
        <v>39</v>
      </c>
      <c r="B105" s="1275"/>
      <c r="C105" s="1275"/>
      <c r="D105" s="1276"/>
      <c r="E105" s="1277" t="s">
        <v>225</v>
      </c>
      <c r="F105" s="1278"/>
      <c r="G105" s="1278"/>
      <c r="H105" s="1278"/>
      <c r="I105" s="1278"/>
      <c r="J105" s="1278"/>
      <c r="K105" s="1278"/>
      <c r="L105" s="1278"/>
      <c r="M105" s="1278"/>
      <c r="N105" s="1279"/>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285" t="s">
        <v>3</v>
      </c>
      <c r="Q4" s="1286"/>
      <c r="R4" s="1286"/>
      <c r="S4" s="1286"/>
      <c r="T4" s="196" t="str">
        <f>LEFT(E83,1)</f>
        <v>Ｂ</v>
      </c>
      <c r="U4" s="1411" t="s">
        <v>4</v>
      </c>
      <c r="V4" s="1411"/>
      <c r="W4" s="1411"/>
      <c r="X4" s="141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第3節　シティプロモーション</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新座ならではの魅力づくり</v>
      </c>
      <c r="F6" s="137"/>
      <c r="G6" s="137"/>
      <c r="H6" s="137"/>
      <c r="I6" s="137"/>
      <c r="J6" s="137"/>
      <c r="K6" s="137"/>
      <c r="L6" s="137"/>
      <c r="M6" s="137"/>
      <c r="N6" s="138"/>
      <c r="P6" s="1274" t="s">
        <v>7</v>
      </c>
      <c r="Q6" s="1275"/>
      <c r="R6" s="1275"/>
      <c r="S6" s="1275"/>
      <c r="T6" s="196" t="str">
        <f>LEFT(E85,1)</f>
        <v>Ｂ</v>
      </c>
      <c r="U6" s="1411" t="s">
        <v>8</v>
      </c>
      <c r="V6" s="1411"/>
      <c r="W6" s="1411"/>
      <c r="X6" s="141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413" t="s">
        <v>9</v>
      </c>
      <c r="B7" s="1414"/>
      <c r="C7" s="1414"/>
      <c r="D7" s="1414"/>
      <c r="E7" s="1415" t="str">
        <f t="shared" si="0"/>
        <v>祭り振興補助</v>
      </c>
      <c r="F7" s="1416"/>
      <c r="G7" s="1416"/>
      <c r="H7" s="1416"/>
      <c r="I7" s="1416"/>
      <c r="J7" s="1416"/>
      <c r="K7" s="1416"/>
      <c r="L7" s="1416"/>
      <c r="M7" s="1416"/>
      <c r="N7" s="1417"/>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388" t="s">
        <v>10</v>
      </c>
      <c r="B8" s="1389"/>
      <c r="C8" s="1389"/>
      <c r="D8" s="1389"/>
      <c r="E8" s="1398" t="str">
        <f t="shared" si="0"/>
        <v>シティプロモーション課</v>
      </c>
      <c r="F8" s="1399"/>
      <c r="G8" s="1399"/>
      <c r="H8" s="1399"/>
      <c r="I8" s="1399"/>
      <c r="J8" s="1399"/>
      <c r="K8" s="1399"/>
      <c r="L8" s="1399"/>
      <c r="M8" s="1399"/>
      <c r="N8" s="1400"/>
      <c r="P8" s="1385" t="s">
        <v>11</v>
      </c>
      <c r="Q8" s="1386"/>
      <c r="R8" s="1386"/>
      <c r="S8" s="1386"/>
      <c r="T8" s="183" t="str">
        <f>LEFT(E87,1)</f>
        <v>Ａ</v>
      </c>
      <c r="U8" s="1401" t="s">
        <v>12</v>
      </c>
      <c r="V8" s="1401"/>
      <c r="W8" s="1401"/>
      <c r="X8" s="140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403" t="s">
        <v>13</v>
      </c>
      <c r="B9" s="1404"/>
      <c r="C9" s="1404"/>
      <c r="D9" s="1405"/>
      <c r="E9" s="1406" t="str">
        <f t="shared" si="0"/>
        <v>市内で開催される祭りを振興し、地域活性化を図るため、市民等が主体で祭りの企画・運営を行う実行委員会等に対し、補助を行う。</v>
      </c>
      <c r="F9" s="1407"/>
      <c r="G9" s="1407"/>
      <c r="H9" s="1407"/>
      <c r="I9" s="1407"/>
      <c r="J9" s="1407"/>
      <c r="K9" s="1407"/>
      <c r="L9" s="1407"/>
      <c r="M9" s="1407"/>
      <c r="N9" s="1408"/>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409" t="s">
        <v>14</v>
      </c>
      <c r="Q10" s="1410"/>
      <c r="R10" s="1410"/>
      <c r="S10" s="1410"/>
      <c r="T10" s="196" t="str">
        <f>LEFT(E89,1)</f>
        <v>Ｂ</v>
      </c>
      <c r="U10" s="1401" t="s">
        <v>15</v>
      </c>
      <c r="V10" s="1401"/>
      <c r="W10" s="1401"/>
      <c r="X10" s="140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市内外から多くの集客があるイベントに対し、警備及び会場設営の経費を補助することで、安全に実施することができた。</v>
      </c>
      <c r="U12" s="1383"/>
      <c r="V12" s="1383"/>
      <c r="W12" s="1383"/>
      <c r="X12" s="138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388" t="s">
        <v>17</v>
      </c>
      <c r="B14" s="1389"/>
      <c r="C14" s="1389"/>
      <c r="D14" s="1389"/>
      <c r="E14" s="1390" t="str">
        <f>E51</f>
        <v>■市が直接実施  □一部委託  □全部委託・指定管理  □その他</v>
      </c>
      <c r="F14" s="1391"/>
      <c r="G14" s="1391"/>
      <c r="H14" s="1391"/>
      <c r="I14" s="1391"/>
      <c r="J14" s="1391"/>
      <c r="K14" s="1391"/>
      <c r="L14" s="1391"/>
      <c r="M14" s="1391"/>
      <c r="N14" s="1392"/>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388" t="s">
        <v>18</v>
      </c>
      <c r="B15" s="1389"/>
      <c r="C15" s="1389"/>
      <c r="D15" s="1389"/>
      <c r="E15" s="1390" t="str">
        <f>E52</f>
        <v>□国・県の制度　 □国・県の制度＋市独自の制度　 ■市独自の制度</v>
      </c>
      <c r="F15" s="1391"/>
      <c r="G15" s="1391"/>
      <c r="H15" s="1391"/>
      <c r="I15" s="1391"/>
      <c r="J15" s="1391"/>
      <c r="K15" s="1391"/>
      <c r="L15" s="1391"/>
      <c r="M15" s="1391"/>
      <c r="N15" s="1392"/>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393" t="s">
        <v>19</v>
      </c>
      <c r="B16" s="1394"/>
      <c r="C16" s="1394"/>
      <c r="D16" s="1394"/>
      <c r="E16" s="1395" t="str">
        <f>E53</f>
        <v>新座市祭り振興補助金交付要綱</v>
      </c>
      <c r="F16" s="1396"/>
      <c r="G16" s="1396"/>
      <c r="H16" s="1396"/>
      <c r="I16" s="1396"/>
      <c r="J16" s="1396"/>
      <c r="K16" s="1396"/>
      <c r="L16" s="1396"/>
      <c r="M16" s="1396"/>
      <c r="N16" s="1397"/>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1300000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1300000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1300000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新座快適みらい都市会議及び柳瀬川ふれあい祭り実行委員会に対し、警備及び設営に関する経費に対し補助金を交付した。
新座快適みらい都市会議補助金　　　　８００，０００円
柳瀬川ふれあい祭り実行委員会補助金　５００，０００円</v>
      </c>
      <c r="F26" s="104"/>
      <c r="G26" s="104"/>
      <c r="H26" s="104"/>
      <c r="I26" s="104"/>
      <c r="J26" s="104"/>
      <c r="K26" s="104"/>
      <c r="L26" s="104"/>
      <c r="M26" s="104"/>
      <c r="N26" s="105"/>
      <c r="O26" s="12"/>
      <c r="P26" s="1385" t="s">
        <v>39</v>
      </c>
      <c r="Q26" s="1386"/>
      <c r="R26" s="1386"/>
      <c r="S26" s="1387"/>
      <c r="T26" s="152" t="str">
        <f>E105</f>
        <v>市内で開催される祭りを振興し、地域活性化を図るため、市民等が主体で祭りの企画・運営を行う実行委員会等に対し継続して補助金を交付する。</v>
      </c>
      <c r="U26" s="1383"/>
      <c r="V26" s="1383"/>
      <c r="W26" s="1383"/>
      <c r="X26" s="1384"/>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件数</v>
      </c>
      <c r="C33" s="95"/>
      <c r="D33" s="15" t="str">
        <f t="shared" ref="D33:E36" si="1">D70</f>
        <v>件</v>
      </c>
      <c r="E33" s="147">
        <f t="shared" si="1"/>
        <v>2</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第3節　シティプロモーション</v>
      </c>
      <c r="F42" s="137"/>
      <c r="G42" s="137"/>
      <c r="H42" s="137"/>
      <c r="I42" s="137"/>
      <c r="J42" s="137"/>
      <c r="K42" s="137"/>
      <c r="L42" s="137"/>
      <c r="M42" s="137"/>
      <c r="N42" s="138"/>
      <c r="AA42" s="2">
        <v>3</v>
      </c>
      <c r="AB42" s="2" t="s">
        <v>188</v>
      </c>
    </row>
    <row r="43" spans="1:35" ht="20.100000000000001" customHeight="1" x14ac:dyDescent="0.15">
      <c r="A43" s="102" t="s">
        <v>6</v>
      </c>
      <c r="B43" s="103"/>
      <c r="C43" s="103"/>
      <c r="D43" s="103"/>
      <c r="E43" s="137" t="str">
        <f>AB43</f>
        <v>施策２　新座ならではの魅力づくり</v>
      </c>
      <c r="F43" s="137"/>
      <c r="G43" s="137"/>
      <c r="H43" s="137"/>
      <c r="I43" s="137"/>
      <c r="J43" s="137"/>
      <c r="K43" s="137"/>
      <c r="L43" s="137"/>
      <c r="M43" s="137"/>
      <c r="N43" s="138"/>
      <c r="AA43" s="2">
        <v>2</v>
      </c>
      <c r="AB43" s="2" t="s">
        <v>199</v>
      </c>
    </row>
    <row r="44" spans="1:35" ht="20.100000000000001" customHeight="1" x14ac:dyDescent="0.15">
      <c r="A44" s="1375" t="s">
        <v>9</v>
      </c>
      <c r="B44" s="1376"/>
      <c r="C44" s="1376"/>
      <c r="D44" s="1376"/>
      <c r="E44" s="1377" t="s">
        <v>226</v>
      </c>
      <c r="F44" s="1378"/>
      <c r="G44" s="1378"/>
      <c r="H44" s="1378"/>
      <c r="I44" s="1378"/>
      <c r="J44" s="1378"/>
      <c r="K44" s="1378"/>
      <c r="L44" s="1378"/>
      <c r="M44" s="1378"/>
      <c r="N44" s="1379"/>
    </row>
    <row r="45" spans="1:35" ht="20.100000000000001" customHeight="1" x14ac:dyDescent="0.15">
      <c r="A45" s="1370" t="s">
        <v>10</v>
      </c>
      <c r="B45" s="1371"/>
      <c r="C45" s="1371"/>
      <c r="D45" s="1371"/>
      <c r="E45" s="1380" t="s">
        <v>47</v>
      </c>
      <c r="F45" s="1381"/>
      <c r="G45" s="1381"/>
      <c r="H45" s="1381"/>
      <c r="I45" s="1381"/>
      <c r="J45" s="1381"/>
      <c r="K45" s="1381"/>
      <c r="L45" s="1381"/>
      <c r="M45" s="1381"/>
      <c r="N45" s="1382"/>
    </row>
    <row r="46" spans="1:35" ht="20.100000000000001" customHeight="1" x14ac:dyDescent="0.15">
      <c r="A46" s="1364" t="s">
        <v>13</v>
      </c>
      <c r="B46" s="1365"/>
      <c r="C46" s="1365"/>
      <c r="D46" s="1366"/>
      <c r="E46" s="1367" t="s">
        <v>227</v>
      </c>
      <c r="F46" s="1368"/>
      <c r="G46" s="1368"/>
      <c r="H46" s="1368"/>
      <c r="I46" s="1368"/>
      <c r="J46" s="1368"/>
      <c r="K46" s="1368"/>
      <c r="L46" s="1368"/>
      <c r="M46" s="1368"/>
      <c r="N46" s="1369"/>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370" t="s">
        <v>17</v>
      </c>
      <c r="B51" s="1371"/>
      <c r="C51" s="1371"/>
      <c r="D51" s="1371"/>
      <c r="E51" s="1372" t="str">
        <f>AA52 &amp; "市が直接実施  " &amp; AB52  &amp; "一部委託  "  &amp; AC52 &amp; "全部委託・指定管理  " &amp; AD52 &amp; "その他"</f>
        <v>■市が直接実施  □一部委託  □全部委託・指定管理  □その他</v>
      </c>
      <c r="F51" s="1373"/>
      <c r="G51" s="1373"/>
      <c r="H51" s="1373"/>
      <c r="I51" s="1373"/>
      <c r="J51" s="1373"/>
      <c r="K51" s="1373"/>
      <c r="L51" s="1373"/>
      <c r="M51" s="1373"/>
      <c r="N51" s="1374"/>
    </row>
    <row r="52" spans="1:40" ht="20.100000000000001" customHeight="1" x14ac:dyDescent="0.15">
      <c r="A52" s="1370" t="s">
        <v>18</v>
      </c>
      <c r="B52" s="1371"/>
      <c r="C52" s="1371"/>
      <c r="D52" s="1371"/>
      <c r="E52" s="1372" t="str">
        <f>AA53 &amp; "国・県の制度　 " &amp; AB53  &amp; "国・県の制度＋市独自の制度　 "  &amp; AC53  &amp; "市独自の制度"</f>
        <v>□国・県の制度　 □国・県の制度＋市独自の制度　 ■市独自の制度</v>
      </c>
      <c r="F52" s="1373"/>
      <c r="G52" s="1373"/>
      <c r="H52" s="1373"/>
      <c r="I52" s="1373"/>
      <c r="J52" s="1373"/>
      <c r="K52" s="1373"/>
      <c r="L52" s="1373"/>
      <c r="M52" s="1373"/>
      <c r="N52" s="1374"/>
      <c r="AA52" s="2" t="s">
        <v>49</v>
      </c>
      <c r="AB52" s="2" t="s">
        <v>50</v>
      </c>
      <c r="AC52" s="2" t="s">
        <v>50</v>
      </c>
      <c r="AD52" s="2" t="s">
        <v>50</v>
      </c>
    </row>
    <row r="53" spans="1:40" ht="20.100000000000001" customHeight="1" thickBot="1" x14ac:dyDescent="0.2">
      <c r="A53" s="1359" t="s">
        <v>19</v>
      </c>
      <c r="B53" s="1360"/>
      <c r="C53" s="1360"/>
      <c r="D53" s="1360"/>
      <c r="E53" s="1361" t="s">
        <v>228</v>
      </c>
      <c r="F53" s="1362"/>
      <c r="G53" s="1362"/>
      <c r="H53" s="1362"/>
      <c r="I53" s="1362"/>
      <c r="J53" s="1362"/>
      <c r="K53" s="1362"/>
      <c r="L53" s="1362"/>
      <c r="M53" s="1362"/>
      <c r="N53" s="1363"/>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1300000</v>
      </c>
      <c r="F57" s="107"/>
      <c r="G57" s="107">
        <f>IFERROR(HLOOKUP($AF$38,$AA$56:$AI$57,2,FALSE)*1000,"")</f>
        <v>1300000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910</v>
      </c>
      <c r="AE57" s="17">
        <v>1300</v>
      </c>
      <c r="AF57" s="17">
        <v>1300</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1300000</v>
      </c>
      <c r="G58" s="9"/>
      <c r="H58" s="10">
        <f>IFERROR(G57-H59,"")</f>
        <v>1300000</v>
      </c>
      <c r="I58" s="9"/>
      <c r="J58" s="10">
        <f>IFERROR(I57-J59,"")</f>
        <v>0</v>
      </c>
      <c r="K58" s="9"/>
      <c r="L58" s="10">
        <f>IFERROR(K57-L59,"")</f>
        <v>0</v>
      </c>
      <c r="M58" s="9"/>
      <c r="N58" s="11">
        <f>IFERROR(M57-N59,"")</f>
        <v>0</v>
      </c>
      <c r="AA58" s="17">
        <v>0</v>
      </c>
      <c r="AB58" s="17">
        <v>0</v>
      </c>
      <c r="AC58" s="17">
        <v>0</v>
      </c>
      <c r="AD58" s="17">
        <v>560000</v>
      </c>
      <c r="AE58" s="17">
        <v>1300000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1300000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0</v>
      </c>
      <c r="F61" s="107"/>
      <c r="G61" s="107">
        <f>IFERROR(G57-G60,"")</f>
        <v>1300000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1</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229</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230</v>
      </c>
      <c r="C70" s="95"/>
      <c r="D70" s="20" t="s">
        <v>55</v>
      </c>
      <c r="E70" s="90">
        <f>IFERROR(HLOOKUP($AE$38,$AA$76:$AI$80,2,FALSE),"")</f>
        <v>2</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346" t="s">
        <v>7</v>
      </c>
      <c r="B85" s="1347"/>
      <c r="C85" s="1347"/>
      <c r="D85" s="1347"/>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346" t="s">
        <v>11</v>
      </c>
      <c r="B87" s="1347"/>
      <c r="C87" s="1347"/>
      <c r="D87" s="1347"/>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357" t="s">
        <v>14</v>
      </c>
      <c r="B89" s="1358"/>
      <c r="C89" s="1358"/>
      <c r="D89" s="1358"/>
      <c r="E89" s="78" t="s">
        <v>82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346" t="s">
        <v>16</v>
      </c>
      <c r="B91" s="1347"/>
      <c r="C91" s="1347"/>
      <c r="D91" s="1348"/>
      <c r="E91" s="51" t="s">
        <v>231</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346" t="s">
        <v>28</v>
      </c>
      <c r="B98" s="1347"/>
      <c r="C98" s="1347"/>
      <c r="D98" s="1348"/>
      <c r="E98" s="1352" t="s">
        <v>84</v>
      </c>
      <c r="F98" s="1353"/>
      <c r="G98" s="1354" t="s">
        <v>29</v>
      </c>
      <c r="H98" s="1355"/>
      <c r="I98" s="1355"/>
      <c r="J98" s="1355"/>
      <c r="K98" s="1355"/>
      <c r="L98" s="1355"/>
      <c r="M98" s="1355"/>
      <c r="N98" s="1356"/>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346" t="s">
        <v>39</v>
      </c>
      <c r="B105" s="1347"/>
      <c r="C105" s="1347"/>
      <c r="D105" s="1348"/>
      <c r="E105" s="1349" t="s">
        <v>232</v>
      </c>
      <c r="F105" s="1350"/>
      <c r="G105" s="1350"/>
      <c r="H105" s="1350"/>
      <c r="I105" s="1350"/>
      <c r="J105" s="1350"/>
      <c r="K105" s="1350"/>
      <c r="L105" s="1350"/>
      <c r="M105" s="1350"/>
      <c r="N105" s="1351"/>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357" t="s">
        <v>3</v>
      </c>
      <c r="Q4" s="1358"/>
      <c r="R4" s="1358"/>
      <c r="S4" s="1358"/>
      <c r="T4" s="196" t="str">
        <f>LEFT(E83,1)</f>
        <v>Ｂ</v>
      </c>
      <c r="U4" s="1483" t="s">
        <v>4</v>
      </c>
      <c r="V4" s="1483"/>
      <c r="W4" s="1483"/>
      <c r="X4" s="148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1346" t="s">
        <v>7</v>
      </c>
      <c r="Q6" s="1347"/>
      <c r="R6" s="1347"/>
      <c r="S6" s="1347"/>
      <c r="T6" s="196" t="str">
        <f>LEFT(E85,1)</f>
        <v>Ｂ</v>
      </c>
      <c r="U6" s="1483" t="s">
        <v>8</v>
      </c>
      <c r="V6" s="1483"/>
      <c r="W6" s="1483"/>
      <c r="X6" s="148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485" t="s">
        <v>9</v>
      </c>
      <c r="B7" s="1486"/>
      <c r="C7" s="1486"/>
      <c r="D7" s="1486"/>
      <c r="E7" s="1487" t="str">
        <f t="shared" si="0"/>
        <v>総合計画推進</v>
      </c>
      <c r="F7" s="1488"/>
      <c r="G7" s="1488"/>
      <c r="H7" s="1488"/>
      <c r="I7" s="1488"/>
      <c r="J7" s="1488"/>
      <c r="K7" s="1488"/>
      <c r="L7" s="1488"/>
      <c r="M7" s="1488"/>
      <c r="N7" s="1489"/>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460" t="s">
        <v>10</v>
      </c>
      <c r="B8" s="1461"/>
      <c r="C8" s="1461"/>
      <c r="D8" s="1461"/>
      <c r="E8" s="1470" t="str">
        <f t="shared" si="0"/>
        <v>政策課</v>
      </c>
      <c r="F8" s="1471"/>
      <c r="G8" s="1471"/>
      <c r="H8" s="1471"/>
      <c r="I8" s="1471"/>
      <c r="J8" s="1471"/>
      <c r="K8" s="1471"/>
      <c r="L8" s="1471"/>
      <c r="M8" s="1471"/>
      <c r="N8" s="1472"/>
      <c r="P8" s="1457" t="s">
        <v>11</v>
      </c>
      <c r="Q8" s="1458"/>
      <c r="R8" s="1458"/>
      <c r="S8" s="1458"/>
      <c r="T8" s="183" t="str">
        <f>LEFT(E87,1)</f>
        <v>Ｂ</v>
      </c>
      <c r="U8" s="1473" t="s">
        <v>12</v>
      </c>
      <c r="V8" s="1473"/>
      <c r="W8" s="1473"/>
      <c r="X8" s="147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475" t="s">
        <v>13</v>
      </c>
      <c r="B9" s="1476"/>
      <c r="C9" s="1476"/>
      <c r="D9" s="1477"/>
      <c r="E9" s="1478" t="str">
        <f t="shared" si="0"/>
        <v>第５次新座市総合計画、同計画と統合した地方創生総合戦略及び同計画に基づく行財政改革の取組について、一体的に進捗管理を行う。
進捗状況については、新座市政策推進本部において点検・評価をした上で、新たに設置する、外部の有識者及び市民で構成する新座市政策評価委員会に報告し、意見を求める。</v>
      </c>
      <c r="F9" s="1479"/>
      <c r="G9" s="1479"/>
      <c r="H9" s="1479"/>
      <c r="I9" s="1479"/>
      <c r="J9" s="1479"/>
      <c r="K9" s="1479"/>
      <c r="L9" s="1479"/>
      <c r="M9" s="1479"/>
      <c r="N9" s="1480"/>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481" t="s">
        <v>14</v>
      </c>
      <c r="Q10" s="1482"/>
      <c r="R10" s="1482"/>
      <c r="S10" s="1482"/>
      <c r="T10" s="196" t="str">
        <f>LEFT(E89,1)</f>
        <v>Ａ</v>
      </c>
      <c r="U10" s="1473" t="s">
        <v>15</v>
      </c>
      <c r="V10" s="1473"/>
      <c r="W10" s="1473"/>
      <c r="X10" s="147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政策推進本部において、総合計画推進のための行政評価の実施について、認識を共有することができた。
また、政策評価委員会は予定どおり２回開催し、令和６年度からの評価実施に向けた情報共有等を行うことで、行政評価に対する委員の理解を深めることができた。特に第２回会議では、有識者及び市民の委員から貴重な意見を聞くことができ、評価手法の改善につながった。</v>
      </c>
      <c r="U12" s="1455"/>
      <c r="V12" s="1455"/>
      <c r="W12" s="1455"/>
      <c r="X12" s="1456"/>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460" t="s">
        <v>17</v>
      </c>
      <c r="B14" s="1461"/>
      <c r="C14" s="1461"/>
      <c r="D14" s="1461"/>
      <c r="E14" s="1462" t="str">
        <f>E51</f>
        <v>■市が直接実施  □一部委託  □全部委託・指定管理  □その他</v>
      </c>
      <c r="F14" s="1463"/>
      <c r="G14" s="1463"/>
      <c r="H14" s="1463"/>
      <c r="I14" s="1463"/>
      <c r="J14" s="1463"/>
      <c r="K14" s="1463"/>
      <c r="L14" s="1463"/>
      <c r="M14" s="1463"/>
      <c r="N14" s="1464"/>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460" t="s">
        <v>18</v>
      </c>
      <c r="B15" s="1461"/>
      <c r="C15" s="1461"/>
      <c r="D15" s="1461"/>
      <c r="E15" s="1462" t="str">
        <f>E52</f>
        <v>□国・県の制度　 □国・県の制度＋市独自の制度　 ■市独自の制度</v>
      </c>
      <c r="F15" s="1463"/>
      <c r="G15" s="1463"/>
      <c r="H15" s="1463"/>
      <c r="I15" s="1463"/>
      <c r="J15" s="1463"/>
      <c r="K15" s="1463"/>
      <c r="L15" s="1463"/>
      <c r="M15" s="1463"/>
      <c r="N15" s="1464"/>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465" t="s">
        <v>19</v>
      </c>
      <c r="B16" s="1466"/>
      <c r="C16" s="1466"/>
      <c r="D16" s="1466"/>
      <c r="E16" s="1467" t="str">
        <f>E53</f>
        <v>新座市政策評価委員会条例</v>
      </c>
      <c r="F16" s="1468"/>
      <c r="G16" s="1468"/>
      <c r="H16" s="1468"/>
      <c r="I16" s="1468"/>
      <c r="J16" s="1468"/>
      <c r="K16" s="1468"/>
      <c r="L16" s="1468"/>
      <c r="M16" s="1468"/>
      <c r="N16" s="1469"/>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152000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152000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129500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22500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0.85197368421052633</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政策評価委員会を開催し、次のとおり説明を行った。
・令和５年度第１回（令和５年１０月２３日）
　議事　新座市政策評価委員会について
　　　　新座市地方創生総合戦略の見直し（案）について
・令和５年度第２回（令和６年２月１５日）
　議事　行政評価の方法及びスケジュール等について
　　　　新座市行財政改改革推進実施計画　令和６年度重点取組事項について　等</v>
      </c>
      <c r="F26" s="104"/>
      <c r="G26" s="104"/>
      <c r="H26" s="104"/>
      <c r="I26" s="104"/>
      <c r="J26" s="104"/>
      <c r="K26" s="104"/>
      <c r="L26" s="104"/>
      <c r="M26" s="104"/>
      <c r="N26" s="105"/>
      <c r="O26" s="12"/>
      <c r="P26" s="1457" t="s">
        <v>39</v>
      </c>
      <c r="Q26" s="1458"/>
      <c r="R26" s="1458"/>
      <c r="S26" s="1459"/>
      <c r="T26" s="152" t="str">
        <f>E105</f>
        <v>総合計画、総合戦略及び行財政改革の取組について、引き続き一体的な推進・管理を行うとともに、外部評価結果を次年度の予算や事業計画に反映させるサイクルを確立できるよう、計画的に事務を進める。
また、評価手法及びスケジュール等については、より効率的・効果的な評価制度となるよう、庁内や政策評価委員会委員の意見を取り入れながら随時見直しを行う。</v>
      </c>
      <c r="U26" s="1455"/>
      <c r="V26" s="1455"/>
      <c r="W26" s="1455"/>
      <c r="X26" s="1456"/>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政策評価委員会開催回数</v>
      </c>
      <c r="C33" s="95"/>
      <c r="D33" s="15" t="str">
        <f t="shared" ref="D33:E36" si="1">D70</f>
        <v>回</v>
      </c>
      <c r="E33" s="147">
        <f t="shared" si="1"/>
        <v>2</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1447" t="s">
        <v>9</v>
      </c>
      <c r="B44" s="1448"/>
      <c r="C44" s="1448"/>
      <c r="D44" s="1448"/>
      <c r="E44" s="1449" t="s">
        <v>235</v>
      </c>
      <c r="F44" s="1450"/>
      <c r="G44" s="1450"/>
      <c r="H44" s="1450"/>
      <c r="I44" s="1450"/>
      <c r="J44" s="1450"/>
      <c r="K44" s="1450"/>
      <c r="L44" s="1450"/>
      <c r="M44" s="1450"/>
      <c r="N44" s="1451"/>
    </row>
    <row r="45" spans="1:35" ht="20.100000000000001" customHeight="1" x14ac:dyDescent="0.15">
      <c r="A45" s="1442" t="s">
        <v>10</v>
      </c>
      <c r="B45" s="1443"/>
      <c r="C45" s="1443"/>
      <c r="D45" s="1443"/>
      <c r="E45" s="1452" t="s">
        <v>236</v>
      </c>
      <c r="F45" s="1453"/>
      <c r="G45" s="1453"/>
      <c r="H45" s="1453"/>
      <c r="I45" s="1453"/>
      <c r="J45" s="1453"/>
      <c r="K45" s="1453"/>
      <c r="L45" s="1453"/>
      <c r="M45" s="1453"/>
      <c r="N45" s="1454"/>
    </row>
    <row r="46" spans="1:35" ht="20.100000000000001" customHeight="1" x14ac:dyDescent="0.15">
      <c r="A46" s="1436" t="s">
        <v>13</v>
      </c>
      <c r="B46" s="1437"/>
      <c r="C46" s="1437"/>
      <c r="D46" s="1438"/>
      <c r="E46" s="1439" t="s">
        <v>237</v>
      </c>
      <c r="F46" s="1440"/>
      <c r="G46" s="1440"/>
      <c r="H46" s="1440"/>
      <c r="I46" s="1440"/>
      <c r="J46" s="1440"/>
      <c r="K46" s="1440"/>
      <c r="L46" s="1440"/>
      <c r="M46" s="1440"/>
      <c r="N46" s="1441"/>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442" t="s">
        <v>17</v>
      </c>
      <c r="B51" s="1443"/>
      <c r="C51" s="1443"/>
      <c r="D51" s="1443"/>
      <c r="E51" s="1444" t="str">
        <f>AA52 &amp; "市が直接実施  " &amp; AB52  &amp; "一部委託  "  &amp; AC52 &amp; "全部委託・指定管理  " &amp; AD52 &amp; "その他"</f>
        <v>■市が直接実施  □一部委託  □全部委託・指定管理  □その他</v>
      </c>
      <c r="F51" s="1445"/>
      <c r="G51" s="1445"/>
      <c r="H51" s="1445"/>
      <c r="I51" s="1445"/>
      <c r="J51" s="1445"/>
      <c r="K51" s="1445"/>
      <c r="L51" s="1445"/>
      <c r="M51" s="1445"/>
      <c r="N51" s="1446"/>
    </row>
    <row r="52" spans="1:40" ht="20.100000000000001" customHeight="1" x14ac:dyDescent="0.15">
      <c r="A52" s="1442" t="s">
        <v>18</v>
      </c>
      <c r="B52" s="1443"/>
      <c r="C52" s="1443"/>
      <c r="D52" s="1443"/>
      <c r="E52" s="1444" t="str">
        <f>AA53 &amp; "国・県の制度　 " &amp; AB53  &amp; "国・県の制度＋市独自の制度　 "  &amp; AC53  &amp; "市独自の制度"</f>
        <v>□国・県の制度　 □国・県の制度＋市独自の制度　 ■市独自の制度</v>
      </c>
      <c r="F52" s="1445"/>
      <c r="G52" s="1445"/>
      <c r="H52" s="1445"/>
      <c r="I52" s="1445"/>
      <c r="J52" s="1445"/>
      <c r="K52" s="1445"/>
      <c r="L52" s="1445"/>
      <c r="M52" s="1445"/>
      <c r="N52" s="1446"/>
      <c r="AA52" s="2" t="s">
        <v>49</v>
      </c>
      <c r="AB52" s="2" t="s">
        <v>50</v>
      </c>
      <c r="AC52" s="2" t="s">
        <v>50</v>
      </c>
      <c r="AD52" s="2" t="s">
        <v>50</v>
      </c>
    </row>
    <row r="53" spans="1:40" ht="20.100000000000001" customHeight="1" thickBot="1" x14ac:dyDescent="0.2">
      <c r="A53" s="1431" t="s">
        <v>19</v>
      </c>
      <c r="B53" s="1432"/>
      <c r="C53" s="1432"/>
      <c r="D53" s="1432"/>
      <c r="E53" s="1433" t="s">
        <v>238</v>
      </c>
      <c r="F53" s="1434"/>
      <c r="G53" s="1434"/>
      <c r="H53" s="1434"/>
      <c r="I53" s="1434"/>
      <c r="J53" s="1434"/>
      <c r="K53" s="1434"/>
      <c r="L53" s="1434"/>
      <c r="M53" s="1434"/>
      <c r="N53" s="1435"/>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152000</v>
      </c>
      <c r="F57" s="107"/>
      <c r="G57" s="107">
        <f>IFERROR(HLOOKUP($AF$38,$AA$56:$AI$57,2,FALSE)*1000,"")</f>
        <v>152000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0</v>
      </c>
      <c r="AE57" s="17">
        <v>152</v>
      </c>
      <c r="AF57" s="17">
        <v>152</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152000</v>
      </c>
      <c r="G58" s="9"/>
      <c r="H58" s="10">
        <f>IFERROR(G57-H59,"")</f>
        <v>152000</v>
      </c>
      <c r="I58" s="9"/>
      <c r="J58" s="10">
        <f>IFERROR(I57-J59,"")</f>
        <v>0</v>
      </c>
      <c r="K58" s="9"/>
      <c r="L58" s="10">
        <f>IFERROR(K57-L59,"")</f>
        <v>0</v>
      </c>
      <c r="M58" s="9"/>
      <c r="N58" s="11">
        <f>IFERROR(M57-N59,"")</f>
        <v>0</v>
      </c>
      <c r="AA58" s="17">
        <v>0</v>
      </c>
      <c r="AB58" s="17">
        <v>0</v>
      </c>
      <c r="AC58" s="17">
        <v>0</v>
      </c>
      <c r="AD58" s="17">
        <v>0</v>
      </c>
      <c r="AE58" s="17">
        <v>129500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129500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22500</v>
      </c>
      <c r="F61" s="107"/>
      <c r="G61" s="107">
        <f>IFERROR(G57-G60,"")</f>
        <v>152000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0.85197368421052633</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239</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240</v>
      </c>
      <c r="C70" s="95"/>
      <c r="D70" s="20" t="s">
        <v>74</v>
      </c>
      <c r="E70" s="90">
        <f>IFERROR(HLOOKUP($AE$38,$AA$76:$AI$80,2,FALSE),"")</f>
        <v>2</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418" t="s">
        <v>7</v>
      </c>
      <c r="B85" s="1419"/>
      <c r="C85" s="1419"/>
      <c r="D85" s="1419"/>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418" t="s">
        <v>11</v>
      </c>
      <c r="B87" s="1419"/>
      <c r="C87" s="1419"/>
      <c r="D87" s="1419"/>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429" t="s">
        <v>14</v>
      </c>
      <c r="B89" s="1430"/>
      <c r="C89" s="1430"/>
      <c r="D89" s="1430"/>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418" t="s">
        <v>16</v>
      </c>
      <c r="B91" s="1419"/>
      <c r="C91" s="1419"/>
      <c r="D91" s="1420"/>
      <c r="E91" s="51" t="s">
        <v>241</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418" t="s">
        <v>28</v>
      </c>
      <c r="B98" s="1419"/>
      <c r="C98" s="1419"/>
      <c r="D98" s="1420"/>
      <c r="E98" s="1424" t="s">
        <v>64</v>
      </c>
      <c r="F98" s="1425"/>
      <c r="G98" s="1426" t="s">
        <v>29</v>
      </c>
      <c r="H98" s="1427"/>
      <c r="I98" s="1427"/>
      <c r="J98" s="1427"/>
      <c r="K98" s="1427"/>
      <c r="L98" s="1427"/>
      <c r="M98" s="1427"/>
      <c r="N98" s="1428"/>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418" t="s">
        <v>39</v>
      </c>
      <c r="B105" s="1419"/>
      <c r="C105" s="1419"/>
      <c r="D105" s="1420"/>
      <c r="E105" s="1421" t="s">
        <v>242</v>
      </c>
      <c r="F105" s="1422"/>
      <c r="G105" s="1422"/>
      <c r="H105" s="1422"/>
      <c r="I105" s="1422"/>
      <c r="J105" s="1422"/>
      <c r="K105" s="1422"/>
      <c r="L105" s="1422"/>
      <c r="M105" s="1422"/>
      <c r="N105" s="1423"/>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429" t="s">
        <v>3</v>
      </c>
      <c r="Q4" s="1430"/>
      <c r="R4" s="1430"/>
      <c r="S4" s="1430"/>
      <c r="T4" s="196" t="str">
        <f>LEFT(E83,1)</f>
        <v>Ｂ</v>
      </c>
      <c r="U4" s="1555" t="s">
        <v>4</v>
      </c>
      <c r="V4" s="1555"/>
      <c r="W4" s="1555"/>
      <c r="X4" s="155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1418" t="s">
        <v>7</v>
      </c>
      <c r="Q6" s="1419"/>
      <c r="R6" s="1419"/>
      <c r="S6" s="1419"/>
      <c r="T6" s="196" t="str">
        <f>LEFT(E85,1)</f>
        <v>Ｂ</v>
      </c>
      <c r="U6" s="1555" t="s">
        <v>8</v>
      </c>
      <c r="V6" s="1555"/>
      <c r="W6" s="1555"/>
      <c r="X6" s="155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557" t="s">
        <v>9</v>
      </c>
      <c r="B7" s="1558"/>
      <c r="C7" s="1558"/>
      <c r="D7" s="1558"/>
      <c r="E7" s="1559" t="str">
        <f t="shared" si="0"/>
        <v>職員採用</v>
      </c>
      <c r="F7" s="1560"/>
      <c r="G7" s="1560"/>
      <c r="H7" s="1560"/>
      <c r="I7" s="1560"/>
      <c r="J7" s="1560"/>
      <c r="K7" s="1560"/>
      <c r="L7" s="1560"/>
      <c r="M7" s="1560"/>
      <c r="N7" s="1561"/>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532" t="s">
        <v>10</v>
      </c>
      <c r="B8" s="1533"/>
      <c r="C8" s="1533"/>
      <c r="D8" s="1533"/>
      <c r="E8" s="1542" t="str">
        <f t="shared" si="0"/>
        <v>人事課</v>
      </c>
      <c r="F8" s="1543"/>
      <c r="G8" s="1543"/>
      <c r="H8" s="1543"/>
      <c r="I8" s="1543"/>
      <c r="J8" s="1543"/>
      <c r="K8" s="1543"/>
      <c r="L8" s="1543"/>
      <c r="M8" s="1543"/>
      <c r="N8" s="1544"/>
      <c r="P8" s="1529" t="s">
        <v>11</v>
      </c>
      <c r="Q8" s="1530"/>
      <c r="R8" s="1530"/>
      <c r="S8" s="1530"/>
      <c r="T8" s="183" t="str">
        <f>LEFT(E87,1)</f>
        <v>Ｂ</v>
      </c>
      <c r="U8" s="1545" t="s">
        <v>12</v>
      </c>
      <c r="V8" s="1545"/>
      <c r="W8" s="1545"/>
      <c r="X8" s="154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547" t="s">
        <v>13</v>
      </c>
      <c r="B9" s="1548"/>
      <c r="C9" s="1548"/>
      <c r="D9" s="1549"/>
      <c r="E9" s="1550" t="str">
        <f t="shared" si="0"/>
        <v>業務量に応じた適正な職員数を確保するため職員採用試験を実施する。</v>
      </c>
      <c r="F9" s="1551"/>
      <c r="G9" s="1551"/>
      <c r="H9" s="1551"/>
      <c r="I9" s="1551"/>
      <c r="J9" s="1551"/>
      <c r="K9" s="1551"/>
      <c r="L9" s="1551"/>
      <c r="M9" s="1551"/>
      <c r="N9" s="1552"/>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553" t="s">
        <v>14</v>
      </c>
      <c r="Q10" s="1554"/>
      <c r="R10" s="1554"/>
      <c r="S10" s="1554"/>
      <c r="T10" s="196" t="str">
        <f>LEFT(E89,1)</f>
        <v>Ａ</v>
      </c>
      <c r="U10" s="1545" t="s">
        <v>15</v>
      </c>
      <c r="V10" s="1545"/>
      <c r="W10" s="1545"/>
      <c r="X10" s="154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令和６年度に必要な職員数を確保することができた。
令和５年度の取組として、市ホームページ上に採用情報をまとめたページを作成し、試験情報や採用に関するＱ＆Ａを掲載した。
また、転職情報サイトに求人広告を掲載し、全国の求職者に本市の採用活動及び魅力をＰＲすることで、応募者数の確保につなげることができた。</v>
      </c>
      <c r="U12" s="1527"/>
      <c r="V12" s="1527"/>
      <c r="W12" s="1527"/>
      <c r="X12" s="152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532" t="s">
        <v>17</v>
      </c>
      <c r="B14" s="1533"/>
      <c r="C14" s="1533"/>
      <c r="D14" s="1533"/>
      <c r="E14" s="1534" t="str">
        <f>E51</f>
        <v>■市が直接実施  □一部委託  □全部委託・指定管理  □その他</v>
      </c>
      <c r="F14" s="1535"/>
      <c r="G14" s="1535"/>
      <c r="H14" s="1535"/>
      <c r="I14" s="1535"/>
      <c r="J14" s="1535"/>
      <c r="K14" s="1535"/>
      <c r="L14" s="1535"/>
      <c r="M14" s="1535"/>
      <c r="N14" s="1536"/>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532" t="s">
        <v>18</v>
      </c>
      <c r="B15" s="1533"/>
      <c r="C15" s="1533"/>
      <c r="D15" s="1533"/>
      <c r="E15" s="1534" t="str">
        <f>E52</f>
        <v>□国・県の制度　 □国・県の制度＋市独自の制度　 ■市独自の制度</v>
      </c>
      <c r="F15" s="1535"/>
      <c r="G15" s="1535"/>
      <c r="H15" s="1535"/>
      <c r="I15" s="1535"/>
      <c r="J15" s="1535"/>
      <c r="K15" s="1535"/>
      <c r="L15" s="1535"/>
      <c r="M15" s="1535"/>
      <c r="N15" s="1536"/>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537" t="s">
        <v>19</v>
      </c>
      <c r="B16" s="1538"/>
      <c r="C16" s="1538"/>
      <c r="D16" s="1538"/>
      <c r="E16" s="1539" t="str">
        <f>E53</f>
        <v>地方公務員法、新座市職員任用規程</v>
      </c>
      <c r="F16" s="1540"/>
      <c r="G16" s="1540"/>
      <c r="H16" s="1540"/>
      <c r="I16" s="1540"/>
      <c r="J16" s="1540"/>
      <c r="K16" s="1540"/>
      <c r="L16" s="1540"/>
      <c r="M16" s="1540"/>
      <c r="N16" s="1541"/>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2225000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2225000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1606878</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618122</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0.72219235955056182</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新座市職員定員管理計画を参考に、職員数を確保するため職員採用試験を実施した。
令和５年６月２５日　技師（内定５人）
令和５年９月１７日　一般事務、技師、保育士及び保健師（内定２７人）
令和６年１月２１日　技師（内定１人）</v>
      </c>
      <c r="F26" s="104"/>
      <c r="G26" s="104"/>
      <c r="H26" s="104"/>
      <c r="I26" s="104"/>
      <c r="J26" s="104"/>
      <c r="K26" s="104"/>
      <c r="L26" s="104"/>
      <c r="M26" s="104"/>
      <c r="N26" s="105"/>
      <c r="O26" s="12"/>
      <c r="P26" s="1529" t="s">
        <v>39</v>
      </c>
      <c r="Q26" s="1530"/>
      <c r="R26" s="1530"/>
      <c r="S26" s="1531"/>
      <c r="T26" s="152" t="str">
        <f>E105</f>
        <v>限られた予算で工夫を凝らした職員採用を行う必要がある。
また、採用困難職とされる技術職は、今や他団体や民間企業への転職が相次いでいる。
特に技術職における募集要件の見直し、受験しやすい環境の整備に努めることで採用につなげていく。</v>
      </c>
      <c r="U26" s="1527"/>
      <c r="V26" s="1527"/>
      <c r="W26" s="1527"/>
      <c r="X26" s="1528"/>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職員採用試験実施回数</v>
      </c>
      <c r="C33" s="95"/>
      <c r="D33" s="15" t="str">
        <f t="shared" ref="D33:E36" si="1">D70</f>
        <v>回</v>
      </c>
      <c r="E33" s="147">
        <f t="shared" si="1"/>
        <v>3</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1519" t="s">
        <v>9</v>
      </c>
      <c r="B44" s="1520"/>
      <c r="C44" s="1520"/>
      <c r="D44" s="1520"/>
      <c r="E44" s="1521" t="s">
        <v>243</v>
      </c>
      <c r="F44" s="1522"/>
      <c r="G44" s="1522"/>
      <c r="H44" s="1522"/>
      <c r="I44" s="1522"/>
      <c r="J44" s="1522"/>
      <c r="K44" s="1522"/>
      <c r="L44" s="1522"/>
      <c r="M44" s="1522"/>
      <c r="N44" s="1523"/>
    </row>
    <row r="45" spans="1:35" ht="20.100000000000001" customHeight="1" x14ac:dyDescent="0.15">
      <c r="A45" s="1514" t="s">
        <v>10</v>
      </c>
      <c r="B45" s="1515"/>
      <c r="C45" s="1515"/>
      <c r="D45" s="1515"/>
      <c r="E45" s="1524" t="s">
        <v>244</v>
      </c>
      <c r="F45" s="1525"/>
      <c r="G45" s="1525"/>
      <c r="H45" s="1525"/>
      <c r="I45" s="1525"/>
      <c r="J45" s="1525"/>
      <c r="K45" s="1525"/>
      <c r="L45" s="1525"/>
      <c r="M45" s="1525"/>
      <c r="N45" s="1526"/>
    </row>
    <row r="46" spans="1:35" ht="20.100000000000001" customHeight="1" x14ac:dyDescent="0.15">
      <c r="A46" s="1508" t="s">
        <v>13</v>
      </c>
      <c r="B46" s="1509"/>
      <c r="C46" s="1509"/>
      <c r="D46" s="1510"/>
      <c r="E46" s="1511" t="s">
        <v>245</v>
      </c>
      <c r="F46" s="1512"/>
      <c r="G46" s="1512"/>
      <c r="H46" s="1512"/>
      <c r="I46" s="1512"/>
      <c r="J46" s="1512"/>
      <c r="K46" s="1512"/>
      <c r="L46" s="1512"/>
      <c r="M46" s="1512"/>
      <c r="N46" s="1513"/>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514" t="s">
        <v>17</v>
      </c>
      <c r="B51" s="1515"/>
      <c r="C51" s="1515"/>
      <c r="D51" s="1515"/>
      <c r="E51" s="1516" t="str">
        <f>AA52 &amp; "市が直接実施  " &amp; AB52  &amp; "一部委託  "  &amp; AC52 &amp; "全部委託・指定管理  " &amp; AD52 &amp; "その他"</f>
        <v>■市が直接実施  □一部委託  □全部委託・指定管理  □その他</v>
      </c>
      <c r="F51" s="1517"/>
      <c r="G51" s="1517"/>
      <c r="H51" s="1517"/>
      <c r="I51" s="1517"/>
      <c r="J51" s="1517"/>
      <c r="K51" s="1517"/>
      <c r="L51" s="1517"/>
      <c r="M51" s="1517"/>
      <c r="N51" s="1518"/>
    </row>
    <row r="52" spans="1:40" ht="20.100000000000001" customHeight="1" x14ac:dyDescent="0.15">
      <c r="A52" s="1514" t="s">
        <v>18</v>
      </c>
      <c r="B52" s="1515"/>
      <c r="C52" s="1515"/>
      <c r="D52" s="1515"/>
      <c r="E52" s="1516" t="str">
        <f>AA53 &amp; "国・県の制度　 " &amp; AB53  &amp; "国・県の制度＋市独自の制度　 "  &amp; AC53  &amp; "市独自の制度"</f>
        <v>□国・県の制度　 □国・県の制度＋市独自の制度　 ■市独自の制度</v>
      </c>
      <c r="F52" s="1517"/>
      <c r="G52" s="1517"/>
      <c r="H52" s="1517"/>
      <c r="I52" s="1517"/>
      <c r="J52" s="1517"/>
      <c r="K52" s="1517"/>
      <c r="L52" s="1517"/>
      <c r="M52" s="1517"/>
      <c r="N52" s="1518"/>
      <c r="AA52" s="2" t="s">
        <v>49</v>
      </c>
      <c r="AB52" s="2" t="s">
        <v>50</v>
      </c>
      <c r="AC52" s="2" t="s">
        <v>50</v>
      </c>
      <c r="AD52" s="2" t="s">
        <v>50</v>
      </c>
    </row>
    <row r="53" spans="1:40" ht="20.100000000000001" customHeight="1" thickBot="1" x14ac:dyDescent="0.2">
      <c r="A53" s="1503" t="s">
        <v>19</v>
      </c>
      <c r="B53" s="1504"/>
      <c r="C53" s="1504"/>
      <c r="D53" s="1504"/>
      <c r="E53" s="1505" t="s">
        <v>246</v>
      </c>
      <c r="F53" s="1506"/>
      <c r="G53" s="1506"/>
      <c r="H53" s="1506"/>
      <c r="I53" s="1506"/>
      <c r="J53" s="1506"/>
      <c r="K53" s="1506"/>
      <c r="L53" s="1506"/>
      <c r="M53" s="1506"/>
      <c r="N53" s="1507"/>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2225000</v>
      </c>
      <c r="F57" s="107"/>
      <c r="G57" s="107">
        <f>IFERROR(HLOOKUP($AF$38,$AA$56:$AI$57,2,FALSE)*1000,"")</f>
        <v>768000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657</v>
      </c>
      <c r="AE57" s="17">
        <v>2225</v>
      </c>
      <c r="AF57" s="17">
        <v>768</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2225000</v>
      </c>
      <c r="G58" s="9"/>
      <c r="H58" s="10">
        <f>IFERROR(G57-H59,"")</f>
        <v>768000</v>
      </c>
      <c r="I58" s="9"/>
      <c r="J58" s="10">
        <f>IFERROR(I57-J59,"")</f>
        <v>0</v>
      </c>
      <c r="K58" s="9"/>
      <c r="L58" s="10">
        <f>IFERROR(K57-L59,"")</f>
        <v>0</v>
      </c>
      <c r="M58" s="9"/>
      <c r="N58" s="11">
        <f>IFERROR(M57-N59,"")</f>
        <v>0</v>
      </c>
      <c r="AA58" s="17">
        <v>0</v>
      </c>
      <c r="AB58" s="17">
        <v>0</v>
      </c>
      <c r="AC58" s="17">
        <v>0</v>
      </c>
      <c r="AD58" s="17">
        <v>548016</v>
      </c>
      <c r="AE58" s="17">
        <v>1606878</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1606878</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618122</v>
      </c>
      <c r="F61" s="107"/>
      <c r="G61" s="107">
        <f>IFERROR(G57-G60,"")</f>
        <v>768000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0.72219235955056182</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247</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248</v>
      </c>
      <c r="C70" s="95"/>
      <c r="D70" s="20" t="s">
        <v>74</v>
      </c>
      <c r="E70" s="90">
        <f>IFERROR(HLOOKUP($AE$38,$AA$76:$AI$80,2,FALSE),"")</f>
        <v>3</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490" t="s">
        <v>7</v>
      </c>
      <c r="B85" s="1491"/>
      <c r="C85" s="1491"/>
      <c r="D85" s="1491"/>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490" t="s">
        <v>11</v>
      </c>
      <c r="B87" s="1491"/>
      <c r="C87" s="1491"/>
      <c r="D87" s="1491"/>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501" t="s">
        <v>14</v>
      </c>
      <c r="B89" s="1502"/>
      <c r="C89" s="1502"/>
      <c r="D89" s="1502"/>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490" t="s">
        <v>16</v>
      </c>
      <c r="B91" s="1491"/>
      <c r="C91" s="1491"/>
      <c r="D91" s="1492"/>
      <c r="E91" s="51" t="s">
        <v>249</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490" t="s">
        <v>28</v>
      </c>
      <c r="B98" s="1491"/>
      <c r="C98" s="1491"/>
      <c r="D98" s="1492"/>
      <c r="E98" s="1496" t="s">
        <v>64</v>
      </c>
      <c r="F98" s="1497"/>
      <c r="G98" s="1498" t="s">
        <v>29</v>
      </c>
      <c r="H98" s="1499"/>
      <c r="I98" s="1499"/>
      <c r="J98" s="1499"/>
      <c r="K98" s="1499"/>
      <c r="L98" s="1499"/>
      <c r="M98" s="1499"/>
      <c r="N98" s="1500"/>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490" t="s">
        <v>39</v>
      </c>
      <c r="B105" s="1491"/>
      <c r="C105" s="1491"/>
      <c r="D105" s="1492"/>
      <c r="E105" s="1493" t="s">
        <v>250</v>
      </c>
      <c r="F105" s="1494"/>
      <c r="G105" s="1494"/>
      <c r="H105" s="1494"/>
      <c r="I105" s="1494"/>
      <c r="J105" s="1494"/>
      <c r="K105" s="1494"/>
      <c r="L105" s="1494"/>
      <c r="M105" s="1494"/>
      <c r="N105" s="1495"/>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501" t="s">
        <v>3</v>
      </c>
      <c r="Q4" s="1502"/>
      <c r="R4" s="1502"/>
      <c r="S4" s="1502"/>
      <c r="T4" s="196" t="str">
        <f>LEFT(E83,1)</f>
        <v>Ｂ</v>
      </c>
      <c r="U4" s="1627" t="s">
        <v>4</v>
      </c>
      <c r="V4" s="1627"/>
      <c r="W4" s="1627"/>
      <c r="X4" s="162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1490" t="s">
        <v>7</v>
      </c>
      <c r="Q6" s="1491"/>
      <c r="R6" s="1491"/>
      <c r="S6" s="1491"/>
      <c r="T6" s="196" t="str">
        <f>LEFT(E85,1)</f>
        <v>Ａ</v>
      </c>
      <c r="U6" s="1627" t="s">
        <v>8</v>
      </c>
      <c r="V6" s="1627"/>
      <c r="W6" s="1627"/>
      <c r="X6" s="162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629" t="s">
        <v>9</v>
      </c>
      <c r="B7" s="1630"/>
      <c r="C7" s="1630"/>
      <c r="D7" s="1630"/>
      <c r="E7" s="1631" t="str">
        <f t="shared" si="0"/>
        <v>職員研修</v>
      </c>
      <c r="F7" s="1632"/>
      <c r="G7" s="1632"/>
      <c r="H7" s="1632"/>
      <c r="I7" s="1632"/>
      <c r="J7" s="1632"/>
      <c r="K7" s="1632"/>
      <c r="L7" s="1632"/>
      <c r="M7" s="1632"/>
      <c r="N7" s="1633"/>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604" t="s">
        <v>10</v>
      </c>
      <c r="B8" s="1605"/>
      <c r="C8" s="1605"/>
      <c r="D8" s="1605"/>
      <c r="E8" s="1614" t="str">
        <f t="shared" si="0"/>
        <v>人事課</v>
      </c>
      <c r="F8" s="1615"/>
      <c r="G8" s="1615"/>
      <c r="H8" s="1615"/>
      <c r="I8" s="1615"/>
      <c r="J8" s="1615"/>
      <c r="K8" s="1615"/>
      <c r="L8" s="1615"/>
      <c r="M8" s="1615"/>
      <c r="N8" s="1616"/>
      <c r="P8" s="1601" t="s">
        <v>11</v>
      </c>
      <c r="Q8" s="1602"/>
      <c r="R8" s="1602"/>
      <c r="S8" s="1602"/>
      <c r="T8" s="183" t="str">
        <f>LEFT(E87,1)</f>
        <v>Ｂ</v>
      </c>
      <c r="U8" s="1617" t="s">
        <v>12</v>
      </c>
      <c r="V8" s="1617"/>
      <c r="W8" s="1617"/>
      <c r="X8" s="161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619" t="s">
        <v>13</v>
      </c>
      <c r="B9" s="1620"/>
      <c r="C9" s="1620"/>
      <c r="D9" s="1621"/>
      <c r="E9" s="1622" t="str">
        <f t="shared" si="0"/>
        <v>新座市人材育成基本方針（第２版）に基づき、職員の資質向上を図るため、各種職員研修（集合研修、派遣研修、庁内における人材育成等）を実施する。</v>
      </c>
      <c r="F9" s="1623"/>
      <c r="G9" s="1623"/>
      <c r="H9" s="1623"/>
      <c r="I9" s="1623"/>
      <c r="J9" s="1623"/>
      <c r="K9" s="1623"/>
      <c r="L9" s="1623"/>
      <c r="M9" s="1623"/>
      <c r="N9" s="1624"/>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625" t="s">
        <v>14</v>
      </c>
      <c r="Q10" s="1626"/>
      <c r="R10" s="1626"/>
      <c r="S10" s="1626"/>
      <c r="T10" s="196" t="str">
        <f>LEFT(E89,1)</f>
        <v>Ｂ</v>
      </c>
      <c r="U10" s="1617" t="s">
        <v>15</v>
      </c>
      <c r="V10" s="1617"/>
      <c r="W10" s="1617"/>
      <c r="X10" s="161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職員研修については、人材育成基本方針（第２版）に基づき、職位ごとに実施する階層別研修に加え、ＤＸ，ダイバーシティ等の時勢に応じた内部研修を実施するなど、地方公務員としての一般的知識や社会経済情勢の変化に対応するために必要な知識の習得を図り、職員の総合的な能力向上に努めてきた。
今後、複雑・多様化する行政課題を解決するため、更なる職員研修の充実を図り、職員の能力向上、意識改革につながる体制づくりを強化していく必要がある。</v>
      </c>
      <c r="U12" s="1599"/>
      <c r="V12" s="1599"/>
      <c r="W12" s="1599"/>
      <c r="X12" s="1600"/>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604" t="s">
        <v>17</v>
      </c>
      <c r="B14" s="1605"/>
      <c r="C14" s="1605"/>
      <c r="D14" s="1605"/>
      <c r="E14" s="1606" t="str">
        <f>E51</f>
        <v>■市が直接実施  ■一部委託  □全部委託・指定管理  □その他</v>
      </c>
      <c r="F14" s="1607"/>
      <c r="G14" s="1607"/>
      <c r="H14" s="1607"/>
      <c r="I14" s="1607"/>
      <c r="J14" s="1607"/>
      <c r="K14" s="1607"/>
      <c r="L14" s="1607"/>
      <c r="M14" s="1607"/>
      <c r="N14" s="1608"/>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604" t="s">
        <v>18</v>
      </c>
      <c r="B15" s="1605"/>
      <c r="C15" s="1605"/>
      <c r="D15" s="1605"/>
      <c r="E15" s="1606" t="str">
        <f>E52</f>
        <v>□国・県の制度　 ■国・県の制度＋市独自の制度　 □市独自の制度</v>
      </c>
      <c r="F15" s="1607"/>
      <c r="G15" s="1607"/>
      <c r="H15" s="1607"/>
      <c r="I15" s="1607"/>
      <c r="J15" s="1607"/>
      <c r="K15" s="1607"/>
      <c r="L15" s="1607"/>
      <c r="M15" s="1607"/>
      <c r="N15" s="1608"/>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609" t="s">
        <v>19</v>
      </c>
      <c r="B16" s="1610"/>
      <c r="C16" s="1610"/>
      <c r="D16" s="1610"/>
      <c r="E16" s="1611" t="str">
        <f>E53</f>
        <v>地方公務員法、新座市職員研修規程及び新座市人材育成基本方針（第２版）</v>
      </c>
      <c r="F16" s="1612"/>
      <c r="G16" s="1612"/>
      <c r="H16" s="1612"/>
      <c r="I16" s="1612"/>
      <c r="J16" s="1612"/>
      <c r="K16" s="1612"/>
      <c r="L16" s="1612"/>
      <c r="M16" s="1612"/>
      <c r="N16" s="1613"/>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3311000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3311000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2708898</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602102</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0.8181510117789188</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職員研修計画に基づく集合研修、派遣研修、職場研修及び自主研修並びに実務研修及び新座市人材育成基本方針に基づく「にいざｈｉｔｏゼミ」各種研修を実施した。</v>
      </c>
      <c r="F26" s="104"/>
      <c r="G26" s="104"/>
      <c r="H26" s="104"/>
      <c r="I26" s="104"/>
      <c r="J26" s="104"/>
      <c r="K26" s="104"/>
      <c r="L26" s="104"/>
      <c r="M26" s="104"/>
      <c r="N26" s="105"/>
      <c r="O26" s="12"/>
      <c r="P26" s="1601" t="s">
        <v>39</v>
      </c>
      <c r="Q26" s="1602"/>
      <c r="R26" s="1602"/>
      <c r="S26" s="1603"/>
      <c r="T26" s="152" t="str">
        <f>E105</f>
        <v>新座市人材育成基本方針（第２版）の推進計画の終了に伴い、令和５年度に第３版を策定した。今後は、新たに動画視聴型のＷＥＢ研修システムを活用するなど、研修の多様化、効率化及び研修機会の拡大を図り、社会の変化に即した知識・技能・資質の獲得や職員が現に持つスキルの向上ができる環境を整備する。
これにより、市の将来を見据えた職員の総合的な能力開発を目指す。</v>
      </c>
      <c r="U26" s="1599"/>
      <c r="V26" s="1599"/>
      <c r="W26" s="1599"/>
      <c r="X26" s="1600"/>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研修回数</v>
      </c>
      <c r="C33" s="95"/>
      <c r="D33" s="15" t="str">
        <f t="shared" ref="D33:E36" si="1">D70</f>
        <v>回</v>
      </c>
      <c r="E33" s="147">
        <f t="shared" si="1"/>
        <v>39</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1591" t="s">
        <v>9</v>
      </c>
      <c r="B44" s="1592"/>
      <c r="C44" s="1592"/>
      <c r="D44" s="1592"/>
      <c r="E44" s="1593" t="s">
        <v>251</v>
      </c>
      <c r="F44" s="1594"/>
      <c r="G44" s="1594"/>
      <c r="H44" s="1594"/>
      <c r="I44" s="1594"/>
      <c r="J44" s="1594"/>
      <c r="K44" s="1594"/>
      <c r="L44" s="1594"/>
      <c r="M44" s="1594"/>
      <c r="N44" s="1595"/>
    </row>
    <row r="45" spans="1:35" ht="20.100000000000001" customHeight="1" x14ac:dyDescent="0.15">
      <c r="A45" s="1586" t="s">
        <v>10</v>
      </c>
      <c r="B45" s="1587"/>
      <c r="C45" s="1587"/>
      <c r="D45" s="1587"/>
      <c r="E45" s="1596" t="s">
        <v>244</v>
      </c>
      <c r="F45" s="1597"/>
      <c r="G45" s="1597"/>
      <c r="H45" s="1597"/>
      <c r="I45" s="1597"/>
      <c r="J45" s="1597"/>
      <c r="K45" s="1597"/>
      <c r="L45" s="1597"/>
      <c r="M45" s="1597"/>
      <c r="N45" s="1598"/>
    </row>
    <row r="46" spans="1:35" ht="20.100000000000001" customHeight="1" x14ac:dyDescent="0.15">
      <c r="A46" s="1580" t="s">
        <v>13</v>
      </c>
      <c r="B46" s="1581"/>
      <c r="C46" s="1581"/>
      <c r="D46" s="1582"/>
      <c r="E46" s="1583" t="s">
        <v>252</v>
      </c>
      <c r="F46" s="1584"/>
      <c r="G46" s="1584"/>
      <c r="H46" s="1584"/>
      <c r="I46" s="1584"/>
      <c r="J46" s="1584"/>
      <c r="K46" s="1584"/>
      <c r="L46" s="1584"/>
      <c r="M46" s="1584"/>
      <c r="N46" s="1585"/>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586" t="s">
        <v>17</v>
      </c>
      <c r="B51" s="1587"/>
      <c r="C51" s="1587"/>
      <c r="D51" s="1587"/>
      <c r="E51" s="1588" t="str">
        <f>AA52 &amp; "市が直接実施  " &amp; AB52  &amp; "一部委託  "  &amp; AC52 &amp; "全部委託・指定管理  " &amp; AD52 &amp; "その他"</f>
        <v>■市が直接実施  ■一部委託  □全部委託・指定管理  □その他</v>
      </c>
      <c r="F51" s="1589"/>
      <c r="G51" s="1589"/>
      <c r="H51" s="1589"/>
      <c r="I51" s="1589"/>
      <c r="J51" s="1589"/>
      <c r="K51" s="1589"/>
      <c r="L51" s="1589"/>
      <c r="M51" s="1589"/>
      <c r="N51" s="1590"/>
    </row>
    <row r="52" spans="1:40" ht="20.100000000000001" customHeight="1" x14ac:dyDescent="0.15">
      <c r="A52" s="1586" t="s">
        <v>18</v>
      </c>
      <c r="B52" s="1587"/>
      <c r="C52" s="1587"/>
      <c r="D52" s="1587"/>
      <c r="E52" s="1588" t="str">
        <f>AA53 &amp; "国・県の制度　 " &amp; AB53  &amp; "国・県の制度＋市独自の制度　 "  &amp; AC53  &amp; "市独自の制度"</f>
        <v>□国・県の制度　 ■国・県の制度＋市独自の制度　 □市独自の制度</v>
      </c>
      <c r="F52" s="1589"/>
      <c r="G52" s="1589"/>
      <c r="H52" s="1589"/>
      <c r="I52" s="1589"/>
      <c r="J52" s="1589"/>
      <c r="K52" s="1589"/>
      <c r="L52" s="1589"/>
      <c r="M52" s="1589"/>
      <c r="N52" s="1590"/>
      <c r="AA52" s="2" t="s">
        <v>49</v>
      </c>
      <c r="AB52" s="2" t="s">
        <v>49</v>
      </c>
      <c r="AC52" s="2" t="s">
        <v>50</v>
      </c>
      <c r="AD52" s="2" t="s">
        <v>50</v>
      </c>
    </row>
    <row r="53" spans="1:40" ht="20.100000000000001" customHeight="1" thickBot="1" x14ac:dyDescent="0.2">
      <c r="A53" s="1575" t="s">
        <v>19</v>
      </c>
      <c r="B53" s="1576"/>
      <c r="C53" s="1576"/>
      <c r="D53" s="1576"/>
      <c r="E53" s="1577" t="s">
        <v>253</v>
      </c>
      <c r="F53" s="1578"/>
      <c r="G53" s="1578"/>
      <c r="H53" s="1578"/>
      <c r="I53" s="1578"/>
      <c r="J53" s="1578"/>
      <c r="K53" s="1578"/>
      <c r="L53" s="1578"/>
      <c r="M53" s="1578"/>
      <c r="N53" s="1579"/>
      <c r="AA53" s="2" t="s">
        <v>50</v>
      </c>
      <c r="AB53" s="2" t="s">
        <v>49</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3311000</v>
      </c>
      <c r="F57" s="107"/>
      <c r="G57" s="107">
        <f>IFERROR(HLOOKUP($AF$38,$AA$56:$AI$57,2,FALSE)*1000,"")</f>
        <v>3238000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509</v>
      </c>
      <c r="AE57" s="17">
        <v>3311</v>
      </c>
      <c r="AF57" s="17">
        <v>3238</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3311000</v>
      </c>
      <c r="G58" s="9"/>
      <c r="H58" s="10">
        <f>IFERROR(G57-H59,"")</f>
        <v>3238000</v>
      </c>
      <c r="I58" s="9"/>
      <c r="J58" s="10">
        <f>IFERROR(I57-J59,"")</f>
        <v>0</v>
      </c>
      <c r="K58" s="9"/>
      <c r="L58" s="10">
        <f>IFERROR(K57-L59,"")</f>
        <v>0</v>
      </c>
      <c r="M58" s="9"/>
      <c r="N58" s="11">
        <f>IFERROR(M57-N59,"")</f>
        <v>0</v>
      </c>
      <c r="AA58" s="17">
        <v>0</v>
      </c>
      <c r="AB58" s="17">
        <v>0</v>
      </c>
      <c r="AC58" s="17">
        <v>0</v>
      </c>
      <c r="AD58" s="17">
        <v>184328</v>
      </c>
      <c r="AE58" s="17">
        <v>2708898</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2708898</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602102</v>
      </c>
      <c r="F61" s="107"/>
      <c r="G61" s="107">
        <f>IFERROR(G57-G60,"")</f>
        <v>3238000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0.8181510117789188</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254</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255</v>
      </c>
      <c r="C70" s="95"/>
      <c r="D70" s="20" t="s">
        <v>74</v>
      </c>
      <c r="E70" s="90">
        <f>IFERROR(HLOOKUP($AE$38,$AA$76:$AI$80,2,FALSE),"")</f>
        <v>39</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39</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562" t="s">
        <v>7</v>
      </c>
      <c r="B85" s="1563"/>
      <c r="C85" s="1563"/>
      <c r="D85" s="1563"/>
      <c r="E85" s="78" t="s">
        <v>214</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562" t="s">
        <v>11</v>
      </c>
      <c r="B87" s="1563"/>
      <c r="C87" s="1563"/>
      <c r="D87" s="1563"/>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573" t="s">
        <v>14</v>
      </c>
      <c r="B89" s="1574"/>
      <c r="C89" s="1574"/>
      <c r="D89" s="1574"/>
      <c r="E89" s="78" t="s">
        <v>82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562" t="s">
        <v>16</v>
      </c>
      <c r="B91" s="1563"/>
      <c r="C91" s="1563"/>
      <c r="D91" s="1564"/>
      <c r="E91" s="51" t="s">
        <v>256</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562" t="s">
        <v>28</v>
      </c>
      <c r="B98" s="1563"/>
      <c r="C98" s="1563"/>
      <c r="D98" s="1564"/>
      <c r="E98" s="1568" t="s">
        <v>64</v>
      </c>
      <c r="F98" s="1569"/>
      <c r="G98" s="1570" t="s">
        <v>29</v>
      </c>
      <c r="H98" s="1571"/>
      <c r="I98" s="1571"/>
      <c r="J98" s="1571"/>
      <c r="K98" s="1571"/>
      <c r="L98" s="1571"/>
      <c r="M98" s="1571"/>
      <c r="N98" s="1572"/>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562" t="s">
        <v>39</v>
      </c>
      <c r="B105" s="1563"/>
      <c r="C105" s="1563"/>
      <c r="D105" s="1564"/>
      <c r="E105" s="1565" t="s">
        <v>257</v>
      </c>
      <c r="F105" s="1566"/>
      <c r="G105" s="1566"/>
      <c r="H105" s="1566"/>
      <c r="I105" s="1566"/>
      <c r="J105" s="1566"/>
      <c r="K105" s="1566"/>
      <c r="L105" s="1566"/>
      <c r="M105" s="1566"/>
      <c r="N105" s="1567"/>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573" t="s">
        <v>3</v>
      </c>
      <c r="Q4" s="1574"/>
      <c r="R4" s="1574"/>
      <c r="S4" s="1574"/>
      <c r="T4" s="196" t="str">
        <f>LEFT(E83,1)</f>
        <v>Ｂ</v>
      </c>
      <c r="U4" s="1699" t="s">
        <v>4</v>
      </c>
      <c r="V4" s="1699"/>
      <c r="W4" s="1699"/>
      <c r="X4" s="170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1562" t="s">
        <v>7</v>
      </c>
      <c r="Q6" s="1563"/>
      <c r="R6" s="1563"/>
      <c r="S6" s="1563"/>
      <c r="T6" s="196" t="str">
        <f>LEFT(E85,1)</f>
        <v>Ａ</v>
      </c>
      <c r="U6" s="1699" t="s">
        <v>8</v>
      </c>
      <c r="V6" s="1699"/>
      <c r="W6" s="1699"/>
      <c r="X6" s="170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701" t="s">
        <v>9</v>
      </c>
      <c r="B7" s="1702"/>
      <c r="C7" s="1702"/>
      <c r="D7" s="1702"/>
      <c r="E7" s="1703" t="str">
        <f t="shared" si="0"/>
        <v>職員厚生人間ドック等助成</v>
      </c>
      <c r="F7" s="1704"/>
      <c r="G7" s="1704"/>
      <c r="H7" s="1704"/>
      <c r="I7" s="1704"/>
      <c r="J7" s="1704"/>
      <c r="K7" s="1704"/>
      <c r="L7" s="1704"/>
      <c r="M7" s="1704"/>
      <c r="N7" s="1705"/>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676" t="s">
        <v>10</v>
      </c>
      <c r="B8" s="1677"/>
      <c r="C8" s="1677"/>
      <c r="D8" s="1677"/>
      <c r="E8" s="1686" t="str">
        <f t="shared" si="0"/>
        <v>人事課</v>
      </c>
      <c r="F8" s="1687"/>
      <c r="G8" s="1687"/>
      <c r="H8" s="1687"/>
      <c r="I8" s="1687"/>
      <c r="J8" s="1687"/>
      <c r="K8" s="1687"/>
      <c r="L8" s="1687"/>
      <c r="M8" s="1687"/>
      <c r="N8" s="1688"/>
      <c r="P8" s="1673" t="s">
        <v>11</v>
      </c>
      <c r="Q8" s="1674"/>
      <c r="R8" s="1674"/>
      <c r="S8" s="1674"/>
      <c r="T8" s="183" t="str">
        <f>LEFT(E87,1)</f>
        <v>Ａ</v>
      </c>
      <c r="U8" s="1689" t="s">
        <v>12</v>
      </c>
      <c r="V8" s="1689"/>
      <c r="W8" s="1689"/>
      <c r="X8" s="169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691" t="s">
        <v>13</v>
      </c>
      <c r="B9" s="1692"/>
      <c r="C9" s="1692"/>
      <c r="D9" s="1693"/>
      <c r="E9" s="1694" t="str">
        <f t="shared" si="0"/>
        <v>職員の人間ドック等受診に対し、受診料の一部を助成する。</v>
      </c>
      <c r="F9" s="1695"/>
      <c r="G9" s="1695"/>
      <c r="H9" s="1695"/>
      <c r="I9" s="1695"/>
      <c r="J9" s="1695"/>
      <c r="K9" s="1695"/>
      <c r="L9" s="1695"/>
      <c r="M9" s="1695"/>
      <c r="N9" s="1696"/>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697" t="s">
        <v>14</v>
      </c>
      <c r="Q10" s="1698"/>
      <c r="R10" s="1698"/>
      <c r="S10" s="1698"/>
      <c r="T10" s="196" t="str">
        <f>LEFT(E89,1)</f>
        <v>Ａ</v>
      </c>
      <c r="U10" s="1689" t="s">
        <v>15</v>
      </c>
      <c r="V10" s="1689"/>
      <c r="W10" s="1689"/>
      <c r="X10" s="169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職員が健康に働ける環境づくりに貢献することで、施策にも貢献しているといえる。また、令和４年度から３０歳未満の職員が、令和４年１０月からは再任用短時間勤務職員及び会計年度任用職員が助成対象となったため、ニーズも高まり助成件数が増加している。</v>
      </c>
      <c r="U12" s="1671"/>
      <c r="V12" s="1671"/>
      <c r="W12" s="1671"/>
      <c r="X12" s="167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676" t="s">
        <v>17</v>
      </c>
      <c r="B14" s="1677"/>
      <c r="C14" s="1677"/>
      <c r="D14" s="1677"/>
      <c r="E14" s="1678" t="str">
        <f>E51</f>
        <v>■市が直接実施  □一部委託  □全部委託・指定管理  □その他</v>
      </c>
      <c r="F14" s="1679"/>
      <c r="G14" s="1679"/>
      <c r="H14" s="1679"/>
      <c r="I14" s="1679"/>
      <c r="J14" s="1679"/>
      <c r="K14" s="1679"/>
      <c r="L14" s="1679"/>
      <c r="M14" s="1679"/>
      <c r="N14" s="1680"/>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676" t="s">
        <v>18</v>
      </c>
      <c r="B15" s="1677"/>
      <c r="C15" s="1677"/>
      <c r="D15" s="1677"/>
      <c r="E15" s="1678" t="str">
        <f>E52</f>
        <v>□国・県の制度　 □国・県の制度＋市独自の制度　 ■市独自の制度</v>
      </c>
      <c r="F15" s="1679"/>
      <c r="G15" s="1679"/>
      <c r="H15" s="1679"/>
      <c r="I15" s="1679"/>
      <c r="J15" s="1679"/>
      <c r="K15" s="1679"/>
      <c r="L15" s="1679"/>
      <c r="M15" s="1679"/>
      <c r="N15" s="1680"/>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681" t="s">
        <v>19</v>
      </c>
      <c r="B16" s="1682"/>
      <c r="C16" s="1682"/>
      <c r="D16" s="1682"/>
      <c r="E16" s="1683" t="str">
        <f>E53</f>
        <v>新座市職員人間ドック等助成金交付要領</v>
      </c>
      <c r="F16" s="1684"/>
      <c r="G16" s="1684"/>
      <c r="H16" s="1684"/>
      <c r="I16" s="1684"/>
      <c r="J16" s="1684"/>
      <c r="K16" s="1684"/>
      <c r="L16" s="1684"/>
      <c r="M16" s="1684"/>
      <c r="N16" s="1685"/>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5105000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5105000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4190000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915000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0.82076395690499515</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埼玉県市町村職員共済組合に加入している職員が人間ドックを受診した際に、受診料の一部助成（実支払額の範囲内で、５，０００円を限度として支給）した。
令和５年度　受診者数　８３８人
令和３年度の実績を令和５年度の人数に当てはめて助成予定人数（１，０２１人）を算出したが、実際の受診率が予定よりも下回り、差が大きく出た。</v>
      </c>
      <c r="F26" s="104"/>
      <c r="G26" s="104"/>
      <c r="H26" s="104"/>
      <c r="I26" s="104"/>
      <c r="J26" s="104"/>
      <c r="K26" s="104"/>
      <c r="L26" s="104"/>
      <c r="M26" s="104"/>
      <c r="N26" s="105"/>
      <c r="O26" s="12"/>
      <c r="P26" s="1673" t="s">
        <v>39</v>
      </c>
      <c r="Q26" s="1674"/>
      <c r="R26" s="1674"/>
      <c r="S26" s="1675"/>
      <c r="T26" s="152" t="str">
        <f>E105</f>
        <v>福利厚生事業の一環として、今後も引き続き事業を継続し、職員が働きやすい環境づくりを行う。加えて、人間ドックを受診したが、助成金の申請を行っていない職員に対して、現在も年度末に声掛けをしているが、より早くからの声掛けをすることで、助成金未申請者を減らしていく等の工夫を行っていく。</v>
      </c>
      <c r="U26" s="1671"/>
      <c r="V26" s="1671"/>
      <c r="W26" s="1671"/>
      <c r="X26" s="1672"/>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人間ドック助成人数</v>
      </c>
      <c r="C33" s="95"/>
      <c r="D33" s="15" t="str">
        <f t="shared" ref="D33:E36" si="1">D70</f>
        <v>人</v>
      </c>
      <c r="E33" s="147">
        <f t="shared" si="1"/>
        <v>838</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1663" t="s">
        <v>9</v>
      </c>
      <c r="B44" s="1664"/>
      <c r="C44" s="1664"/>
      <c r="D44" s="1664"/>
      <c r="E44" s="1665" t="s">
        <v>258</v>
      </c>
      <c r="F44" s="1666"/>
      <c r="G44" s="1666"/>
      <c r="H44" s="1666"/>
      <c r="I44" s="1666"/>
      <c r="J44" s="1666"/>
      <c r="K44" s="1666"/>
      <c r="L44" s="1666"/>
      <c r="M44" s="1666"/>
      <c r="N44" s="1667"/>
    </row>
    <row r="45" spans="1:35" ht="20.100000000000001" customHeight="1" x14ac:dyDescent="0.15">
      <c r="A45" s="1658" t="s">
        <v>10</v>
      </c>
      <c r="B45" s="1659"/>
      <c r="C45" s="1659"/>
      <c r="D45" s="1659"/>
      <c r="E45" s="1668" t="s">
        <v>244</v>
      </c>
      <c r="F45" s="1669"/>
      <c r="G45" s="1669"/>
      <c r="H45" s="1669"/>
      <c r="I45" s="1669"/>
      <c r="J45" s="1669"/>
      <c r="K45" s="1669"/>
      <c r="L45" s="1669"/>
      <c r="M45" s="1669"/>
      <c r="N45" s="1670"/>
    </row>
    <row r="46" spans="1:35" ht="20.100000000000001" customHeight="1" x14ac:dyDescent="0.15">
      <c r="A46" s="1652" t="s">
        <v>13</v>
      </c>
      <c r="B46" s="1653"/>
      <c r="C46" s="1653"/>
      <c r="D46" s="1654"/>
      <c r="E46" s="1655" t="s">
        <v>259</v>
      </c>
      <c r="F46" s="1656"/>
      <c r="G46" s="1656"/>
      <c r="H46" s="1656"/>
      <c r="I46" s="1656"/>
      <c r="J46" s="1656"/>
      <c r="K46" s="1656"/>
      <c r="L46" s="1656"/>
      <c r="M46" s="1656"/>
      <c r="N46" s="1657"/>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658" t="s">
        <v>17</v>
      </c>
      <c r="B51" s="1659"/>
      <c r="C51" s="1659"/>
      <c r="D51" s="1659"/>
      <c r="E51" s="1660" t="str">
        <f>AA52 &amp; "市が直接実施  " &amp; AB52  &amp; "一部委託  "  &amp; AC52 &amp; "全部委託・指定管理  " &amp; AD52 &amp; "その他"</f>
        <v>■市が直接実施  □一部委託  □全部委託・指定管理  □その他</v>
      </c>
      <c r="F51" s="1661"/>
      <c r="G51" s="1661"/>
      <c r="H51" s="1661"/>
      <c r="I51" s="1661"/>
      <c r="J51" s="1661"/>
      <c r="K51" s="1661"/>
      <c r="L51" s="1661"/>
      <c r="M51" s="1661"/>
      <c r="N51" s="1662"/>
    </row>
    <row r="52" spans="1:40" ht="20.100000000000001" customHeight="1" x14ac:dyDescent="0.15">
      <c r="A52" s="1658" t="s">
        <v>18</v>
      </c>
      <c r="B52" s="1659"/>
      <c r="C52" s="1659"/>
      <c r="D52" s="1659"/>
      <c r="E52" s="1660" t="str">
        <f>AA53 &amp; "国・県の制度　 " &amp; AB53  &amp; "国・県の制度＋市独自の制度　 "  &amp; AC53  &amp; "市独自の制度"</f>
        <v>□国・県の制度　 □国・県の制度＋市独自の制度　 ■市独自の制度</v>
      </c>
      <c r="F52" s="1661"/>
      <c r="G52" s="1661"/>
      <c r="H52" s="1661"/>
      <c r="I52" s="1661"/>
      <c r="J52" s="1661"/>
      <c r="K52" s="1661"/>
      <c r="L52" s="1661"/>
      <c r="M52" s="1661"/>
      <c r="N52" s="1662"/>
      <c r="AA52" s="2" t="s">
        <v>49</v>
      </c>
      <c r="AB52" s="2" t="s">
        <v>50</v>
      </c>
      <c r="AC52" s="2" t="s">
        <v>50</v>
      </c>
      <c r="AD52" s="2" t="s">
        <v>50</v>
      </c>
    </row>
    <row r="53" spans="1:40" ht="20.100000000000001" customHeight="1" thickBot="1" x14ac:dyDescent="0.2">
      <c r="A53" s="1647" t="s">
        <v>19</v>
      </c>
      <c r="B53" s="1648"/>
      <c r="C53" s="1648"/>
      <c r="D53" s="1648"/>
      <c r="E53" s="1649" t="s">
        <v>260</v>
      </c>
      <c r="F53" s="1650"/>
      <c r="G53" s="1650"/>
      <c r="H53" s="1650"/>
      <c r="I53" s="1650"/>
      <c r="J53" s="1650"/>
      <c r="K53" s="1650"/>
      <c r="L53" s="1650"/>
      <c r="M53" s="1650"/>
      <c r="N53" s="1651"/>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5105000</v>
      </c>
      <c r="F57" s="107"/>
      <c r="G57" s="107">
        <f>IFERROR(HLOOKUP($AF$38,$AA$56:$AI$57,2,FALSE)*1000,"")</f>
        <v>5220000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3130</v>
      </c>
      <c r="AE57" s="17">
        <v>5105</v>
      </c>
      <c r="AF57" s="17">
        <v>5220</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5105000</v>
      </c>
      <c r="G58" s="9"/>
      <c r="H58" s="10">
        <f>IFERROR(G57-H59,"")</f>
        <v>5220000</v>
      </c>
      <c r="I58" s="9"/>
      <c r="J58" s="10">
        <f>IFERROR(I57-J59,"")</f>
        <v>0</v>
      </c>
      <c r="K58" s="9"/>
      <c r="L58" s="10">
        <f>IFERROR(K57-L59,"")</f>
        <v>0</v>
      </c>
      <c r="M58" s="9"/>
      <c r="N58" s="11">
        <f>IFERROR(M57-N59,"")</f>
        <v>0</v>
      </c>
      <c r="AA58" s="17">
        <v>0</v>
      </c>
      <c r="AB58" s="17">
        <v>0</v>
      </c>
      <c r="AC58" s="17">
        <v>0</v>
      </c>
      <c r="AD58" s="17">
        <v>245000</v>
      </c>
      <c r="AE58" s="17">
        <v>4190000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4190000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915000</v>
      </c>
      <c r="F61" s="107"/>
      <c r="G61" s="107">
        <f>IFERROR(G57-G60,"")</f>
        <v>5220000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0.82076395690499515</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261</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262</v>
      </c>
      <c r="C70" s="95"/>
      <c r="D70" s="20" t="s">
        <v>92</v>
      </c>
      <c r="E70" s="90">
        <f>IFERROR(HLOOKUP($AE$38,$AA$76:$AI$80,2,FALSE),"")</f>
        <v>838</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838</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634" t="s">
        <v>7</v>
      </c>
      <c r="B85" s="1635"/>
      <c r="C85" s="1635"/>
      <c r="D85" s="1635"/>
      <c r="E85" s="78" t="s">
        <v>214</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634" t="s">
        <v>11</v>
      </c>
      <c r="B87" s="1635"/>
      <c r="C87" s="1635"/>
      <c r="D87" s="1635"/>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645" t="s">
        <v>14</v>
      </c>
      <c r="B89" s="1646"/>
      <c r="C89" s="1646"/>
      <c r="D89" s="1646"/>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634" t="s">
        <v>16</v>
      </c>
      <c r="B91" s="1635"/>
      <c r="C91" s="1635"/>
      <c r="D91" s="1636"/>
      <c r="E91" s="51" t="s">
        <v>263</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634" t="s">
        <v>28</v>
      </c>
      <c r="B98" s="1635"/>
      <c r="C98" s="1635"/>
      <c r="D98" s="1636"/>
      <c r="E98" s="1640" t="s">
        <v>84</v>
      </c>
      <c r="F98" s="1641"/>
      <c r="G98" s="1642" t="s">
        <v>29</v>
      </c>
      <c r="H98" s="1643"/>
      <c r="I98" s="1643"/>
      <c r="J98" s="1643"/>
      <c r="K98" s="1643"/>
      <c r="L98" s="1643"/>
      <c r="M98" s="1643"/>
      <c r="N98" s="1644"/>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634" t="s">
        <v>39</v>
      </c>
      <c r="B105" s="1635"/>
      <c r="C105" s="1635"/>
      <c r="D105" s="1636"/>
      <c r="E105" s="1637" t="s">
        <v>264</v>
      </c>
      <c r="F105" s="1638"/>
      <c r="G105" s="1638"/>
      <c r="H105" s="1638"/>
      <c r="I105" s="1638"/>
      <c r="J105" s="1638"/>
      <c r="K105" s="1638"/>
      <c r="L105" s="1638"/>
      <c r="M105" s="1638"/>
      <c r="N105" s="1639"/>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645" t="s">
        <v>3</v>
      </c>
      <c r="Q4" s="1646"/>
      <c r="R4" s="1646"/>
      <c r="S4" s="1646"/>
      <c r="T4" s="196" t="str">
        <f>LEFT(E83,1)</f>
        <v>Ｂ</v>
      </c>
      <c r="U4" s="1771" t="s">
        <v>4</v>
      </c>
      <c r="V4" s="1771"/>
      <c r="W4" s="1771"/>
      <c r="X4" s="177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1634" t="s">
        <v>7</v>
      </c>
      <c r="Q6" s="1635"/>
      <c r="R6" s="1635"/>
      <c r="S6" s="1635"/>
      <c r="T6" s="196" t="str">
        <f>LEFT(E85,1)</f>
        <v>Ｂ</v>
      </c>
      <c r="U6" s="1771" t="s">
        <v>8</v>
      </c>
      <c r="V6" s="1771"/>
      <c r="W6" s="1771"/>
      <c r="X6" s="177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773" t="s">
        <v>9</v>
      </c>
      <c r="B7" s="1774"/>
      <c r="C7" s="1774"/>
      <c r="D7" s="1774"/>
      <c r="E7" s="1775" t="str">
        <f t="shared" si="0"/>
        <v>職員健康管理</v>
      </c>
      <c r="F7" s="1776"/>
      <c r="G7" s="1776"/>
      <c r="H7" s="1776"/>
      <c r="I7" s="1776"/>
      <c r="J7" s="1776"/>
      <c r="K7" s="1776"/>
      <c r="L7" s="1776"/>
      <c r="M7" s="1776"/>
      <c r="N7" s="1777"/>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748" t="s">
        <v>10</v>
      </c>
      <c r="B8" s="1749"/>
      <c r="C8" s="1749"/>
      <c r="D8" s="1749"/>
      <c r="E8" s="1758" t="str">
        <f t="shared" si="0"/>
        <v>人事課</v>
      </c>
      <c r="F8" s="1759"/>
      <c r="G8" s="1759"/>
      <c r="H8" s="1759"/>
      <c r="I8" s="1759"/>
      <c r="J8" s="1759"/>
      <c r="K8" s="1759"/>
      <c r="L8" s="1759"/>
      <c r="M8" s="1759"/>
      <c r="N8" s="1760"/>
      <c r="P8" s="1745" t="s">
        <v>11</v>
      </c>
      <c r="Q8" s="1746"/>
      <c r="R8" s="1746"/>
      <c r="S8" s="1746"/>
      <c r="T8" s="183" t="str">
        <f>LEFT(E87,1)</f>
        <v>Ａ</v>
      </c>
      <c r="U8" s="1761" t="s">
        <v>12</v>
      </c>
      <c r="V8" s="1761"/>
      <c r="W8" s="1761"/>
      <c r="X8" s="176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763" t="s">
        <v>13</v>
      </c>
      <c r="B9" s="1764"/>
      <c r="C9" s="1764"/>
      <c r="D9" s="1765"/>
      <c r="E9" s="1766" t="str">
        <f t="shared" si="0"/>
        <v>職員の健康管理を図るため、産業医による健康相談及びカウンセラー（臨床心理士）による職員のメンタルヘルスに係る相談を実施する。
また、定期健康診断、特殊健康診断及びＢ型肝炎ワクチン接種を実施するとともに、職員のメンタルヘルス不調の未然防止を図るため、心理的な負担の程度を把握するための検査（ストレスチェック）を実施する。</v>
      </c>
      <c r="F9" s="1767"/>
      <c r="G9" s="1767"/>
      <c r="H9" s="1767"/>
      <c r="I9" s="1767"/>
      <c r="J9" s="1767"/>
      <c r="K9" s="1767"/>
      <c r="L9" s="1767"/>
      <c r="M9" s="1767"/>
      <c r="N9" s="1768"/>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769" t="s">
        <v>14</v>
      </c>
      <c r="Q10" s="1770"/>
      <c r="R10" s="1770"/>
      <c r="S10" s="1770"/>
      <c r="T10" s="196" t="str">
        <f>LEFT(E89,1)</f>
        <v>Ｂ</v>
      </c>
      <c r="U10" s="1761" t="s">
        <v>15</v>
      </c>
      <c r="V10" s="1761"/>
      <c r="W10" s="1761"/>
      <c r="X10" s="176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産業医による健康相談、メンタルヘルスカウンセリング、定期健康診断、特殊健康診断、Ｂ型肝炎ワクチン予防接種を実施し、職員の健康づくりの推進に努めた。ストレスチェックは、受診者が自らのストレスの状況を気づく機会を与え、メンタルヘルス不調の一次予防につなげた。また、高ストレス者のうち面談希望者には産業医面談を実施し、高ストレス者に対するフォローを行った。</v>
      </c>
      <c r="U12" s="1743"/>
      <c r="V12" s="1743"/>
      <c r="W12" s="1743"/>
      <c r="X12" s="174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748" t="s">
        <v>17</v>
      </c>
      <c r="B14" s="1749"/>
      <c r="C14" s="1749"/>
      <c r="D14" s="1749"/>
      <c r="E14" s="1750" t="str">
        <f>E51</f>
        <v>■市が直接実施  ■一部委託  □全部委託・指定管理  □その他</v>
      </c>
      <c r="F14" s="1751"/>
      <c r="G14" s="1751"/>
      <c r="H14" s="1751"/>
      <c r="I14" s="1751"/>
      <c r="J14" s="1751"/>
      <c r="K14" s="1751"/>
      <c r="L14" s="1751"/>
      <c r="M14" s="1751"/>
      <c r="N14" s="1752"/>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748" t="s">
        <v>18</v>
      </c>
      <c r="B15" s="1749"/>
      <c r="C15" s="1749"/>
      <c r="D15" s="1749"/>
      <c r="E15" s="1750" t="str">
        <f>E52</f>
        <v>□国・県の制度　 □国・県の制度＋市独自の制度　 ■市独自の制度</v>
      </c>
      <c r="F15" s="1751"/>
      <c r="G15" s="1751"/>
      <c r="H15" s="1751"/>
      <c r="I15" s="1751"/>
      <c r="J15" s="1751"/>
      <c r="K15" s="1751"/>
      <c r="L15" s="1751"/>
      <c r="M15" s="1751"/>
      <c r="N15" s="1752"/>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753" t="s">
        <v>19</v>
      </c>
      <c r="B16" s="1754"/>
      <c r="C16" s="1754"/>
      <c r="D16" s="1754"/>
      <c r="E16" s="1755" t="str">
        <f>E53</f>
        <v>労働安全衛生法、新座市職員安全衛生管理規定、新座市ストレスチェック制度実施要領</v>
      </c>
      <c r="F16" s="1756"/>
      <c r="G16" s="1756"/>
      <c r="H16" s="1756"/>
      <c r="I16" s="1756"/>
      <c r="J16" s="1756"/>
      <c r="K16" s="1756"/>
      <c r="L16" s="1756"/>
      <c r="M16" s="1756"/>
      <c r="N16" s="1757"/>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6701000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6701000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5942687</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758313</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0.88683584539620952</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職員の健康管理と心の健康づくりを保持推進した。
⑴産業医による健康相談（月２回実施）
⑵メンタルヘルスカウンセリング（月２回実施）
⑶定期健康診断、特殊健康診断（８月、２月に実施）
⑷Ｂ型肝炎ワクチン予防接種（６月～実施）
⑸ストレスチェック（８月に実施）</v>
      </c>
      <c r="F26" s="104"/>
      <c r="G26" s="104"/>
      <c r="H26" s="104"/>
      <c r="I26" s="104"/>
      <c r="J26" s="104"/>
      <c r="K26" s="104"/>
      <c r="L26" s="104"/>
      <c r="M26" s="104"/>
      <c r="N26" s="105"/>
      <c r="O26" s="12"/>
      <c r="P26" s="1745" t="s">
        <v>39</v>
      </c>
      <c r="Q26" s="1746"/>
      <c r="R26" s="1746"/>
      <c r="S26" s="1747"/>
      <c r="T26" s="152" t="str">
        <f>E105</f>
        <v>職員が心身ともに健康に勤務できるよう今後も事業を継続する。
また、近年、職員の中でメンタルヘルス不調を来す職員が増加傾向にあることから、発症を未然に防止するため、カウンセリング等を引き続き実施、強化する必要がある。</v>
      </c>
      <c r="U26" s="1743"/>
      <c r="V26" s="1743"/>
      <c r="W26" s="1743"/>
      <c r="X26" s="1744"/>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健康相談件数</v>
      </c>
      <c r="C33" s="95"/>
      <c r="D33" s="15" t="str">
        <f t="shared" ref="D33:E36" si="1">D70</f>
        <v>件</v>
      </c>
      <c r="E33" s="147">
        <f t="shared" si="1"/>
        <v>126</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メンタルヘルス相談件数</v>
      </c>
      <c r="C34" s="95"/>
      <c r="D34" s="15" t="str">
        <f t="shared" si="1"/>
        <v>件</v>
      </c>
      <c r="E34" s="147">
        <f t="shared" si="1"/>
        <v>111</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Ｂ型肝炎ワクチン予防接種者数</v>
      </c>
      <c r="C35" s="95"/>
      <c r="D35" s="15" t="str">
        <f t="shared" si="1"/>
        <v>人</v>
      </c>
      <c r="E35" s="147">
        <f t="shared" si="1"/>
        <v>27</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ストレスチェック受検者数</v>
      </c>
      <c r="C36" s="92"/>
      <c r="D36" s="16" t="str">
        <f t="shared" si="1"/>
        <v>人</v>
      </c>
      <c r="E36" s="1094">
        <f t="shared" si="1"/>
        <v>1311</v>
      </c>
      <c r="F36" s="1094"/>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1735" t="s">
        <v>9</v>
      </c>
      <c r="B44" s="1736"/>
      <c r="C44" s="1736"/>
      <c r="D44" s="1736"/>
      <c r="E44" s="1737" t="s">
        <v>265</v>
      </c>
      <c r="F44" s="1738"/>
      <c r="G44" s="1738"/>
      <c r="H44" s="1738"/>
      <c r="I44" s="1738"/>
      <c r="J44" s="1738"/>
      <c r="K44" s="1738"/>
      <c r="L44" s="1738"/>
      <c r="M44" s="1738"/>
      <c r="N44" s="1739"/>
    </row>
    <row r="45" spans="1:35" ht="20.100000000000001" customHeight="1" x14ac:dyDescent="0.15">
      <c r="A45" s="1730" t="s">
        <v>10</v>
      </c>
      <c r="B45" s="1731"/>
      <c r="C45" s="1731"/>
      <c r="D45" s="1731"/>
      <c r="E45" s="1740" t="s">
        <v>244</v>
      </c>
      <c r="F45" s="1741"/>
      <c r="G45" s="1741"/>
      <c r="H45" s="1741"/>
      <c r="I45" s="1741"/>
      <c r="J45" s="1741"/>
      <c r="K45" s="1741"/>
      <c r="L45" s="1741"/>
      <c r="M45" s="1741"/>
      <c r="N45" s="1742"/>
    </row>
    <row r="46" spans="1:35" ht="20.100000000000001" customHeight="1" x14ac:dyDescent="0.15">
      <c r="A46" s="1724" t="s">
        <v>13</v>
      </c>
      <c r="B46" s="1725"/>
      <c r="C46" s="1725"/>
      <c r="D46" s="1726"/>
      <c r="E46" s="1727" t="s">
        <v>266</v>
      </c>
      <c r="F46" s="1728"/>
      <c r="G46" s="1728"/>
      <c r="H46" s="1728"/>
      <c r="I46" s="1728"/>
      <c r="J46" s="1728"/>
      <c r="K46" s="1728"/>
      <c r="L46" s="1728"/>
      <c r="M46" s="1728"/>
      <c r="N46" s="1729"/>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730" t="s">
        <v>17</v>
      </c>
      <c r="B51" s="1731"/>
      <c r="C51" s="1731"/>
      <c r="D51" s="1731"/>
      <c r="E51" s="1732" t="str">
        <f>AA52 &amp; "市が直接実施  " &amp; AB52  &amp; "一部委託  "  &amp; AC52 &amp; "全部委託・指定管理  " &amp; AD52 &amp; "その他"</f>
        <v>■市が直接実施  ■一部委託  □全部委託・指定管理  □その他</v>
      </c>
      <c r="F51" s="1733"/>
      <c r="G51" s="1733"/>
      <c r="H51" s="1733"/>
      <c r="I51" s="1733"/>
      <c r="J51" s="1733"/>
      <c r="K51" s="1733"/>
      <c r="L51" s="1733"/>
      <c r="M51" s="1733"/>
      <c r="N51" s="1734"/>
    </row>
    <row r="52" spans="1:40" ht="20.100000000000001" customHeight="1" x14ac:dyDescent="0.15">
      <c r="A52" s="1730" t="s">
        <v>18</v>
      </c>
      <c r="B52" s="1731"/>
      <c r="C52" s="1731"/>
      <c r="D52" s="1731"/>
      <c r="E52" s="1732" t="str">
        <f>AA53 &amp; "国・県の制度　 " &amp; AB53  &amp; "国・県の制度＋市独自の制度　 "  &amp; AC53  &amp; "市独自の制度"</f>
        <v>□国・県の制度　 □国・県の制度＋市独自の制度　 ■市独自の制度</v>
      </c>
      <c r="F52" s="1733"/>
      <c r="G52" s="1733"/>
      <c r="H52" s="1733"/>
      <c r="I52" s="1733"/>
      <c r="J52" s="1733"/>
      <c r="K52" s="1733"/>
      <c r="L52" s="1733"/>
      <c r="M52" s="1733"/>
      <c r="N52" s="1734"/>
      <c r="AA52" s="2" t="s">
        <v>49</v>
      </c>
      <c r="AB52" s="2" t="s">
        <v>49</v>
      </c>
      <c r="AC52" s="2" t="s">
        <v>50</v>
      </c>
      <c r="AD52" s="2" t="s">
        <v>50</v>
      </c>
    </row>
    <row r="53" spans="1:40" ht="20.100000000000001" customHeight="1" thickBot="1" x14ac:dyDescent="0.2">
      <c r="A53" s="1719" t="s">
        <v>19</v>
      </c>
      <c r="B53" s="1720"/>
      <c r="C53" s="1720"/>
      <c r="D53" s="1720"/>
      <c r="E53" s="1721" t="s">
        <v>267</v>
      </c>
      <c r="F53" s="1722"/>
      <c r="G53" s="1722"/>
      <c r="H53" s="1722"/>
      <c r="I53" s="1722"/>
      <c r="J53" s="1722"/>
      <c r="K53" s="1722"/>
      <c r="L53" s="1722"/>
      <c r="M53" s="1722"/>
      <c r="N53" s="1723"/>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6701000</v>
      </c>
      <c r="F57" s="107"/>
      <c r="G57" s="107">
        <f>IFERROR(HLOOKUP($AF$38,$AA$56:$AI$57,2,FALSE)*1000,"")</f>
        <v>6424000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6366</v>
      </c>
      <c r="AE57" s="17">
        <v>6701</v>
      </c>
      <c r="AF57" s="17">
        <v>6424</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6701000</v>
      </c>
      <c r="G58" s="9"/>
      <c r="H58" s="10">
        <f>IFERROR(G57-H59,"")</f>
        <v>6424000</v>
      </c>
      <c r="I58" s="9"/>
      <c r="J58" s="10">
        <f>IFERROR(I57-J59,"")</f>
        <v>0</v>
      </c>
      <c r="K58" s="9"/>
      <c r="L58" s="10">
        <f>IFERROR(K57-L59,"")</f>
        <v>0</v>
      </c>
      <c r="M58" s="9"/>
      <c r="N58" s="11">
        <f>IFERROR(M57-N59,"")</f>
        <v>0</v>
      </c>
      <c r="AA58" s="17">
        <v>0</v>
      </c>
      <c r="AB58" s="17">
        <v>0</v>
      </c>
      <c r="AC58" s="17">
        <v>0</v>
      </c>
      <c r="AD58" s="17">
        <v>3385344</v>
      </c>
      <c r="AE58" s="17">
        <v>5942687</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5942687</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758313</v>
      </c>
      <c r="F61" s="107"/>
      <c r="G61" s="107">
        <f>IFERROR(G57-G60,"")</f>
        <v>6424000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0.88683584539620952</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268</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269</v>
      </c>
      <c r="C70" s="95"/>
      <c r="D70" s="20" t="s">
        <v>55</v>
      </c>
      <c r="E70" s="90">
        <f>IFERROR(HLOOKUP($AE$38,$AA$76:$AI$80,2,FALSE),"")</f>
        <v>126</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270</v>
      </c>
      <c r="C71" s="95"/>
      <c r="D71" s="20" t="s">
        <v>55</v>
      </c>
      <c r="E71" s="90">
        <f>IFERROR(HLOOKUP($AE$38,$AA$76:$AI$80,3,FALSE),"")</f>
        <v>111</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271</v>
      </c>
      <c r="C72" s="95"/>
      <c r="D72" s="20" t="s">
        <v>92</v>
      </c>
      <c r="E72" s="90">
        <f>IFERROR(HLOOKUP($AE$38,$AA$76:$AI$80,4,FALSE),"")</f>
        <v>27</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272</v>
      </c>
      <c r="C73" s="92"/>
      <c r="D73" s="21" t="s">
        <v>92</v>
      </c>
      <c r="E73" s="93">
        <f>IFERROR(HLOOKUP($AE$38,$AA$76:$AI$80,5,FALSE),"")</f>
        <v>1311</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126</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111</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27</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v>1311</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706" t="s">
        <v>7</v>
      </c>
      <c r="B85" s="1707"/>
      <c r="C85" s="1707"/>
      <c r="D85" s="1707"/>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706" t="s">
        <v>11</v>
      </c>
      <c r="B87" s="1707"/>
      <c r="C87" s="1707"/>
      <c r="D87" s="1707"/>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717" t="s">
        <v>14</v>
      </c>
      <c r="B89" s="1718"/>
      <c r="C89" s="1718"/>
      <c r="D89" s="1718"/>
      <c r="E89" s="78" t="s">
        <v>82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706" t="s">
        <v>16</v>
      </c>
      <c r="B91" s="1707"/>
      <c r="C91" s="1707"/>
      <c r="D91" s="1708"/>
      <c r="E91" s="51" t="s">
        <v>273</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706" t="s">
        <v>28</v>
      </c>
      <c r="B98" s="1707"/>
      <c r="C98" s="1707"/>
      <c r="D98" s="1708"/>
      <c r="E98" s="1712" t="s">
        <v>64</v>
      </c>
      <c r="F98" s="1713"/>
      <c r="G98" s="1714" t="s">
        <v>29</v>
      </c>
      <c r="H98" s="1715"/>
      <c r="I98" s="1715"/>
      <c r="J98" s="1715"/>
      <c r="K98" s="1715"/>
      <c r="L98" s="1715"/>
      <c r="M98" s="1715"/>
      <c r="N98" s="1716"/>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706" t="s">
        <v>39</v>
      </c>
      <c r="B105" s="1707"/>
      <c r="C105" s="1707"/>
      <c r="D105" s="1708"/>
      <c r="E105" s="1709" t="s">
        <v>274</v>
      </c>
      <c r="F105" s="1710"/>
      <c r="G105" s="1710"/>
      <c r="H105" s="1710"/>
      <c r="I105" s="1710"/>
      <c r="J105" s="1710"/>
      <c r="K105" s="1710"/>
      <c r="L105" s="1710"/>
      <c r="M105" s="1710"/>
      <c r="N105" s="1711"/>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717" t="s">
        <v>3</v>
      </c>
      <c r="Q4" s="1718"/>
      <c r="R4" s="1718"/>
      <c r="S4" s="1718"/>
      <c r="T4" s="196" t="str">
        <f>LEFT(E83,1)</f>
        <v>Ｂ</v>
      </c>
      <c r="U4" s="1843" t="s">
        <v>4</v>
      </c>
      <c r="V4" s="1843"/>
      <c r="W4" s="1843"/>
      <c r="X4" s="184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1706" t="s">
        <v>7</v>
      </c>
      <c r="Q6" s="1707"/>
      <c r="R6" s="1707"/>
      <c r="S6" s="1707"/>
      <c r="T6" s="196" t="str">
        <f>LEFT(E85,1)</f>
        <v>Ｂ</v>
      </c>
      <c r="U6" s="1843" t="s">
        <v>8</v>
      </c>
      <c r="V6" s="1843"/>
      <c r="W6" s="1843"/>
      <c r="X6" s="184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845" t="s">
        <v>9</v>
      </c>
      <c r="B7" s="1846"/>
      <c r="C7" s="1846"/>
      <c r="D7" s="1846"/>
      <c r="E7" s="1847" t="str">
        <f t="shared" si="0"/>
        <v>情報系ネットワーク運用</v>
      </c>
      <c r="F7" s="1848"/>
      <c r="G7" s="1848"/>
      <c r="H7" s="1848"/>
      <c r="I7" s="1848"/>
      <c r="J7" s="1848"/>
      <c r="K7" s="1848"/>
      <c r="L7" s="1848"/>
      <c r="M7" s="1848"/>
      <c r="N7" s="1849"/>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820" t="s">
        <v>10</v>
      </c>
      <c r="B8" s="1821"/>
      <c r="C8" s="1821"/>
      <c r="D8" s="1821"/>
      <c r="E8" s="1830" t="str">
        <f t="shared" si="0"/>
        <v>情報システム課（デジタル市役所推進室）</v>
      </c>
      <c r="F8" s="1831"/>
      <c r="G8" s="1831"/>
      <c r="H8" s="1831"/>
      <c r="I8" s="1831"/>
      <c r="J8" s="1831"/>
      <c r="K8" s="1831"/>
      <c r="L8" s="1831"/>
      <c r="M8" s="1831"/>
      <c r="N8" s="1832"/>
      <c r="P8" s="1817" t="s">
        <v>11</v>
      </c>
      <c r="Q8" s="1818"/>
      <c r="R8" s="1818"/>
      <c r="S8" s="1818"/>
      <c r="T8" s="183" t="str">
        <f>LEFT(E87,1)</f>
        <v>Ａ</v>
      </c>
      <c r="U8" s="1833" t="s">
        <v>12</v>
      </c>
      <c r="V8" s="1833"/>
      <c r="W8" s="1833"/>
      <c r="X8" s="183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835" t="s">
        <v>13</v>
      </c>
      <c r="B9" s="1836"/>
      <c r="C9" s="1836"/>
      <c r="D9" s="1837"/>
      <c r="E9" s="1838" t="str">
        <f t="shared" si="0"/>
        <v>庁内ＬＡＮをベースに、電子メール・電子掲示板等のグループウェア、全庁ファイルサーバ、ＬＧＷＡＮ設備、セキュリティ対策等で使用する機器やシステムの借上げ、これらのシステムを安全稼働させるための機器保守、ネットワークの維持管理を行う。</v>
      </c>
      <c r="F9" s="1839"/>
      <c r="G9" s="1839"/>
      <c r="H9" s="1839"/>
      <c r="I9" s="1839"/>
      <c r="J9" s="1839"/>
      <c r="K9" s="1839"/>
      <c r="L9" s="1839"/>
      <c r="M9" s="1839"/>
      <c r="N9" s="1840"/>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841" t="s">
        <v>14</v>
      </c>
      <c r="Q10" s="1842"/>
      <c r="R10" s="1842"/>
      <c r="S10" s="1842"/>
      <c r="T10" s="196" t="str">
        <f>LEFT(E89,1)</f>
        <v>Ａ</v>
      </c>
      <c r="U10" s="1833" t="s">
        <v>15</v>
      </c>
      <c r="V10" s="1833"/>
      <c r="W10" s="1833"/>
      <c r="X10" s="183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適切な時期にシステムや機器の更改を行うことで、業務の効率化が図られ、ネットワークの安定性とセキュリティが確保することができた。
また、テレワーク、チャットシステム、ＷＥＢ会議等の環境を整備することで、対面での会議や業務プロセスに縛られず働くことが可能となり、特に災害、感染症拡大時などでも業務継続が可能な環境となった。</v>
      </c>
      <c r="U12" s="1815"/>
      <c r="V12" s="1815"/>
      <c r="W12" s="1815"/>
      <c r="X12" s="1816"/>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820" t="s">
        <v>17</v>
      </c>
      <c r="B14" s="1821"/>
      <c r="C14" s="1821"/>
      <c r="D14" s="1821"/>
      <c r="E14" s="1822" t="str">
        <f>E51</f>
        <v>■市が直接実施  □一部委託  □全部委託・指定管理  □その他</v>
      </c>
      <c r="F14" s="1823"/>
      <c r="G14" s="1823"/>
      <c r="H14" s="1823"/>
      <c r="I14" s="1823"/>
      <c r="J14" s="1823"/>
      <c r="K14" s="1823"/>
      <c r="L14" s="1823"/>
      <c r="M14" s="1823"/>
      <c r="N14" s="1824"/>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820" t="s">
        <v>18</v>
      </c>
      <c r="B15" s="1821"/>
      <c r="C15" s="1821"/>
      <c r="D15" s="1821"/>
      <c r="E15" s="1822" t="str">
        <f>E52</f>
        <v>□国・県の制度　 □国・県の制度＋市独自の制度　 ■市独自の制度</v>
      </c>
      <c r="F15" s="1823"/>
      <c r="G15" s="1823"/>
      <c r="H15" s="1823"/>
      <c r="I15" s="1823"/>
      <c r="J15" s="1823"/>
      <c r="K15" s="1823"/>
      <c r="L15" s="1823"/>
      <c r="M15" s="1823"/>
      <c r="N15" s="1824"/>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825" t="s">
        <v>19</v>
      </c>
      <c r="B16" s="1826"/>
      <c r="C16" s="1826"/>
      <c r="D16" s="1826"/>
      <c r="E16" s="1827" t="str">
        <f>E53</f>
        <v>なし</v>
      </c>
      <c r="F16" s="1828"/>
      <c r="G16" s="1828"/>
      <c r="H16" s="1828"/>
      <c r="I16" s="1828"/>
      <c r="J16" s="1828"/>
      <c r="K16" s="1828"/>
      <c r="L16" s="1828"/>
      <c r="M16" s="1828"/>
      <c r="N16" s="1829"/>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68695000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68695000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68399131</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295869</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0.99569300531334159</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令和５年度は、庁舎ネットワーク機器、庁内ＬＡＮシステム、グループウェアシステムなどの大規模な更改を行ったが、予定どおり実施することができた。
また、ＤＸを活用した働き方改革の取組として、テレワーク、チャットシステム、ＷＥＢ会議等を実施するための環境を整備した。</v>
      </c>
      <c r="F26" s="104"/>
      <c r="G26" s="104"/>
      <c r="H26" s="104"/>
      <c r="I26" s="104"/>
      <c r="J26" s="104"/>
      <c r="K26" s="104"/>
      <c r="L26" s="104"/>
      <c r="M26" s="104"/>
      <c r="N26" s="105"/>
      <c r="O26" s="12"/>
      <c r="P26" s="1817" t="s">
        <v>39</v>
      </c>
      <c r="Q26" s="1818"/>
      <c r="R26" s="1818"/>
      <c r="S26" s="1819"/>
      <c r="T26" s="152" t="str">
        <f>E105</f>
        <v>引き続き、業務の安定稼働に向けた機器保守、ネットワークの維持管理を行うとともに、令和７年度に更改予定である第５次ＬＧＷＡＮの動向についても情報収集を行う。
また、テレワーク、チャットシステムの活用等により、多様なライフスタイルに合わせた働き方の選択肢を提供する基盤を整備し、市民サービスの向上を目指す。</v>
      </c>
      <c r="U26" s="1815"/>
      <c r="V26" s="1815"/>
      <c r="W26" s="1815"/>
      <c r="X26" s="1816"/>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業務停止を伴うシステム障害発生件数</v>
      </c>
      <c r="C33" s="95"/>
      <c r="D33" s="15" t="str">
        <f t="shared" ref="D33:E36" si="1">D70</f>
        <v>件</v>
      </c>
      <c r="E33" s="147">
        <f t="shared" si="1"/>
        <v>0</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1807" t="s">
        <v>9</v>
      </c>
      <c r="B44" s="1808"/>
      <c r="C44" s="1808"/>
      <c r="D44" s="1808"/>
      <c r="E44" s="1809" t="s">
        <v>275</v>
      </c>
      <c r="F44" s="1810"/>
      <c r="G44" s="1810"/>
      <c r="H44" s="1810"/>
      <c r="I44" s="1810"/>
      <c r="J44" s="1810"/>
      <c r="K44" s="1810"/>
      <c r="L44" s="1810"/>
      <c r="M44" s="1810"/>
      <c r="N44" s="1811"/>
    </row>
    <row r="45" spans="1:35" ht="20.100000000000001" customHeight="1" x14ac:dyDescent="0.15">
      <c r="A45" s="1802" t="s">
        <v>10</v>
      </c>
      <c r="B45" s="1803"/>
      <c r="C45" s="1803"/>
      <c r="D45" s="1803"/>
      <c r="E45" s="1812" t="s">
        <v>276</v>
      </c>
      <c r="F45" s="1813"/>
      <c r="G45" s="1813"/>
      <c r="H45" s="1813"/>
      <c r="I45" s="1813"/>
      <c r="J45" s="1813"/>
      <c r="K45" s="1813"/>
      <c r="L45" s="1813"/>
      <c r="M45" s="1813"/>
      <c r="N45" s="1814"/>
    </row>
    <row r="46" spans="1:35" ht="20.100000000000001" customHeight="1" x14ac:dyDescent="0.15">
      <c r="A46" s="1796" t="s">
        <v>13</v>
      </c>
      <c r="B46" s="1797"/>
      <c r="C46" s="1797"/>
      <c r="D46" s="1798"/>
      <c r="E46" s="1799" t="s">
        <v>277</v>
      </c>
      <c r="F46" s="1800"/>
      <c r="G46" s="1800"/>
      <c r="H46" s="1800"/>
      <c r="I46" s="1800"/>
      <c r="J46" s="1800"/>
      <c r="K46" s="1800"/>
      <c r="L46" s="1800"/>
      <c r="M46" s="1800"/>
      <c r="N46" s="1801"/>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802" t="s">
        <v>17</v>
      </c>
      <c r="B51" s="1803"/>
      <c r="C51" s="1803"/>
      <c r="D51" s="1803"/>
      <c r="E51" s="1804" t="str">
        <f>AA52 &amp; "市が直接実施  " &amp; AB52  &amp; "一部委託  "  &amp; AC52 &amp; "全部委託・指定管理  " &amp; AD52 &amp; "その他"</f>
        <v>■市が直接実施  □一部委託  □全部委託・指定管理  □その他</v>
      </c>
      <c r="F51" s="1805"/>
      <c r="G51" s="1805"/>
      <c r="H51" s="1805"/>
      <c r="I51" s="1805"/>
      <c r="J51" s="1805"/>
      <c r="K51" s="1805"/>
      <c r="L51" s="1805"/>
      <c r="M51" s="1805"/>
      <c r="N51" s="1806"/>
    </row>
    <row r="52" spans="1:40" ht="20.100000000000001" customHeight="1" x14ac:dyDescent="0.15">
      <c r="A52" s="1802" t="s">
        <v>18</v>
      </c>
      <c r="B52" s="1803"/>
      <c r="C52" s="1803"/>
      <c r="D52" s="1803"/>
      <c r="E52" s="1804" t="str">
        <f>AA53 &amp; "国・県の制度　 " &amp; AB53  &amp; "国・県の制度＋市独自の制度　 "  &amp; AC53  &amp; "市独自の制度"</f>
        <v>□国・県の制度　 □国・県の制度＋市独自の制度　 ■市独自の制度</v>
      </c>
      <c r="F52" s="1805"/>
      <c r="G52" s="1805"/>
      <c r="H52" s="1805"/>
      <c r="I52" s="1805"/>
      <c r="J52" s="1805"/>
      <c r="K52" s="1805"/>
      <c r="L52" s="1805"/>
      <c r="M52" s="1805"/>
      <c r="N52" s="1806"/>
      <c r="AA52" s="2" t="s">
        <v>49</v>
      </c>
      <c r="AB52" s="2" t="s">
        <v>50</v>
      </c>
      <c r="AC52" s="2" t="s">
        <v>50</v>
      </c>
      <c r="AD52" s="2" t="s">
        <v>50</v>
      </c>
    </row>
    <row r="53" spans="1:40" ht="20.100000000000001" customHeight="1" thickBot="1" x14ac:dyDescent="0.2">
      <c r="A53" s="1791" t="s">
        <v>19</v>
      </c>
      <c r="B53" s="1792"/>
      <c r="C53" s="1792"/>
      <c r="D53" s="1792"/>
      <c r="E53" s="1793" t="s">
        <v>51</v>
      </c>
      <c r="F53" s="1794"/>
      <c r="G53" s="1794"/>
      <c r="H53" s="1794"/>
      <c r="I53" s="1794"/>
      <c r="J53" s="1794"/>
      <c r="K53" s="1794"/>
      <c r="L53" s="1794"/>
      <c r="M53" s="1794"/>
      <c r="N53" s="1795"/>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68695000</v>
      </c>
      <c r="F57" s="107"/>
      <c r="G57" s="107">
        <f>IFERROR(HLOOKUP($AF$38,$AA$56:$AI$57,2,FALSE)*1000,"")</f>
        <v>149421000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87828</v>
      </c>
      <c r="AE57" s="17">
        <v>68695</v>
      </c>
      <c r="AF57" s="17">
        <v>149421</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68695000</v>
      </c>
      <c r="G58" s="9"/>
      <c r="H58" s="10">
        <f>IFERROR(G57-H59,"")</f>
        <v>149421000</v>
      </c>
      <c r="I58" s="9"/>
      <c r="J58" s="10">
        <f>IFERROR(I57-J59,"")</f>
        <v>0</v>
      </c>
      <c r="K58" s="9"/>
      <c r="L58" s="10">
        <f>IFERROR(K57-L59,"")</f>
        <v>0</v>
      </c>
      <c r="M58" s="9"/>
      <c r="N58" s="11">
        <f>IFERROR(M57-N59,"")</f>
        <v>0</v>
      </c>
      <c r="AA58" s="17">
        <v>0</v>
      </c>
      <c r="AB58" s="17">
        <v>0</v>
      </c>
      <c r="AC58" s="17">
        <v>0</v>
      </c>
      <c r="AD58" s="17">
        <v>62910959</v>
      </c>
      <c r="AE58" s="17">
        <v>68399131</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68399131</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295869</v>
      </c>
      <c r="F61" s="107"/>
      <c r="G61" s="107">
        <f>IFERROR(G57-G60,"")</f>
        <v>149421000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536</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0.99569300531334159</v>
      </c>
      <c r="F62" s="109"/>
      <c r="G62" s="109">
        <f>IFERROR(G$60/G$57,"")</f>
        <v>0</v>
      </c>
      <c r="H62" s="109"/>
      <c r="I62" s="109" t="str">
        <f>IFERROR(I$60/I$57,"")</f>
        <v/>
      </c>
      <c r="J62" s="109"/>
      <c r="K62" s="109" t="str">
        <f>IFERROR(K$60/K$57,"")</f>
        <v/>
      </c>
      <c r="L62" s="109"/>
      <c r="M62" s="109" t="str">
        <f>IFERROR(M$60/M$57,"")</f>
        <v/>
      </c>
      <c r="N62" s="110"/>
      <c r="AA62" s="19">
        <v>0</v>
      </c>
      <c r="AB62" s="19">
        <v>0</v>
      </c>
      <c r="AC62" s="19">
        <v>0</v>
      </c>
      <c r="AD62" s="19">
        <v>536</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278</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279</v>
      </c>
      <c r="C70" s="95"/>
      <c r="D70" s="20" t="s">
        <v>55</v>
      </c>
      <c r="E70" s="90">
        <f>IFERROR(HLOOKUP($AE$38,$AA$76:$AI$80,2,FALSE),"")</f>
        <v>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778" t="s">
        <v>7</v>
      </c>
      <c r="B85" s="1779"/>
      <c r="C85" s="1779"/>
      <c r="D85" s="1779"/>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778" t="s">
        <v>11</v>
      </c>
      <c r="B87" s="1779"/>
      <c r="C87" s="1779"/>
      <c r="D87" s="1779"/>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789" t="s">
        <v>14</v>
      </c>
      <c r="B89" s="1790"/>
      <c r="C89" s="1790"/>
      <c r="D89" s="1790"/>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778" t="s">
        <v>16</v>
      </c>
      <c r="B91" s="1779"/>
      <c r="C91" s="1779"/>
      <c r="D91" s="1780"/>
      <c r="E91" s="51" t="s">
        <v>280</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778" t="s">
        <v>28</v>
      </c>
      <c r="B98" s="1779"/>
      <c r="C98" s="1779"/>
      <c r="D98" s="1780"/>
      <c r="E98" s="1784" t="s">
        <v>64</v>
      </c>
      <c r="F98" s="1785"/>
      <c r="G98" s="1786" t="s">
        <v>29</v>
      </c>
      <c r="H98" s="1787"/>
      <c r="I98" s="1787"/>
      <c r="J98" s="1787"/>
      <c r="K98" s="1787"/>
      <c r="L98" s="1787"/>
      <c r="M98" s="1787"/>
      <c r="N98" s="1788"/>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778" t="s">
        <v>39</v>
      </c>
      <c r="B105" s="1779"/>
      <c r="C105" s="1779"/>
      <c r="D105" s="1780"/>
      <c r="E105" s="1781" t="s">
        <v>281</v>
      </c>
      <c r="F105" s="1782"/>
      <c r="G105" s="1782"/>
      <c r="H105" s="1782"/>
      <c r="I105" s="1782"/>
      <c r="J105" s="1782"/>
      <c r="K105" s="1782"/>
      <c r="L105" s="1782"/>
      <c r="M105" s="1782"/>
      <c r="N105" s="1783"/>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64"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789" t="s">
        <v>3</v>
      </c>
      <c r="Q4" s="1790"/>
      <c r="R4" s="1790"/>
      <c r="S4" s="1790"/>
      <c r="T4" s="196" t="str">
        <f>LEFT(E83,1)</f>
        <v>Ｂ</v>
      </c>
      <c r="U4" s="1915" t="s">
        <v>4</v>
      </c>
      <c r="V4" s="1915"/>
      <c r="W4" s="1915"/>
      <c r="X4" s="191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1778" t="s">
        <v>7</v>
      </c>
      <c r="Q6" s="1779"/>
      <c r="R6" s="1779"/>
      <c r="S6" s="1779"/>
      <c r="T6" s="196" t="str">
        <f>LEFT(E85,1)</f>
        <v>Ｂ</v>
      </c>
      <c r="U6" s="1915" t="s">
        <v>8</v>
      </c>
      <c r="V6" s="1915"/>
      <c r="W6" s="1915"/>
      <c r="X6" s="191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917" t="s">
        <v>9</v>
      </c>
      <c r="B7" s="1918"/>
      <c r="C7" s="1918"/>
      <c r="D7" s="1918"/>
      <c r="E7" s="1919" t="str">
        <f t="shared" si="0"/>
        <v>住基系ネットワーク運用</v>
      </c>
      <c r="F7" s="1920"/>
      <c r="G7" s="1920"/>
      <c r="H7" s="1920"/>
      <c r="I7" s="1920"/>
      <c r="J7" s="1920"/>
      <c r="K7" s="1920"/>
      <c r="L7" s="1920"/>
      <c r="M7" s="1920"/>
      <c r="N7" s="1921"/>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892" t="s">
        <v>10</v>
      </c>
      <c r="B8" s="1893"/>
      <c r="C8" s="1893"/>
      <c r="D8" s="1893"/>
      <c r="E8" s="1902" t="str">
        <f t="shared" si="0"/>
        <v>情報システム課（デジタル市役所推進室）</v>
      </c>
      <c r="F8" s="1903"/>
      <c r="G8" s="1903"/>
      <c r="H8" s="1903"/>
      <c r="I8" s="1903"/>
      <c r="J8" s="1903"/>
      <c r="K8" s="1903"/>
      <c r="L8" s="1903"/>
      <c r="M8" s="1903"/>
      <c r="N8" s="1904"/>
      <c r="P8" s="1889" t="s">
        <v>11</v>
      </c>
      <c r="Q8" s="1890"/>
      <c r="R8" s="1890"/>
      <c r="S8" s="1890"/>
      <c r="T8" s="183" t="str">
        <f>LEFT(E87,1)</f>
        <v>Ａ</v>
      </c>
      <c r="U8" s="1905" t="s">
        <v>12</v>
      </c>
      <c r="V8" s="1905"/>
      <c r="W8" s="1905"/>
      <c r="X8" s="190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907" t="s">
        <v>13</v>
      </c>
      <c r="B9" s="1908"/>
      <c r="C9" s="1908"/>
      <c r="D9" s="1909"/>
      <c r="E9" s="1910" t="str">
        <f t="shared" si="0"/>
        <v>住民情報システムに係るネットワーク機器等の借上げ及び維持管理を行う。</v>
      </c>
      <c r="F9" s="1911"/>
      <c r="G9" s="1911"/>
      <c r="H9" s="1911"/>
      <c r="I9" s="1911"/>
      <c r="J9" s="1911"/>
      <c r="K9" s="1911"/>
      <c r="L9" s="1911"/>
      <c r="M9" s="1911"/>
      <c r="N9" s="1912"/>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913" t="s">
        <v>14</v>
      </c>
      <c r="Q10" s="1914"/>
      <c r="R10" s="1914"/>
      <c r="S10" s="1914"/>
      <c r="T10" s="196" t="str">
        <f>LEFT(E89,1)</f>
        <v>Ａ</v>
      </c>
      <c r="U10" s="1905" t="s">
        <v>15</v>
      </c>
      <c r="V10" s="1905"/>
      <c r="W10" s="1905"/>
      <c r="X10" s="190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住民記録、税、福祉等の基幹業務の情報基盤である住民情報システムについて、安定的に稼働することができた。安定稼働により、情報の完全性と継続性が保証され、市民サービスの向上に貢献できた。
また、住民情報セキュリティシステムの更新により、個人情報の持ち出し防止等、
情報セキュリティの確保ができた。</v>
      </c>
      <c r="U12" s="1887"/>
      <c r="V12" s="1887"/>
      <c r="W12" s="1887"/>
      <c r="X12" s="188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892" t="s">
        <v>17</v>
      </c>
      <c r="B14" s="1893"/>
      <c r="C14" s="1893"/>
      <c r="D14" s="1893"/>
      <c r="E14" s="1894" t="str">
        <f>E51</f>
        <v>■市が直接実施  □一部委託  □全部委託・指定管理  □その他</v>
      </c>
      <c r="F14" s="1895"/>
      <c r="G14" s="1895"/>
      <c r="H14" s="1895"/>
      <c r="I14" s="1895"/>
      <c r="J14" s="1895"/>
      <c r="K14" s="1895"/>
      <c r="L14" s="1895"/>
      <c r="M14" s="1895"/>
      <c r="N14" s="1896"/>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892" t="s">
        <v>18</v>
      </c>
      <c r="B15" s="1893"/>
      <c r="C15" s="1893"/>
      <c r="D15" s="1893"/>
      <c r="E15" s="1894" t="str">
        <f>E52</f>
        <v>□国・県の制度　 □国・県の制度＋市独自の制度　 ■市独自の制度</v>
      </c>
      <c r="F15" s="1895"/>
      <c r="G15" s="1895"/>
      <c r="H15" s="1895"/>
      <c r="I15" s="1895"/>
      <c r="J15" s="1895"/>
      <c r="K15" s="1895"/>
      <c r="L15" s="1895"/>
      <c r="M15" s="1895"/>
      <c r="N15" s="1896"/>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897" t="s">
        <v>19</v>
      </c>
      <c r="B16" s="1898"/>
      <c r="C16" s="1898"/>
      <c r="D16" s="1898"/>
      <c r="E16" s="1899" t="str">
        <f>E53</f>
        <v>なし</v>
      </c>
      <c r="F16" s="1900"/>
      <c r="G16" s="1900"/>
      <c r="H16" s="1900"/>
      <c r="I16" s="1900"/>
      <c r="J16" s="1900"/>
      <c r="K16" s="1900"/>
      <c r="L16" s="1900"/>
      <c r="M16" s="1900"/>
      <c r="N16" s="1901"/>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9060000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9060000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8641149</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418851</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0.95376920529801323</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住民記録、税務及び福祉などの住民情報システムに係るネットワークの安定稼働に向けた維持管理を実施した。
また、住民情報システムを適切に運用するため、住民情報セキュリティシステムの更改を行った。</v>
      </c>
      <c r="F26" s="104"/>
      <c r="G26" s="104"/>
      <c r="H26" s="104"/>
      <c r="I26" s="104"/>
      <c r="J26" s="104"/>
      <c r="K26" s="104"/>
      <c r="L26" s="104"/>
      <c r="M26" s="104"/>
      <c r="N26" s="105"/>
      <c r="O26" s="12"/>
      <c r="P26" s="1889" t="s">
        <v>39</v>
      </c>
      <c r="Q26" s="1890"/>
      <c r="R26" s="1890"/>
      <c r="S26" s="1891"/>
      <c r="T26" s="152" t="str">
        <f>E105</f>
        <v>現行の住民情報システムの安定稼働に向けて、維持管理等を行うとともに、令和７年度に予定されている自治体基幹システムの標準化・共通化に向けた国の動向を注視し、最適なネットワーク環境の構築、システム運用に向けた取組を進める。</v>
      </c>
      <c r="U26" s="1887"/>
      <c r="V26" s="1887"/>
      <c r="W26" s="1887"/>
      <c r="X26" s="1888"/>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業務停止を伴うシステム障害発生件数</v>
      </c>
      <c r="C33" s="95"/>
      <c r="D33" s="15" t="str">
        <f t="shared" ref="D33:E36" si="1">D70</f>
        <v>件</v>
      </c>
      <c r="E33" s="147">
        <f t="shared" si="1"/>
        <v>0</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1879" t="s">
        <v>9</v>
      </c>
      <c r="B44" s="1880"/>
      <c r="C44" s="1880"/>
      <c r="D44" s="1880"/>
      <c r="E44" s="1881" t="s">
        <v>282</v>
      </c>
      <c r="F44" s="1882"/>
      <c r="G44" s="1882"/>
      <c r="H44" s="1882"/>
      <c r="I44" s="1882"/>
      <c r="J44" s="1882"/>
      <c r="K44" s="1882"/>
      <c r="L44" s="1882"/>
      <c r="M44" s="1882"/>
      <c r="N44" s="1883"/>
    </row>
    <row r="45" spans="1:35" ht="20.100000000000001" customHeight="1" x14ac:dyDescent="0.15">
      <c r="A45" s="1874" t="s">
        <v>10</v>
      </c>
      <c r="B45" s="1875"/>
      <c r="C45" s="1875"/>
      <c r="D45" s="1875"/>
      <c r="E45" s="1884" t="s">
        <v>276</v>
      </c>
      <c r="F45" s="1885"/>
      <c r="G45" s="1885"/>
      <c r="H45" s="1885"/>
      <c r="I45" s="1885"/>
      <c r="J45" s="1885"/>
      <c r="K45" s="1885"/>
      <c r="L45" s="1885"/>
      <c r="M45" s="1885"/>
      <c r="N45" s="1886"/>
    </row>
    <row r="46" spans="1:35" ht="20.100000000000001" customHeight="1" x14ac:dyDescent="0.15">
      <c r="A46" s="1868" t="s">
        <v>13</v>
      </c>
      <c r="B46" s="1869"/>
      <c r="C46" s="1869"/>
      <c r="D46" s="1870"/>
      <c r="E46" s="1871" t="s">
        <v>283</v>
      </c>
      <c r="F46" s="1872"/>
      <c r="G46" s="1872"/>
      <c r="H46" s="1872"/>
      <c r="I46" s="1872"/>
      <c r="J46" s="1872"/>
      <c r="K46" s="1872"/>
      <c r="L46" s="1872"/>
      <c r="M46" s="1872"/>
      <c r="N46" s="1873"/>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874" t="s">
        <v>17</v>
      </c>
      <c r="B51" s="1875"/>
      <c r="C51" s="1875"/>
      <c r="D51" s="1875"/>
      <c r="E51" s="1876" t="str">
        <f>AA52 &amp; "市が直接実施  " &amp; AB52  &amp; "一部委託  "  &amp; AC52 &amp; "全部委託・指定管理  " &amp; AD52 &amp; "その他"</f>
        <v>■市が直接実施  □一部委託  □全部委託・指定管理  □その他</v>
      </c>
      <c r="F51" s="1877"/>
      <c r="G51" s="1877"/>
      <c r="H51" s="1877"/>
      <c r="I51" s="1877"/>
      <c r="J51" s="1877"/>
      <c r="K51" s="1877"/>
      <c r="L51" s="1877"/>
      <c r="M51" s="1877"/>
      <c r="N51" s="1878"/>
    </row>
    <row r="52" spans="1:40" ht="20.100000000000001" customHeight="1" x14ac:dyDescent="0.15">
      <c r="A52" s="1874" t="s">
        <v>18</v>
      </c>
      <c r="B52" s="1875"/>
      <c r="C52" s="1875"/>
      <c r="D52" s="1875"/>
      <c r="E52" s="1876" t="str">
        <f>AA53 &amp; "国・県の制度　 " &amp; AB53  &amp; "国・県の制度＋市独自の制度　 "  &amp; AC53  &amp; "市独自の制度"</f>
        <v>□国・県の制度　 □国・県の制度＋市独自の制度　 ■市独自の制度</v>
      </c>
      <c r="F52" s="1877"/>
      <c r="G52" s="1877"/>
      <c r="H52" s="1877"/>
      <c r="I52" s="1877"/>
      <c r="J52" s="1877"/>
      <c r="K52" s="1877"/>
      <c r="L52" s="1877"/>
      <c r="M52" s="1877"/>
      <c r="N52" s="1878"/>
      <c r="AA52" s="2" t="s">
        <v>49</v>
      </c>
      <c r="AB52" s="2" t="s">
        <v>50</v>
      </c>
      <c r="AC52" s="2" t="s">
        <v>50</v>
      </c>
      <c r="AD52" s="2" t="s">
        <v>50</v>
      </c>
    </row>
    <row r="53" spans="1:40" ht="20.100000000000001" customHeight="1" thickBot="1" x14ac:dyDescent="0.2">
      <c r="A53" s="1863" t="s">
        <v>19</v>
      </c>
      <c r="B53" s="1864"/>
      <c r="C53" s="1864"/>
      <c r="D53" s="1864"/>
      <c r="E53" s="1865" t="s">
        <v>51</v>
      </c>
      <c r="F53" s="1866"/>
      <c r="G53" s="1866"/>
      <c r="H53" s="1866"/>
      <c r="I53" s="1866"/>
      <c r="J53" s="1866"/>
      <c r="K53" s="1866"/>
      <c r="L53" s="1866"/>
      <c r="M53" s="1866"/>
      <c r="N53" s="1867"/>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9060000</v>
      </c>
      <c r="F57" s="107"/>
      <c r="G57" s="107">
        <f>IFERROR(HLOOKUP($AF$38,$AA$56:$AI$57,2,FALSE)*1000,"")</f>
        <v>44838000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5376</v>
      </c>
      <c r="AE57" s="17">
        <v>9060</v>
      </c>
      <c r="AF57" s="17">
        <v>44838</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9060000</v>
      </c>
      <c r="G58" s="9"/>
      <c r="H58" s="10">
        <f>IFERROR(G57-H59,"")</f>
        <v>44838000</v>
      </c>
      <c r="I58" s="9"/>
      <c r="J58" s="10">
        <f>IFERROR(I57-J59,"")</f>
        <v>0</v>
      </c>
      <c r="K58" s="9"/>
      <c r="L58" s="10">
        <f>IFERROR(K57-L59,"")</f>
        <v>0</v>
      </c>
      <c r="M58" s="9"/>
      <c r="N58" s="11">
        <f>IFERROR(M57-N59,"")</f>
        <v>0</v>
      </c>
      <c r="AA58" s="17">
        <v>0</v>
      </c>
      <c r="AB58" s="17">
        <v>0</v>
      </c>
      <c r="AC58" s="17">
        <v>0</v>
      </c>
      <c r="AD58" s="17">
        <v>3041710</v>
      </c>
      <c r="AE58" s="17">
        <v>8641149</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8641149</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418851</v>
      </c>
      <c r="F61" s="107"/>
      <c r="G61" s="107">
        <f>IFERROR(G57-G60,"")</f>
        <v>44838000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0.95376920529801323</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284</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279</v>
      </c>
      <c r="C70" s="95"/>
      <c r="D70" s="20" t="s">
        <v>55</v>
      </c>
      <c r="E70" s="90">
        <f>IFERROR(HLOOKUP($AE$38,$AA$76:$AI$80,2,FALSE),"")</f>
        <v>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850" t="s">
        <v>7</v>
      </c>
      <c r="B85" s="1851"/>
      <c r="C85" s="1851"/>
      <c r="D85" s="1851"/>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850" t="s">
        <v>11</v>
      </c>
      <c r="B87" s="1851"/>
      <c r="C87" s="1851"/>
      <c r="D87" s="1851"/>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861" t="s">
        <v>14</v>
      </c>
      <c r="B89" s="1862"/>
      <c r="C89" s="1862"/>
      <c r="D89" s="1862"/>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850" t="s">
        <v>16</v>
      </c>
      <c r="B91" s="1851"/>
      <c r="C91" s="1851"/>
      <c r="D91" s="1852"/>
      <c r="E91" s="51" t="s">
        <v>285</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850" t="s">
        <v>28</v>
      </c>
      <c r="B98" s="1851"/>
      <c r="C98" s="1851"/>
      <c r="D98" s="1852"/>
      <c r="E98" s="1856" t="s">
        <v>84</v>
      </c>
      <c r="F98" s="1857"/>
      <c r="G98" s="1858" t="s">
        <v>29</v>
      </c>
      <c r="H98" s="1859"/>
      <c r="I98" s="1859"/>
      <c r="J98" s="1859"/>
      <c r="K98" s="1859"/>
      <c r="L98" s="1859"/>
      <c r="M98" s="1859"/>
      <c r="N98" s="1860"/>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850" t="s">
        <v>39</v>
      </c>
      <c r="B105" s="1851"/>
      <c r="C105" s="1851"/>
      <c r="D105" s="1852"/>
      <c r="E105" s="1853" t="s">
        <v>286</v>
      </c>
      <c r="F105" s="1854"/>
      <c r="G105" s="1854"/>
      <c r="H105" s="1854"/>
      <c r="I105" s="1854"/>
      <c r="J105" s="1854"/>
      <c r="K105" s="1854"/>
      <c r="L105" s="1854"/>
      <c r="M105" s="1854"/>
      <c r="N105" s="1855"/>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67"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861" t="s">
        <v>3</v>
      </c>
      <c r="Q4" s="1862"/>
      <c r="R4" s="1862"/>
      <c r="S4" s="1862"/>
      <c r="T4" s="196" t="str">
        <f>LEFT(E83,1)</f>
        <v>Ｂ</v>
      </c>
      <c r="U4" s="1987" t="s">
        <v>4</v>
      </c>
      <c r="V4" s="1987"/>
      <c r="W4" s="1987"/>
      <c r="X4" s="198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1850" t="s">
        <v>7</v>
      </c>
      <c r="Q6" s="1851"/>
      <c r="R6" s="1851"/>
      <c r="S6" s="1851"/>
      <c r="T6" s="196" t="str">
        <f>LEFT(E85,1)</f>
        <v>Ｂ</v>
      </c>
      <c r="U6" s="1987" t="s">
        <v>8</v>
      </c>
      <c r="V6" s="1987"/>
      <c r="W6" s="1987"/>
      <c r="X6" s="198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1989" t="s">
        <v>9</v>
      </c>
      <c r="B7" s="1990"/>
      <c r="C7" s="1990"/>
      <c r="D7" s="1990"/>
      <c r="E7" s="1991" t="str">
        <f t="shared" si="0"/>
        <v>地理情報システム（情報システム課）</v>
      </c>
      <c r="F7" s="1992"/>
      <c r="G7" s="1992"/>
      <c r="H7" s="1992"/>
      <c r="I7" s="1992"/>
      <c r="J7" s="1992"/>
      <c r="K7" s="1992"/>
      <c r="L7" s="1992"/>
      <c r="M7" s="1992"/>
      <c r="N7" s="1993"/>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1964" t="s">
        <v>10</v>
      </c>
      <c r="B8" s="1965"/>
      <c r="C8" s="1965"/>
      <c r="D8" s="1965"/>
      <c r="E8" s="1974" t="str">
        <f t="shared" si="0"/>
        <v>情報システム課（デジタル市役所推進室）</v>
      </c>
      <c r="F8" s="1975"/>
      <c r="G8" s="1975"/>
      <c r="H8" s="1975"/>
      <c r="I8" s="1975"/>
      <c r="J8" s="1975"/>
      <c r="K8" s="1975"/>
      <c r="L8" s="1975"/>
      <c r="M8" s="1975"/>
      <c r="N8" s="1976"/>
      <c r="P8" s="1961" t="s">
        <v>11</v>
      </c>
      <c r="Q8" s="1962"/>
      <c r="R8" s="1962"/>
      <c r="S8" s="1962"/>
      <c r="T8" s="183" t="str">
        <f>LEFT(E87,1)</f>
        <v>Ｂ</v>
      </c>
      <c r="U8" s="1977" t="s">
        <v>12</v>
      </c>
      <c r="V8" s="1977"/>
      <c r="W8" s="1977"/>
      <c r="X8" s="197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1979" t="s">
        <v>13</v>
      </c>
      <c r="B9" s="1980"/>
      <c r="C9" s="1980"/>
      <c r="D9" s="1981"/>
      <c r="E9" s="1982" t="str">
        <f t="shared" si="0"/>
        <v>職員が電子地図の閲覧・加工を行うための庁内用基図管理システムの維持管理を行う。
また、市民向けに市ホームページ上で生活情報マップ等を公開する新座市地理情報システム（にいざマップ）の維持管理を行う。
さらに、市民・事業者の利便性向上及び業務効率化を図る観点から、既存の地理情報システムの再構築を行う。</v>
      </c>
      <c r="F9" s="1983"/>
      <c r="G9" s="1983"/>
      <c r="H9" s="1983"/>
      <c r="I9" s="1983"/>
      <c r="J9" s="1983"/>
      <c r="K9" s="1983"/>
      <c r="L9" s="1983"/>
      <c r="M9" s="1983"/>
      <c r="N9" s="1984"/>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1985" t="s">
        <v>14</v>
      </c>
      <c r="Q10" s="1986"/>
      <c r="R10" s="1986"/>
      <c r="S10" s="1986"/>
      <c r="T10" s="196" t="str">
        <f>LEFT(E89,1)</f>
        <v>Ａ</v>
      </c>
      <c r="U10" s="1977" t="s">
        <v>15</v>
      </c>
      <c r="V10" s="1977"/>
      <c r="W10" s="1977"/>
      <c r="X10" s="197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懸案となっていた地理情報システム（ＧＩＳ）の更改を予定通り進めることができた。これにより、市民の利便性が向上するだけでなく、地域データの視覚化により、具体的で正確な計画立案や意思決定の精度向上が期待できる。
一方で、公開準備中となっているデータもあるため、今後は公開に向けた準備を進め、地図情報の充実を図ることにより、より利便性の高いシステムとなる。</v>
      </c>
      <c r="U12" s="1959"/>
      <c r="V12" s="1959"/>
      <c r="W12" s="1959"/>
      <c r="X12" s="1960"/>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1964" t="s">
        <v>17</v>
      </c>
      <c r="B14" s="1965"/>
      <c r="C14" s="1965"/>
      <c r="D14" s="1965"/>
      <c r="E14" s="1966" t="str">
        <f>E51</f>
        <v>■市が直接実施  □一部委託  □全部委託・指定管理  □その他</v>
      </c>
      <c r="F14" s="1967"/>
      <c r="G14" s="1967"/>
      <c r="H14" s="1967"/>
      <c r="I14" s="1967"/>
      <c r="J14" s="1967"/>
      <c r="K14" s="1967"/>
      <c r="L14" s="1967"/>
      <c r="M14" s="1967"/>
      <c r="N14" s="1968"/>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1964" t="s">
        <v>18</v>
      </c>
      <c r="B15" s="1965"/>
      <c r="C15" s="1965"/>
      <c r="D15" s="1965"/>
      <c r="E15" s="1966" t="str">
        <f>E52</f>
        <v>□国・県の制度　 □国・県の制度＋市独自の制度　 ■市独自の制度</v>
      </c>
      <c r="F15" s="1967"/>
      <c r="G15" s="1967"/>
      <c r="H15" s="1967"/>
      <c r="I15" s="1967"/>
      <c r="J15" s="1967"/>
      <c r="K15" s="1967"/>
      <c r="L15" s="1967"/>
      <c r="M15" s="1967"/>
      <c r="N15" s="1968"/>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1969" t="s">
        <v>19</v>
      </c>
      <c r="B16" s="1970"/>
      <c r="C16" s="1970"/>
      <c r="D16" s="1970"/>
      <c r="E16" s="1971" t="str">
        <f>E53</f>
        <v>地理空間情報活用推進基本法、官民データ活用推進基本法</v>
      </c>
      <c r="F16" s="1972"/>
      <c r="G16" s="1972"/>
      <c r="H16" s="1972"/>
      <c r="I16" s="1972"/>
      <c r="J16" s="1972"/>
      <c r="K16" s="1972"/>
      <c r="L16" s="1972"/>
      <c r="M16" s="1972"/>
      <c r="N16" s="1973"/>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42782000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13672000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29110000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42469900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312100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0.99270487588238043</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市民・事業者の利便性向上及び業務効率化を図るため、令和６年２月末から、インターネットを通じて利用できる「市民公開型地理情報システム（にいざマップ）」と、各所属で保有する都市計画、道路、住宅等の地図情報を庁内横断的に共有し、業務利用するための「庁内公開型地理情報システム」の更改を行った。</v>
      </c>
      <c r="F26" s="104"/>
      <c r="G26" s="104"/>
      <c r="H26" s="104"/>
      <c r="I26" s="104"/>
      <c r="J26" s="104"/>
      <c r="K26" s="104"/>
      <c r="L26" s="104"/>
      <c r="M26" s="104"/>
      <c r="N26" s="105"/>
      <c r="O26" s="12"/>
      <c r="P26" s="1961" t="s">
        <v>39</v>
      </c>
      <c r="Q26" s="1962"/>
      <c r="R26" s="1962"/>
      <c r="S26" s="1963"/>
      <c r="T26" s="152" t="str">
        <f>E105</f>
        <v>新システムの円滑な運用を行うとともに、アクセス数などの利用状況を分析しながら、より利便性の高いシステムとなるよう、掲載する地図情報等の充実を図る。</v>
      </c>
      <c r="U26" s="1959"/>
      <c r="V26" s="1959"/>
      <c r="W26" s="1959"/>
      <c r="X26" s="1960"/>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新にいざマップアクセス数</v>
      </c>
      <c r="C33" s="95"/>
      <c r="D33" s="15" t="str">
        <f t="shared" ref="D33:E36" si="1">D70</f>
        <v>件</v>
      </c>
      <c r="E33" s="147">
        <f t="shared" si="1"/>
        <v>2100</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1951" t="s">
        <v>9</v>
      </c>
      <c r="B44" s="1952"/>
      <c r="C44" s="1952"/>
      <c r="D44" s="1952"/>
      <c r="E44" s="1953" t="s">
        <v>287</v>
      </c>
      <c r="F44" s="1954"/>
      <c r="G44" s="1954"/>
      <c r="H44" s="1954"/>
      <c r="I44" s="1954"/>
      <c r="J44" s="1954"/>
      <c r="K44" s="1954"/>
      <c r="L44" s="1954"/>
      <c r="M44" s="1954"/>
      <c r="N44" s="1955"/>
    </row>
    <row r="45" spans="1:35" ht="20.100000000000001" customHeight="1" x14ac:dyDescent="0.15">
      <c r="A45" s="1946" t="s">
        <v>10</v>
      </c>
      <c r="B45" s="1947"/>
      <c r="C45" s="1947"/>
      <c r="D45" s="1947"/>
      <c r="E45" s="1956" t="s">
        <v>276</v>
      </c>
      <c r="F45" s="1957"/>
      <c r="G45" s="1957"/>
      <c r="H45" s="1957"/>
      <c r="I45" s="1957"/>
      <c r="J45" s="1957"/>
      <c r="K45" s="1957"/>
      <c r="L45" s="1957"/>
      <c r="M45" s="1957"/>
      <c r="N45" s="1958"/>
    </row>
    <row r="46" spans="1:35" ht="20.100000000000001" customHeight="1" x14ac:dyDescent="0.15">
      <c r="A46" s="1940" t="s">
        <v>13</v>
      </c>
      <c r="B46" s="1941"/>
      <c r="C46" s="1941"/>
      <c r="D46" s="1942"/>
      <c r="E46" s="1943" t="s">
        <v>288</v>
      </c>
      <c r="F46" s="1944"/>
      <c r="G46" s="1944"/>
      <c r="H46" s="1944"/>
      <c r="I46" s="1944"/>
      <c r="J46" s="1944"/>
      <c r="K46" s="1944"/>
      <c r="L46" s="1944"/>
      <c r="M46" s="1944"/>
      <c r="N46" s="1945"/>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1946" t="s">
        <v>17</v>
      </c>
      <c r="B51" s="1947"/>
      <c r="C51" s="1947"/>
      <c r="D51" s="1947"/>
      <c r="E51" s="1948" t="str">
        <f>AA52 &amp; "市が直接実施  " &amp; AB52  &amp; "一部委託  "  &amp; AC52 &amp; "全部委託・指定管理  " &amp; AD52 &amp; "その他"</f>
        <v>■市が直接実施  □一部委託  □全部委託・指定管理  □その他</v>
      </c>
      <c r="F51" s="1949"/>
      <c r="G51" s="1949"/>
      <c r="H51" s="1949"/>
      <c r="I51" s="1949"/>
      <c r="J51" s="1949"/>
      <c r="K51" s="1949"/>
      <c r="L51" s="1949"/>
      <c r="M51" s="1949"/>
      <c r="N51" s="1950"/>
    </row>
    <row r="52" spans="1:40" ht="20.100000000000001" customHeight="1" x14ac:dyDescent="0.15">
      <c r="A52" s="1946" t="s">
        <v>18</v>
      </c>
      <c r="B52" s="1947"/>
      <c r="C52" s="1947"/>
      <c r="D52" s="1947"/>
      <c r="E52" s="1948" t="str">
        <f>AA53 &amp; "国・県の制度　 " &amp; AB53  &amp; "国・県の制度＋市独自の制度　 "  &amp; AC53  &amp; "市独自の制度"</f>
        <v>□国・県の制度　 □国・県の制度＋市独自の制度　 ■市独自の制度</v>
      </c>
      <c r="F52" s="1949"/>
      <c r="G52" s="1949"/>
      <c r="H52" s="1949"/>
      <c r="I52" s="1949"/>
      <c r="J52" s="1949"/>
      <c r="K52" s="1949"/>
      <c r="L52" s="1949"/>
      <c r="M52" s="1949"/>
      <c r="N52" s="1950"/>
      <c r="AA52" s="2" t="s">
        <v>49</v>
      </c>
      <c r="AB52" s="2" t="s">
        <v>50</v>
      </c>
      <c r="AC52" s="2" t="s">
        <v>50</v>
      </c>
      <c r="AD52" s="2" t="s">
        <v>50</v>
      </c>
    </row>
    <row r="53" spans="1:40" ht="20.100000000000001" customHeight="1" thickBot="1" x14ac:dyDescent="0.2">
      <c r="A53" s="1935" t="s">
        <v>19</v>
      </c>
      <c r="B53" s="1936"/>
      <c r="C53" s="1936"/>
      <c r="D53" s="1936"/>
      <c r="E53" s="1937" t="s">
        <v>289</v>
      </c>
      <c r="F53" s="1938"/>
      <c r="G53" s="1938"/>
      <c r="H53" s="1938"/>
      <c r="I53" s="1938"/>
      <c r="J53" s="1938"/>
      <c r="K53" s="1938"/>
      <c r="L53" s="1938"/>
      <c r="M53" s="1938"/>
      <c r="N53" s="1939"/>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42782000</v>
      </c>
      <c r="F57" s="107"/>
      <c r="G57" s="107">
        <f>IFERROR(HLOOKUP($AF$38,$AA$56:$AI$57,2,FALSE)*1000,"")</f>
        <v>2957000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1418</v>
      </c>
      <c r="AE57" s="17">
        <v>42782</v>
      </c>
      <c r="AF57" s="17">
        <v>2957</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13672000</v>
      </c>
      <c r="G58" s="9"/>
      <c r="H58" s="10">
        <f>IFERROR(G57-H59,"")</f>
        <v>2957000</v>
      </c>
      <c r="I58" s="9"/>
      <c r="J58" s="10">
        <f>IFERROR(I57-J59,"")</f>
        <v>0</v>
      </c>
      <c r="K58" s="9"/>
      <c r="L58" s="10">
        <f>IFERROR(K57-L59,"")</f>
        <v>0</v>
      </c>
      <c r="M58" s="9"/>
      <c r="N58" s="11">
        <f>IFERROR(M57-N59,"")</f>
        <v>0</v>
      </c>
      <c r="AA58" s="17">
        <v>0</v>
      </c>
      <c r="AB58" s="17">
        <v>0</v>
      </c>
      <c r="AC58" s="17">
        <v>0</v>
      </c>
      <c r="AD58" s="17">
        <v>0</v>
      </c>
      <c r="AE58" s="17">
        <v>42469900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29110000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42469900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312100</v>
      </c>
      <c r="F61" s="107"/>
      <c r="G61" s="107">
        <f>IFERROR(G57-G60,"")</f>
        <v>2957000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29110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0.99270487588238043</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29110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290</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291</v>
      </c>
      <c r="C70" s="95"/>
      <c r="D70" s="20" t="s">
        <v>55</v>
      </c>
      <c r="E70" s="107">
        <f>IFERROR(HLOOKUP($AE$38,$AA$76:$AI$80,2,FALSE),"")</f>
        <v>2100</v>
      </c>
      <c r="F70" s="107"/>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2100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922" t="s">
        <v>7</v>
      </c>
      <c r="B85" s="1923"/>
      <c r="C85" s="1923"/>
      <c r="D85" s="1923"/>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922" t="s">
        <v>11</v>
      </c>
      <c r="B87" s="1923"/>
      <c r="C87" s="1923"/>
      <c r="D87" s="1923"/>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1933" t="s">
        <v>14</v>
      </c>
      <c r="B89" s="1934"/>
      <c r="C89" s="1934"/>
      <c r="D89" s="1934"/>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922" t="s">
        <v>16</v>
      </c>
      <c r="B91" s="1923"/>
      <c r="C91" s="1923"/>
      <c r="D91" s="1924"/>
      <c r="E91" s="51" t="s">
        <v>292</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922" t="s">
        <v>28</v>
      </c>
      <c r="B98" s="1923"/>
      <c r="C98" s="1923"/>
      <c r="D98" s="1924"/>
      <c r="E98" s="1928" t="s">
        <v>64</v>
      </c>
      <c r="F98" s="1929"/>
      <c r="G98" s="1930" t="s">
        <v>29</v>
      </c>
      <c r="H98" s="1931"/>
      <c r="I98" s="1931"/>
      <c r="J98" s="1931"/>
      <c r="K98" s="1931"/>
      <c r="L98" s="1931"/>
      <c r="M98" s="1931"/>
      <c r="N98" s="1932"/>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922" t="s">
        <v>39</v>
      </c>
      <c r="B105" s="1923"/>
      <c r="C105" s="1923"/>
      <c r="D105" s="1924"/>
      <c r="E105" s="1925" t="s">
        <v>293</v>
      </c>
      <c r="F105" s="1926"/>
      <c r="G105" s="1926"/>
      <c r="H105" s="1926"/>
      <c r="I105" s="1926"/>
      <c r="J105" s="1926"/>
      <c r="K105" s="1926"/>
      <c r="L105" s="1926"/>
      <c r="M105" s="1926"/>
      <c r="N105" s="1927"/>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1933" t="s">
        <v>3</v>
      </c>
      <c r="Q4" s="1934"/>
      <c r="R4" s="1934"/>
      <c r="S4" s="1934"/>
      <c r="T4" s="196" t="str">
        <f>LEFT(E83,1)</f>
        <v>Ｂ</v>
      </c>
      <c r="U4" s="2059" t="s">
        <v>4</v>
      </c>
      <c r="V4" s="2059"/>
      <c r="W4" s="2059"/>
      <c r="X4" s="206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1922" t="s">
        <v>7</v>
      </c>
      <c r="Q6" s="1923"/>
      <c r="R6" s="1923"/>
      <c r="S6" s="1923"/>
      <c r="T6" s="196" t="str">
        <f>LEFT(E85,1)</f>
        <v>Ａ</v>
      </c>
      <c r="U6" s="2059" t="s">
        <v>8</v>
      </c>
      <c r="V6" s="2059"/>
      <c r="W6" s="2059"/>
      <c r="X6" s="206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061" t="s">
        <v>9</v>
      </c>
      <c r="B7" s="2062"/>
      <c r="C7" s="2062"/>
      <c r="D7" s="2062"/>
      <c r="E7" s="2063" t="str">
        <f t="shared" si="0"/>
        <v>地理情報システム（都市計画課）</v>
      </c>
      <c r="F7" s="2064"/>
      <c r="G7" s="2064"/>
      <c r="H7" s="2064"/>
      <c r="I7" s="2064"/>
      <c r="J7" s="2064"/>
      <c r="K7" s="2064"/>
      <c r="L7" s="2064"/>
      <c r="M7" s="2064"/>
      <c r="N7" s="2065"/>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036" t="s">
        <v>10</v>
      </c>
      <c r="B8" s="2037"/>
      <c r="C8" s="2037"/>
      <c r="D8" s="2037"/>
      <c r="E8" s="2046" t="str">
        <f t="shared" si="0"/>
        <v>都市計画課</v>
      </c>
      <c r="F8" s="2047"/>
      <c r="G8" s="2047"/>
      <c r="H8" s="2047"/>
      <c r="I8" s="2047"/>
      <c r="J8" s="2047"/>
      <c r="K8" s="2047"/>
      <c r="L8" s="2047"/>
      <c r="M8" s="2047"/>
      <c r="N8" s="2048"/>
      <c r="P8" s="2033" t="s">
        <v>11</v>
      </c>
      <c r="Q8" s="2034"/>
      <c r="R8" s="2034"/>
      <c r="S8" s="2034"/>
      <c r="T8" s="183" t="str">
        <f>LEFT(E87,1)</f>
        <v>Ｂ</v>
      </c>
      <c r="U8" s="2049" t="s">
        <v>12</v>
      </c>
      <c r="V8" s="2049"/>
      <c r="W8" s="2049"/>
      <c r="X8" s="205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051" t="s">
        <v>13</v>
      </c>
      <c r="B9" s="2052"/>
      <c r="C9" s="2052"/>
      <c r="D9" s="2053"/>
      <c r="E9" s="2054" t="str">
        <f t="shared" si="0"/>
        <v>市民・事業者の利便性向上及び業務効率化を図る観点から、既存の地理情報システムの再構築を行う。</v>
      </c>
      <c r="F9" s="2055"/>
      <c r="G9" s="2055"/>
      <c r="H9" s="2055"/>
      <c r="I9" s="2055"/>
      <c r="J9" s="2055"/>
      <c r="K9" s="2055"/>
      <c r="L9" s="2055"/>
      <c r="M9" s="2055"/>
      <c r="N9" s="2056"/>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057" t="s">
        <v>14</v>
      </c>
      <c r="Q10" s="2058"/>
      <c r="R10" s="2058"/>
      <c r="S10" s="2058"/>
      <c r="T10" s="196" t="str">
        <f>LEFT(E89,1)</f>
        <v>Ａ</v>
      </c>
      <c r="U10" s="2049" t="s">
        <v>15</v>
      </c>
      <c r="V10" s="2049"/>
      <c r="W10" s="2049"/>
      <c r="X10" s="205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新たな地理情報システムは全庁統合型となっており、業務に関連する他課所管データ（地番図、路線図等）の閲覧が容易になったことから、業務効率が向上した。
併せて刷新された公開型システムについては、従来システムはＰＣでの閲覧に限られていたところ、新たなシステムはタブレットやスマートフォンによる閲覧も可能となるなど、利便性が向上している。また、事業者が自ら都市計画情報を検索できるよう、システム閲覧用の端末を窓口に設置することで、職員の対応時間が削減された。</v>
      </c>
      <c r="U12" s="2031"/>
      <c r="V12" s="2031"/>
      <c r="W12" s="2031"/>
      <c r="X12" s="203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036" t="s">
        <v>17</v>
      </c>
      <c r="B14" s="2037"/>
      <c r="C14" s="2037"/>
      <c r="D14" s="2037"/>
      <c r="E14" s="2038" t="str">
        <f>E51</f>
        <v>■市が直接実施  □一部委託  □全部委託・指定管理  □その他</v>
      </c>
      <c r="F14" s="2039"/>
      <c r="G14" s="2039"/>
      <c r="H14" s="2039"/>
      <c r="I14" s="2039"/>
      <c r="J14" s="2039"/>
      <c r="K14" s="2039"/>
      <c r="L14" s="2039"/>
      <c r="M14" s="2039"/>
      <c r="N14" s="2040"/>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036" t="s">
        <v>18</v>
      </c>
      <c r="B15" s="2037"/>
      <c r="C15" s="2037"/>
      <c r="D15" s="2037"/>
      <c r="E15" s="2038" t="str">
        <f>E52</f>
        <v>□国・県の制度　 □国・県の制度＋市独自の制度　 ■市独自の制度</v>
      </c>
      <c r="F15" s="2039"/>
      <c r="G15" s="2039"/>
      <c r="H15" s="2039"/>
      <c r="I15" s="2039"/>
      <c r="J15" s="2039"/>
      <c r="K15" s="2039"/>
      <c r="L15" s="2039"/>
      <c r="M15" s="2039"/>
      <c r="N15" s="2040"/>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041" t="s">
        <v>19</v>
      </c>
      <c r="B16" s="2042"/>
      <c r="C16" s="2042"/>
      <c r="D16" s="2042"/>
      <c r="E16" s="2043" t="str">
        <f>E53</f>
        <v>地理空間情報活用推進基本法、官民データ活用推進基本法</v>
      </c>
      <c r="F16" s="2044"/>
      <c r="G16" s="2044"/>
      <c r="H16" s="2044"/>
      <c r="I16" s="2044"/>
      <c r="J16" s="2044"/>
      <c r="K16" s="2044"/>
      <c r="L16" s="2044"/>
      <c r="M16" s="2044"/>
      <c r="N16" s="2045"/>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1137000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646000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491000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400397</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736603</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0.35215215479331574</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新たに統合型地理情報システム「ＰａｓＣＡＬ」を導入（令和６年３月供用開始）するとともに、市民・事業者向けの公開用地理情報システムも併せて刷新を行った。</v>
      </c>
      <c r="F26" s="104"/>
      <c r="G26" s="104"/>
      <c r="H26" s="104"/>
      <c r="I26" s="104"/>
      <c r="J26" s="104"/>
      <c r="K26" s="104"/>
      <c r="L26" s="104"/>
      <c r="M26" s="104"/>
      <c r="N26" s="105"/>
      <c r="O26" s="12"/>
      <c r="P26" s="2033" t="s">
        <v>39</v>
      </c>
      <c r="Q26" s="2034"/>
      <c r="R26" s="2034"/>
      <c r="S26" s="2035"/>
      <c r="T26" s="152" t="str">
        <f>E105</f>
        <v>システムに搭載する地図や情報の増強に取り組み、更なる利便性及び業務効率の向上を図っていく。</v>
      </c>
      <c r="U26" s="2031"/>
      <c r="V26" s="2031"/>
      <c r="W26" s="2031"/>
      <c r="X26" s="2032"/>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搭載地図の種類（都市計画課所管分）</v>
      </c>
      <c r="C33" s="95"/>
      <c r="D33" s="15" t="str">
        <f t="shared" ref="D33:E36" si="1">D70</f>
        <v>枚</v>
      </c>
      <c r="E33" s="147">
        <f t="shared" si="1"/>
        <v>24</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023" t="s">
        <v>9</v>
      </c>
      <c r="B44" s="2024"/>
      <c r="C44" s="2024"/>
      <c r="D44" s="2024"/>
      <c r="E44" s="2025" t="s">
        <v>294</v>
      </c>
      <c r="F44" s="2026"/>
      <c r="G44" s="2026"/>
      <c r="H44" s="2026"/>
      <c r="I44" s="2026"/>
      <c r="J44" s="2026"/>
      <c r="K44" s="2026"/>
      <c r="L44" s="2026"/>
      <c r="M44" s="2026"/>
      <c r="N44" s="2027"/>
    </row>
    <row r="45" spans="1:35" ht="20.100000000000001" customHeight="1" x14ac:dyDescent="0.15">
      <c r="A45" s="2018" t="s">
        <v>10</v>
      </c>
      <c r="B45" s="2019"/>
      <c r="C45" s="2019"/>
      <c r="D45" s="2019"/>
      <c r="E45" s="2028" t="s">
        <v>295</v>
      </c>
      <c r="F45" s="2029"/>
      <c r="G45" s="2029"/>
      <c r="H45" s="2029"/>
      <c r="I45" s="2029"/>
      <c r="J45" s="2029"/>
      <c r="K45" s="2029"/>
      <c r="L45" s="2029"/>
      <c r="M45" s="2029"/>
      <c r="N45" s="2030"/>
    </row>
    <row r="46" spans="1:35" ht="20.100000000000001" customHeight="1" x14ac:dyDescent="0.15">
      <c r="A46" s="2012" t="s">
        <v>13</v>
      </c>
      <c r="B46" s="2013"/>
      <c r="C46" s="2013"/>
      <c r="D46" s="2014"/>
      <c r="E46" s="2015" t="s">
        <v>296</v>
      </c>
      <c r="F46" s="2016"/>
      <c r="G46" s="2016"/>
      <c r="H46" s="2016"/>
      <c r="I46" s="2016"/>
      <c r="J46" s="2016"/>
      <c r="K46" s="2016"/>
      <c r="L46" s="2016"/>
      <c r="M46" s="2016"/>
      <c r="N46" s="2017"/>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018" t="s">
        <v>17</v>
      </c>
      <c r="B51" s="2019"/>
      <c r="C51" s="2019"/>
      <c r="D51" s="2019"/>
      <c r="E51" s="2020" t="str">
        <f>AA52 &amp; "市が直接実施  " &amp; AB52  &amp; "一部委託  "  &amp; AC52 &amp; "全部委託・指定管理  " &amp; AD52 &amp; "その他"</f>
        <v>■市が直接実施  □一部委託  □全部委託・指定管理  □その他</v>
      </c>
      <c r="F51" s="2021"/>
      <c r="G51" s="2021"/>
      <c r="H51" s="2021"/>
      <c r="I51" s="2021"/>
      <c r="J51" s="2021"/>
      <c r="K51" s="2021"/>
      <c r="L51" s="2021"/>
      <c r="M51" s="2021"/>
      <c r="N51" s="2022"/>
    </row>
    <row r="52" spans="1:40" ht="20.100000000000001" customHeight="1" x14ac:dyDescent="0.15">
      <c r="A52" s="2018" t="s">
        <v>18</v>
      </c>
      <c r="B52" s="2019"/>
      <c r="C52" s="2019"/>
      <c r="D52" s="2019"/>
      <c r="E52" s="2020" t="str">
        <f>AA53 &amp; "国・県の制度　 " &amp; AB53  &amp; "国・県の制度＋市独自の制度　 "  &amp; AC53  &amp; "市独自の制度"</f>
        <v>□国・県の制度　 □国・県の制度＋市独自の制度　 ■市独自の制度</v>
      </c>
      <c r="F52" s="2021"/>
      <c r="G52" s="2021"/>
      <c r="H52" s="2021"/>
      <c r="I52" s="2021"/>
      <c r="J52" s="2021"/>
      <c r="K52" s="2021"/>
      <c r="L52" s="2021"/>
      <c r="M52" s="2021"/>
      <c r="N52" s="2022"/>
      <c r="AA52" s="2" t="s">
        <v>49</v>
      </c>
      <c r="AB52" s="2" t="s">
        <v>50</v>
      </c>
      <c r="AC52" s="2" t="s">
        <v>50</v>
      </c>
      <c r="AD52" s="2" t="s">
        <v>50</v>
      </c>
    </row>
    <row r="53" spans="1:40" ht="20.100000000000001" customHeight="1" thickBot="1" x14ac:dyDescent="0.2">
      <c r="A53" s="2007" t="s">
        <v>19</v>
      </c>
      <c r="B53" s="2008"/>
      <c r="C53" s="2008"/>
      <c r="D53" s="2008"/>
      <c r="E53" s="2009" t="s">
        <v>289</v>
      </c>
      <c r="F53" s="2010"/>
      <c r="G53" s="2010"/>
      <c r="H53" s="2010"/>
      <c r="I53" s="2010"/>
      <c r="J53" s="2010"/>
      <c r="K53" s="2010"/>
      <c r="L53" s="2010"/>
      <c r="M53" s="2010"/>
      <c r="N53" s="2011"/>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1137000</v>
      </c>
      <c r="F57" s="107"/>
      <c r="G57" s="107">
        <f>IFERROR(HLOOKUP($AF$38,$AA$56:$AI$57,2,FALSE)*1000,"")</f>
        <v>2957000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0</v>
      </c>
      <c r="AE57" s="17">
        <v>1137</v>
      </c>
      <c r="AF57" s="17">
        <v>2957</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646000</v>
      </c>
      <c r="G58" s="9"/>
      <c r="H58" s="10">
        <f>IFERROR(G57-H59,"")</f>
        <v>2957000</v>
      </c>
      <c r="I58" s="9"/>
      <c r="J58" s="10">
        <f>IFERROR(I57-J59,"")</f>
        <v>0</v>
      </c>
      <c r="K58" s="9"/>
      <c r="L58" s="10">
        <f>IFERROR(K57-L59,"")</f>
        <v>0</v>
      </c>
      <c r="M58" s="9"/>
      <c r="N58" s="11">
        <f>IFERROR(M57-N59,"")</f>
        <v>0</v>
      </c>
      <c r="AA58" s="17">
        <v>0</v>
      </c>
      <c r="AB58" s="17">
        <v>0</v>
      </c>
      <c r="AC58" s="17">
        <v>0</v>
      </c>
      <c r="AD58" s="17">
        <v>0</v>
      </c>
      <c r="AE58" s="17">
        <v>400397</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491000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400397</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736603</v>
      </c>
      <c r="F61" s="107"/>
      <c r="G61" s="107">
        <f>IFERROR(G57-G60,"")</f>
        <v>2957000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491</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0.35215215479331574</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491</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297</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298</v>
      </c>
      <c r="C70" s="95"/>
      <c r="D70" s="20" t="s">
        <v>152</v>
      </c>
      <c r="E70" s="90">
        <f>IFERROR(HLOOKUP($AE$38,$AA$76:$AI$80,2,FALSE),"")</f>
        <v>24</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24</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1994" t="s">
        <v>7</v>
      </c>
      <c r="B85" s="1995"/>
      <c r="C85" s="1995"/>
      <c r="D85" s="1995"/>
      <c r="E85" s="78" t="s">
        <v>214</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1994" t="s">
        <v>11</v>
      </c>
      <c r="B87" s="1995"/>
      <c r="C87" s="1995"/>
      <c r="D87" s="1995"/>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005" t="s">
        <v>14</v>
      </c>
      <c r="B89" s="2006"/>
      <c r="C89" s="2006"/>
      <c r="D89" s="2006"/>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1994" t="s">
        <v>16</v>
      </c>
      <c r="B91" s="1995"/>
      <c r="C91" s="1995"/>
      <c r="D91" s="1996"/>
      <c r="E91" s="51" t="s">
        <v>299</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1994" t="s">
        <v>28</v>
      </c>
      <c r="B98" s="1995"/>
      <c r="C98" s="1995"/>
      <c r="D98" s="1996"/>
      <c r="E98" s="2000" t="s">
        <v>64</v>
      </c>
      <c r="F98" s="2001"/>
      <c r="G98" s="2002" t="s">
        <v>29</v>
      </c>
      <c r="H98" s="2003"/>
      <c r="I98" s="2003"/>
      <c r="J98" s="2003"/>
      <c r="K98" s="2003"/>
      <c r="L98" s="2003"/>
      <c r="M98" s="2003"/>
      <c r="N98" s="2004"/>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1994" t="s">
        <v>39</v>
      </c>
      <c r="B105" s="1995"/>
      <c r="C105" s="1995"/>
      <c r="D105" s="1996"/>
      <c r="E105" s="1997" t="s">
        <v>300</v>
      </c>
      <c r="F105" s="1998"/>
      <c r="G105" s="1998"/>
      <c r="H105" s="1998"/>
      <c r="I105" s="1998"/>
      <c r="J105" s="1998"/>
      <c r="K105" s="1998"/>
      <c r="L105" s="1998"/>
      <c r="M105" s="1998"/>
      <c r="N105" s="1999"/>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19"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005" t="s">
        <v>3</v>
      </c>
      <c r="Q4" s="2006"/>
      <c r="R4" s="2006"/>
      <c r="S4" s="2006"/>
      <c r="T4" s="196" t="str">
        <f>LEFT(E83,1)</f>
        <v>Ｂ</v>
      </c>
      <c r="U4" s="2131" t="s">
        <v>4</v>
      </c>
      <c r="V4" s="2131"/>
      <c r="W4" s="2131"/>
      <c r="X4" s="213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1994" t="s">
        <v>7</v>
      </c>
      <c r="Q6" s="1995"/>
      <c r="R6" s="1995"/>
      <c r="S6" s="1995"/>
      <c r="T6" s="196" t="str">
        <f>LEFT(E85,1)</f>
        <v>Ａ</v>
      </c>
      <c r="U6" s="2131" t="s">
        <v>8</v>
      </c>
      <c r="V6" s="2131"/>
      <c r="W6" s="2131"/>
      <c r="X6" s="213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133" t="s">
        <v>9</v>
      </c>
      <c r="B7" s="2134"/>
      <c r="C7" s="2134"/>
      <c r="D7" s="2134"/>
      <c r="E7" s="2135" t="str">
        <f t="shared" si="0"/>
        <v>電子申請システム</v>
      </c>
      <c r="F7" s="2136"/>
      <c r="G7" s="2136"/>
      <c r="H7" s="2136"/>
      <c r="I7" s="2136"/>
      <c r="J7" s="2136"/>
      <c r="K7" s="2136"/>
      <c r="L7" s="2136"/>
      <c r="M7" s="2136"/>
      <c r="N7" s="2137"/>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108" t="s">
        <v>10</v>
      </c>
      <c r="B8" s="2109"/>
      <c r="C8" s="2109"/>
      <c r="D8" s="2109"/>
      <c r="E8" s="2118" t="str">
        <f t="shared" si="0"/>
        <v>情報システム課（デジタル市役所推進室）</v>
      </c>
      <c r="F8" s="2119"/>
      <c r="G8" s="2119"/>
      <c r="H8" s="2119"/>
      <c r="I8" s="2119"/>
      <c r="J8" s="2119"/>
      <c r="K8" s="2119"/>
      <c r="L8" s="2119"/>
      <c r="M8" s="2119"/>
      <c r="N8" s="2120"/>
      <c r="P8" s="2105" t="s">
        <v>11</v>
      </c>
      <c r="Q8" s="2106"/>
      <c r="R8" s="2106"/>
      <c r="S8" s="2106"/>
      <c r="T8" s="183" t="str">
        <f>LEFT(E87,1)</f>
        <v>Ｂ</v>
      </c>
      <c r="U8" s="2121" t="s">
        <v>12</v>
      </c>
      <c r="V8" s="2121"/>
      <c r="W8" s="2121"/>
      <c r="X8" s="212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123" t="s">
        <v>13</v>
      </c>
      <c r="B9" s="2124"/>
      <c r="C9" s="2124"/>
      <c r="D9" s="2125"/>
      <c r="E9" s="2126" t="str">
        <f t="shared" si="0"/>
        <v>市民が利用する電子申請の継続的かつ安定的なサービス提供を図るため、埼玉県及び県内市町村と共同して、埼玉県市町村電子申請共同システムを運用するもの。</v>
      </c>
      <c r="F9" s="2127"/>
      <c r="G9" s="2127"/>
      <c r="H9" s="2127"/>
      <c r="I9" s="2127"/>
      <c r="J9" s="2127"/>
      <c r="K9" s="2127"/>
      <c r="L9" s="2127"/>
      <c r="M9" s="2127"/>
      <c r="N9" s="2128"/>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129" t="s">
        <v>14</v>
      </c>
      <c r="Q10" s="2130"/>
      <c r="R10" s="2130"/>
      <c r="S10" s="2130"/>
      <c r="T10" s="196" t="str">
        <f>LEFT(E89,1)</f>
        <v>Ａ</v>
      </c>
      <c r="U10" s="2121" t="s">
        <v>15</v>
      </c>
      <c r="V10" s="2121"/>
      <c r="W10" s="2121"/>
      <c r="X10" s="212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令和５年度から全所属で電子申請の様式作成などを行うこととしたことで、各所属において自発的に様式を作ることができ、効率的にオンライン化を進めることができた。
オンライン化が促進されることにより、市民の利便性向上や業務の効率化が期待される。</v>
      </c>
      <c r="U12" s="2103"/>
      <c r="V12" s="2103"/>
      <c r="W12" s="2103"/>
      <c r="X12" s="210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108" t="s">
        <v>17</v>
      </c>
      <c r="B14" s="2109"/>
      <c r="C14" s="2109"/>
      <c r="D14" s="2109"/>
      <c r="E14" s="2110" t="str">
        <f>E51</f>
        <v>■市が直接実施  □一部委託  □全部委託・指定管理  □その他</v>
      </c>
      <c r="F14" s="2111"/>
      <c r="G14" s="2111"/>
      <c r="H14" s="2111"/>
      <c r="I14" s="2111"/>
      <c r="J14" s="2111"/>
      <c r="K14" s="2111"/>
      <c r="L14" s="2111"/>
      <c r="M14" s="2111"/>
      <c r="N14" s="2112"/>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108" t="s">
        <v>18</v>
      </c>
      <c r="B15" s="2109"/>
      <c r="C15" s="2109"/>
      <c r="D15" s="2109"/>
      <c r="E15" s="2110" t="str">
        <f>E52</f>
        <v>□国・県の制度　 ■国・県の制度＋市独自の制度　 □市独自の制度</v>
      </c>
      <c r="F15" s="2111"/>
      <c r="G15" s="2111"/>
      <c r="H15" s="2111"/>
      <c r="I15" s="2111"/>
      <c r="J15" s="2111"/>
      <c r="K15" s="2111"/>
      <c r="L15" s="2111"/>
      <c r="M15" s="2111"/>
      <c r="N15" s="2112"/>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113" t="s">
        <v>19</v>
      </c>
      <c r="B16" s="2114"/>
      <c r="C16" s="2114"/>
      <c r="D16" s="2114"/>
      <c r="E16" s="2115" t="str">
        <f>E53</f>
        <v>新座市情報通信技術を活用した行政の推進に関する条例</v>
      </c>
      <c r="F16" s="2116"/>
      <c r="G16" s="2116"/>
      <c r="H16" s="2116"/>
      <c r="I16" s="2116"/>
      <c r="J16" s="2116"/>
      <c r="K16" s="2116"/>
      <c r="L16" s="2116"/>
      <c r="M16" s="2116"/>
      <c r="N16" s="2117"/>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797000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797000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792947</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4053</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0.99491468005018824</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行政手続オンライン化方針では、オンライン化の効果やオンライン化し易さの観点から、各手続に対してオンライン化優先度を分類しており、優先度の高いものからオンライン化を進めているところである。
まずは、令和６年９月末までを期限として、方針でオンライン化優先度が高いとしている手続の電子化に重点的に取り組んでいる。
令和５年度からは全所属に配置したＤＸ推進員を中心に、電子申請の様式作成などを行うこととし、全庁を挙げたオンライン化の取組を進めた。</v>
      </c>
      <c r="F26" s="104"/>
      <c r="G26" s="104"/>
      <c r="H26" s="104"/>
      <c r="I26" s="104"/>
      <c r="J26" s="104"/>
      <c r="K26" s="104"/>
      <c r="L26" s="104"/>
      <c r="M26" s="104"/>
      <c r="N26" s="105"/>
      <c r="O26" s="12"/>
      <c r="P26" s="2105" t="s">
        <v>39</v>
      </c>
      <c r="Q26" s="2106"/>
      <c r="R26" s="2106"/>
      <c r="S26" s="2107"/>
      <c r="T26" s="152" t="str">
        <f>E105</f>
        <v>今後もオンライン化方針に基づき、行政手続のオンライン化を進める。
また、オンライン化した手続の周知も積極的に行うこととし、手続におけるオンラインの利用率向上に努める。
ＤＸ研修等を通じて、デジタル化やオンライン化の重要性を啓発し、各所属のニーズに応じた具体的な支援を行っていく。</v>
      </c>
      <c r="U26" s="2103"/>
      <c r="V26" s="2103"/>
      <c r="W26" s="2103"/>
      <c r="X26" s="2104"/>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県共同利用電子申請受付手続数</v>
      </c>
      <c r="C33" s="95"/>
      <c r="D33" s="15" t="str">
        <f t="shared" ref="D33:E36" si="1">D70</f>
        <v>手続</v>
      </c>
      <c r="E33" s="147">
        <f t="shared" si="1"/>
        <v>210</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県共同利用電子申請受付数</v>
      </c>
      <c r="C34" s="95"/>
      <c r="D34" s="15" t="str">
        <f t="shared" si="1"/>
        <v>件</v>
      </c>
      <c r="E34" s="161">
        <f t="shared" si="1"/>
        <v>22296</v>
      </c>
      <c r="F34" s="161"/>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095" t="s">
        <v>9</v>
      </c>
      <c r="B44" s="2096"/>
      <c r="C44" s="2096"/>
      <c r="D44" s="2096"/>
      <c r="E44" s="2097" t="s">
        <v>301</v>
      </c>
      <c r="F44" s="2098"/>
      <c r="G44" s="2098"/>
      <c r="H44" s="2098"/>
      <c r="I44" s="2098"/>
      <c r="J44" s="2098"/>
      <c r="K44" s="2098"/>
      <c r="L44" s="2098"/>
      <c r="M44" s="2098"/>
      <c r="N44" s="2099"/>
    </row>
    <row r="45" spans="1:35" ht="20.100000000000001" customHeight="1" x14ac:dyDescent="0.15">
      <c r="A45" s="2090" t="s">
        <v>10</v>
      </c>
      <c r="B45" s="2091"/>
      <c r="C45" s="2091"/>
      <c r="D45" s="2091"/>
      <c r="E45" s="2100" t="s">
        <v>276</v>
      </c>
      <c r="F45" s="2101"/>
      <c r="G45" s="2101"/>
      <c r="H45" s="2101"/>
      <c r="I45" s="2101"/>
      <c r="J45" s="2101"/>
      <c r="K45" s="2101"/>
      <c r="L45" s="2101"/>
      <c r="M45" s="2101"/>
      <c r="N45" s="2102"/>
    </row>
    <row r="46" spans="1:35" ht="20.100000000000001" customHeight="1" x14ac:dyDescent="0.15">
      <c r="A46" s="2084" t="s">
        <v>13</v>
      </c>
      <c r="B46" s="2085"/>
      <c r="C46" s="2085"/>
      <c r="D46" s="2086"/>
      <c r="E46" s="2087" t="s">
        <v>302</v>
      </c>
      <c r="F46" s="2088"/>
      <c r="G46" s="2088"/>
      <c r="H46" s="2088"/>
      <c r="I46" s="2088"/>
      <c r="J46" s="2088"/>
      <c r="K46" s="2088"/>
      <c r="L46" s="2088"/>
      <c r="M46" s="2088"/>
      <c r="N46" s="2089"/>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090" t="s">
        <v>17</v>
      </c>
      <c r="B51" s="2091"/>
      <c r="C51" s="2091"/>
      <c r="D51" s="2091"/>
      <c r="E51" s="2092" t="str">
        <f>AA52 &amp; "市が直接実施  " &amp; AB52  &amp; "一部委託  "  &amp; AC52 &amp; "全部委託・指定管理  " &amp; AD52 &amp; "その他"</f>
        <v>■市が直接実施  □一部委託  □全部委託・指定管理  □その他</v>
      </c>
      <c r="F51" s="2093"/>
      <c r="G51" s="2093"/>
      <c r="H51" s="2093"/>
      <c r="I51" s="2093"/>
      <c r="J51" s="2093"/>
      <c r="K51" s="2093"/>
      <c r="L51" s="2093"/>
      <c r="M51" s="2093"/>
      <c r="N51" s="2094"/>
    </row>
    <row r="52" spans="1:40" ht="20.100000000000001" customHeight="1" x14ac:dyDescent="0.15">
      <c r="A52" s="2090" t="s">
        <v>18</v>
      </c>
      <c r="B52" s="2091"/>
      <c r="C52" s="2091"/>
      <c r="D52" s="2091"/>
      <c r="E52" s="2092" t="str">
        <f>AA53 &amp; "国・県の制度　 " &amp; AB53  &amp; "国・県の制度＋市独自の制度　 "  &amp; AC53  &amp; "市独自の制度"</f>
        <v>□国・県の制度　 ■国・県の制度＋市独自の制度　 □市独自の制度</v>
      </c>
      <c r="F52" s="2093"/>
      <c r="G52" s="2093"/>
      <c r="H52" s="2093"/>
      <c r="I52" s="2093"/>
      <c r="J52" s="2093"/>
      <c r="K52" s="2093"/>
      <c r="L52" s="2093"/>
      <c r="M52" s="2093"/>
      <c r="N52" s="2094"/>
      <c r="AA52" s="2" t="s">
        <v>49</v>
      </c>
      <c r="AB52" s="2" t="s">
        <v>50</v>
      </c>
      <c r="AC52" s="2" t="s">
        <v>50</v>
      </c>
      <c r="AD52" s="2" t="s">
        <v>50</v>
      </c>
    </row>
    <row r="53" spans="1:40" ht="20.100000000000001" customHeight="1" thickBot="1" x14ac:dyDescent="0.2">
      <c r="A53" s="2079" t="s">
        <v>19</v>
      </c>
      <c r="B53" s="2080"/>
      <c r="C53" s="2080"/>
      <c r="D53" s="2080"/>
      <c r="E53" s="2081" t="s">
        <v>303</v>
      </c>
      <c r="F53" s="2082"/>
      <c r="G53" s="2082"/>
      <c r="H53" s="2082"/>
      <c r="I53" s="2082"/>
      <c r="J53" s="2082"/>
      <c r="K53" s="2082"/>
      <c r="L53" s="2082"/>
      <c r="M53" s="2082"/>
      <c r="N53" s="2083"/>
      <c r="AA53" s="2" t="s">
        <v>50</v>
      </c>
      <c r="AB53" s="2" t="s">
        <v>49</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797000</v>
      </c>
      <c r="F57" s="107"/>
      <c r="G57" s="107">
        <f>IFERROR(HLOOKUP($AF$38,$AA$56:$AI$57,2,FALSE)*1000,"")</f>
        <v>1053000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24143</v>
      </c>
      <c r="AE57" s="17">
        <v>797</v>
      </c>
      <c r="AF57" s="17">
        <v>1053</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797000</v>
      </c>
      <c r="G58" s="9"/>
      <c r="H58" s="10">
        <f>IFERROR(G57-H59,"")</f>
        <v>1053000</v>
      </c>
      <c r="I58" s="9"/>
      <c r="J58" s="10">
        <f>IFERROR(I57-J59,"")</f>
        <v>0</v>
      </c>
      <c r="K58" s="9"/>
      <c r="L58" s="10">
        <f>IFERROR(K57-L59,"")</f>
        <v>0</v>
      </c>
      <c r="M58" s="9"/>
      <c r="N58" s="11">
        <f>IFERROR(M57-N59,"")</f>
        <v>0</v>
      </c>
      <c r="AA58" s="17">
        <v>0</v>
      </c>
      <c r="AB58" s="17">
        <v>0</v>
      </c>
      <c r="AC58" s="17">
        <v>0</v>
      </c>
      <c r="AD58" s="17">
        <v>40968</v>
      </c>
      <c r="AE58" s="17">
        <v>792947</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792947</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4053</v>
      </c>
      <c r="F61" s="107"/>
      <c r="G61" s="107">
        <f>IFERROR(G57-G60,"")</f>
        <v>1053000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11321</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0.99491468005018824</v>
      </c>
      <c r="F62" s="109"/>
      <c r="G62" s="109">
        <f>IFERROR(G$60/G$57,"")</f>
        <v>0</v>
      </c>
      <c r="H62" s="109"/>
      <c r="I62" s="109" t="str">
        <f>IFERROR(I$60/I$57,"")</f>
        <v/>
      </c>
      <c r="J62" s="109"/>
      <c r="K62" s="109" t="str">
        <f>IFERROR(K$60/K$57,"")</f>
        <v/>
      </c>
      <c r="L62" s="109"/>
      <c r="M62" s="109" t="str">
        <f>IFERROR(M$60/M$57,"")</f>
        <v/>
      </c>
      <c r="N62" s="110"/>
      <c r="AA62" s="19">
        <v>0</v>
      </c>
      <c r="AB62" s="19">
        <v>0</v>
      </c>
      <c r="AC62" s="19">
        <v>0</v>
      </c>
      <c r="AD62" s="19">
        <v>11321</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304</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305</v>
      </c>
      <c r="C70" s="95"/>
      <c r="D70" s="20" t="s">
        <v>306</v>
      </c>
      <c r="E70" s="90">
        <f>IFERROR(HLOOKUP($AE$38,$AA$76:$AI$80,2,FALSE),"")</f>
        <v>210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307</v>
      </c>
      <c r="C71" s="95"/>
      <c r="D71" s="20" t="s">
        <v>55</v>
      </c>
      <c r="E71" s="90">
        <f>IFERROR(HLOOKUP($AE$38,$AA$76:$AI$80,3,FALSE),"")</f>
        <v>22296</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210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22296</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066" t="s">
        <v>7</v>
      </c>
      <c r="B85" s="2067"/>
      <c r="C85" s="2067"/>
      <c r="D85" s="2067"/>
      <c r="E85" s="78" t="s">
        <v>214</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066" t="s">
        <v>11</v>
      </c>
      <c r="B87" s="2067"/>
      <c r="C87" s="2067"/>
      <c r="D87" s="2067"/>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077" t="s">
        <v>14</v>
      </c>
      <c r="B89" s="2078"/>
      <c r="C89" s="2078"/>
      <c r="D89" s="2078"/>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066" t="s">
        <v>16</v>
      </c>
      <c r="B91" s="2067"/>
      <c r="C91" s="2067"/>
      <c r="D91" s="2068"/>
      <c r="E91" s="51" t="s">
        <v>308</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066" t="s">
        <v>28</v>
      </c>
      <c r="B98" s="2067"/>
      <c r="C98" s="2067"/>
      <c r="D98" s="2068"/>
      <c r="E98" s="2072" t="s">
        <v>64</v>
      </c>
      <c r="F98" s="2073"/>
      <c r="G98" s="2074" t="s">
        <v>29</v>
      </c>
      <c r="H98" s="2075"/>
      <c r="I98" s="2075"/>
      <c r="J98" s="2075"/>
      <c r="K98" s="2075"/>
      <c r="L98" s="2075"/>
      <c r="M98" s="2075"/>
      <c r="N98" s="2076"/>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066" t="s">
        <v>39</v>
      </c>
      <c r="B105" s="2067"/>
      <c r="C105" s="2067"/>
      <c r="D105" s="2068"/>
      <c r="E105" s="2069" t="s">
        <v>309</v>
      </c>
      <c r="F105" s="2070"/>
      <c r="G105" s="2070"/>
      <c r="H105" s="2070"/>
      <c r="I105" s="2070"/>
      <c r="J105" s="2070"/>
      <c r="K105" s="2070"/>
      <c r="L105" s="2070"/>
      <c r="M105" s="2070"/>
      <c r="N105" s="2071"/>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077" t="s">
        <v>3</v>
      </c>
      <c r="Q4" s="2078"/>
      <c r="R4" s="2078"/>
      <c r="S4" s="2078"/>
      <c r="T4" s="196" t="str">
        <f>LEFT(E83,1)</f>
        <v>Ｂ</v>
      </c>
      <c r="U4" s="2203" t="s">
        <v>4</v>
      </c>
      <c r="V4" s="2203"/>
      <c r="W4" s="2203"/>
      <c r="X4" s="220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066" t="s">
        <v>7</v>
      </c>
      <c r="Q6" s="2067"/>
      <c r="R6" s="2067"/>
      <c r="S6" s="2067"/>
      <c r="T6" s="196" t="str">
        <f>LEFT(E85,1)</f>
        <v>Ａ</v>
      </c>
      <c r="U6" s="2203" t="s">
        <v>8</v>
      </c>
      <c r="V6" s="2203"/>
      <c r="W6" s="2203"/>
      <c r="X6" s="220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205" t="s">
        <v>9</v>
      </c>
      <c r="B7" s="2206"/>
      <c r="C7" s="2206"/>
      <c r="D7" s="2206"/>
      <c r="E7" s="2207" t="str">
        <f t="shared" si="0"/>
        <v>公共施設予約システム</v>
      </c>
      <c r="F7" s="2208"/>
      <c r="G7" s="2208"/>
      <c r="H7" s="2208"/>
      <c r="I7" s="2208"/>
      <c r="J7" s="2208"/>
      <c r="K7" s="2208"/>
      <c r="L7" s="2208"/>
      <c r="M7" s="2208"/>
      <c r="N7" s="2209"/>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180" t="s">
        <v>10</v>
      </c>
      <c r="B8" s="2181"/>
      <c r="C8" s="2181"/>
      <c r="D8" s="2181"/>
      <c r="E8" s="2190" t="str">
        <f t="shared" si="0"/>
        <v>情報システム課（デジタル市役所推進室）</v>
      </c>
      <c r="F8" s="2191"/>
      <c r="G8" s="2191"/>
      <c r="H8" s="2191"/>
      <c r="I8" s="2191"/>
      <c r="J8" s="2191"/>
      <c r="K8" s="2191"/>
      <c r="L8" s="2191"/>
      <c r="M8" s="2191"/>
      <c r="N8" s="2192"/>
      <c r="P8" s="2177" t="s">
        <v>11</v>
      </c>
      <c r="Q8" s="2178"/>
      <c r="R8" s="2178"/>
      <c r="S8" s="2178"/>
      <c r="T8" s="183" t="str">
        <f>LEFT(E87,1)</f>
        <v>Ｂ</v>
      </c>
      <c r="U8" s="2193" t="s">
        <v>12</v>
      </c>
      <c r="V8" s="2193"/>
      <c r="W8" s="2193"/>
      <c r="X8" s="219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195" t="s">
        <v>13</v>
      </c>
      <c r="B9" s="2196"/>
      <c r="C9" s="2196"/>
      <c r="D9" s="2197"/>
      <c r="E9" s="2198" t="str">
        <f t="shared" si="0"/>
        <v>利用者の利便性を向上させるため、インターネットを通じて施設の空き状況照会及び予約が２４時間可能となる公共施設予約システムをＡＳＰサービスで運用する。</v>
      </c>
      <c r="F9" s="2199"/>
      <c r="G9" s="2199"/>
      <c r="H9" s="2199"/>
      <c r="I9" s="2199"/>
      <c r="J9" s="2199"/>
      <c r="K9" s="2199"/>
      <c r="L9" s="2199"/>
      <c r="M9" s="2199"/>
      <c r="N9" s="2200"/>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201" t="s">
        <v>14</v>
      </c>
      <c r="Q10" s="2202"/>
      <c r="R10" s="2202"/>
      <c r="S10" s="2202"/>
      <c r="T10" s="196" t="str">
        <f>LEFT(E89,1)</f>
        <v>Ａ</v>
      </c>
      <c r="U10" s="2193" t="s">
        <v>15</v>
      </c>
      <c r="V10" s="2193"/>
      <c r="W10" s="2193"/>
      <c r="X10" s="219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システムは安定稼働しており、利用者も非常に多い。
しかしながら、現行システムの利用期間が長期に渡っており、キャッシュレス決済への対応など、様々なデジタル化に対応するため、令和７年度のシステム更改を目途に、作業部会を立ち上げ、利便性の高いシステム構築に向けて取組を進めた。</v>
      </c>
      <c r="U12" s="2175"/>
      <c r="V12" s="2175"/>
      <c r="W12" s="2175"/>
      <c r="X12" s="2176"/>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180" t="s">
        <v>17</v>
      </c>
      <c r="B14" s="2181"/>
      <c r="C14" s="2181"/>
      <c r="D14" s="2181"/>
      <c r="E14" s="2182" t="str">
        <f>E51</f>
        <v>■市が直接実施  □一部委託  □全部委託・指定管理  □その他</v>
      </c>
      <c r="F14" s="2183"/>
      <c r="G14" s="2183"/>
      <c r="H14" s="2183"/>
      <c r="I14" s="2183"/>
      <c r="J14" s="2183"/>
      <c r="K14" s="2183"/>
      <c r="L14" s="2183"/>
      <c r="M14" s="2183"/>
      <c r="N14" s="2184"/>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180" t="s">
        <v>18</v>
      </c>
      <c r="B15" s="2181"/>
      <c r="C15" s="2181"/>
      <c r="D15" s="2181"/>
      <c r="E15" s="2182" t="str">
        <f>E52</f>
        <v>□国・県の制度　 □国・県の制度＋市独自の制度　 ■市独自の制度</v>
      </c>
      <c r="F15" s="2183"/>
      <c r="G15" s="2183"/>
      <c r="H15" s="2183"/>
      <c r="I15" s="2183"/>
      <c r="J15" s="2183"/>
      <c r="K15" s="2183"/>
      <c r="L15" s="2183"/>
      <c r="M15" s="2183"/>
      <c r="N15" s="2184"/>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185" t="s">
        <v>19</v>
      </c>
      <c r="B16" s="2186"/>
      <c r="C16" s="2186"/>
      <c r="D16" s="2186"/>
      <c r="E16" s="2187" t="str">
        <f>E53</f>
        <v>なし</v>
      </c>
      <c r="F16" s="2188"/>
      <c r="G16" s="2188"/>
      <c r="H16" s="2188"/>
      <c r="I16" s="2188"/>
      <c r="J16" s="2188"/>
      <c r="K16" s="2188"/>
      <c r="L16" s="2188"/>
      <c r="M16" s="2188"/>
      <c r="N16" s="2189"/>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1947000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1947000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1947000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利用者の利便性を向上させるため、インターネットを通じて施設の空き状況照会及び予約が２４時間可能となる公共施設予約システムをＡＳＰサービスで運用した。
※ＡＳＰ…アプリケーションサービスプロバイダ（Application Service Provider）の略で、ネットワークを通じてアプリケーション・サービスを提供するもの。</v>
      </c>
      <c r="F26" s="104"/>
      <c r="G26" s="104"/>
      <c r="H26" s="104"/>
      <c r="I26" s="104"/>
      <c r="J26" s="104"/>
      <c r="K26" s="104"/>
      <c r="L26" s="104"/>
      <c r="M26" s="104"/>
      <c r="N26" s="105"/>
      <c r="O26" s="12"/>
      <c r="P26" s="2177" t="s">
        <v>39</v>
      </c>
      <c r="Q26" s="2178"/>
      <c r="R26" s="2178"/>
      <c r="S26" s="2179"/>
      <c r="T26" s="152" t="str">
        <f>E105</f>
        <v>現行の公共施設予約システムの安定稼働に向けた維持管理を行うとともに、オンライン予約対応施設の拡充、キャッシュレス決済の導入など、より利便性の高いシステムとするため、令和７年度のシステム更改に向けた準備を進める。</v>
      </c>
      <c r="U26" s="2175"/>
      <c r="V26" s="2175"/>
      <c r="W26" s="2175"/>
      <c r="X26" s="2176"/>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システムアクセス件数</v>
      </c>
      <c r="C33" s="95"/>
      <c r="D33" s="15" t="str">
        <f t="shared" ref="D33:E36" si="1">D70</f>
        <v>件</v>
      </c>
      <c r="E33" s="161">
        <f t="shared" si="1"/>
        <v>562985</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167" t="s">
        <v>9</v>
      </c>
      <c r="B44" s="2168"/>
      <c r="C44" s="2168"/>
      <c r="D44" s="2168"/>
      <c r="E44" s="2169" t="s">
        <v>310</v>
      </c>
      <c r="F44" s="2170"/>
      <c r="G44" s="2170"/>
      <c r="H44" s="2170"/>
      <c r="I44" s="2170"/>
      <c r="J44" s="2170"/>
      <c r="K44" s="2170"/>
      <c r="L44" s="2170"/>
      <c r="M44" s="2170"/>
      <c r="N44" s="2171"/>
    </row>
    <row r="45" spans="1:35" ht="20.100000000000001" customHeight="1" x14ac:dyDescent="0.15">
      <c r="A45" s="2162" t="s">
        <v>10</v>
      </c>
      <c r="B45" s="2163"/>
      <c r="C45" s="2163"/>
      <c r="D45" s="2163"/>
      <c r="E45" s="2172" t="s">
        <v>276</v>
      </c>
      <c r="F45" s="2173"/>
      <c r="G45" s="2173"/>
      <c r="H45" s="2173"/>
      <c r="I45" s="2173"/>
      <c r="J45" s="2173"/>
      <c r="K45" s="2173"/>
      <c r="L45" s="2173"/>
      <c r="M45" s="2173"/>
      <c r="N45" s="2174"/>
    </row>
    <row r="46" spans="1:35" ht="20.100000000000001" customHeight="1" x14ac:dyDescent="0.15">
      <c r="A46" s="2156" t="s">
        <v>13</v>
      </c>
      <c r="B46" s="2157"/>
      <c r="C46" s="2157"/>
      <c r="D46" s="2158"/>
      <c r="E46" s="2159" t="s">
        <v>311</v>
      </c>
      <c r="F46" s="2160"/>
      <c r="G46" s="2160"/>
      <c r="H46" s="2160"/>
      <c r="I46" s="2160"/>
      <c r="J46" s="2160"/>
      <c r="K46" s="2160"/>
      <c r="L46" s="2160"/>
      <c r="M46" s="2160"/>
      <c r="N46" s="2161"/>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162" t="s">
        <v>17</v>
      </c>
      <c r="B51" s="2163"/>
      <c r="C51" s="2163"/>
      <c r="D51" s="2163"/>
      <c r="E51" s="2164" t="str">
        <f>AA52 &amp; "市が直接実施  " &amp; AB52  &amp; "一部委託  "  &amp; AC52 &amp; "全部委託・指定管理  " &amp; AD52 &amp; "その他"</f>
        <v>■市が直接実施  □一部委託  □全部委託・指定管理  □その他</v>
      </c>
      <c r="F51" s="2165"/>
      <c r="G51" s="2165"/>
      <c r="H51" s="2165"/>
      <c r="I51" s="2165"/>
      <c r="J51" s="2165"/>
      <c r="K51" s="2165"/>
      <c r="L51" s="2165"/>
      <c r="M51" s="2165"/>
      <c r="N51" s="2166"/>
    </row>
    <row r="52" spans="1:40" ht="20.100000000000001" customHeight="1" x14ac:dyDescent="0.15">
      <c r="A52" s="2162" t="s">
        <v>18</v>
      </c>
      <c r="B52" s="2163"/>
      <c r="C52" s="2163"/>
      <c r="D52" s="2163"/>
      <c r="E52" s="2164" t="str">
        <f>AA53 &amp; "国・県の制度　 " &amp; AB53  &amp; "国・県の制度＋市独自の制度　 "  &amp; AC53  &amp; "市独自の制度"</f>
        <v>□国・県の制度　 □国・県の制度＋市独自の制度　 ■市独自の制度</v>
      </c>
      <c r="F52" s="2165"/>
      <c r="G52" s="2165"/>
      <c r="H52" s="2165"/>
      <c r="I52" s="2165"/>
      <c r="J52" s="2165"/>
      <c r="K52" s="2165"/>
      <c r="L52" s="2165"/>
      <c r="M52" s="2165"/>
      <c r="N52" s="2166"/>
      <c r="AA52" s="2" t="s">
        <v>49</v>
      </c>
      <c r="AB52" s="2" t="s">
        <v>50</v>
      </c>
      <c r="AC52" s="2" t="s">
        <v>50</v>
      </c>
      <c r="AD52" s="2" t="s">
        <v>50</v>
      </c>
    </row>
    <row r="53" spans="1:40" ht="20.100000000000001" customHeight="1" thickBot="1" x14ac:dyDescent="0.2">
      <c r="A53" s="2151" t="s">
        <v>19</v>
      </c>
      <c r="B53" s="2152"/>
      <c r="C53" s="2152"/>
      <c r="D53" s="2152"/>
      <c r="E53" s="2153" t="s">
        <v>51</v>
      </c>
      <c r="F53" s="2154"/>
      <c r="G53" s="2154"/>
      <c r="H53" s="2154"/>
      <c r="I53" s="2154"/>
      <c r="J53" s="2154"/>
      <c r="K53" s="2154"/>
      <c r="L53" s="2154"/>
      <c r="M53" s="2154"/>
      <c r="N53" s="2155"/>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1947000</v>
      </c>
      <c r="F57" s="107"/>
      <c r="G57" s="107">
        <f>IFERROR(HLOOKUP($AF$38,$AA$56:$AI$57,2,FALSE)*1000,"")</f>
        <v>1947000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1947</v>
      </c>
      <c r="AE57" s="17">
        <v>1947</v>
      </c>
      <c r="AF57" s="17">
        <v>1947</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1947000</v>
      </c>
      <c r="G58" s="9"/>
      <c r="H58" s="10">
        <f>IFERROR(G57-H59,"")</f>
        <v>1947000</v>
      </c>
      <c r="I58" s="9"/>
      <c r="J58" s="10">
        <f>IFERROR(I57-J59,"")</f>
        <v>0</v>
      </c>
      <c r="K58" s="9"/>
      <c r="L58" s="10">
        <f>IFERROR(K57-L59,"")</f>
        <v>0</v>
      </c>
      <c r="M58" s="9"/>
      <c r="N58" s="11">
        <f>IFERROR(M57-N59,"")</f>
        <v>0</v>
      </c>
      <c r="AA58" s="17">
        <v>0</v>
      </c>
      <c r="AB58" s="17">
        <v>0</v>
      </c>
      <c r="AC58" s="17">
        <v>0</v>
      </c>
      <c r="AD58" s="17">
        <v>1135750</v>
      </c>
      <c r="AE58" s="17">
        <v>1947000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1947000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0</v>
      </c>
      <c r="F61" s="107"/>
      <c r="G61" s="107">
        <f>IFERROR(G57-G60,"")</f>
        <v>1947000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1</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312</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313</v>
      </c>
      <c r="C70" s="95"/>
      <c r="D70" s="20" t="s">
        <v>55</v>
      </c>
      <c r="E70" s="90">
        <f>IFERROR(HLOOKUP($AE$38,$AA$76:$AI$80,2,FALSE),"")</f>
        <v>562985</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562985</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138" t="s">
        <v>7</v>
      </c>
      <c r="B85" s="2139"/>
      <c r="C85" s="2139"/>
      <c r="D85" s="2139"/>
      <c r="E85" s="78" t="s">
        <v>214</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138" t="s">
        <v>11</v>
      </c>
      <c r="B87" s="2139"/>
      <c r="C87" s="2139"/>
      <c r="D87" s="2139"/>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149" t="s">
        <v>14</v>
      </c>
      <c r="B89" s="2150"/>
      <c r="C89" s="2150"/>
      <c r="D89" s="2150"/>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138" t="s">
        <v>16</v>
      </c>
      <c r="B91" s="2139"/>
      <c r="C91" s="2139"/>
      <c r="D91" s="2140"/>
      <c r="E91" s="51" t="s">
        <v>314</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138" t="s">
        <v>28</v>
      </c>
      <c r="B98" s="2139"/>
      <c r="C98" s="2139"/>
      <c r="D98" s="2140"/>
      <c r="E98" s="2144" t="s">
        <v>64</v>
      </c>
      <c r="F98" s="2145"/>
      <c r="G98" s="2146" t="s">
        <v>29</v>
      </c>
      <c r="H98" s="2147"/>
      <c r="I98" s="2147"/>
      <c r="J98" s="2147"/>
      <c r="K98" s="2147"/>
      <c r="L98" s="2147"/>
      <c r="M98" s="2147"/>
      <c r="N98" s="2148"/>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138" t="s">
        <v>39</v>
      </c>
      <c r="B105" s="2139"/>
      <c r="C105" s="2139"/>
      <c r="D105" s="2140"/>
      <c r="E105" s="2141" t="s">
        <v>315</v>
      </c>
      <c r="F105" s="2142"/>
      <c r="G105" s="2142"/>
      <c r="H105" s="2142"/>
      <c r="I105" s="2142"/>
      <c r="J105" s="2142"/>
      <c r="K105" s="2142"/>
      <c r="L105" s="2142"/>
      <c r="M105" s="2142"/>
      <c r="N105" s="2143"/>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149" t="s">
        <v>3</v>
      </c>
      <c r="Q4" s="2150"/>
      <c r="R4" s="2150"/>
      <c r="S4" s="2150"/>
      <c r="T4" s="196" t="str">
        <f>LEFT(E83,1)</f>
        <v>Ｂ</v>
      </c>
      <c r="U4" s="2275" t="s">
        <v>4</v>
      </c>
      <c r="V4" s="2275"/>
      <c r="W4" s="2275"/>
      <c r="X4" s="227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138" t="s">
        <v>7</v>
      </c>
      <c r="Q6" s="2139"/>
      <c r="R6" s="2139"/>
      <c r="S6" s="2139"/>
      <c r="T6" s="196" t="str">
        <f>LEFT(E85,1)</f>
        <v>Ｂ</v>
      </c>
      <c r="U6" s="2275" t="s">
        <v>8</v>
      </c>
      <c r="V6" s="2275"/>
      <c r="W6" s="2275"/>
      <c r="X6" s="227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277" t="s">
        <v>9</v>
      </c>
      <c r="B7" s="2278"/>
      <c r="C7" s="2278"/>
      <c r="D7" s="2278"/>
      <c r="E7" s="2279" t="str">
        <f t="shared" si="0"/>
        <v>住民情報システム</v>
      </c>
      <c r="F7" s="2280"/>
      <c r="G7" s="2280"/>
      <c r="H7" s="2280"/>
      <c r="I7" s="2280"/>
      <c r="J7" s="2280"/>
      <c r="K7" s="2280"/>
      <c r="L7" s="2280"/>
      <c r="M7" s="2280"/>
      <c r="N7" s="2281"/>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252" t="s">
        <v>10</v>
      </c>
      <c r="B8" s="2253"/>
      <c r="C8" s="2253"/>
      <c r="D8" s="2253"/>
      <c r="E8" s="2262" t="str">
        <f t="shared" si="0"/>
        <v>情報システム課（デジタル市役所推進室）</v>
      </c>
      <c r="F8" s="2263"/>
      <c r="G8" s="2263"/>
      <c r="H8" s="2263"/>
      <c r="I8" s="2263"/>
      <c r="J8" s="2263"/>
      <c r="K8" s="2263"/>
      <c r="L8" s="2263"/>
      <c r="M8" s="2263"/>
      <c r="N8" s="2264"/>
      <c r="P8" s="2249" t="s">
        <v>11</v>
      </c>
      <c r="Q8" s="2250"/>
      <c r="R8" s="2250"/>
      <c r="S8" s="2250"/>
      <c r="T8" s="183" t="str">
        <f>LEFT(E87,1)</f>
        <v>Ｂ</v>
      </c>
      <c r="U8" s="2265" t="s">
        <v>12</v>
      </c>
      <c r="V8" s="2265"/>
      <c r="W8" s="2265"/>
      <c r="X8" s="226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267" t="s">
        <v>13</v>
      </c>
      <c r="B9" s="2268"/>
      <c r="C9" s="2268"/>
      <c r="D9" s="2269"/>
      <c r="E9" s="2270" t="str">
        <f t="shared" si="0"/>
        <v>住民情報システム運用効率化のため、印刷室に導入しているプリンタ等の維持管理を行う。</v>
      </c>
      <c r="F9" s="2271"/>
      <c r="G9" s="2271"/>
      <c r="H9" s="2271"/>
      <c r="I9" s="2271"/>
      <c r="J9" s="2271"/>
      <c r="K9" s="2271"/>
      <c r="L9" s="2271"/>
      <c r="M9" s="2271"/>
      <c r="N9" s="2272"/>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273" t="s">
        <v>14</v>
      </c>
      <c r="Q10" s="2274"/>
      <c r="R10" s="2274"/>
      <c r="S10" s="2274"/>
      <c r="T10" s="196" t="str">
        <f>LEFT(E89,1)</f>
        <v>Ｂ</v>
      </c>
      <c r="U10" s="2265" t="s">
        <v>15</v>
      </c>
      <c r="V10" s="2265"/>
      <c r="W10" s="2265"/>
      <c r="X10" s="226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予定どおり実施することができた。
一方で、令和７年度末に予定されている自治体基幹システムの標準化・共通化の影響を少なからず受けると想定されるため、動向を注視する。</v>
      </c>
      <c r="U12" s="2247"/>
      <c r="V12" s="2247"/>
      <c r="W12" s="2247"/>
      <c r="X12" s="224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252" t="s">
        <v>17</v>
      </c>
      <c r="B14" s="2253"/>
      <c r="C14" s="2253"/>
      <c r="D14" s="2253"/>
      <c r="E14" s="2254" t="str">
        <f>E51</f>
        <v>■市が直接実施  □一部委託  □全部委託・指定管理  □その他</v>
      </c>
      <c r="F14" s="2255"/>
      <c r="G14" s="2255"/>
      <c r="H14" s="2255"/>
      <c r="I14" s="2255"/>
      <c r="J14" s="2255"/>
      <c r="K14" s="2255"/>
      <c r="L14" s="2255"/>
      <c r="M14" s="2255"/>
      <c r="N14" s="2256"/>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252" t="s">
        <v>18</v>
      </c>
      <c r="B15" s="2253"/>
      <c r="C15" s="2253"/>
      <c r="D15" s="2253"/>
      <c r="E15" s="2254" t="str">
        <f>E52</f>
        <v>□国・県の制度　 □国・県の制度＋市独自の制度　 ■市独自の制度</v>
      </c>
      <c r="F15" s="2255"/>
      <c r="G15" s="2255"/>
      <c r="H15" s="2255"/>
      <c r="I15" s="2255"/>
      <c r="J15" s="2255"/>
      <c r="K15" s="2255"/>
      <c r="L15" s="2255"/>
      <c r="M15" s="2255"/>
      <c r="N15" s="2256"/>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257" t="s">
        <v>19</v>
      </c>
      <c r="B16" s="2258"/>
      <c r="C16" s="2258"/>
      <c r="D16" s="2258"/>
      <c r="E16" s="2259" t="str">
        <f>E53</f>
        <v>なし</v>
      </c>
      <c r="F16" s="2260"/>
      <c r="G16" s="2260"/>
      <c r="H16" s="2260"/>
      <c r="I16" s="2260"/>
      <c r="J16" s="2260"/>
      <c r="K16" s="2260"/>
      <c r="L16" s="2260"/>
      <c r="M16" s="2260"/>
      <c r="N16" s="2261"/>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539000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539000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460818</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78182</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0.85494990723562148</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住民情報システムを効率的に運用するため、庁内で共通して利用するプリンタの維持管理やウイルスバスターのライセンス購入などを行った。
また、令和５年度には、印刷室に配置している、大量印刷や連続帳票の印刷を行う「ＮＬＰプリンタ」の入替作業を行った。</v>
      </c>
      <c r="F26" s="104"/>
      <c r="G26" s="104"/>
      <c r="H26" s="104"/>
      <c r="I26" s="104"/>
      <c r="J26" s="104"/>
      <c r="K26" s="104"/>
      <c r="L26" s="104"/>
      <c r="M26" s="104"/>
      <c r="N26" s="105"/>
      <c r="O26" s="12"/>
      <c r="P26" s="2249" t="s">
        <v>39</v>
      </c>
      <c r="Q26" s="2250"/>
      <c r="R26" s="2250"/>
      <c r="S26" s="2251"/>
      <c r="T26" s="152" t="str">
        <f>E105</f>
        <v>令和７年度末に予定されている自治体基幹システムの標準化・共通化の影響を注視しつつ、引き続き円滑な運用に努める。</v>
      </c>
      <c r="U26" s="2247"/>
      <c r="V26" s="2247"/>
      <c r="W26" s="2247"/>
      <c r="X26" s="2248"/>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
      </c>
      <c r="C33" s="95"/>
      <c r="D33" s="15" t="str">
        <f t="shared" ref="D33:E36" si="1">D70</f>
        <v/>
      </c>
      <c r="E33" s="147" t="str">
        <f t="shared" si="1"/>
        <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239" t="s">
        <v>9</v>
      </c>
      <c r="B44" s="2240"/>
      <c r="C44" s="2240"/>
      <c r="D44" s="2240"/>
      <c r="E44" s="2241" t="s">
        <v>316</v>
      </c>
      <c r="F44" s="2242"/>
      <c r="G44" s="2242"/>
      <c r="H44" s="2242"/>
      <c r="I44" s="2242"/>
      <c r="J44" s="2242"/>
      <c r="K44" s="2242"/>
      <c r="L44" s="2242"/>
      <c r="M44" s="2242"/>
      <c r="N44" s="2243"/>
    </row>
    <row r="45" spans="1:35" ht="20.100000000000001" customHeight="1" x14ac:dyDescent="0.15">
      <c r="A45" s="2234" t="s">
        <v>10</v>
      </c>
      <c r="B45" s="2235"/>
      <c r="C45" s="2235"/>
      <c r="D45" s="2235"/>
      <c r="E45" s="2244" t="s">
        <v>276</v>
      </c>
      <c r="F45" s="2245"/>
      <c r="G45" s="2245"/>
      <c r="H45" s="2245"/>
      <c r="I45" s="2245"/>
      <c r="J45" s="2245"/>
      <c r="K45" s="2245"/>
      <c r="L45" s="2245"/>
      <c r="M45" s="2245"/>
      <c r="N45" s="2246"/>
    </row>
    <row r="46" spans="1:35" ht="20.100000000000001" customHeight="1" x14ac:dyDescent="0.15">
      <c r="A46" s="2228" t="s">
        <v>13</v>
      </c>
      <c r="B46" s="2229"/>
      <c r="C46" s="2229"/>
      <c r="D46" s="2230"/>
      <c r="E46" s="2231" t="s">
        <v>317</v>
      </c>
      <c r="F46" s="2232"/>
      <c r="G46" s="2232"/>
      <c r="H46" s="2232"/>
      <c r="I46" s="2232"/>
      <c r="J46" s="2232"/>
      <c r="K46" s="2232"/>
      <c r="L46" s="2232"/>
      <c r="M46" s="2232"/>
      <c r="N46" s="2233"/>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234" t="s">
        <v>17</v>
      </c>
      <c r="B51" s="2235"/>
      <c r="C51" s="2235"/>
      <c r="D51" s="2235"/>
      <c r="E51" s="2236" t="str">
        <f>AA52 &amp; "市が直接実施  " &amp; AB52  &amp; "一部委託  "  &amp; AC52 &amp; "全部委託・指定管理  " &amp; AD52 &amp; "その他"</f>
        <v>■市が直接実施  □一部委託  □全部委託・指定管理  □その他</v>
      </c>
      <c r="F51" s="2237"/>
      <c r="G51" s="2237"/>
      <c r="H51" s="2237"/>
      <c r="I51" s="2237"/>
      <c r="J51" s="2237"/>
      <c r="K51" s="2237"/>
      <c r="L51" s="2237"/>
      <c r="M51" s="2237"/>
      <c r="N51" s="2238"/>
    </row>
    <row r="52" spans="1:40" ht="20.100000000000001" customHeight="1" x14ac:dyDescent="0.15">
      <c r="A52" s="2234" t="s">
        <v>18</v>
      </c>
      <c r="B52" s="2235"/>
      <c r="C52" s="2235"/>
      <c r="D52" s="2235"/>
      <c r="E52" s="2236" t="str">
        <f>AA53 &amp; "国・県の制度　 " &amp; AB53  &amp; "国・県の制度＋市独自の制度　 "  &amp; AC53  &amp; "市独自の制度"</f>
        <v>□国・県の制度　 □国・県の制度＋市独自の制度　 ■市独自の制度</v>
      </c>
      <c r="F52" s="2237"/>
      <c r="G52" s="2237"/>
      <c r="H52" s="2237"/>
      <c r="I52" s="2237"/>
      <c r="J52" s="2237"/>
      <c r="K52" s="2237"/>
      <c r="L52" s="2237"/>
      <c r="M52" s="2237"/>
      <c r="N52" s="2238"/>
      <c r="AA52" s="2" t="s">
        <v>49</v>
      </c>
      <c r="AB52" s="2" t="s">
        <v>50</v>
      </c>
      <c r="AC52" s="2" t="s">
        <v>50</v>
      </c>
      <c r="AD52" s="2" t="s">
        <v>50</v>
      </c>
    </row>
    <row r="53" spans="1:40" ht="20.100000000000001" customHeight="1" thickBot="1" x14ac:dyDescent="0.2">
      <c r="A53" s="2223" t="s">
        <v>19</v>
      </c>
      <c r="B53" s="2224"/>
      <c r="C53" s="2224"/>
      <c r="D53" s="2224"/>
      <c r="E53" s="2225" t="s">
        <v>51</v>
      </c>
      <c r="F53" s="2226"/>
      <c r="G53" s="2226"/>
      <c r="H53" s="2226"/>
      <c r="I53" s="2226"/>
      <c r="J53" s="2226"/>
      <c r="K53" s="2226"/>
      <c r="L53" s="2226"/>
      <c r="M53" s="2226"/>
      <c r="N53" s="2227"/>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539000</v>
      </c>
      <c r="F57" s="107"/>
      <c r="G57" s="107">
        <f>IFERROR(HLOOKUP($AF$38,$AA$56:$AI$57,2,FALSE)*1000,"")</f>
        <v>593000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392</v>
      </c>
      <c r="AE57" s="17">
        <v>539</v>
      </c>
      <c r="AF57" s="17">
        <v>593</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539000</v>
      </c>
      <c r="G58" s="9"/>
      <c r="H58" s="10">
        <f>IFERROR(G57-H59,"")</f>
        <v>593000</v>
      </c>
      <c r="I58" s="9"/>
      <c r="J58" s="10">
        <f>IFERROR(I57-J59,"")</f>
        <v>0</v>
      </c>
      <c r="K58" s="9"/>
      <c r="L58" s="10">
        <f>IFERROR(K57-L59,"")</f>
        <v>0</v>
      </c>
      <c r="M58" s="9"/>
      <c r="N58" s="11">
        <f>IFERROR(M57-N59,"")</f>
        <v>0</v>
      </c>
      <c r="AA58" s="17">
        <v>0</v>
      </c>
      <c r="AB58" s="17">
        <v>0</v>
      </c>
      <c r="AC58" s="17">
        <v>0</v>
      </c>
      <c r="AD58" s="17">
        <v>48452</v>
      </c>
      <c r="AE58" s="17">
        <v>460818</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460818</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78182</v>
      </c>
      <c r="F61" s="107"/>
      <c r="G61" s="107">
        <f>IFERROR(G57-G60,"")</f>
        <v>593000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0.85494990723562148</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318</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52</v>
      </c>
      <c r="C70" s="95"/>
      <c r="D70" s="20" t="s">
        <v>52</v>
      </c>
      <c r="E70" s="90" t="str">
        <f>IFERROR(HLOOKUP($AE$38,$AA$76:$AI$80,2,FALSE),"")</f>
        <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t="s">
        <v>52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210" t="s">
        <v>7</v>
      </c>
      <c r="B85" s="2211"/>
      <c r="C85" s="2211"/>
      <c r="D85" s="2211"/>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210" t="s">
        <v>11</v>
      </c>
      <c r="B87" s="2211"/>
      <c r="C87" s="2211"/>
      <c r="D87" s="2211"/>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221" t="s">
        <v>14</v>
      </c>
      <c r="B89" s="2222"/>
      <c r="C89" s="2222"/>
      <c r="D89" s="2222"/>
      <c r="E89" s="78" t="s">
        <v>82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210" t="s">
        <v>16</v>
      </c>
      <c r="B91" s="2211"/>
      <c r="C91" s="2211"/>
      <c r="D91" s="2212"/>
      <c r="E91" s="51" t="s">
        <v>319</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210" t="s">
        <v>28</v>
      </c>
      <c r="B98" s="2211"/>
      <c r="C98" s="2211"/>
      <c r="D98" s="2212"/>
      <c r="E98" s="2216" t="s">
        <v>64</v>
      </c>
      <c r="F98" s="2217"/>
      <c r="G98" s="2218" t="s">
        <v>29</v>
      </c>
      <c r="H98" s="2219"/>
      <c r="I98" s="2219"/>
      <c r="J98" s="2219"/>
      <c r="K98" s="2219"/>
      <c r="L98" s="2219"/>
      <c r="M98" s="2219"/>
      <c r="N98" s="2220"/>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210" t="s">
        <v>39</v>
      </c>
      <c r="B105" s="2211"/>
      <c r="C105" s="2211"/>
      <c r="D105" s="2212"/>
      <c r="E105" s="2213" t="s">
        <v>320</v>
      </c>
      <c r="F105" s="2214"/>
      <c r="G105" s="2214"/>
      <c r="H105" s="2214"/>
      <c r="I105" s="2214"/>
      <c r="J105" s="2214"/>
      <c r="K105" s="2214"/>
      <c r="L105" s="2214"/>
      <c r="M105" s="2214"/>
      <c r="N105" s="2215"/>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221" t="s">
        <v>3</v>
      </c>
      <c r="Q4" s="2222"/>
      <c r="R4" s="2222"/>
      <c r="S4" s="2222"/>
      <c r="T4" s="196" t="str">
        <f>LEFT(E83,1)</f>
        <v>Ｂ</v>
      </c>
      <c r="U4" s="2347" t="s">
        <v>4</v>
      </c>
      <c r="V4" s="2347"/>
      <c r="W4" s="2347"/>
      <c r="X4" s="234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210" t="s">
        <v>7</v>
      </c>
      <c r="Q6" s="2211"/>
      <c r="R6" s="2211"/>
      <c r="S6" s="2211"/>
      <c r="T6" s="196" t="str">
        <f>LEFT(E85,1)</f>
        <v>Ｂ</v>
      </c>
      <c r="U6" s="2347" t="s">
        <v>8</v>
      </c>
      <c r="V6" s="2347"/>
      <c r="W6" s="2347"/>
      <c r="X6" s="234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349" t="s">
        <v>9</v>
      </c>
      <c r="B7" s="2350"/>
      <c r="C7" s="2350"/>
      <c r="D7" s="2350"/>
      <c r="E7" s="2351" t="str">
        <f t="shared" si="0"/>
        <v>ＡＩ・ＲＰＡ活用</v>
      </c>
      <c r="F7" s="2352"/>
      <c r="G7" s="2352"/>
      <c r="H7" s="2352"/>
      <c r="I7" s="2352"/>
      <c r="J7" s="2352"/>
      <c r="K7" s="2352"/>
      <c r="L7" s="2352"/>
      <c r="M7" s="2352"/>
      <c r="N7" s="2353"/>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324" t="s">
        <v>10</v>
      </c>
      <c r="B8" s="2325"/>
      <c r="C8" s="2325"/>
      <c r="D8" s="2325"/>
      <c r="E8" s="2334" t="str">
        <f t="shared" si="0"/>
        <v>情報システム課（デジタル市役所推進室）</v>
      </c>
      <c r="F8" s="2335"/>
      <c r="G8" s="2335"/>
      <c r="H8" s="2335"/>
      <c r="I8" s="2335"/>
      <c r="J8" s="2335"/>
      <c r="K8" s="2335"/>
      <c r="L8" s="2335"/>
      <c r="M8" s="2335"/>
      <c r="N8" s="2336"/>
      <c r="P8" s="2321" t="s">
        <v>11</v>
      </c>
      <c r="Q8" s="2322"/>
      <c r="R8" s="2322"/>
      <c r="S8" s="2322"/>
      <c r="T8" s="183" t="str">
        <f>LEFT(E87,1)</f>
        <v>Ｂ</v>
      </c>
      <c r="U8" s="2337" t="s">
        <v>12</v>
      </c>
      <c r="V8" s="2337"/>
      <c r="W8" s="2337"/>
      <c r="X8" s="233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339" t="s">
        <v>13</v>
      </c>
      <c r="B9" s="2340"/>
      <c r="C9" s="2340"/>
      <c r="D9" s="2341"/>
      <c r="E9" s="2342" t="str">
        <f t="shared" si="0"/>
        <v>パソコン上の定型業務のうち、紙の情報を情報システムに入力する定型業務についてＲＰＡによる自動化を進めるため、手書き文字等を高い認識率で電子データ化するＡＩ－ＯＣＲを運用する。
また、議事録等作成業務に係る職員の負担軽減を図るため、ＡＩによる音声認識技術を活用し、音声データを自動でテキスト化するサービスを利用する。</v>
      </c>
      <c r="F9" s="2343"/>
      <c r="G9" s="2343"/>
      <c r="H9" s="2343"/>
      <c r="I9" s="2343"/>
      <c r="J9" s="2343"/>
      <c r="K9" s="2343"/>
      <c r="L9" s="2343"/>
      <c r="M9" s="2343"/>
      <c r="N9" s="2344"/>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345" t="s">
        <v>14</v>
      </c>
      <c r="Q10" s="2346"/>
      <c r="R10" s="2346"/>
      <c r="S10" s="2346"/>
      <c r="T10" s="196" t="str">
        <f>LEFT(E89,1)</f>
        <v>Ａ</v>
      </c>
      <c r="U10" s="2337" t="s">
        <v>15</v>
      </c>
      <c r="V10" s="2337"/>
      <c r="W10" s="2337"/>
      <c r="X10" s="233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ＡＩ等の技術を活用した業務効率化の取組について、予定どおり実施することができた。
ＲＰＡを導入することで定型業務を自動化し、業務効率化が達成可能であり、また職員のワークライフバランス改善やＤＸ推進にも寄与することができた。
音声テキスト化サービスについても、利用している所属が増えており、今後も積極的な活用を促していく必要がある。</v>
      </c>
      <c r="U12" s="2319"/>
      <c r="V12" s="2319"/>
      <c r="W12" s="2319"/>
      <c r="X12" s="2320"/>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324" t="s">
        <v>17</v>
      </c>
      <c r="B14" s="2325"/>
      <c r="C14" s="2325"/>
      <c r="D14" s="2325"/>
      <c r="E14" s="2326" t="str">
        <f>E51</f>
        <v>■市が直接実施  □一部委託  □全部委託・指定管理  □その他</v>
      </c>
      <c r="F14" s="2327"/>
      <c r="G14" s="2327"/>
      <c r="H14" s="2327"/>
      <c r="I14" s="2327"/>
      <c r="J14" s="2327"/>
      <c r="K14" s="2327"/>
      <c r="L14" s="2327"/>
      <c r="M14" s="2327"/>
      <c r="N14" s="2328"/>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324" t="s">
        <v>18</v>
      </c>
      <c r="B15" s="2325"/>
      <c r="C15" s="2325"/>
      <c r="D15" s="2325"/>
      <c r="E15" s="2326" t="str">
        <f>E52</f>
        <v>□国・県の制度　 □国・県の制度＋市独自の制度　 ■市独自の制度</v>
      </c>
      <c r="F15" s="2327"/>
      <c r="G15" s="2327"/>
      <c r="H15" s="2327"/>
      <c r="I15" s="2327"/>
      <c r="J15" s="2327"/>
      <c r="K15" s="2327"/>
      <c r="L15" s="2327"/>
      <c r="M15" s="2327"/>
      <c r="N15" s="2328"/>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329" t="s">
        <v>19</v>
      </c>
      <c r="B16" s="2330"/>
      <c r="C16" s="2330"/>
      <c r="D16" s="2330"/>
      <c r="E16" s="2331" t="str">
        <f>E53</f>
        <v>なし</v>
      </c>
      <c r="F16" s="2332"/>
      <c r="G16" s="2332"/>
      <c r="H16" s="2332"/>
      <c r="I16" s="2332"/>
      <c r="J16" s="2332"/>
      <c r="K16" s="2332"/>
      <c r="L16" s="2332"/>
      <c r="M16" s="2332"/>
      <c r="N16" s="2333"/>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2069000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2069000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2040104</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28896</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0.98603383276945389</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令和５年度もＡＩ－ＯＣＲ及びＲＰＡを活用した業務を増やし、生産性の向上を図った。
また、会議や相談時の会話の内容を、ＡＩを用いて高い認識率でテキストデータ化するサービスを導入し（音声テキスト化サービス）、会議録や相談記録の作成に係る時間を縮減し、業務効率化、生産性向上を図った。</v>
      </c>
      <c r="F26" s="104"/>
      <c r="G26" s="104"/>
      <c r="H26" s="104"/>
      <c r="I26" s="104"/>
      <c r="J26" s="104"/>
      <c r="K26" s="104"/>
      <c r="L26" s="104"/>
      <c r="M26" s="104"/>
      <c r="N26" s="105"/>
      <c r="O26" s="12"/>
      <c r="P26" s="2321" t="s">
        <v>39</v>
      </c>
      <c r="Q26" s="2322"/>
      <c r="R26" s="2322"/>
      <c r="S26" s="2323"/>
      <c r="T26" s="152" t="str">
        <f>E105</f>
        <v>今後もＡＩ－ＯＣＲ及びＲＰＡの活用拡大について全庁から提案を募り、提案課へのヒアリング等を通して、活用可否及び優先度を判断し、利用促進に向けて所属との調整を進める。
また、音声テキスト化サービスについても、職員のニーズに合わせた精度の高いテキスト化を行うための手法を周知するなど、積極的な活用を促していく。</v>
      </c>
      <c r="U26" s="2319"/>
      <c r="V26" s="2319"/>
      <c r="W26" s="2319"/>
      <c r="X26" s="2320"/>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ＲＰＡ導入による業務削減時間数</v>
      </c>
      <c r="C33" s="95"/>
      <c r="D33" s="15" t="str">
        <f t="shared" ref="D33:E36" si="1">D70</f>
        <v>時間</v>
      </c>
      <c r="E33" s="161">
        <f t="shared" si="1"/>
        <v>2611</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音声テキスト化利用件数</v>
      </c>
      <c r="C34" s="95"/>
      <c r="D34" s="15" t="str">
        <f t="shared" si="1"/>
        <v>件</v>
      </c>
      <c r="E34" s="147">
        <f t="shared" si="1"/>
        <v>206</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311" t="s">
        <v>9</v>
      </c>
      <c r="B44" s="2312"/>
      <c r="C44" s="2312"/>
      <c r="D44" s="2312"/>
      <c r="E44" s="2313" t="s">
        <v>321</v>
      </c>
      <c r="F44" s="2314"/>
      <c r="G44" s="2314"/>
      <c r="H44" s="2314"/>
      <c r="I44" s="2314"/>
      <c r="J44" s="2314"/>
      <c r="K44" s="2314"/>
      <c r="L44" s="2314"/>
      <c r="M44" s="2314"/>
      <c r="N44" s="2315"/>
    </row>
    <row r="45" spans="1:35" ht="20.100000000000001" customHeight="1" x14ac:dyDescent="0.15">
      <c r="A45" s="2306" t="s">
        <v>10</v>
      </c>
      <c r="B45" s="2307"/>
      <c r="C45" s="2307"/>
      <c r="D45" s="2307"/>
      <c r="E45" s="2316" t="s">
        <v>276</v>
      </c>
      <c r="F45" s="2317"/>
      <c r="G45" s="2317"/>
      <c r="H45" s="2317"/>
      <c r="I45" s="2317"/>
      <c r="J45" s="2317"/>
      <c r="K45" s="2317"/>
      <c r="L45" s="2317"/>
      <c r="M45" s="2317"/>
      <c r="N45" s="2318"/>
    </row>
    <row r="46" spans="1:35" ht="20.100000000000001" customHeight="1" x14ac:dyDescent="0.15">
      <c r="A46" s="2300" t="s">
        <v>13</v>
      </c>
      <c r="B46" s="2301"/>
      <c r="C46" s="2301"/>
      <c r="D46" s="2302"/>
      <c r="E46" s="2303" t="s">
        <v>322</v>
      </c>
      <c r="F46" s="2304"/>
      <c r="G46" s="2304"/>
      <c r="H46" s="2304"/>
      <c r="I46" s="2304"/>
      <c r="J46" s="2304"/>
      <c r="K46" s="2304"/>
      <c r="L46" s="2304"/>
      <c r="M46" s="2304"/>
      <c r="N46" s="2305"/>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306" t="s">
        <v>17</v>
      </c>
      <c r="B51" s="2307"/>
      <c r="C51" s="2307"/>
      <c r="D51" s="2307"/>
      <c r="E51" s="2308" t="str">
        <f>AA52 &amp; "市が直接実施  " &amp; AB52  &amp; "一部委託  "  &amp; AC52 &amp; "全部委託・指定管理  " &amp; AD52 &amp; "その他"</f>
        <v>■市が直接実施  □一部委託  □全部委託・指定管理  □その他</v>
      </c>
      <c r="F51" s="2309"/>
      <c r="G51" s="2309"/>
      <c r="H51" s="2309"/>
      <c r="I51" s="2309"/>
      <c r="J51" s="2309"/>
      <c r="K51" s="2309"/>
      <c r="L51" s="2309"/>
      <c r="M51" s="2309"/>
      <c r="N51" s="2310"/>
    </row>
    <row r="52" spans="1:40" ht="20.100000000000001" customHeight="1" x14ac:dyDescent="0.15">
      <c r="A52" s="2306" t="s">
        <v>18</v>
      </c>
      <c r="B52" s="2307"/>
      <c r="C52" s="2307"/>
      <c r="D52" s="2307"/>
      <c r="E52" s="2308" t="str">
        <f>AA53 &amp; "国・県の制度　 " &amp; AB53  &amp; "国・県の制度＋市独自の制度　 "  &amp; AC53  &amp; "市独自の制度"</f>
        <v>□国・県の制度　 □国・県の制度＋市独自の制度　 ■市独自の制度</v>
      </c>
      <c r="F52" s="2309"/>
      <c r="G52" s="2309"/>
      <c r="H52" s="2309"/>
      <c r="I52" s="2309"/>
      <c r="J52" s="2309"/>
      <c r="K52" s="2309"/>
      <c r="L52" s="2309"/>
      <c r="M52" s="2309"/>
      <c r="N52" s="2310"/>
      <c r="AA52" s="2" t="s">
        <v>49</v>
      </c>
      <c r="AB52" s="2" t="s">
        <v>50</v>
      </c>
      <c r="AC52" s="2" t="s">
        <v>50</v>
      </c>
      <c r="AD52" s="2" t="s">
        <v>50</v>
      </c>
    </row>
    <row r="53" spans="1:40" ht="20.100000000000001" customHeight="1" thickBot="1" x14ac:dyDescent="0.2">
      <c r="A53" s="2295" t="s">
        <v>19</v>
      </c>
      <c r="B53" s="2296"/>
      <c r="C53" s="2296"/>
      <c r="D53" s="2296"/>
      <c r="E53" s="2297" t="s">
        <v>51</v>
      </c>
      <c r="F53" s="2298"/>
      <c r="G53" s="2298"/>
      <c r="H53" s="2298"/>
      <c r="I53" s="2298"/>
      <c r="J53" s="2298"/>
      <c r="K53" s="2298"/>
      <c r="L53" s="2298"/>
      <c r="M53" s="2298"/>
      <c r="N53" s="2299"/>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2069000</v>
      </c>
      <c r="F57" s="107"/>
      <c r="G57" s="107">
        <f>IFERROR(HLOOKUP($AF$38,$AA$56:$AI$57,2,FALSE)*1000,"")</f>
        <v>2905000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1101</v>
      </c>
      <c r="AE57" s="17">
        <v>2069</v>
      </c>
      <c r="AF57" s="17">
        <v>2905</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2069000</v>
      </c>
      <c r="G58" s="9"/>
      <c r="H58" s="10">
        <f>IFERROR(G57-H59,"")</f>
        <v>2905000</v>
      </c>
      <c r="I58" s="9"/>
      <c r="J58" s="10">
        <f>IFERROR(I57-J59,"")</f>
        <v>0</v>
      </c>
      <c r="K58" s="9"/>
      <c r="L58" s="10">
        <f>IFERROR(K57-L59,"")</f>
        <v>0</v>
      </c>
      <c r="M58" s="9"/>
      <c r="N58" s="11">
        <f>IFERROR(M57-N59,"")</f>
        <v>0</v>
      </c>
      <c r="AA58" s="17">
        <v>0</v>
      </c>
      <c r="AB58" s="17">
        <v>0</v>
      </c>
      <c r="AC58" s="17">
        <v>0</v>
      </c>
      <c r="AD58" s="17">
        <v>656920</v>
      </c>
      <c r="AE58" s="17">
        <v>2040104</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2040104</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28896</v>
      </c>
      <c r="F61" s="107"/>
      <c r="G61" s="107">
        <f>IFERROR(G57-G60,"")</f>
        <v>2905000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0.98603383276945389</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323</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324</v>
      </c>
      <c r="C70" s="95"/>
      <c r="D70" s="20" t="s">
        <v>325</v>
      </c>
      <c r="E70" s="90">
        <f>IFERROR(HLOOKUP($AE$38,$AA$76:$AI$80,2,FALSE),"")</f>
        <v>2611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326</v>
      </c>
      <c r="C71" s="95"/>
      <c r="D71" s="20" t="s">
        <v>55</v>
      </c>
      <c r="E71" s="90">
        <f>IFERROR(HLOOKUP($AE$38,$AA$76:$AI$80,3,FALSE),"")</f>
        <v>206</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2611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206</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282" t="s">
        <v>7</v>
      </c>
      <c r="B85" s="2283"/>
      <c r="C85" s="2283"/>
      <c r="D85" s="2283"/>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282" t="s">
        <v>11</v>
      </c>
      <c r="B87" s="2283"/>
      <c r="C87" s="2283"/>
      <c r="D87" s="2283"/>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293" t="s">
        <v>14</v>
      </c>
      <c r="B89" s="2294"/>
      <c r="C89" s="2294"/>
      <c r="D89" s="2294"/>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282" t="s">
        <v>16</v>
      </c>
      <c r="B91" s="2283"/>
      <c r="C91" s="2283"/>
      <c r="D91" s="2284"/>
      <c r="E91" s="51" t="s">
        <v>327</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282" t="s">
        <v>28</v>
      </c>
      <c r="B98" s="2283"/>
      <c r="C98" s="2283"/>
      <c r="D98" s="2284"/>
      <c r="E98" s="2288" t="s">
        <v>64</v>
      </c>
      <c r="F98" s="2289"/>
      <c r="G98" s="2290" t="s">
        <v>29</v>
      </c>
      <c r="H98" s="2291"/>
      <c r="I98" s="2291"/>
      <c r="J98" s="2291"/>
      <c r="K98" s="2291"/>
      <c r="L98" s="2291"/>
      <c r="M98" s="2291"/>
      <c r="N98" s="2292"/>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282" t="s">
        <v>39</v>
      </c>
      <c r="B105" s="2283"/>
      <c r="C105" s="2283"/>
      <c r="D105" s="2284"/>
      <c r="E105" s="2285" t="s">
        <v>328</v>
      </c>
      <c r="F105" s="2286"/>
      <c r="G105" s="2286"/>
      <c r="H105" s="2286"/>
      <c r="I105" s="2286"/>
      <c r="J105" s="2286"/>
      <c r="K105" s="2286"/>
      <c r="L105" s="2286"/>
      <c r="M105" s="2286"/>
      <c r="N105" s="2287"/>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293" t="s">
        <v>3</v>
      </c>
      <c r="Q4" s="2294"/>
      <c r="R4" s="2294"/>
      <c r="S4" s="2294"/>
      <c r="T4" s="196" t="str">
        <f>LEFT(E83,1)</f>
        <v>Ｂ</v>
      </c>
      <c r="U4" s="2419" t="s">
        <v>4</v>
      </c>
      <c r="V4" s="2419"/>
      <c r="W4" s="2419"/>
      <c r="X4" s="242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282" t="s">
        <v>7</v>
      </c>
      <c r="Q6" s="2283"/>
      <c r="R6" s="2283"/>
      <c r="S6" s="2283"/>
      <c r="T6" s="196" t="str">
        <f>LEFT(E85,1)</f>
        <v>Ｂ</v>
      </c>
      <c r="U6" s="2419" t="s">
        <v>8</v>
      </c>
      <c r="V6" s="2419"/>
      <c r="W6" s="2419"/>
      <c r="X6" s="242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421" t="s">
        <v>9</v>
      </c>
      <c r="B7" s="2422"/>
      <c r="C7" s="2422"/>
      <c r="D7" s="2422"/>
      <c r="E7" s="2423" t="str">
        <f t="shared" si="0"/>
        <v>情報セキュリティ強化対策</v>
      </c>
      <c r="F7" s="2424"/>
      <c r="G7" s="2424"/>
      <c r="H7" s="2424"/>
      <c r="I7" s="2424"/>
      <c r="J7" s="2424"/>
      <c r="K7" s="2424"/>
      <c r="L7" s="2424"/>
      <c r="M7" s="2424"/>
      <c r="N7" s="2425"/>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396" t="s">
        <v>10</v>
      </c>
      <c r="B8" s="2397"/>
      <c r="C8" s="2397"/>
      <c r="D8" s="2397"/>
      <c r="E8" s="2406" t="str">
        <f t="shared" si="0"/>
        <v>情報システム課（デジタル市役所推進室）</v>
      </c>
      <c r="F8" s="2407"/>
      <c r="G8" s="2407"/>
      <c r="H8" s="2407"/>
      <c r="I8" s="2407"/>
      <c r="J8" s="2407"/>
      <c r="K8" s="2407"/>
      <c r="L8" s="2407"/>
      <c r="M8" s="2407"/>
      <c r="N8" s="2408"/>
      <c r="P8" s="2393" t="s">
        <v>11</v>
      </c>
      <c r="Q8" s="2394"/>
      <c r="R8" s="2394"/>
      <c r="S8" s="2394"/>
      <c r="T8" s="183" t="str">
        <f>LEFT(E87,1)</f>
        <v>Ａ</v>
      </c>
      <c r="U8" s="2409" t="s">
        <v>12</v>
      </c>
      <c r="V8" s="2409"/>
      <c r="W8" s="2409"/>
      <c r="X8" s="241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411" t="s">
        <v>13</v>
      </c>
      <c r="B9" s="2412"/>
      <c r="C9" s="2412"/>
      <c r="D9" s="2413"/>
      <c r="E9" s="2414" t="str">
        <f t="shared" si="0"/>
        <v>新たな自治体情報セキュリティ対策の抜本的強化のため、二要素認証及びネットワーク分割の仕組みの維持管理を行う。</v>
      </c>
      <c r="F9" s="2415"/>
      <c r="G9" s="2415"/>
      <c r="H9" s="2415"/>
      <c r="I9" s="2415"/>
      <c r="J9" s="2415"/>
      <c r="K9" s="2415"/>
      <c r="L9" s="2415"/>
      <c r="M9" s="2415"/>
      <c r="N9" s="2416"/>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417" t="s">
        <v>14</v>
      </c>
      <c r="Q10" s="2418"/>
      <c r="R10" s="2418"/>
      <c r="S10" s="2418"/>
      <c r="T10" s="196" t="str">
        <f>LEFT(E89,1)</f>
        <v>Ｂ</v>
      </c>
      <c r="U10" s="2409" t="s">
        <v>15</v>
      </c>
      <c r="V10" s="2409"/>
      <c r="W10" s="2409"/>
      <c r="X10" s="241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二要素認証システムは、各職員が定められた端末のみが使用でき、本来アクセスすべきでない端末へのアクセスを防いでおり、また、一定時間で再認証が行われることにより、他者による操作を防ぎ、不正アクセスを防いでいる。
ネットワーク分割機器及び仮想ブラウザシステムは、インターネット閲覧専用のブラウザを仮想的に展開するシステムであり、内部情報のネットワークへの外部からのアクセスを防ぎ、また、使用終了時には展開された環境ごと消滅することにより、万一、不正なウェブサイトにアクセスした場合にも、ウイルス等に感染することを防ぐことができる。</v>
      </c>
      <c r="U12" s="2391"/>
      <c r="V12" s="2391"/>
      <c r="W12" s="2391"/>
      <c r="X12" s="239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396" t="s">
        <v>17</v>
      </c>
      <c r="B14" s="2397"/>
      <c r="C14" s="2397"/>
      <c r="D14" s="2397"/>
      <c r="E14" s="2398" t="str">
        <f>E51</f>
        <v>■市が直接実施  □一部委託  □全部委託・指定管理  □その他</v>
      </c>
      <c r="F14" s="2399"/>
      <c r="G14" s="2399"/>
      <c r="H14" s="2399"/>
      <c r="I14" s="2399"/>
      <c r="J14" s="2399"/>
      <c r="K14" s="2399"/>
      <c r="L14" s="2399"/>
      <c r="M14" s="2399"/>
      <c r="N14" s="2400"/>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396" t="s">
        <v>18</v>
      </c>
      <c r="B15" s="2397"/>
      <c r="C15" s="2397"/>
      <c r="D15" s="2397"/>
      <c r="E15" s="2398" t="str">
        <f>E52</f>
        <v>■国・県の制度　 □国・県の制度＋市独自の制度　 □市独自の制度</v>
      </c>
      <c r="F15" s="2399"/>
      <c r="G15" s="2399"/>
      <c r="H15" s="2399"/>
      <c r="I15" s="2399"/>
      <c r="J15" s="2399"/>
      <c r="K15" s="2399"/>
      <c r="L15" s="2399"/>
      <c r="M15" s="2399"/>
      <c r="N15" s="2400"/>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401" t="s">
        <v>19</v>
      </c>
      <c r="B16" s="2402"/>
      <c r="C16" s="2402"/>
      <c r="D16" s="2402"/>
      <c r="E16" s="2403" t="str">
        <f>E53</f>
        <v>地方公共団体における情報セキュリティポリシーに関するガイドライン</v>
      </c>
      <c r="F16" s="2404"/>
      <c r="G16" s="2404"/>
      <c r="H16" s="2404"/>
      <c r="I16" s="2404"/>
      <c r="J16" s="2404"/>
      <c r="K16" s="2404"/>
      <c r="L16" s="2404"/>
      <c r="M16" s="2404"/>
      <c r="N16" s="2405"/>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37622000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37622000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37465968</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156032</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0.99585263941310931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新たな自治体情報セキュリティ対策の抜本的強化のため、二要素認証及びネットワーク分割の仕組みの維持管理を行った。
　・二要素認証システム
　・ネットワーク分割機器
　・仮想ブラウザシステム</v>
      </c>
      <c r="F26" s="104"/>
      <c r="G26" s="104"/>
      <c r="H26" s="104"/>
      <c r="I26" s="104"/>
      <c r="J26" s="104"/>
      <c r="K26" s="104"/>
      <c r="L26" s="104"/>
      <c r="M26" s="104"/>
      <c r="N26" s="105"/>
      <c r="O26" s="12"/>
      <c r="P26" s="2393" t="s">
        <v>39</v>
      </c>
      <c r="Q26" s="2394"/>
      <c r="R26" s="2394"/>
      <c r="S26" s="2395"/>
      <c r="T26" s="152" t="str">
        <f>E105</f>
        <v>本システムは、地方公共団体における情報セキュリティポリシーに関するガイドラインにおける規定に基づき導入しており、今後の改定状況を注視しながら、次期システムに向けて運用・更改準備を行っていく。</v>
      </c>
      <c r="U26" s="2391"/>
      <c r="V26" s="2391"/>
      <c r="W26" s="2391"/>
      <c r="X26" s="2392"/>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
      </c>
      <c r="C33" s="95"/>
      <c r="D33" s="15" t="str">
        <f t="shared" ref="D33:E36" si="1">D70</f>
        <v/>
      </c>
      <c r="E33" s="147" t="str">
        <f t="shared" si="1"/>
        <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383" t="s">
        <v>9</v>
      </c>
      <c r="B44" s="2384"/>
      <c r="C44" s="2384"/>
      <c r="D44" s="2384"/>
      <c r="E44" s="2385" t="s">
        <v>329</v>
      </c>
      <c r="F44" s="2386"/>
      <c r="G44" s="2386"/>
      <c r="H44" s="2386"/>
      <c r="I44" s="2386"/>
      <c r="J44" s="2386"/>
      <c r="K44" s="2386"/>
      <c r="L44" s="2386"/>
      <c r="M44" s="2386"/>
      <c r="N44" s="2387"/>
    </row>
    <row r="45" spans="1:35" ht="20.100000000000001" customHeight="1" x14ac:dyDescent="0.15">
      <c r="A45" s="2378" t="s">
        <v>10</v>
      </c>
      <c r="B45" s="2379"/>
      <c r="C45" s="2379"/>
      <c r="D45" s="2379"/>
      <c r="E45" s="2388" t="s">
        <v>276</v>
      </c>
      <c r="F45" s="2389"/>
      <c r="G45" s="2389"/>
      <c r="H45" s="2389"/>
      <c r="I45" s="2389"/>
      <c r="J45" s="2389"/>
      <c r="K45" s="2389"/>
      <c r="L45" s="2389"/>
      <c r="M45" s="2389"/>
      <c r="N45" s="2390"/>
    </row>
    <row r="46" spans="1:35" ht="20.100000000000001" customHeight="1" x14ac:dyDescent="0.15">
      <c r="A46" s="2372" t="s">
        <v>13</v>
      </c>
      <c r="B46" s="2373"/>
      <c r="C46" s="2373"/>
      <c r="D46" s="2374"/>
      <c r="E46" s="2375" t="s">
        <v>330</v>
      </c>
      <c r="F46" s="2376"/>
      <c r="G46" s="2376"/>
      <c r="H46" s="2376"/>
      <c r="I46" s="2376"/>
      <c r="J46" s="2376"/>
      <c r="K46" s="2376"/>
      <c r="L46" s="2376"/>
      <c r="M46" s="2376"/>
      <c r="N46" s="2377"/>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378" t="s">
        <v>17</v>
      </c>
      <c r="B51" s="2379"/>
      <c r="C51" s="2379"/>
      <c r="D51" s="2379"/>
      <c r="E51" s="2380" t="str">
        <f>AA52 &amp; "市が直接実施  " &amp; AB52  &amp; "一部委託  "  &amp; AC52 &amp; "全部委託・指定管理  " &amp; AD52 &amp; "その他"</f>
        <v>■市が直接実施  □一部委託  □全部委託・指定管理  □その他</v>
      </c>
      <c r="F51" s="2381"/>
      <c r="G51" s="2381"/>
      <c r="H51" s="2381"/>
      <c r="I51" s="2381"/>
      <c r="J51" s="2381"/>
      <c r="K51" s="2381"/>
      <c r="L51" s="2381"/>
      <c r="M51" s="2381"/>
      <c r="N51" s="2382"/>
    </row>
    <row r="52" spans="1:40" ht="20.100000000000001" customHeight="1" x14ac:dyDescent="0.15">
      <c r="A52" s="2378" t="s">
        <v>18</v>
      </c>
      <c r="B52" s="2379"/>
      <c r="C52" s="2379"/>
      <c r="D52" s="2379"/>
      <c r="E52" s="2380" t="str">
        <f>AA53 &amp; "国・県の制度　 " &amp; AB53  &amp; "国・県の制度＋市独自の制度　 "  &amp; AC53  &amp; "市独自の制度"</f>
        <v>■国・県の制度　 □国・県の制度＋市独自の制度　 □市独自の制度</v>
      </c>
      <c r="F52" s="2381"/>
      <c r="G52" s="2381"/>
      <c r="H52" s="2381"/>
      <c r="I52" s="2381"/>
      <c r="J52" s="2381"/>
      <c r="K52" s="2381"/>
      <c r="L52" s="2381"/>
      <c r="M52" s="2381"/>
      <c r="N52" s="2382"/>
      <c r="AA52" s="2" t="s">
        <v>49</v>
      </c>
      <c r="AB52" s="2" t="s">
        <v>50</v>
      </c>
      <c r="AC52" s="2" t="s">
        <v>50</v>
      </c>
      <c r="AD52" s="2" t="s">
        <v>50</v>
      </c>
    </row>
    <row r="53" spans="1:40" ht="20.100000000000001" customHeight="1" thickBot="1" x14ac:dyDescent="0.2">
      <c r="A53" s="2367" t="s">
        <v>19</v>
      </c>
      <c r="B53" s="2368"/>
      <c r="C53" s="2368"/>
      <c r="D53" s="2368"/>
      <c r="E53" s="2369" t="s">
        <v>331</v>
      </c>
      <c r="F53" s="2370"/>
      <c r="G53" s="2370"/>
      <c r="H53" s="2370"/>
      <c r="I53" s="2370"/>
      <c r="J53" s="2370"/>
      <c r="K53" s="2370"/>
      <c r="L53" s="2370"/>
      <c r="M53" s="2370"/>
      <c r="N53" s="2371"/>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37622000</v>
      </c>
      <c r="F57" s="107"/>
      <c r="G57" s="107">
        <f>IFERROR(HLOOKUP($AF$38,$AA$56:$AI$57,2,FALSE)*1000,"")</f>
        <v>37466000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33834</v>
      </c>
      <c r="AE57" s="17">
        <v>37622</v>
      </c>
      <c r="AF57" s="17">
        <v>37466</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37622000</v>
      </c>
      <c r="G58" s="9"/>
      <c r="H58" s="10">
        <f>IFERROR(G57-H59,"")</f>
        <v>37466000</v>
      </c>
      <c r="I58" s="9"/>
      <c r="J58" s="10">
        <f>IFERROR(I57-J59,"")</f>
        <v>0</v>
      </c>
      <c r="K58" s="9"/>
      <c r="L58" s="10">
        <f>IFERROR(K57-L59,"")</f>
        <v>0</v>
      </c>
      <c r="M58" s="9"/>
      <c r="N58" s="11">
        <f>IFERROR(M57-N59,"")</f>
        <v>0</v>
      </c>
      <c r="AA58" s="17">
        <v>0</v>
      </c>
      <c r="AB58" s="17">
        <v>0</v>
      </c>
      <c r="AC58" s="17">
        <v>0</v>
      </c>
      <c r="AD58" s="17">
        <v>9511429</v>
      </c>
      <c r="AE58" s="17">
        <v>37465968</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37465968</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156032</v>
      </c>
      <c r="F61" s="107"/>
      <c r="G61" s="107">
        <f>IFERROR(G57-G60,"")</f>
        <v>37466000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0.99585263941310931</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332</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52</v>
      </c>
      <c r="C70" s="95"/>
      <c r="D70" s="20" t="s">
        <v>52</v>
      </c>
      <c r="E70" s="90" t="str">
        <f>IFERROR(HLOOKUP($AE$38,$AA$76:$AI$80,2,FALSE),"")</f>
        <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t="s">
        <v>52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354" t="s">
        <v>7</v>
      </c>
      <c r="B85" s="2355"/>
      <c r="C85" s="2355"/>
      <c r="D85" s="2355"/>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354" t="s">
        <v>11</v>
      </c>
      <c r="B87" s="2355"/>
      <c r="C87" s="2355"/>
      <c r="D87" s="2355"/>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365" t="s">
        <v>14</v>
      </c>
      <c r="B89" s="2366"/>
      <c r="C89" s="2366"/>
      <c r="D89" s="2366"/>
      <c r="E89" s="78" t="s">
        <v>82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354" t="s">
        <v>16</v>
      </c>
      <c r="B91" s="2355"/>
      <c r="C91" s="2355"/>
      <c r="D91" s="2356"/>
      <c r="E91" s="51" t="s">
        <v>333</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354" t="s">
        <v>28</v>
      </c>
      <c r="B98" s="2355"/>
      <c r="C98" s="2355"/>
      <c r="D98" s="2356"/>
      <c r="E98" s="2360" t="s">
        <v>64</v>
      </c>
      <c r="F98" s="2361"/>
      <c r="G98" s="2362" t="s">
        <v>29</v>
      </c>
      <c r="H98" s="2363"/>
      <c r="I98" s="2363"/>
      <c r="J98" s="2363"/>
      <c r="K98" s="2363"/>
      <c r="L98" s="2363"/>
      <c r="M98" s="2363"/>
      <c r="N98" s="2364"/>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354" t="s">
        <v>39</v>
      </c>
      <c r="B105" s="2355"/>
      <c r="C105" s="2355"/>
      <c r="D105" s="2356"/>
      <c r="E105" s="2357" t="s">
        <v>334</v>
      </c>
      <c r="F105" s="2358"/>
      <c r="G105" s="2358"/>
      <c r="H105" s="2358"/>
      <c r="I105" s="2358"/>
      <c r="J105" s="2358"/>
      <c r="K105" s="2358"/>
      <c r="L105" s="2358"/>
      <c r="M105" s="2358"/>
      <c r="N105" s="2359"/>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365" t="s">
        <v>3</v>
      </c>
      <c r="Q4" s="2366"/>
      <c r="R4" s="2366"/>
      <c r="S4" s="2366"/>
      <c r="T4" s="196" t="str">
        <f>LEFT(E83,1)</f>
        <v>Ｂ</v>
      </c>
      <c r="U4" s="2491" t="s">
        <v>4</v>
      </c>
      <c r="V4" s="2491"/>
      <c r="W4" s="2491"/>
      <c r="X4" s="249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354" t="s">
        <v>7</v>
      </c>
      <c r="Q6" s="2355"/>
      <c r="R6" s="2355"/>
      <c r="S6" s="2355"/>
      <c r="T6" s="196" t="str">
        <f>LEFT(E85,1)</f>
        <v>Ｂ</v>
      </c>
      <c r="U6" s="2491" t="s">
        <v>8</v>
      </c>
      <c r="V6" s="2491"/>
      <c r="W6" s="2491"/>
      <c r="X6" s="249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493" t="s">
        <v>9</v>
      </c>
      <c r="B7" s="2494"/>
      <c r="C7" s="2494"/>
      <c r="D7" s="2494"/>
      <c r="E7" s="2495" t="str">
        <f t="shared" si="0"/>
        <v>埼玉県自治体情報セキュリティクラウド</v>
      </c>
      <c r="F7" s="2496"/>
      <c r="G7" s="2496"/>
      <c r="H7" s="2496"/>
      <c r="I7" s="2496"/>
      <c r="J7" s="2496"/>
      <c r="K7" s="2496"/>
      <c r="L7" s="2496"/>
      <c r="M7" s="2496"/>
      <c r="N7" s="2497"/>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468" t="s">
        <v>10</v>
      </c>
      <c r="B8" s="2469"/>
      <c r="C8" s="2469"/>
      <c r="D8" s="2469"/>
      <c r="E8" s="2478" t="str">
        <f t="shared" si="0"/>
        <v>情報システム課（デジタル市役所推進室）</v>
      </c>
      <c r="F8" s="2479"/>
      <c r="G8" s="2479"/>
      <c r="H8" s="2479"/>
      <c r="I8" s="2479"/>
      <c r="J8" s="2479"/>
      <c r="K8" s="2479"/>
      <c r="L8" s="2479"/>
      <c r="M8" s="2479"/>
      <c r="N8" s="2480"/>
      <c r="P8" s="2465" t="s">
        <v>11</v>
      </c>
      <c r="Q8" s="2466"/>
      <c r="R8" s="2466"/>
      <c r="S8" s="2466"/>
      <c r="T8" s="183" t="str">
        <f>LEFT(E87,1)</f>
        <v>Ａ</v>
      </c>
      <c r="U8" s="2481" t="s">
        <v>12</v>
      </c>
      <c r="V8" s="2481"/>
      <c r="W8" s="2481"/>
      <c r="X8" s="248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483" t="s">
        <v>13</v>
      </c>
      <c r="B9" s="2484"/>
      <c r="C9" s="2484"/>
      <c r="D9" s="2485"/>
      <c r="E9" s="2486" t="str">
        <f t="shared" si="0"/>
        <v>高度な情報セキュリティ対策を講じるため、埼玉県が構築した埼玉県自治体情報セキュリティクラウドを利用する。
令和５年度から第二次埼玉県自治体情報セキュリティクラウドに移行するため、当該システムの利用に伴う費用を負担する。</v>
      </c>
      <c r="F9" s="2487"/>
      <c r="G9" s="2487"/>
      <c r="H9" s="2487"/>
      <c r="I9" s="2487"/>
      <c r="J9" s="2487"/>
      <c r="K9" s="2487"/>
      <c r="L9" s="2487"/>
      <c r="M9" s="2487"/>
      <c r="N9" s="2488"/>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489" t="s">
        <v>14</v>
      </c>
      <c r="Q10" s="2490"/>
      <c r="R10" s="2490"/>
      <c r="S10" s="2490"/>
      <c r="T10" s="196" t="str">
        <f>LEFT(E89,1)</f>
        <v>Ｂ</v>
      </c>
      <c r="U10" s="2481" t="s">
        <v>15</v>
      </c>
      <c r="V10" s="2481"/>
      <c r="W10" s="2481"/>
      <c r="X10" s="248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埼玉県自治体情報セキュリティクラウドは、市のインターネット接続系の上位に設置されており、市への不正アクセス等の攻撃を検知・防御する役割を持つとともに、市から不審なウェブサイトへアクセスしそうになった際に通信を遮断し、被害を防ぐ機能を有している。
本機能により、市のインターネット接続系ネットワークへの攻撃を２件検知したものの、不正通信の遮断により情報漏えい等の被害は生じなかった。</v>
      </c>
      <c r="U12" s="2463"/>
      <c r="V12" s="2463"/>
      <c r="W12" s="2463"/>
      <c r="X12" s="246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468" t="s">
        <v>17</v>
      </c>
      <c r="B14" s="2469"/>
      <c r="C14" s="2469"/>
      <c r="D14" s="2469"/>
      <c r="E14" s="2470" t="str">
        <f>E51</f>
        <v>□市が直接実施  □一部委託  □全部委託・指定管理  ■その他</v>
      </c>
      <c r="F14" s="2471"/>
      <c r="G14" s="2471"/>
      <c r="H14" s="2471"/>
      <c r="I14" s="2471"/>
      <c r="J14" s="2471"/>
      <c r="K14" s="2471"/>
      <c r="L14" s="2471"/>
      <c r="M14" s="2471"/>
      <c r="N14" s="2472"/>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468" t="s">
        <v>18</v>
      </c>
      <c r="B15" s="2469"/>
      <c r="C15" s="2469"/>
      <c r="D15" s="2469"/>
      <c r="E15" s="2470" t="str">
        <f>E52</f>
        <v>■国・県の制度　 □国・県の制度＋市独自の制度　 □市独自の制度</v>
      </c>
      <c r="F15" s="2471"/>
      <c r="G15" s="2471"/>
      <c r="H15" s="2471"/>
      <c r="I15" s="2471"/>
      <c r="J15" s="2471"/>
      <c r="K15" s="2471"/>
      <c r="L15" s="2471"/>
      <c r="M15" s="2471"/>
      <c r="N15" s="2472"/>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473" t="s">
        <v>19</v>
      </c>
      <c r="B16" s="2474"/>
      <c r="C16" s="2474"/>
      <c r="D16" s="2474"/>
      <c r="E16" s="2475" t="str">
        <f>E53</f>
        <v>地方公共団体における情報セキュリティポリシーに関するガイドライン</v>
      </c>
      <c r="F16" s="2476"/>
      <c r="G16" s="2476"/>
      <c r="H16" s="2476"/>
      <c r="I16" s="2476"/>
      <c r="J16" s="2476"/>
      <c r="K16" s="2476"/>
      <c r="L16" s="2476"/>
      <c r="M16" s="2476"/>
      <c r="N16" s="2477"/>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3592000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3592000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3590838</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1162</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0.99967650334075719</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埼玉県と各市町村が協力して高度な情報セキュリティ対策を講じるため、県が構築した埼玉県自治体情報セキュリティクラウドを利用している。
令和５年度から新たに第二次埼玉県自治体情報セキュリティクラウドに移行したため、当該システムの利用に伴う費用を負担した。</v>
      </c>
      <c r="F26" s="104"/>
      <c r="G26" s="104"/>
      <c r="H26" s="104"/>
      <c r="I26" s="104"/>
      <c r="J26" s="104"/>
      <c r="K26" s="104"/>
      <c r="L26" s="104"/>
      <c r="M26" s="104"/>
      <c r="N26" s="105"/>
      <c r="O26" s="12"/>
      <c r="P26" s="2465" t="s">
        <v>39</v>
      </c>
      <c r="Q26" s="2466"/>
      <c r="R26" s="2466"/>
      <c r="S26" s="2467"/>
      <c r="T26" s="152" t="str">
        <f>E105</f>
        <v>本システムは、地方公共団体における情報セキュリティポリシーに関するガイドラインにおける規定に基づき埼玉県と各市町村が共同で導入しており、今後の改定状況を注視しながら、次期システムに向けて運用・更改準備を行っていく。</v>
      </c>
      <c r="U26" s="2463"/>
      <c r="V26" s="2463"/>
      <c r="W26" s="2463"/>
      <c r="X26" s="2464"/>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重大インシデント発生件数</v>
      </c>
      <c r="C33" s="95"/>
      <c r="D33" s="15" t="str">
        <f t="shared" ref="D33:E36" si="1">D70</f>
        <v>件</v>
      </c>
      <c r="E33" s="147">
        <f t="shared" si="1"/>
        <v>0</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455" t="s">
        <v>9</v>
      </c>
      <c r="B44" s="2456"/>
      <c r="C44" s="2456"/>
      <c r="D44" s="2456"/>
      <c r="E44" s="2457" t="s">
        <v>335</v>
      </c>
      <c r="F44" s="2458"/>
      <c r="G44" s="2458"/>
      <c r="H44" s="2458"/>
      <c r="I44" s="2458"/>
      <c r="J44" s="2458"/>
      <c r="K44" s="2458"/>
      <c r="L44" s="2458"/>
      <c r="M44" s="2458"/>
      <c r="N44" s="2459"/>
    </row>
    <row r="45" spans="1:35" ht="20.100000000000001" customHeight="1" x14ac:dyDescent="0.15">
      <c r="A45" s="2450" t="s">
        <v>10</v>
      </c>
      <c r="B45" s="2451"/>
      <c r="C45" s="2451"/>
      <c r="D45" s="2451"/>
      <c r="E45" s="2460" t="s">
        <v>276</v>
      </c>
      <c r="F45" s="2461"/>
      <c r="G45" s="2461"/>
      <c r="H45" s="2461"/>
      <c r="I45" s="2461"/>
      <c r="J45" s="2461"/>
      <c r="K45" s="2461"/>
      <c r="L45" s="2461"/>
      <c r="M45" s="2461"/>
      <c r="N45" s="2462"/>
    </row>
    <row r="46" spans="1:35" ht="20.100000000000001" customHeight="1" x14ac:dyDescent="0.15">
      <c r="A46" s="2444" t="s">
        <v>13</v>
      </c>
      <c r="B46" s="2445"/>
      <c r="C46" s="2445"/>
      <c r="D46" s="2446"/>
      <c r="E46" s="2447" t="s">
        <v>336</v>
      </c>
      <c r="F46" s="2448"/>
      <c r="G46" s="2448"/>
      <c r="H46" s="2448"/>
      <c r="I46" s="2448"/>
      <c r="J46" s="2448"/>
      <c r="K46" s="2448"/>
      <c r="L46" s="2448"/>
      <c r="M46" s="2448"/>
      <c r="N46" s="2449"/>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450" t="s">
        <v>17</v>
      </c>
      <c r="B51" s="2451"/>
      <c r="C51" s="2451"/>
      <c r="D51" s="2451"/>
      <c r="E51" s="2452" t="str">
        <f>AA52 &amp; "市が直接実施  " &amp; AB52  &amp; "一部委託  "  &amp; AC52 &amp; "全部委託・指定管理  " &amp; AD52 &amp; "その他"</f>
        <v>□市が直接実施  □一部委託  □全部委託・指定管理  ■その他</v>
      </c>
      <c r="F51" s="2453"/>
      <c r="G51" s="2453"/>
      <c r="H51" s="2453"/>
      <c r="I51" s="2453"/>
      <c r="J51" s="2453"/>
      <c r="K51" s="2453"/>
      <c r="L51" s="2453"/>
      <c r="M51" s="2453"/>
      <c r="N51" s="2454"/>
    </row>
    <row r="52" spans="1:40" ht="20.100000000000001" customHeight="1" x14ac:dyDescent="0.15">
      <c r="A52" s="2450" t="s">
        <v>18</v>
      </c>
      <c r="B52" s="2451"/>
      <c r="C52" s="2451"/>
      <c r="D52" s="2451"/>
      <c r="E52" s="2452" t="str">
        <f>AA53 &amp; "国・県の制度　 " &amp; AB53  &amp; "国・県の制度＋市独自の制度　 "  &amp; AC53  &amp; "市独自の制度"</f>
        <v>■国・県の制度　 □国・県の制度＋市独自の制度　 □市独自の制度</v>
      </c>
      <c r="F52" s="2453"/>
      <c r="G52" s="2453"/>
      <c r="H52" s="2453"/>
      <c r="I52" s="2453"/>
      <c r="J52" s="2453"/>
      <c r="K52" s="2453"/>
      <c r="L52" s="2453"/>
      <c r="M52" s="2453"/>
      <c r="N52" s="2454"/>
      <c r="AA52" s="2" t="s">
        <v>50</v>
      </c>
      <c r="AB52" s="2" t="s">
        <v>50</v>
      </c>
      <c r="AC52" s="2" t="s">
        <v>50</v>
      </c>
      <c r="AD52" s="2" t="s">
        <v>49</v>
      </c>
    </row>
    <row r="53" spans="1:40" ht="20.100000000000001" customHeight="1" thickBot="1" x14ac:dyDescent="0.2">
      <c r="A53" s="2439" t="s">
        <v>19</v>
      </c>
      <c r="B53" s="2440"/>
      <c r="C53" s="2440"/>
      <c r="D53" s="2440"/>
      <c r="E53" s="2441" t="s">
        <v>331</v>
      </c>
      <c r="F53" s="2442"/>
      <c r="G53" s="2442"/>
      <c r="H53" s="2442"/>
      <c r="I53" s="2442"/>
      <c r="J53" s="2442"/>
      <c r="K53" s="2442"/>
      <c r="L53" s="2442"/>
      <c r="M53" s="2442"/>
      <c r="N53" s="2443"/>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3592000</v>
      </c>
      <c r="F57" s="107"/>
      <c r="G57" s="107">
        <f>IFERROR(HLOOKUP($AF$38,$AA$56:$AI$57,2,FALSE)*1000,"")</f>
        <v>3219000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6991</v>
      </c>
      <c r="AE57" s="17">
        <v>3592</v>
      </c>
      <c r="AF57" s="17">
        <v>3219</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3592000</v>
      </c>
      <c r="G58" s="9"/>
      <c r="H58" s="10">
        <f>IFERROR(G57-H59,"")</f>
        <v>3219000</v>
      </c>
      <c r="I58" s="9"/>
      <c r="J58" s="10">
        <f>IFERROR(I57-J59,"")</f>
        <v>0</v>
      </c>
      <c r="K58" s="9"/>
      <c r="L58" s="10">
        <f>IFERROR(K57-L59,"")</f>
        <v>0</v>
      </c>
      <c r="M58" s="9"/>
      <c r="N58" s="11">
        <f>IFERROR(M57-N59,"")</f>
        <v>0</v>
      </c>
      <c r="AA58" s="17">
        <v>0</v>
      </c>
      <c r="AB58" s="17">
        <v>0</v>
      </c>
      <c r="AC58" s="17">
        <v>0</v>
      </c>
      <c r="AD58" s="17">
        <v>0</v>
      </c>
      <c r="AE58" s="17">
        <v>3590838</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3590838</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1162</v>
      </c>
      <c r="F61" s="107"/>
      <c r="G61" s="107">
        <f>IFERROR(G57-G60,"")</f>
        <v>3219000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0.99967650334075719</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337</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338</v>
      </c>
      <c r="C70" s="95"/>
      <c r="D70" s="20" t="s">
        <v>55</v>
      </c>
      <c r="E70" s="90">
        <f>IFERROR(HLOOKUP($AE$38,$AA$76:$AI$80,2,FALSE),"")</f>
        <v>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426" t="s">
        <v>7</v>
      </c>
      <c r="B85" s="2427"/>
      <c r="C85" s="2427"/>
      <c r="D85" s="2427"/>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426" t="s">
        <v>11</v>
      </c>
      <c r="B87" s="2427"/>
      <c r="C87" s="2427"/>
      <c r="D87" s="2427"/>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437" t="s">
        <v>14</v>
      </c>
      <c r="B89" s="2438"/>
      <c r="C89" s="2438"/>
      <c r="D89" s="2438"/>
      <c r="E89" s="78" t="s">
        <v>82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426" t="s">
        <v>16</v>
      </c>
      <c r="B91" s="2427"/>
      <c r="C91" s="2427"/>
      <c r="D91" s="2428"/>
      <c r="E91" s="51" t="s">
        <v>339</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426" t="s">
        <v>28</v>
      </c>
      <c r="B98" s="2427"/>
      <c r="C98" s="2427"/>
      <c r="D98" s="2428"/>
      <c r="E98" s="2432" t="s">
        <v>84</v>
      </c>
      <c r="F98" s="2433"/>
      <c r="G98" s="2434" t="s">
        <v>29</v>
      </c>
      <c r="H98" s="2435"/>
      <c r="I98" s="2435"/>
      <c r="J98" s="2435"/>
      <c r="K98" s="2435"/>
      <c r="L98" s="2435"/>
      <c r="M98" s="2435"/>
      <c r="N98" s="2436"/>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426" t="s">
        <v>39</v>
      </c>
      <c r="B105" s="2427"/>
      <c r="C105" s="2427"/>
      <c r="D105" s="2428"/>
      <c r="E105" s="2429" t="s">
        <v>340</v>
      </c>
      <c r="F105" s="2430"/>
      <c r="G105" s="2430"/>
      <c r="H105" s="2430"/>
      <c r="I105" s="2430"/>
      <c r="J105" s="2430"/>
      <c r="K105" s="2430"/>
      <c r="L105" s="2430"/>
      <c r="M105" s="2430"/>
      <c r="N105" s="2431"/>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zoomScale="70" zoomScaleNormal="90" zoomScaleSheetLayoutView="7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437" t="s">
        <v>3</v>
      </c>
      <c r="Q4" s="2438"/>
      <c r="R4" s="2438"/>
      <c r="S4" s="2438"/>
      <c r="T4" s="196" t="str">
        <f>LEFT(E83,1)</f>
        <v>Ｂ</v>
      </c>
      <c r="U4" s="2563" t="s">
        <v>4</v>
      </c>
      <c r="V4" s="2563"/>
      <c r="W4" s="2563"/>
      <c r="X4" s="256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426" t="s">
        <v>7</v>
      </c>
      <c r="Q6" s="2427"/>
      <c r="R6" s="2427"/>
      <c r="S6" s="2427"/>
      <c r="T6" s="196" t="str">
        <f>LEFT(E85,1)</f>
        <v>Ｂ</v>
      </c>
      <c r="U6" s="2563" t="s">
        <v>8</v>
      </c>
      <c r="V6" s="2563"/>
      <c r="W6" s="2563"/>
      <c r="X6" s="256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565" t="s">
        <v>9</v>
      </c>
      <c r="B7" s="2566"/>
      <c r="C7" s="2566"/>
      <c r="D7" s="2566"/>
      <c r="E7" s="2567" t="str">
        <f t="shared" si="0"/>
        <v>社会保障・税番号（マイナンバー）制度</v>
      </c>
      <c r="F7" s="2568"/>
      <c r="G7" s="2568"/>
      <c r="H7" s="2568"/>
      <c r="I7" s="2568"/>
      <c r="J7" s="2568"/>
      <c r="K7" s="2568"/>
      <c r="L7" s="2568"/>
      <c r="M7" s="2568"/>
      <c r="N7" s="2569"/>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540" t="s">
        <v>10</v>
      </c>
      <c r="B8" s="2541"/>
      <c r="C8" s="2541"/>
      <c r="D8" s="2541"/>
      <c r="E8" s="2550" t="str">
        <f t="shared" si="0"/>
        <v>情報システム課（デジタル市役所推進室）</v>
      </c>
      <c r="F8" s="2551"/>
      <c r="G8" s="2551"/>
      <c r="H8" s="2551"/>
      <c r="I8" s="2551"/>
      <c r="J8" s="2551"/>
      <c r="K8" s="2551"/>
      <c r="L8" s="2551"/>
      <c r="M8" s="2551"/>
      <c r="N8" s="2552"/>
      <c r="P8" s="2537" t="s">
        <v>11</v>
      </c>
      <c r="Q8" s="2538"/>
      <c r="R8" s="2538"/>
      <c r="S8" s="2538"/>
      <c r="T8" s="183" t="str">
        <f>LEFT(E87,1)</f>
        <v>Ａ</v>
      </c>
      <c r="U8" s="2553" t="s">
        <v>12</v>
      </c>
      <c r="V8" s="2553"/>
      <c r="W8" s="2553"/>
      <c r="X8" s="255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555" t="s">
        <v>13</v>
      </c>
      <c r="B9" s="2556"/>
      <c r="C9" s="2556"/>
      <c r="D9" s="2557"/>
      <c r="E9" s="2558" t="str">
        <f t="shared" si="0"/>
        <v>行政手続における特定の個人を識別するための番号の利用等に関する法律（マイナンバー法）の施行に伴い、国等との安全な情報連携を実現するため、中間サーバを利用するもの。</v>
      </c>
      <c r="F9" s="2559"/>
      <c r="G9" s="2559"/>
      <c r="H9" s="2559"/>
      <c r="I9" s="2559"/>
      <c r="J9" s="2559"/>
      <c r="K9" s="2559"/>
      <c r="L9" s="2559"/>
      <c r="M9" s="2559"/>
      <c r="N9" s="2560"/>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561" t="s">
        <v>14</v>
      </c>
      <c r="Q10" s="2562"/>
      <c r="R10" s="2562"/>
      <c r="S10" s="2562"/>
      <c r="T10" s="196" t="str">
        <f>LEFT(E89,1)</f>
        <v>Ａ</v>
      </c>
      <c r="U10" s="2553" t="s">
        <v>15</v>
      </c>
      <c r="V10" s="2553"/>
      <c r="W10" s="2553"/>
      <c r="X10" s="255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情報照会の件数の増加に伴い、市民が行政機関等に提出する書類（住民票、課税証明書等）の省略が行われており、行政手続の効率化及び市民の利便性向上に寄与している。</v>
      </c>
      <c r="U12" s="2535"/>
      <c r="V12" s="2535"/>
      <c r="W12" s="2535"/>
      <c r="X12" s="2536"/>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540" t="s">
        <v>17</v>
      </c>
      <c r="B14" s="2541"/>
      <c r="C14" s="2541"/>
      <c r="D14" s="2541"/>
      <c r="E14" s="2542" t="str">
        <f>E51</f>
        <v>□市が直接実施  □一部委託  □全部委託・指定管理  ■その他</v>
      </c>
      <c r="F14" s="2543"/>
      <c r="G14" s="2543"/>
      <c r="H14" s="2543"/>
      <c r="I14" s="2543"/>
      <c r="J14" s="2543"/>
      <c r="K14" s="2543"/>
      <c r="L14" s="2543"/>
      <c r="M14" s="2543"/>
      <c r="N14" s="2544"/>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540" t="s">
        <v>18</v>
      </c>
      <c r="B15" s="2541"/>
      <c r="C15" s="2541"/>
      <c r="D15" s="2541"/>
      <c r="E15" s="2542" t="str">
        <f>E52</f>
        <v>■国・県の制度　 □国・県の制度＋市独自の制度　 □市独自の制度</v>
      </c>
      <c r="F15" s="2543"/>
      <c r="G15" s="2543"/>
      <c r="H15" s="2543"/>
      <c r="I15" s="2543"/>
      <c r="J15" s="2543"/>
      <c r="K15" s="2543"/>
      <c r="L15" s="2543"/>
      <c r="M15" s="2543"/>
      <c r="N15" s="2544"/>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545" t="s">
        <v>19</v>
      </c>
      <c r="B16" s="2546"/>
      <c r="C16" s="2546"/>
      <c r="D16" s="2546"/>
      <c r="E16" s="2547" t="str">
        <f>E53</f>
        <v>行政手続における特定の個人を識別するための番号の利用等に関する法律</v>
      </c>
      <c r="F16" s="2548"/>
      <c r="G16" s="2548"/>
      <c r="H16" s="2548"/>
      <c r="I16" s="2548"/>
      <c r="J16" s="2548"/>
      <c r="K16" s="2548"/>
      <c r="L16" s="2548"/>
      <c r="M16" s="2548"/>
      <c r="N16" s="2549"/>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3701000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3701000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3700780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220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0.99994055660632264</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マイナンバー制度の開始により、行政手続で必要な住民票情報や税情報等について、他機関間の情報連携が可能となっている。この情報連携の利用に当たり、各地方公共団体は国の中間サーバ・プラットフォームの利用が必要であり、その費用を負担した。</v>
      </c>
      <c r="F26" s="104"/>
      <c r="G26" s="104"/>
      <c r="H26" s="104"/>
      <c r="I26" s="104"/>
      <c r="J26" s="104"/>
      <c r="K26" s="104"/>
      <c r="L26" s="104"/>
      <c r="M26" s="104"/>
      <c r="N26" s="105"/>
      <c r="O26" s="12"/>
      <c r="P26" s="2537" t="s">
        <v>39</v>
      </c>
      <c r="Q26" s="2538"/>
      <c r="R26" s="2538"/>
      <c r="S26" s="2539"/>
      <c r="T26" s="152" t="str">
        <f>E105</f>
        <v>行政機関間の情報連携の拡充し、行政手続の効率化及び市民の利便性向上を図るとともに、適切なセキュリティ対策を行いながら、他団体と連携して適切な運用に努める。</v>
      </c>
      <c r="U26" s="2535"/>
      <c r="V26" s="2535"/>
      <c r="W26" s="2535"/>
      <c r="X26" s="2536"/>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情報照会件数</v>
      </c>
      <c r="C33" s="95"/>
      <c r="D33" s="15" t="str">
        <f t="shared" ref="D33:E36" si="1">D70</f>
        <v>件</v>
      </c>
      <c r="E33" s="161">
        <f t="shared" si="1"/>
        <v>83221</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527" t="s">
        <v>9</v>
      </c>
      <c r="B44" s="2528"/>
      <c r="C44" s="2528"/>
      <c r="D44" s="2528"/>
      <c r="E44" s="2529" t="s">
        <v>341</v>
      </c>
      <c r="F44" s="2530"/>
      <c r="G44" s="2530"/>
      <c r="H44" s="2530"/>
      <c r="I44" s="2530"/>
      <c r="J44" s="2530"/>
      <c r="K44" s="2530"/>
      <c r="L44" s="2530"/>
      <c r="M44" s="2530"/>
      <c r="N44" s="2531"/>
    </row>
    <row r="45" spans="1:35" ht="20.100000000000001" customHeight="1" x14ac:dyDescent="0.15">
      <c r="A45" s="2522" t="s">
        <v>10</v>
      </c>
      <c r="B45" s="2523"/>
      <c r="C45" s="2523"/>
      <c r="D45" s="2523"/>
      <c r="E45" s="2532" t="s">
        <v>276</v>
      </c>
      <c r="F45" s="2533"/>
      <c r="G45" s="2533"/>
      <c r="H45" s="2533"/>
      <c r="I45" s="2533"/>
      <c r="J45" s="2533"/>
      <c r="K45" s="2533"/>
      <c r="L45" s="2533"/>
      <c r="M45" s="2533"/>
      <c r="N45" s="2534"/>
    </row>
    <row r="46" spans="1:35" ht="20.100000000000001" customHeight="1" x14ac:dyDescent="0.15">
      <c r="A46" s="2516" t="s">
        <v>13</v>
      </c>
      <c r="B46" s="2517"/>
      <c r="C46" s="2517"/>
      <c r="D46" s="2518"/>
      <c r="E46" s="2519" t="s">
        <v>342</v>
      </c>
      <c r="F46" s="2520"/>
      <c r="G46" s="2520"/>
      <c r="H46" s="2520"/>
      <c r="I46" s="2520"/>
      <c r="J46" s="2520"/>
      <c r="K46" s="2520"/>
      <c r="L46" s="2520"/>
      <c r="M46" s="2520"/>
      <c r="N46" s="2521"/>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522" t="s">
        <v>17</v>
      </c>
      <c r="B51" s="2523"/>
      <c r="C51" s="2523"/>
      <c r="D51" s="2523"/>
      <c r="E51" s="2524" t="str">
        <f>AA52 &amp; "市が直接実施  " &amp; AB52  &amp; "一部委託  "  &amp; AC52 &amp; "全部委託・指定管理  " &amp; AD52 &amp; "その他"</f>
        <v>□市が直接実施  □一部委託  □全部委託・指定管理  ■その他</v>
      </c>
      <c r="F51" s="2525"/>
      <c r="G51" s="2525"/>
      <c r="H51" s="2525"/>
      <c r="I51" s="2525"/>
      <c r="J51" s="2525"/>
      <c r="K51" s="2525"/>
      <c r="L51" s="2525"/>
      <c r="M51" s="2525"/>
      <c r="N51" s="2526"/>
    </row>
    <row r="52" spans="1:40" ht="20.100000000000001" customHeight="1" x14ac:dyDescent="0.15">
      <c r="A52" s="2522" t="s">
        <v>18</v>
      </c>
      <c r="B52" s="2523"/>
      <c r="C52" s="2523"/>
      <c r="D52" s="2523"/>
      <c r="E52" s="2524" t="str">
        <f>AA53 &amp; "国・県の制度　 " &amp; AB53  &amp; "国・県の制度＋市独自の制度　 "  &amp; AC53  &amp; "市独自の制度"</f>
        <v>■国・県の制度　 □国・県の制度＋市独自の制度　 □市独自の制度</v>
      </c>
      <c r="F52" s="2525"/>
      <c r="G52" s="2525"/>
      <c r="H52" s="2525"/>
      <c r="I52" s="2525"/>
      <c r="J52" s="2525"/>
      <c r="K52" s="2525"/>
      <c r="L52" s="2525"/>
      <c r="M52" s="2525"/>
      <c r="N52" s="2526"/>
      <c r="AA52" s="2" t="s">
        <v>50</v>
      </c>
      <c r="AB52" s="2" t="s">
        <v>50</v>
      </c>
      <c r="AC52" s="2" t="s">
        <v>50</v>
      </c>
      <c r="AD52" s="2" t="s">
        <v>49</v>
      </c>
    </row>
    <row r="53" spans="1:40" ht="20.100000000000001" customHeight="1" thickBot="1" x14ac:dyDescent="0.2">
      <c r="A53" s="2511" t="s">
        <v>19</v>
      </c>
      <c r="B53" s="2512"/>
      <c r="C53" s="2512"/>
      <c r="D53" s="2512"/>
      <c r="E53" s="2513" t="s">
        <v>343</v>
      </c>
      <c r="F53" s="2514"/>
      <c r="G53" s="2514"/>
      <c r="H53" s="2514"/>
      <c r="I53" s="2514"/>
      <c r="J53" s="2514"/>
      <c r="K53" s="2514"/>
      <c r="L53" s="2514"/>
      <c r="M53" s="2514"/>
      <c r="N53" s="2515"/>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3701000</v>
      </c>
      <c r="F57" s="107"/>
      <c r="G57" s="107">
        <f>IFERROR(HLOOKUP($AF$38,$AA$56:$AI$57,2,FALSE)*1000,"")</f>
        <v>8326000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3701</v>
      </c>
      <c r="AE57" s="17">
        <v>3701</v>
      </c>
      <c r="AF57" s="17">
        <v>8326</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3701000</v>
      </c>
      <c r="G58" s="9"/>
      <c r="H58" s="10">
        <f>IFERROR(G57-H59,"")</f>
        <v>3702000</v>
      </c>
      <c r="I58" s="9"/>
      <c r="J58" s="10">
        <f>IFERROR(I57-J59,"")</f>
        <v>0</v>
      </c>
      <c r="K58" s="9"/>
      <c r="L58" s="10">
        <f>IFERROR(K57-L59,"")</f>
        <v>0</v>
      </c>
      <c r="M58" s="9"/>
      <c r="N58" s="11">
        <f>IFERROR(M57-N59,"")</f>
        <v>0</v>
      </c>
      <c r="AA58" s="17">
        <v>0</v>
      </c>
      <c r="AB58" s="17">
        <v>0</v>
      </c>
      <c r="AC58" s="17">
        <v>0</v>
      </c>
      <c r="AD58" s="17">
        <v>1850390</v>
      </c>
      <c r="AE58" s="17">
        <v>3700780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4624000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3700780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220</v>
      </c>
      <c r="F61" s="107"/>
      <c r="G61" s="107">
        <f>IFERROR(G57-G60,"")</f>
        <v>8326000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4624</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0.99994055660632264</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4624</v>
      </c>
      <c r="AG62" s="19">
        <v>0</v>
      </c>
      <c r="AH62" s="19">
        <v>0</v>
      </c>
      <c r="AI62" s="19">
        <v>0</v>
      </c>
      <c r="AJ62" s="2" t="s">
        <v>52</v>
      </c>
      <c r="AL62" s="2" t="s">
        <v>52</v>
      </c>
      <c r="AN62" s="2" t="s">
        <v>52</v>
      </c>
    </row>
    <row r="63" spans="1:40" ht="20.100000000000001" customHeight="1" x14ac:dyDescent="0.15">
      <c r="A63" s="102" t="s">
        <v>38</v>
      </c>
      <c r="B63" s="103"/>
      <c r="C63" s="103"/>
      <c r="D63" s="103"/>
      <c r="E63" s="104" t="s">
        <v>344</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345</v>
      </c>
      <c r="C70" s="95"/>
      <c r="D70" s="20" t="s">
        <v>55</v>
      </c>
      <c r="E70" s="90">
        <f>IFERROR(HLOOKUP($AE$38,$AA$76:$AI$80,2,FALSE),"")</f>
        <v>83221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83221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498" t="s">
        <v>7</v>
      </c>
      <c r="B85" s="2499"/>
      <c r="C85" s="2499"/>
      <c r="D85" s="2499"/>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498" t="s">
        <v>11</v>
      </c>
      <c r="B87" s="2499"/>
      <c r="C87" s="2499"/>
      <c r="D87" s="2499"/>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509" t="s">
        <v>14</v>
      </c>
      <c r="B89" s="2510"/>
      <c r="C89" s="2510"/>
      <c r="D89" s="2510"/>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498" t="s">
        <v>16</v>
      </c>
      <c r="B91" s="2499"/>
      <c r="C91" s="2499"/>
      <c r="D91" s="2500"/>
      <c r="E91" s="51" t="s">
        <v>346</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498" t="s">
        <v>28</v>
      </c>
      <c r="B98" s="2499"/>
      <c r="C98" s="2499"/>
      <c r="D98" s="2500"/>
      <c r="E98" s="2504" t="s">
        <v>84</v>
      </c>
      <c r="F98" s="2505"/>
      <c r="G98" s="2506" t="s">
        <v>29</v>
      </c>
      <c r="H98" s="2507"/>
      <c r="I98" s="2507"/>
      <c r="J98" s="2507"/>
      <c r="K98" s="2507"/>
      <c r="L98" s="2507"/>
      <c r="M98" s="2507"/>
      <c r="N98" s="2508"/>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498" t="s">
        <v>39</v>
      </c>
      <c r="B105" s="2499"/>
      <c r="C105" s="2499"/>
      <c r="D105" s="2500"/>
      <c r="E105" s="2501" t="s">
        <v>347</v>
      </c>
      <c r="F105" s="2502"/>
      <c r="G105" s="2502"/>
      <c r="H105" s="2502"/>
      <c r="I105" s="2502"/>
      <c r="J105" s="2502"/>
      <c r="K105" s="2502"/>
      <c r="L105" s="2502"/>
      <c r="M105" s="2502"/>
      <c r="N105" s="2503"/>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34"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509" t="s">
        <v>3</v>
      </c>
      <c r="Q4" s="2510"/>
      <c r="R4" s="2510"/>
      <c r="S4" s="2510"/>
      <c r="T4" s="196" t="str">
        <f>LEFT(E83,1)</f>
        <v>Ｂ</v>
      </c>
      <c r="U4" s="2635" t="s">
        <v>4</v>
      </c>
      <c r="V4" s="2635"/>
      <c r="W4" s="2635"/>
      <c r="X4" s="263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498" t="s">
        <v>7</v>
      </c>
      <c r="Q6" s="2499"/>
      <c r="R6" s="2499"/>
      <c r="S6" s="2499"/>
      <c r="T6" s="196" t="str">
        <f>LEFT(E85,1)</f>
        <v>Ｂ</v>
      </c>
      <c r="U6" s="2635" t="s">
        <v>8</v>
      </c>
      <c r="V6" s="2635"/>
      <c r="W6" s="2635"/>
      <c r="X6" s="263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637" t="s">
        <v>9</v>
      </c>
      <c r="B7" s="2638"/>
      <c r="C7" s="2638"/>
      <c r="D7" s="2638"/>
      <c r="E7" s="2639" t="str">
        <f t="shared" si="0"/>
        <v>ＤＸ研修</v>
      </c>
      <c r="F7" s="2640"/>
      <c r="G7" s="2640"/>
      <c r="H7" s="2640"/>
      <c r="I7" s="2640"/>
      <c r="J7" s="2640"/>
      <c r="K7" s="2640"/>
      <c r="L7" s="2640"/>
      <c r="M7" s="2640"/>
      <c r="N7" s="2641"/>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612" t="s">
        <v>10</v>
      </c>
      <c r="B8" s="2613"/>
      <c r="C8" s="2613"/>
      <c r="D8" s="2613"/>
      <c r="E8" s="2622" t="str">
        <f t="shared" si="0"/>
        <v>情報システム課（デジタル市役所推進室）</v>
      </c>
      <c r="F8" s="2623"/>
      <c r="G8" s="2623"/>
      <c r="H8" s="2623"/>
      <c r="I8" s="2623"/>
      <c r="J8" s="2623"/>
      <c r="K8" s="2623"/>
      <c r="L8" s="2623"/>
      <c r="M8" s="2623"/>
      <c r="N8" s="2624"/>
      <c r="P8" s="2609" t="s">
        <v>11</v>
      </c>
      <c r="Q8" s="2610"/>
      <c r="R8" s="2610"/>
      <c r="S8" s="2610"/>
      <c r="T8" s="183" t="str">
        <f>LEFT(E87,1)</f>
        <v>Ａ</v>
      </c>
      <c r="U8" s="2625" t="s">
        <v>12</v>
      </c>
      <c r="V8" s="2625"/>
      <c r="W8" s="2625"/>
      <c r="X8" s="262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627" t="s">
        <v>13</v>
      </c>
      <c r="B9" s="2628"/>
      <c r="C9" s="2628"/>
      <c r="D9" s="2629"/>
      <c r="E9" s="2630" t="str">
        <f t="shared" si="0"/>
        <v>全庁横断的なＤＸを推進するため、ＤＸ推進員や部課長向けの研修を行う。</v>
      </c>
      <c r="F9" s="2631"/>
      <c r="G9" s="2631"/>
      <c r="H9" s="2631"/>
      <c r="I9" s="2631"/>
      <c r="J9" s="2631"/>
      <c r="K9" s="2631"/>
      <c r="L9" s="2631"/>
      <c r="M9" s="2631"/>
      <c r="N9" s="2632"/>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633" t="s">
        <v>14</v>
      </c>
      <c r="Q10" s="2634"/>
      <c r="R10" s="2634"/>
      <c r="S10" s="2634"/>
      <c r="T10" s="196" t="str">
        <f>LEFT(E89,1)</f>
        <v>Ａ</v>
      </c>
      <c r="U10" s="2625" t="s">
        <v>15</v>
      </c>
      <c r="V10" s="2625"/>
      <c r="W10" s="2625"/>
      <c r="X10" s="262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ＤＸ研修を受講することで、デジタル技術への理解を深め、新たなツールの活用スキルを身につけることができ、また、ＤＸマインド、変革の意識を持つことで新しい取組を検討する力を養うことができた。</v>
      </c>
      <c r="U12" s="2607"/>
      <c r="V12" s="2607"/>
      <c r="W12" s="2607"/>
      <c r="X12" s="260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612" t="s">
        <v>17</v>
      </c>
      <c r="B14" s="2613"/>
      <c r="C14" s="2613"/>
      <c r="D14" s="2613"/>
      <c r="E14" s="2614" t="str">
        <f>E51</f>
        <v>■市が直接実施  □一部委託  □全部委託・指定管理  □その他</v>
      </c>
      <c r="F14" s="2615"/>
      <c r="G14" s="2615"/>
      <c r="H14" s="2615"/>
      <c r="I14" s="2615"/>
      <c r="J14" s="2615"/>
      <c r="K14" s="2615"/>
      <c r="L14" s="2615"/>
      <c r="M14" s="2615"/>
      <c r="N14" s="2616"/>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612" t="s">
        <v>18</v>
      </c>
      <c r="B15" s="2613"/>
      <c r="C15" s="2613"/>
      <c r="D15" s="2613"/>
      <c r="E15" s="2614" t="str">
        <f>E52</f>
        <v>□国・県の制度　 □国・県の制度＋市独自の制度　 ■市独自の制度</v>
      </c>
      <c r="F15" s="2615"/>
      <c r="G15" s="2615"/>
      <c r="H15" s="2615"/>
      <c r="I15" s="2615"/>
      <c r="J15" s="2615"/>
      <c r="K15" s="2615"/>
      <c r="L15" s="2615"/>
      <c r="M15" s="2615"/>
      <c r="N15" s="2616"/>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617" t="s">
        <v>19</v>
      </c>
      <c r="B16" s="2618"/>
      <c r="C16" s="2618"/>
      <c r="D16" s="2618"/>
      <c r="E16" s="2619" t="str">
        <f>E53</f>
        <v>なし</v>
      </c>
      <c r="F16" s="2620"/>
      <c r="G16" s="2620"/>
      <c r="H16" s="2620"/>
      <c r="I16" s="2620"/>
      <c r="J16" s="2620"/>
      <c r="K16" s="2620"/>
      <c r="L16" s="2620"/>
      <c r="M16" s="2620"/>
      <c r="N16" s="2621"/>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2090000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2090000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1983130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106870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0.94886602870813397</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ＤＸ推進員向け研修として、各所属から選出されたＤＸ推進員に対し、各所属のＤＸ施策の検討を行う力を養うため、ＤＸを基礎から体系的・継続的に学ぶ動画研修を実施した。
また、部課長向け研修として、自治体ＤＸの必要性や意義に対する理解を深め、ＤＸ推進員の活動を後押しするとともに、本市における自治体ＤＸを推進していく人材を育成するための集合研修を実施した。</v>
      </c>
      <c r="F26" s="104"/>
      <c r="G26" s="104"/>
      <c r="H26" s="104"/>
      <c r="I26" s="104"/>
      <c r="J26" s="104"/>
      <c r="K26" s="104"/>
      <c r="L26" s="104"/>
      <c r="M26" s="104"/>
      <c r="N26" s="105"/>
      <c r="O26" s="12"/>
      <c r="P26" s="2609" t="s">
        <v>39</v>
      </c>
      <c r="Q26" s="2610"/>
      <c r="R26" s="2610"/>
      <c r="S26" s="2611"/>
      <c r="T26" s="152" t="str">
        <f>E105</f>
        <v>本市のデジタル人材及びＤＸ人材育成を目的とし、「新座市人材育成方針」及び「新座市ＤＸ推進計画」に基づいた人材育成研修の一環として、ＤＸ研修を継続的に実施する。</v>
      </c>
      <c r="U26" s="2607"/>
      <c r="V26" s="2607"/>
      <c r="W26" s="2607"/>
      <c r="X26" s="2608"/>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ＤＸ推進員向け研修受講者数（上下半期計）</v>
      </c>
      <c r="C33" s="95"/>
      <c r="D33" s="15" t="str">
        <f t="shared" ref="D33:E36" si="1">D70</f>
        <v>人</v>
      </c>
      <c r="E33" s="147">
        <f t="shared" si="1"/>
        <v>99</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ＤＸ研修参加者数（対面）</v>
      </c>
      <c r="C34" s="95"/>
      <c r="D34" s="15" t="str">
        <f t="shared" si="1"/>
        <v>人</v>
      </c>
      <c r="E34" s="147">
        <f t="shared" si="1"/>
        <v>74</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599" t="s">
        <v>9</v>
      </c>
      <c r="B44" s="2600"/>
      <c r="C44" s="2600"/>
      <c r="D44" s="2600"/>
      <c r="E44" s="2601" t="s">
        <v>348</v>
      </c>
      <c r="F44" s="2602"/>
      <c r="G44" s="2602"/>
      <c r="H44" s="2602"/>
      <c r="I44" s="2602"/>
      <c r="J44" s="2602"/>
      <c r="K44" s="2602"/>
      <c r="L44" s="2602"/>
      <c r="M44" s="2602"/>
      <c r="N44" s="2603"/>
    </row>
    <row r="45" spans="1:35" ht="20.100000000000001" customHeight="1" x14ac:dyDescent="0.15">
      <c r="A45" s="2594" t="s">
        <v>10</v>
      </c>
      <c r="B45" s="2595"/>
      <c r="C45" s="2595"/>
      <c r="D45" s="2595"/>
      <c r="E45" s="2604" t="s">
        <v>276</v>
      </c>
      <c r="F45" s="2605"/>
      <c r="G45" s="2605"/>
      <c r="H45" s="2605"/>
      <c r="I45" s="2605"/>
      <c r="J45" s="2605"/>
      <c r="K45" s="2605"/>
      <c r="L45" s="2605"/>
      <c r="M45" s="2605"/>
      <c r="N45" s="2606"/>
    </row>
    <row r="46" spans="1:35" ht="20.100000000000001" customHeight="1" x14ac:dyDescent="0.15">
      <c r="A46" s="2588" t="s">
        <v>13</v>
      </c>
      <c r="B46" s="2589"/>
      <c r="C46" s="2589"/>
      <c r="D46" s="2590"/>
      <c r="E46" s="2591" t="s">
        <v>349</v>
      </c>
      <c r="F46" s="2592"/>
      <c r="G46" s="2592"/>
      <c r="H46" s="2592"/>
      <c r="I46" s="2592"/>
      <c r="J46" s="2592"/>
      <c r="K46" s="2592"/>
      <c r="L46" s="2592"/>
      <c r="M46" s="2592"/>
      <c r="N46" s="2593"/>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594" t="s">
        <v>17</v>
      </c>
      <c r="B51" s="2595"/>
      <c r="C51" s="2595"/>
      <c r="D51" s="2595"/>
      <c r="E51" s="2596" t="str">
        <f>AA52 &amp; "市が直接実施  " &amp; AB52  &amp; "一部委託  "  &amp; AC52 &amp; "全部委託・指定管理  " &amp; AD52 &amp; "その他"</f>
        <v>■市が直接実施  □一部委託  □全部委託・指定管理  □その他</v>
      </c>
      <c r="F51" s="2597"/>
      <c r="G51" s="2597"/>
      <c r="H51" s="2597"/>
      <c r="I51" s="2597"/>
      <c r="J51" s="2597"/>
      <c r="K51" s="2597"/>
      <c r="L51" s="2597"/>
      <c r="M51" s="2597"/>
      <c r="N51" s="2598"/>
    </row>
    <row r="52" spans="1:40" ht="20.100000000000001" customHeight="1" x14ac:dyDescent="0.15">
      <c r="A52" s="2594" t="s">
        <v>18</v>
      </c>
      <c r="B52" s="2595"/>
      <c r="C52" s="2595"/>
      <c r="D52" s="2595"/>
      <c r="E52" s="2596" t="str">
        <f>AA53 &amp; "国・県の制度　 " &amp; AB53  &amp; "国・県の制度＋市独自の制度　 "  &amp; AC53  &amp; "市独自の制度"</f>
        <v>□国・県の制度　 □国・県の制度＋市独自の制度　 ■市独自の制度</v>
      </c>
      <c r="F52" s="2597"/>
      <c r="G52" s="2597"/>
      <c r="H52" s="2597"/>
      <c r="I52" s="2597"/>
      <c r="J52" s="2597"/>
      <c r="K52" s="2597"/>
      <c r="L52" s="2597"/>
      <c r="M52" s="2597"/>
      <c r="N52" s="2598"/>
      <c r="AA52" s="2" t="s">
        <v>49</v>
      </c>
      <c r="AB52" s="2" t="s">
        <v>50</v>
      </c>
      <c r="AC52" s="2" t="s">
        <v>50</v>
      </c>
      <c r="AD52" s="2" t="s">
        <v>50</v>
      </c>
    </row>
    <row r="53" spans="1:40" ht="20.100000000000001" customHeight="1" thickBot="1" x14ac:dyDescent="0.2">
      <c r="A53" s="2583" t="s">
        <v>19</v>
      </c>
      <c r="B53" s="2584"/>
      <c r="C53" s="2584"/>
      <c r="D53" s="2584"/>
      <c r="E53" s="2585" t="s">
        <v>51</v>
      </c>
      <c r="F53" s="2586"/>
      <c r="G53" s="2586"/>
      <c r="H53" s="2586"/>
      <c r="I53" s="2586"/>
      <c r="J53" s="2586"/>
      <c r="K53" s="2586"/>
      <c r="L53" s="2586"/>
      <c r="M53" s="2586"/>
      <c r="N53" s="2587"/>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2090000</v>
      </c>
      <c r="F57" s="107"/>
      <c r="G57" s="107">
        <f>IFERROR(HLOOKUP($AF$38,$AA$56:$AI$57,2,FALSE)*1000,"")</f>
        <v>1089000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0</v>
      </c>
      <c r="AE57" s="17">
        <v>2090</v>
      </c>
      <c r="AF57" s="17">
        <v>1089</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2090000</v>
      </c>
      <c r="G58" s="9"/>
      <c r="H58" s="10">
        <f>IFERROR(G57-H59,"")</f>
        <v>1089000</v>
      </c>
      <c r="I58" s="9"/>
      <c r="J58" s="10">
        <f>IFERROR(I57-J59,"")</f>
        <v>0</v>
      </c>
      <c r="K58" s="9"/>
      <c r="L58" s="10">
        <f>IFERROR(K57-L59,"")</f>
        <v>0</v>
      </c>
      <c r="M58" s="9"/>
      <c r="N58" s="11">
        <f>IFERROR(M57-N59,"")</f>
        <v>0</v>
      </c>
      <c r="AA58" s="17">
        <v>0</v>
      </c>
      <c r="AB58" s="17">
        <v>0</v>
      </c>
      <c r="AC58" s="17">
        <v>0</v>
      </c>
      <c r="AD58" s="17">
        <v>0</v>
      </c>
      <c r="AE58" s="17">
        <v>1983130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1983130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106870</v>
      </c>
      <c r="F61" s="107"/>
      <c r="G61" s="107">
        <f>IFERROR(G57-G60,"")</f>
        <v>1089000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0.94886602870813397</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350</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351</v>
      </c>
      <c r="C70" s="95"/>
      <c r="D70" s="20" t="s">
        <v>92</v>
      </c>
      <c r="E70" s="90">
        <f>IFERROR(HLOOKUP($AE$38,$AA$76:$AI$80,2,FALSE),"")</f>
        <v>99</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352</v>
      </c>
      <c r="C71" s="95"/>
      <c r="D71" s="20" t="s">
        <v>92</v>
      </c>
      <c r="E71" s="90">
        <f>IFERROR(HLOOKUP($AE$38,$AA$76:$AI$80,3,FALSE),"")</f>
        <v>74</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99</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74</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570" t="s">
        <v>7</v>
      </c>
      <c r="B85" s="2571"/>
      <c r="C85" s="2571"/>
      <c r="D85" s="2571"/>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570" t="s">
        <v>11</v>
      </c>
      <c r="B87" s="2571"/>
      <c r="C87" s="2571"/>
      <c r="D87" s="2571"/>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581" t="s">
        <v>14</v>
      </c>
      <c r="B89" s="2582"/>
      <c r="C89" s="2582"/>
      <c r="D89" s="2582"/>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570" t="s">
        <v>16</v>
      </c>
      <c r="B91" s="2571"/>
      <c r="C91" s="2571"/>
      <c r="D91" s="2572"/>
      <c r="E91" s="51" t="s">
        <v>353</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570" t="s">
        <v>28</v>
      </c>
      <c r="B98" s="2571"/>
      <c r="C98" s="2571"/>
      <c r="D98" s="2572"/>
      <c r="E98" s="2576" t="s">
        <v>84</v>
      </c>
      <c r="F98" s="2577"/>
      <c r="G98" s="2578" t="s">
        <v>29</v>
      </c>
      <c r="H98" s="2579"/>
      <c r="I98" s="2579"/>
      <c r="J98" s="2579"/>
      <c r="K98" s="2579"/>
      <c r="L98" s="2579"/>
      <c r="M98" s="2579"/>
      <c r="N98" s="2580"/>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570" t="s">
        <v>39</v>
      </c>
      <c r="B105" s="2571"/>
      <c r="C105" s="2571"/>
      <c r="D105" s="2572"/>
      <c r="E105" s="2573" t="s">
        <v>354</v>
      </c>
      <c r="F105" s="2574"/>
      <c r="G105" s="2574"/>
      <c r="H105" s="2574"/>
      <c r="I105" s="2574"/>
      <c r="J105" s="2574"/>
      <c r="K105" s="2574"/>
      <c r="L105" s="2574"/>
      <c r="M105" s="2574"/>
      <c r="N105" s="2575"/>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581" t="s">
        <v>3</v>
      </c>
      <c r="Q4" s="2582"/>
      <c r="R4" s="2582"/>
      <c r="S4" s="2582"/>
      <c r="T4" s="196" t="str">
        <f>LEFT(E83,1)</f>
        <v>Ｂ</v>
      </c>
      <c r="U4" s="2707" t="s">
        <v>4</v>
      </c>
      <c r="V4" s="2707"/>
      <c r="W4" s="2707"/>
      <c r="X4" s="270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570" t="s">
        <v>7</v>
      </c>
      <c r="Q6" s="2571"/>
      <c r="R6" s="2571"/>
      <c r="S6" s="2571"/>
      <c r="T6" s="196" t="str">
        <f>LEFT(E85,1)</f>
        <v>Ｂ</v>
      </c>
      <c r="U6" s="2707" t="s">
        <v>8</v>
      </c>
      <c r="V6" s="2707"/>
      <c r="W6" s="2707"/>
      <c r="X6" s="270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709" t="s">
        <v>9</v>
      </c>
      <c r="B7" s="2710"/>
      <c r="C7" s="2710"/>
      <c r="D7" s="2710"/>
      <c r="E7" s="2711" t="str">
        <f t="shared" si="0"/>
        <v>住民基本台帳管理</v>
      </c>
      <c r="F7" s="2712"/>
      <c r="G7" s="2712"/>
      <c r="H7" s="2712"/>
      <c r="I7" s="2712"/>
      <c r="J7" s="2712"/>
      <c r="K7" s="2712"/>
      <c r="L7" s="2712"/>
      <c r="M7" s="2712"/>
      <c r="N7" s="2713"/>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684" t="s">
        <v>10</v>
      </c>
      <c r="B8" s="2685"/>
      <c r="C8" s="2685"/>
      <c r="D8" s="2685"/>
      <c r="E8" s="2694" t="str">
        <f t="shared" si="0"/>
        <v>市民課</v>
      </c>
      <c r="F8" s="2695"/>
      <c r="G8" s="2695"/>
      <c r="H8" s="2695"/>
      <c r="I8" s="2695"/>
      <c r="J8" s="2695"/>
      <c r="K8" s="2695"/>
      <c r="L8" s="2695"/>
      <c r="M8" s="2695"/>
      <c r="N8" s="2696"/>
      <c r="P8" s="2681" t="s">
        <v>11</v>
      </c>
      <c r="Q8" s="2682"/>
      <c r="R8" s="2682"/>
      <c r="S8" s="2682"/>
      <c r="T8" s="183" t="str">
        <f>LEFT(E87,1)</f>
        <v>Ａ</v>
      </c>
      <c r="U8" s="2697" t="s">
        <v>12</v>
      </c>
      <c r="V8" s="2697"/>
      <c r="W8" s="2697"/>
      <c r="X8" s="269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699" t="s">
        <v>13</v>
      </c>
      <c r="B9" s="2700"/>
      <c r="C9" s="2700"/>
      <c r="D9" s="2701"/>
      <c r="E9" s="2702" t="str">
        <f t="shared" si="0"/>
        <v>住民基本台帳法第６条に基づく住民基本台帳の作成及び住民票等の調製、住民基本台帳の管理並びに印鑑登録（新規・廃止等）に関する事務を行う。</v>
      </c>
      <c r="F9" s="2703"/>
      <c r="G9" s="2703"/>
      <c r="H9" s="2703"/>
      <c r="I9" s="2703"/>
      <c r="J9" s="2703"/>
      <c r="K9" s="2703"/>
      <c r="L9" s="2703"/>
      <c r="M9" s="2703"/>
      <c r="N9" s="2704"/>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705" t="s">
        <v>14</v>
      </c>
      <c r="Q10" s="2706"/>
      <c r="R10" s="2706"/>
      <c r="S10" s="2706"/>
      <c r="T10" s="196" t="str">
        <f>LEFT(E89,1)</f>
        <v>Ａ</v>
      </c>
      <c r="U10" s="2697" t="s">
        <v>15</v>
      </c>
      <c r="V10" s="2697"/>
      <c r="W10" s="2697"/>
      <c r="X10" s="269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法令に基づき適正に事務を執行できた。</v>
      </c>
      <c r="U12" s="2679"/>
      <c r="V12" s="2679"/>
      <c r="W12" s="2679"/>
      <c r="X12" s="2680"/>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684" t="s">
        <v>17</v>
      </c>
      <c r="B14" s="2685"/>
      <c r="C14" s="2685"/>
      <c r="D14" s="2685"/>
      <c r="E14" s="2686" t="str">
        <f>E51</f>
        <v>■市が直接実施  □一部委託  □全部委託・指定管理  □その他</v>
      </c>
      <c r="F14" s="2687"/>
      <c r="G14" s="2687"/>
      <c r="H14" s="2687"/>
      <c r="I14" s="2687"/>
      <c r="J14" s="2687"/>
      <c r="K14" s="2687"/>
      <c r="L14" s="2687"/>
      <c r="M14" s="2687"/>
      <c r="N14" s="2688"/>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684" t="s">
        <v>18</v>
      </c>
      <c r="B15" s="2685"/>
      <c r="C15" s="2685"/>
      <c r="D15" s="2685"/>
      <c r="E15" s="2686" t="str">
        <f>E52</f>
        <v>■国・県の制度　 □国・県の制度＋市独自の制度　 □市独自の制度</v>
      </c>
      <c r="F15" s="2687"/>
      <c r="G15" s="2687"/>
      <c r="H15" s="2687"/>
      <c r="I15" s="2687"/>
      <c r="J15" s="2687"/>
      <c r="K15" s="2687"/>
      <c r="L15" s="2687"/>
      <c r="M15" s="2687"/>
      <c r="N15" s="2688"/>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689" t="s">
        <v>19</v>
      </c>
      <c r="B16" s="2690"/>
      <c r="C16" s="2690"/>
      <c r="D16" s="2690"/>
      <c r="E16" s="2691" t="str">
        <f>E53</f>
        <v>住民基本台帳法、住民基本台帳法施行令、住民基本台帳法施行規則　等</v>
      </c>
      <c r="F16" s="2692"/>
      <c r="G16" s="2692"/>
      <c r="H16" s="2692"/>
      <c r="I16" s="2692"/>
      <c r="J16" s="2692"/>
      <c r="K16" s="2692"/>
      <c r="L16" s="2692"/>
      <c r="M16" s="2692"/>
      <c r="N16" s="2693"/>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34660000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34642000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18000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33958976</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701024</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0.97977426428159264</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住民基本台帳法第６条に基づく住民基本台帳の作成及び住民票等の調製、住民基本台帳の管理並びに印鑑登録（新規・廃止等）に関する事務を行った。</v>
      </c>
      <c r="F26" s="104"/>
      <c r="G26" s="104"/>
      <c r="H26" s="104"/>
      <c r="I26" s="104"/>
      <c r="J26" s="104"/>
      <c r="K26" s="104"/>
      <c r="L26" s="104"/>
      <c r="M26" s="104"/>
      <c r="N26" s="105"/>
      <c r="O26" s="12"/>
      <c r="P26" s="2681" t="s">
        <v>39</v>
      </c>
      <c r="Q26" s="2682"/>
      <c r="R26" s="2682"/>
      <c r="S26" s="2683"/>
      <c r="T26" s="152" t="str">
        <f>E105</f>
        <v>法令に基づき適正に事務を執行する。</v>
      </c>
      <c r="U26" s="2679"/>
      <c r="V26" s="2679"/>
      <c r="W26" s="2679"/>
      <c r="X26" s="2680"/>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住民基本台帳関係各種届出・証明件数</v>
      </c>
      <c r="C33" s="95"/>
      <c r="D33" s="15" t="str">
        <f t="shared" ref="D33:E36" si="1">D70</f>
        <v>件</v>
      </c>
      <c r="E33" s="161">
        <f t="shared" si="1"/>
        <v>137951</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671" t="s">
        <v>9</v>
      </c>
      <c r="B44" s="2672"/>
      <c r="C44" s="2672"/>
      <c r="D44" s="2672"/>
      <c r="E44" s="2673" t="s">
        <v>355</v>
      </c>
      <c r="F44" s="2674"/>
      <c r="G44" s="2674"/>
      <c r="H44" s="2674"/>
      <c r="I44" s="2674"/>
      <c r="J44" s="2674"/>
      <c r="K44" s="2674"/>
      <c r="L44" s="2674"/>
      <c r="M44" s="2674"/>
      <c r="N44" s="2675"/>
    </row>
    <row r="45" spans="1:35" ht="20.100000000000001" customHeight="1" x14ac:dyDescent="0.15">
      <c r="A45" s="2666" t="s">
        <v>10</v>
      </c>
      <c r="B45" s="2667"/>
      <c r="C45" s="2667"/>
      <c r="D45" s="2667"/>
      <c r="E45" s="2676" t="s">
        <v>356</v>
      </c>
      <c r="F45" s="2677"/>
      <c r="G45" s="2677"/>
      <c r="H45" s="2677"/>
      <c r="I45" s="2677"/>
      <c r="J45" s="2677"/>
      <c r="K45" s="2677"/>
      <c r="L45" s="2677"/>
      <c r="M45" s="2677"/>
      <c r="N45" s="2678"/>
    </row>
    <row r="46" spans="1:35" ht="20.100000000000001" customHeight="1" x14ac:dyDescent="0.15">
      <c r="A46" s="2660" t="s">
        <v>13</v>
      </c>
      <c r="B46" s="2661"/>
      <c r="C46" s="2661"/>
      <c r="D46" s="2662"/>
      <c r="E46" s="2663" t="s">
        <v>357</v>
      </c>
      <c r="F46" s="2664"/>
      <c r="G46" s="2664"/>
      <c r="H46" s="2664"/>
      <c r="I46" s="2664"/>
      <c r="J46" s="2664"/>
      <c r="K46" s="2664"/>
      <c r="L46" s="2664"/>
      <c r="M46" s="2664"/>
      <c r="N46" s="2665"/>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666" t="s">
        <v>17</v>
      </c>
      <c r="B51" s="2667"/>
      <c r="C51" s="2667"/>
      <c r="D51" s="2667"/>
      <c r="E51" s="2668" t="str">
        <f>AA52 &amp; "市が直接実施  " &amp; AB52  &amp; "一部委託  "  &amp; AC52 &amp; "全部委託・指定管理  " &amp; AD52 &amp; "その他"</f>
        <v>■市が直接実施  □一部委託  □全部委託・指定管理  □その他</v>
      </c>
      <c r="F51" s="2669"/>
      <c r="G51" s="2669"/>
      <c r="H51" s="2669"/>
      <c r="I51" s="2669"/>
      <c r="J51" s="2669"/>
      <c r="K51" s="2669"/>
      <c r="L51" s="2669"/>
      <c r="M51" s="2669"/>
      <c r="N51" s="2670"/>
    </row>
    <row r="52" spans="1:40" ht="20.100000000000001" customHeight="1" x14ac:dyDescent="0.15">
      <c r="A52" s="2666" t="s">
        <v>18</v>
      </c>
      <c r="B52" s="2667"/>
      <c r="C52" s="2667"/>
      <c r="D52" s="2667"/>
      <c r="E52" s="2668" t="str">
        <f>AA53 &amp; "国・県の制度　 " &amp; AB53  &amp; "国・県の制度＋市独自の制度　 "  &amp; AC53  &amp; "市独自の制度"</f>
        <v>■国・県の制度　 □国・県の制度＋市独自の制度　 □市独自の制度</v>
      </c>
      <c r="F52" s="2669"/>
      <c r="G52" s="2669"/>
      <c r="H52" s="2669"/>
      <c r="I52" s="2669"/>
      <c r="J52" s="2669"/>
      <c r="K52" s="2669"/>
      <c r="L52" s="2669"/>
      <c r="M52" s="2669"/>
      <c r="N52" s="2670"/>
      <c r="AA52" s="2" t="s">
        <v>49</v>
      </c>
      <c r="AB52" s="2" t="s">
        <v>50</v>
      </c>
      <c r="AC52" s="2" t="s">
        <v>50</v>
      </c>
      <c r="AD52" s="2" t="s">
        <v>50</v>
      </c>
    </row>
    <row r="53" spans="1:40" ht="20.100000000000001" customHeight="1" thickBot="1" x14ac:dyDescent="0.2">
      <c r="A53" s="2655" t="s">
        <v>19</v>
      </c>
      <c r="B53" s="2656"/>
      <c r="C53" s="2656"/>
      <c r="D53" s="2656"/>
      <c r="E53" s="2657" t="s">
        <v>358</v>
      </c>
      <c r="F53" s="2658"/>
      <c r="G53" s="2658"/>
      <c r="H53" s="2658"/>
      <c r="I53" s="2658"/>
      <c r="J53" s="2658"/>
      <c r="K53" s="2658"/>
      <c r="L53" s="2658"/>
      <c r="M53" s="2658"/>
      <c r="N53" s="2659"/>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34660000</v>
      </c>
      <c r="F57" s="107"/>
      <c r="G57" s="107">
        <f>IFERROR(HLOOKUP($AF$38,$AA$56:$AI$57,2,FALSE)*1000,"")</f>
        <v>45889000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30058</v>
      </c>
      <c r="AE57" s="17">
        <v>34660</v>
      </c>
      <c r="AF57" s="17">
        <v>45889</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34642000</v>
      </c>
      <c r="G58" s="9"/>
      <c r="H58" s="10">
        <f>IFERROR(G57-H59,"")</f>
        <v>43361000</v>
      </c>
      <c r="I58" s="9"/>
      <c r="J58" s="10">
        <f>IFERROR(I57-J59,"")</f>
        <v>0</v>
      </c>
      <c r="K58" s="9"/>
      <c r="L58" s="10">
        <f>IFERROR(K57-L59,"")</f>
        <v>0</v>
      </c>
      <c r="M58" s="9"/>
      <c r="N58" s="11">
        <f>IFERROR(M57-N59,"")</f>
        <v>0</v>
      </c>
      <c r="AA58" s="17">
        <v>0</v>
      </c>
      <c r="AB58" s="17">
        <v>0</v>
      </c>
      <c r="AC58" s="17">
        <v>0</v>
      </c>
      <c r="AD58" s="17">
        <v>15717425</v>
      </c>
      <c r="AE58" s="17">
        <v>33958976</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18000</v>
      </c>
      <c r="G59" s="9"/>
      <c r="H59" s="10">
        <f>IFERROR(HLOOKUP($AF$38,$AA$60:$AI$61,2,FALSE)*1000,"")</f>
        <v>2528000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33958976</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701024</v>
      </c>
      <c r="F61" s="107"/>
      <c r="G61" s="107">
        <f>IFERROR(G57-G60,"")</f>
        <v>45889000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19</v>
      </c>
      <c r="AE61" s="18">
        <f t="shared" si="2"/>
        <v>18</v>
      </c>
      <c r="AF61" s="18">
        <f t="shared" si="2"/>
        <v>2528</v>
      </c>
      <c r="AG61" s="18">
        <f t="shared" si="2"/>
        <v>0</v>
      </c>
      <c r="AH61" s="18">
        <f t="shared" si="2"/>
        <v>0</v>
      </c>
      <c r="AI61" s="18">
        <f t="shared" si="2"/>
        <v>0</v>
      </c>
      <c r="AL61" s="2" t="s">
        <v>52</v>
      </c>
    </row>
    <row r="62" spans="1:40" ht="20.100000000000001" customHeight="1" x14ac:dyDescent="0.15">
      <c r="A62" s="96"/>
      <c r="B62" s="98" t="s">
        <v>37</v>
      </c>
      <c r="C62" s="98"/>
      <c r="D62" s="98"/>
      <c r="E62" s="109">
        <f>IFERROR(E$60/E$57,"")</f>
        <v>0.97977426428159264</v>
      </c>
      <c r="F62" s="109"/>
      <c r="G62" s="109">
        <f>IFERROR(G$60/G$57,"")</f>
        <v>0</v>
      </c>
      <c r="H62" s="109"/>
      <c r="I62" s="109" t="str">
        <f>IFERROR(I$60/I$57,"")</f>
        <v/>
      </c>
      <c r="J62" s="109"/>
      <c r="K62" s="109" t="str">
        <f>IFERROR(K$60/K$57,"")</f>
        <v/>
      </c>
      <c r="L62" s="109"/>
      <c r="M62" s="109" t="str">
        <f>IFERROR(M$60/M$57,"")</f>
        <v/>
      </c>
      <c r="N62" s="110"/>
      <c r="AA62" s="19">
        <v>0</v>
      </c>
      <c r="AB62" s="19">
        <v>0</v>
      </c>
      <c r="AC62" s="19">
        <v>0</v>
      </c>
      <c r="AD62" s="19">
        <v>9</v>
      </c>
      <c r="AE62" s="19">
        <v>8</v>
      </c>
      <c r="AF62" s="19">
        <v>2518</v>
      </c>
      <c r="AG62" s="19">
        <v>0</v>
      </c>
      <c r="AH62" s="19">
        <v>0</v>
      </c>
      <c r="AI62" s="19">
        <v>0</v>
      </c>
      <c r="AJ62" s="2" t="s">
        <v>52</v>
      </c>
      <c r="AL62" s="2" t="s">
        <v>52</v>
      </c>
      <c r="AN62" s="2" t="s">
        <v>52</v>
      </c>
    </row>
    <row r="63" spans="1:40" ht="20.100000000000001" customHeight="1" x14ac:dyDescent="0.15">
      <c r="A63" s="102" t="s">
        <v>38</v>
      </c>
      <c r="B63" s="103"/>
      <c r="C63" s="103"/>
      <c r="D63" s="103"/>
      <c r="E63" s="104" t="s">
        <v>359</v>
      </c>
      <c r="F63" s="104"/>
      <c r="G63" s="104"/>
      <c r="H63" s="104"/>
      <c r="I63" s="104"/>
      <c r="J63" s="104"/>
      <c r="K63" s="104"/>
      <c r="L63" s="104"/>
      <c r="M63" s="104"/>
      <c r="N63" s="105"/>
      <c r="AA63" s="19">
        <v>0</v>
      </c>
      <c r="AB63" s="19">
        <v>0</v>
      </c>
      <c r="AC63" s="19">
        <v>0</v>
      </c>
      <c r="AD63" s="19">
        <v>10</v>
      </c>
      <c r="AE63" s="19">
        <v>10</v>
      </c>
      <c r="AF63" s="19">
        <v>10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360</v>
      </c>
      <c r="C70" s="95"/>
      <c r="D70" s="20" t="s">
        <v>55</v>
      </c>
      <c r="E70" s="90">
        <f>IFERROR(HLOOKUP($AE$38,$AA$76:$AI$80,2,FALSE),"")</f>
        <v>137951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137951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642" t="s">
        <v>7</v>
      </c>
      <c r="B85" s="2643"/>
      <c r="C85" s="2643"/>
      <c r="D85" s="2643"/>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642" t="s">
        <v>11</v>
      </c>
      <c r="B87" s="2643"/>
      <c r="C87" s="2643"/>
      <c r="D87" s="2643"/>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653" t="s">
        <v>14</v>
      </c>
      <c r="B89" s="2654"/>
      <c r="C89" s="2654"/>
      <c r="D89" s="2654"/>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642" t="s">
        <v>16</v>
      </c>
      <c r="B91" s="2643"/>
      <c r="C91" s="2643"/>
      <c r="D91" s="2644"/>
      <c r="E91" s="51" t="s">
        <v>361</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642" t="s">
        <v>28</v>
      </c>
      <c r="B98" s="2643"/>
      <c r="C98" s="2643"/>
      <c r="D98" s="2644"/>
      <c r="E98" s="2648" t="s">
        <v>84</v>
      </c>
      <c r="F98" s="2649"/>
      <c r="G98" s="2650" t="s">
        <v>29</v>
      </c>
      <c r="H98" s="2651"/>
      <c r="I98" s="2651"/>
      <c r="J98" s="2651"/>
      <c r="K98" s="2651"/>
      <c r="L98" s="2651"/>
      <c r="M98" s="2651"/>
      <c r="N98" s="2652"/>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642" t="s">
        <v>39</v>
      </c>
      <c r="B105" s="2643"/>
      <c r="C105" s="2643"/>
      <c r="D105" s="2644"/>
      <c r="E105" s="2645" t="s">
        <v>362</v>
      </c>
      <c r="F105" s="2646"/>
      <c r="G105" s="2646"/>
      <c r="H105" s="2646"/>
      <c r="I105" s="2646"/>
      <c r="J105" s="2646"/>
      <c r="K105" s="2646"/>
      <c r="L105" s="2646"/>
      <c r="M105" s="2646"/>
      <c r="N105" s="2647"/>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653" t="s">
        <v>3</v>
      </c>
      <c r="Q4" s="2654"/>
      <c r="R4" s="2654"/>
      <c r="S4" s="2654"/>
      <c r="T4" s="196" t="str">
        <f>LEFT(E83,1)</f>
        <v>Ｂ</v>
      </c>
      <c r="U4" s="2779" t="s">
        <v>4</v>
      </c>
      <c r="V4" s="2779"/>
      <c r="W4" s="2779"/>
      <c r="X4" s="278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642" t="s">
        <v>7</v>
      </c>
      <c r="Q6" s="2643"/>
      <c r="R6" s="2643"/>
      <c r="S6" s="2643"/>
      <c r="T6" s="196" t="str">
        <f>LEFT(E85,1)</f>
        <v>Ｂ</v>
      </c>
      <c r="U6" s="2779" t="s">
        <v>8</v>
      </c>
      <c r="V6" s="2779"/>
      <c r="W6" s="2779"/>
      <c r="X6" s="278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781" t="s">
        <v>9</v>
      </c>
      <c r="B7" s="2782"/>
      <c r="C7" s="2782"/>
      <c r="D7" s="2782"/>
      <c r="E7" s="2783" t="str">
        <f t="shared" si="0"/>
        <v>住民基本台帳ネットワークシステム</v>
      </c>
      <c r="F7" s="2784"/>
      <c r="G7" s="2784"/>
      <c r="H7" s="2784"/>
      <c r="I7" s="2784"/>
      <c r="J7" s="2784"/>
      <c r="K7" s="2784"/>
      <c r="L7" s="2784"/>
      <c r="M7" s="2784"/>
      <c r="N7" s="2785"/>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756" t="s">
        <v>10</v>
      </c>
      <c r="B8" s="2757"/>
      <c r="C8" s="2757"/>
      <c r="D8" s="2757"/>
      <c r="E8" s="2766" t="str">
        <f t="shared" si="0"/>
        <v>市民課</v>
      </c>
      <c r="F8" s="2767"/>
      <c r="G8" s="2767"/>
      <c r="H8" s="2767"/>
      <c r="I8" s="2767"/>
      <c r="J8" s="2767"/>
      <c r="K8" s="2767"/>
      <c r="L8" s="2767"/>
      <c r="M8" s="2767"/>
      <c r="N8" s="2768"/>
      <c r="P8" s="2753" t="s">
        <v>11</v>
      </c>
      <c r="Q8" s="2754"/>
      <c r="R8" s="2754"/>
      <c r="S8" s="2754"/>
      <c r="T8" s="183" t="str">
        <f>LEFT(E87,1)</f>
        <v>Ａ</v>
      </c>
      <c r="U8" s="2769" t="s">
        <v>12</v>
      </c>
      <c r="V8" s="2769"/>
      <c r="W8" s="2769"/>
      <c r="X8" s="277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771" t="s">
        <v>13</v>
      </c>
      <c r="B9" s="2772"/>
      <c r="C9" s="2772"/>
      <c r="D9" s="2773"/>
      <c r="E9" s="2774" t="str">
        <f t="shared" si="0"/>
        <v>住民基本台帳の４情報（氏名、住所、性別及び生年月日）、住民票コード、個人番号及びこれらの変更情報をネットワーク化し、事務の効率化及び全国共通の本人確認の確立を図る。また、住民票の写しの広域交付、転入転出の特例処理及び転入転出手続のワンストップ化を実施するとともに、マイナンバーカードの申請・交付・券面更新等の必要な手続を実施する。</v>
      </c>
      <c r="F9" s="2775"/>
      <c r="G9" s="2775"/>
      <c r="H9" s="2775"/>
      <c r="I9" s="2775"/>
      <c r="J9" s="2775"/>
      <c r="K9" s="2775"/>
      <c r="L9" s="2775"/>
      <c r="M9" s="2775"/>
      <c r="N9" s="2776"/>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777" t="s">
        <v>14</v>
      </c>
      <c r="Q10" s="2778"/>
      <c r="R10" s="2778"/>
      <c r="S10" s="2778"/>
      <c r="T10" s="196" t="str">
        <f>LEFT(E89,1)</f>
        <v>Ａ</v>
      </c>
      <c r="U10" s="2769" t="s">
        <v>15</v>
      </c>
      <c r="V10" s="2769"/>
      <c r="W10" s="2769"/>
      <c r="X10" s="277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法令に基づき適正に事務を執行できた。</v>
      </c>
      <c r="U12" s="2751"/>
      <c r="V12" s="2751"/>
      <c r="W12" s="2751"/>
      <c r="X12" s="275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756" t="s">
        <v>17</v>
      </c>
      <c r="B14" s="2757"/>
      <c r="C14" s="2757"/>
      <c r="D14" s="2757"/>
      <c r="E14" s="2758" t="str">
        <f>E51</f>
        <v>■市が直接実施  ■一部委託  □全部委託・指定管理  □その他</v>
      </c>
      <c r="F14" s="2759"/>
      <c r="G14" s="2759"/>
      <c r="H14" s="2759"/>
      <c r="I14" s="2759"/>
      <c r="J14" s="2759"/>
      <c r="K14" s="2759"/>
      <c r="L14" s="2759"/>
      <c r="M14" s="2759"/>
      <c r="N14" s="2760"/>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756" t="s">
        <v>18</v>
      </c>
      <c r="B15" s="2757"/>
      <c r="C15" s="2757"/>
      <c r="D15" s="2757"/>
      <c r="E15" s="2758" t="str">
        <f>E52</f>
        <v>■国・県の制度　 □国・県の制度＋市独自の制度　 □市独自の制度</v>
      </c>
      <c r="F15" s="2759"/>
      <c r="G15" s="2759"/>
      <c r="H15" s="2759"/>
      <c r="I15" s="2759"/>
      <c r="J15" s="2759"/>
      <c r="K15" s="2759"/>
      <c r="L15" s="2759"/>
      <c r="M15" s="2759"/>
      <c r="N15" s="2760"/>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761" t="s">
        <v>19</v>
      </c>
      <c r="B16" s="2762"/>
      <c r="C16" s="2762"/>
      <c r="D16" s="2762"/>
      <c r="E16" s="2763" t="str">
        <f>E53</f>
        <v>行政手続における特定の個人を識別するための番号の利用等に関する法律　等</v>
      </c>
      <c r="F16" s="2764"/>
      <c r="G16" s="2764"/>
      <c r="H16" s="2764"/>
      <c r="I16" s="2764"/>
      <c r="J16" s="2764"/>
      <c r="K16" s="2764"/>
      <c r="L16" s="2764"/>
      <c r="M16" s="2764"/>
      <c r="N16" s="2765"/>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41304000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28226000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13078000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24885814</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16418186</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0.60250372845245015</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住民基本台帳の4情報（氏名、住所、性別及び生年月日）、住民票コード、個人番号及びこれらの変更情報ををネットワーク化し、市町村の区域を越えた住民基本台帳事務の処理及び国や都道府県の行政機関等に対する本人確認情報の提供を行った。また、住民票の写しの広域交付、転入転出の特例処理及び転入転出のワンストップ化を実施するとともに、マイナンバーカードの申請・交付・券面更新等の必要な手続を実施した。</v>
      </c>
      <c r="F26" s="104"/>
      <c r="G26" s="104"/>
      <c r="H26" s="104"/>
      <c r="I26" s="104"/>
      <c r="J26" s="104"/>
      <c r="K26" s="104"/>
      <c r="L26" s="104"/>
      <c r="M26" s="104"/>
      <c r="N26" s="105"/>
      <c r="O26" s="12"/>
      <c r="P26" s="2753" t="s">
        <v>39</v>
      </c>
      <c r="Q26" s="2754"/>
      <c r="R26" s="2754"/>
      <c r="S26" s="2755"/>
      <c r="T26" s="152" t="str">
        <f>E105</f>
        <v>法令に基づき適正に事務を執行する。</v>
      </c>
      <c r="U26" s="2751"/>
      <c r="V26" s="2751"/>
      <c r="W26" s="2751"/>
      <c r="X26" s="2752"/>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マイナンバーカード交付率</v>
      </c>
      <c r="C33" s="95"/>
      <c r="D33" s="15" t="str">
        <f t="shared" ref="D33:E36" si="1">D70</f>
        <v>％</v>
      </c>
      <c r="E33" s="147">
        <f t="shared" si="1"/>
        <v>70.2</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743" t="s">
        <v>9</v>
      </c>
      <c r="B44" s="2744"/>
      <c r="C44" s="2744"/>
      <c r="D44" s="2744"/>
      <c r="E44" s="2745" t="s">
        <v>363</v>
      </c>
      <c r="F44" s="2746"/>
      <c r="G44" s="2746"/>
      <c r="H44" s="2746"/>
      <c r="I44" s="2746"/>
      <c r="J44" s="2746"/>
      <c r="K44" s="2746"/>
      <c r="L44" s="2746"/>
      <c r="M44" s="2746"/>
      <c r="N44" s="2747"/>
    </row>
    <row r="45" spans="1:35" ht="20.100000000000001" customHeight="1" x14ac:dyDescent="0.15">
      <c r="A45" s="2738" t="s">
        <v>10</v>
      </c>
      <c r="B45" s="2739"/>
      <c r="C45" s="2739"/>
      <c r="D45" s="2739"/>
      <c r="E45" s="2748" t="s">
        <v>356</v>
      </c>
      <c r="F45" s="2749"/>
      <c r="G45" s="2749"/>
      <c r="H45" s="2749"/>
      <c r="I45" s="2749"/>
      <c r="J45" s="2749"/>
      <c r="K45" s="2749"/>
      <c r="L45" s="2749"/>
      <c r="M45" s="2749"/>
      <c r="N45" s="2750"/>
    </row>
    <row r="46" spans="1:35" ht="20.100000000000001" customHeight="1" x14ac:dyDescent="0.15">
      <c r="A46" s="2732" t="s">
        <v>13</v>
      </c>
      <c r="B46" s="2733"/>
      <c r="C46" s="2733"/>
      <c r="D46" s="2734"/>
      <c r="E46" s="2735" t="s">
        <v>364</v>
      </c>
      <c r="F46" s="2736"/>
      <c r="G46" s="2736"/>
      <c r="H46" s="2736"/>
      <c r="I46" s="2736"/>
      <c r="J46" s="2736"/>
      <c r="K46" s="2736"/>
      <c r="L46" s="2736"/>
      <c r="M46" s="2736"/>
      <c r="N46" s="2737"/>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738" t="s">
        <v>17</v>
      </c>
      <c r="B51" s="2739"/>
      <c r="C51" s="2739"/>
      <c r="D51" s="2739"/>
      <c r="E51" s="2740" t="str">
        <f>AA52 &amp; "市が直接実施  " &amp; AB52  &amp; "一部委託  "  &amp; AC52 &amp; "全部委託・指定管理  " &amp; AD52 &amp; "その他"</f>
        <v>■市が直接実施  ■一部委託  □全部委託・指定管理  □その他</v>
      </c>
      <c r="F51" s="2741"/>
      <c r="G51" s="2741"/>
      <c r="H51" s="2741"/>
      <c r="I51" s="2741"/>
      <c r="J51" s="2741"/>
      <c r="K51" s="2741"/>
      <c r="L51" s="2741"/>
      <c r="M51" s="2741"/>
      <c r="N51" s="2742"/>
    </row>
    <row r="52" spans="1:40" ht="20.100000000000001" customHeight="1" x14ac:dyDescent="0.15">
      <c r="A52" s="2738" t="s">
        <v>18</v>
      </c>
      <c r="B52" s="2739"/>
      <c r="C52" s="2739"/>
      <c r="D52" s="2739"/>
      <c r="E52" s="2740" t="str">
        <f>AA53 &amp; "国・県の制度　 " &amp; AB53  &amp; "国・県の制度＋市独自の制度　 "  &amp; AC53  &amp; "市独自の制度"</f>
        <v>■国・県の制度　 □国・県の制度＋市独自の制度　 □市独自の制度</v>
      </c>
      <c r="F52" s="2741"/>
      <c r="G52" s="2741"/>
      <c r="H52" s="2741"/>
      <c r="I52" s="2741"/>
      <c r="J52" s="2741"/>
      <c r="K52" s="2741"/>
      <c r="L52" s="2741"/>
      <c r="M52" s="2741"/>
      <c r="N52" s="2742"/>
      <c r="AA52" s="2" t="s">
        <v>49</v>
      </c>
      <c r="AB52" s="2" t="s">
        <v>49</v>
      </c>
      <c r="AC52" s="2" t="s">
        <v>50</v>
      </c>
      <c r="AD52" s="2" t="s">
        <v>50</v>
      </c>
    </row>
    <row r="53" spans="1:40" ht="20.100000000000001" customHeight="1" thickBot="1" x14ac:dyDescent="0.2">
      <c r="A53" s="2727" t="s">
        <v>19</v>
      </c>
      <c r="B53" s="2728"/>
      <c r="C53" s="2728"/>
      <c r="D53" s="2728"/>
      <c r="E53" s="2729" t="s">
        <v>365</v>
      </c>
      <c r="F53" s="2730"/>
      <c r="G53" s="2730"/>
      <c r="H53" s="2730"/>
      <c r="I53" s="2730"/>
      <c r="J53" s="2730"/>
      <c r="K53" s="2730"/>
      <c r="L53" s="2730"/>
      <c r="M53" s="2730"/>
      <c r="N53" s="2731"/>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41304000</v>
      </c>
      <c r="F57" s="107"/>
      <c r="G57" s="107">
        <f>IFERROR(HLOOKUP($AF$38,$AA$56:$AI$57,2,FALSE)*1000,"")</f>
        <v>23620000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22649</v>
      </c>
      <c r="AE57" s="17">
        <v>41304</v>
      </c>
      <c r="AF57" s="17">
        <v>23620</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28226000</v>
      </c>
      <c r="G58" s="9"/>
      <c r="H58" s="10">
        <f>IFERROR(G57-H59,"")</f>
        <v>23620000</v>
      </c>
      <c r="I58" s="9"/>
      <c r="J58" s="10">
        <f>IFERROR(I57-J59,"")</f>
        <v>0</v>
      </c>
      <c r="K58" s="9"/>
      <c r="L58" s="10">
        <f>IFERROR(K57-L59,"")</f>
        <v>0</v>
      </c>
      <c r="M58" s="9"/>
      <c r="N58" s="11">
        <f>IFERROR(M57-N59,"")</f>
        <v>0</v>
      </c>
      <c r="AA58" s="17">
        <v>0</v>
      </c>
      <c r="AB58" s="17">
        <v>0</v>
      </c>
      <c r="AC58" s="17">
        <v>0</v>
      </c>
      <c r="AD58" s="17">
        <v>12645684</v>
      </c>
      <c r="AE58" s="17">
        <v>24885814</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13078000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24885814</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16418186</v>
      </c>
      <c r="F61" s="107"/>
      <c r="G61" s="107">
        <f>IFERROR(G57-G60,"")</f>
        <v>23620000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13078</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0.60250372845245015</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13078</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366</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367</v>
      </c>
      <c r="C70" s="95"/>
      <c r="D70" s="20" t="s">
        <v>57</v>
      </c>
      <c r="E70" s="90">
        <f>IFERROR(HLOOKUP($AE$38,$AA$76:$AI$80,2,FALSE),"")</f>
        <v>70.2</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70.2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714" t="s">
        <v>7</v>
      </c>
      <c r="B85" s="2715"/>
      <c r="C85" s="2715"/>
      <c r="D85" s="2715"/>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714" t="s">
        <v>11</v>
      </c>
      <c r="B87" s="2715"/>
      <c r="C87" s="2715"/>
      <c r="D87" s="2715"/>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725" t="s">
        <v>14</v>
      </c>
      <c r="B89" s="2726"/>
      <c r="C89" s="2726"/>
      <c r="D89" s="2726"/>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714" t="s">
        <v>16</v>
      </c>
      <c r="B91" s="2715"/>
      <c r="C91" s="2715"/>
      <c r="D91" s="2716"/>
      <c r="E91" s="51" t="s">
        <v>361</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714" t="s">
        <v>28</v>
      </c>
      <c r="B98" s="2715"/>
      <c r="C98" s="2715"/>
      <c r="D98" s="2716"/>
      <c r="E98" s="2720" t="s">
        <v>84</v>
      </c>
      <c r="F98" s="2721"/>
      <c r="G98" s="2722" t="s">
        <v>29</v>
      </c>
      <c r="H98" s="2723"/>
      <c r="I98" s="2723"/>
      <c r="J98" s="2723"/>
      <c r="K98" s="2723"/>
      <c r="L98" s="2723"/>
      <c r="M98" s="2723"/>
      <c r="N98" s="2724"/>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714" t="s">
        <v>39</v>
      </c>
      <c r="B105" s="2715"/>
      <c r="C105" s="2715"/>
      <c r="D105" s="2716"/>
      <c r="E105" s="2717" t="s">
        <v>362</v>
      </c>
      <c r="F105" s="2718"/>
      <c r="G105" s="2718"/>
      <c r="H105" s="2718"/>
      <c r="I105" s="2718"/>
      <c r="J105" s="2718"/>
      <c r="K105" s="2718"/>
      <c r="L105" s="2718"/>
      <c r="M105" s="2718"/>
      <c r="N105" s="2719"/>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725" t="s">
        <v>3</v>
      </c>
      <c r="Q4" s="2726"/>
      <c r="R4" s="2726"/>
      <c r="S4" s="2726"/>
      <c r="T4" s="196" t="str">
        <f>LEFT(E83,1)</f>
        <v>Ｂ</v>
      </c>
      <c r="U4" s="2851" t="s">
        <v>4</v>
      </c>
      <c r="V4" s="2851"/>
      <c r="W4" s="2851"/>
      <c r="X4" s="285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714" t="s">
        <v>7</v>
      </c>
      <c r="Q6" s="2715"/>
      <c r="R6" s="2715"/>
      <c r="S6" s="2715"/>
      <c r="T6" s="196" t="str">
        <f>LEFT(E85,1)</f>
        <v>Ｂ</v>
      </c>
      <c r="U6" s="2851" t="s">
        <v>8</v>
      </c>
      <c r="V6" s="2851"/>
      <c r="W6" s="2851"/>
      <c r="X6" s="285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853" t="s">
        <v>9</v>
      </c>
      <c r="B7" s="2854"/>
      <c r="C7" s="2854"/>
      <c r="D7" s="2854"/>
      <c r="E7" s="2855" t="str">
        <f t="shared" si="0"/>
        <v>住民情報システム</v>
      </c>
      <c r="F7" s="2856"/>
      <c r="G7" s="2856"/>
      <c r="H7" s="2856"/>
      <c r="I7" s="2856"/>
      <c r="J7" s="2856"/>
      <c r="K7" s="2856"/>
      <c r="L7" s="2856"/>
      <c r="M7" s="2856"/>
      <c r="N7" s="2857"/>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828" t="s">
        <v>10</v>
      </c>
      <c r="B8" s="2829"/>
      <c r="C8" s="2829"/>
      <c r="D8" s="2829"/>
      <c r="E8" s="2838" t="str">
        <f t="shared" si="0"/>
        <v>市民課</v>
      </c>
      <c r="F8" s="2839"/>
      <c r="G8" s="2839"/>
      <c r="H8" s="2839"/>
      <c r="I8" s="2839"/>
      <c r="J8" s="2839"/>
      <c r="K8" s="2839"/>
      <c r="L8" s="2839"/>
      <c r="M8" s="2839"/>
      <c r="N8" s="2840"/>
      <c r="P8" s="2825" t="s">
        <v>11</v>
      </c>
      <c r="Q8" s="2826"/>
      <c r="R8" s="2826"/>
      <c r="S8" s="2826"/>
      <c r="T8" s="183" t="str">
        <f>LEFT(E87,1)</f>
        <v>Ａ</v>
      </c>
      <c r="U8" s="2841" t="s">
        <v>12</v>
      </c>
      <c r="V8" s="2841"/>
      <c r="W8" s="2841"/>
      <c r="X8" s="284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843" t="s">
        <v>13</v>
      </c>
      <c r="B9" s="2844"/>
      <c r="C9" s="2844"/>
      <c r="D9" s="2845"/>
      <c r="E9" s="2846" t="str">
        <f t="shared" si="0"/>
        <v>各種情報をデータベースとして構築し、システム化することにより、住民記録業務、税業務及び福祉業務等の行政事務の効率化を図り、併せて市民の利便性向上を図る。</v>
      </c>
      <c r="F9" s="2847"/>
      <c r="G9" s="2847"/>
      <c r="H9" s="2847"/>
      <c r="I9" s="2847"/>
      <c r="J9" s="2847"/>
      <c r="K9" s="2847"/>
      <c r="L9" s="2847"/>
      <c r="M9" s="2847"/>
      <c r="N9" s="2848"/>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849" t="s">
        <v>14</v>
      </c>
      <c r="Q10" s="2850"/>
      <c r="R10" s="2850"/>
      <c r="S10" s="2850"/>
      <c r="T10" s="196" t="str">
        <f>LEFT(E89,1)</f>
        <v>Ａ</v>
      </c>
      <c r="U10" s="2841" t="s">
        <v>15</v>
      </c>
      <c r="V10" s="2841"/>
      <c r="W10" s="2841"/>
      <c r="X10" s="284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システム化により各種行政事務の効率性、利便性の向上につながった。</v>
      </c>
      <c r="U12" s="2823"/>
      <c r="V12" s="2823"/>
      <c r="W12" s="2823"/>
      <c r="X12" s="282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828" t="s">
        <v>17</v>
      </c>
      <c r="B14" s="2829"/>
      <c r="C14" s="2829"/>
      <c r="D14" s="2829"/>
      <c r="E14" s="2830" t="str">
        <f>E51</f>
        <v>■市が直接実施  ■一部委託  □全部委託・指定管理  □その他</v>
      </c>
      <c r="F14" s="2831"/>
      <c r="G14" s="2831"/>
      <c r="H14" s="2831"/>
      <c r="I14" s="2831"/>
      <c r="J14" s="2831"/>
      <c r="K14" s="2831"/>
      <c r="L14" s="2831"/>
      <c r="M14" s="2831"/>
      <c r="N14" s="2832"/>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828" t="s">
        <v>18</v>
      </c>
      <c r="B15" s="2829"/>
      <c r="C15" s="2829"/>
      <c r="D15" s="2829"/>
      <c r="E15" s="2830" t="str">
        <f>E52</f>
        <v>■国・県の制度　 □国・県の制度＋市独自の制度　 □市独自の制度</v>
      </c>
      <c r="F15" s="2831"/>
      <c r="G15" s="2831"/>
      <c r="H15" s="2831"/>
      <c r="I15" s="2831"/>
      <c r="J15" s="2831"/>
      <c r="K15" s="2831"/>
      <c r="L15" s="2831"/>
      <c r="M15" s="2831"/>
      <c r="N15" s="2832"/>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833" t="s">
        <v>19</v>
      </c>
      <c r="B16" s="2834"/>
      <c r="C16" s="2834"/>
      <c r="D16" s="2834"/>
      <c r="E16" s="2835" t="str">
        <f>E53</f>
        <v>住民基本台帳法、住民基本台帳法施行令、住民基本台帳法施行規則　等</v>
      </c>
      <c r="F16" s="2836"/>
      <c r="G16" s="2836"/>
      <c r="H16" s="2836"/>
      <c r="I16" s="2836"/>
      <c r="J16" s="2836"/>
      <c r="K16" s="2836"/>
      <c r="L16" s="2836"/>
      <c r="M16" s="2836"/>
      <c r="N16" s="2837"/>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28936000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23469000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5467000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28419576</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516424</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0.98215288913464194</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各種情報をデータベースとして構築し、システム化することにより、住民記録業務、税業務及び福祉業務等の行政事務の効率化を図り、併せて市民の利便性向上を図った。</v>
      </c>
      <c r="F26" s="104"/>
      <c r="G26" s="104"/>
      <c r="H26" s="104"/>
      <c r="I26" s="104"/>
      <c r="J26" s="104"/>
      <c r="K26" s="104"/>
      <c r="L26" s="104"/>
      <c r="M26" s="104"/>
      <c r="N26" s="105"/>
      <c r="O26" s="12"/>
      <c r="P26" s="2825" t="s">
        <v>39</v>
      </c>
      <c r="Q26" s="2826"/>
      <c r="R26" s="2826"/>
      <c r="S26" s="2827"/>
      <c r="T26" s="152" t="str">
        <f>E105</f>
        <v>システム化により各種行政事務の効率性、利便性の向上を図る。</v>
      </c>
      <c r="U26" s="2823"/>
      <c r="V26" s="2823"/>
      <c r="W26" s="2823"/>
      <c r="X26" s="2824"/>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住民基本台帳関係各種届出・証明件数</v>
      </c>
      <c r="C33" s="95"/>
      <c r="D33" s="15" t="str">
        <f t="shared" ref="D33:E36" si="1">D70</f>
        <v>件</v>
      </c>
      <c r="E33" s="161">
        <f t="shared" si="1"/>
        <v>137951</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815" t="s">
        <v>9</v>
      </c>
      <c r="B44" s="2816"/>
      <c r="C44" s="2816"/>
      <c r="D44" s="2816"/>
      <c r="E44" s="2817" t="s">
        <v>316</v>
      </c>
      <c r="F44" s="2818"/>
      <c r="G44" s="2818"/>
      <c r="H44" s="2818"/>
      <c r="I44" s="2818"/>
      <c r="J44" s="2818"/>
      <c r="K44" s="2818"/>
      <c r="L44" s="2818"/>
      <c r="M44" s="2818"/>
      <c r="N44" s="2819"/>
    </row>
    <row r="45" spans="1:35" ht="20.100000000000001" customHeight="1" x14ac:dyDescent="0.15">
      <c r="A45" s="2810" t="s">
        <v>10</v>
      </c>
      <c r="B45" s="2811"/>
      <c r="C45" s="2811"/>
      <c r="D45" s="2811"/>
      <c r="E45" s="2820" t="s">
        <v>356</v>
      </c>
      <c r="F45" s="2821"/>
      <c r="G45" s="2821"/>
      <c r="H45" s="2821"/>
      <c r="I45" s="2821"/>
      <c r="J45" s="2821"/>
      <c r="K45" s="2821"/>
      <c r="L45" s="2821"/>
      <c r="M45" s="2821"/>
      <c r="N45" s="2822"/>
    </row>
    <row r="46" spans="1:35" ht="20.100000000000001" customHeight="1" x14ac:dyDescent="0.15">
      <c r="A46" s="2804" t="s">
        <v>13</v>
      </c>
      <c r="B46" s="2805"/>
      <c r="C46" s="2805"/>
      <c r="D46" s="2806"/>
      <c r="E46" s="2807" t="s">
        <v>368</v>
      </c>
      <c r="F46" s="2808"/>
      <c r="G46" s="2808"/>
      <c r="H46" s="2808"/>
      <c r="I46" s="2808"/>
      <c r="J46" s="2808"/>
      <c r="K46" s="2808"/>
      <c r="L46" s="2808"/>
      <c r="M46" s="2808"/>
      <c r="N46" s="2809"/>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810" t="s">
        <v>17</v>
      </c>
      <c r="B51" s="2811"/>
      <c r="C51" s="2811"/>
      <c r="D51" s="2811"/>
      <c r="E51" s="2812" t="str">
        <f>AA52 &amp; "市が直接実施  " &amp; AB52  &amp; "一部委託  "  &amp; AC52 &amp; "全部委託・指定管理  " &amp; AD52 &amp; "その他"</f>
        <v>■市が直接実施  ■一部委託  □全部委託・指定管理  □その他</v>
      </c>
      <c r="F51" s="2813"/>
      <c r="G51" s="2813"/>
      <c r="H51" s="2813"/>
      <c r="I51" s="2813"/>
      <c r="J51" s="2813"/>
      <c r="K51" s="2813"/>
      <c r="L51" s="2813"/>
      <c r="M51" s="2813"/>
      <c r="N51" s="2814"/>
    </row>
    <row r="52" spans="1:40" ht="20.100000000000001" customHeight="1" x14ac:dyDescent="0.15">
      <c r="A52" s="2810" t="s">
        <v>18</v>
      </c>
      <c r="B52" s="2811"/>
      <c r="C52" s="2811"/>
      <c r="D52" s="2811"/>
      <c r="E52" s="2812" t="str">
        <f>AA53 &amp; "国・県の制度　 " &amp; AB53  &amp; "国・県の制度＋市独自の制度　 "  &amp; AC53  &amp; "市独自の制度"</f>
        <v>■国・県の制度　 □国・県の制度＋市独自の制度　 □市独自の制度</v>
      </c>
      <c r="F52" s="2813"/>
      <c r="G52" s="2813"/>
      <c r="H52" s="2813"/>
      <c r="I52" s="2813"/>
      <c r="J52" s="2813"/>
      <c r="K52" s="2813"/>
      <c r="L52" s="2813"/>
      <c r="M52" s="2813"/>
      <c r="N52" s="2814"/>
      <c r="AA52" s="2" t="s">
        <v>49</v>
      </c>
      <c r="AB52" s="2" t="s">
        <v>49</v>
      </c>
      <c r="AC52" s="2" t="s">
        <v>50</v>
      </c>
      <c r="AD52" s="2" t="s">
        <v>50</v>
      </c>
    </row>
    <row r="53" spans="1:40" ht="20.100000000000001" customHeight="1" thickBot="1" x14ac:dyDescent="0.2">
      <c r="A53" s="2799" t="s">
        <v>19</v>
      </c>
      <c r="B53" s="2800"/>
      <c r="C53" s="2800"/>
      <c r="D53" s="2800"/>
      <c r="E53" s="2801" t="s">
        <v>358</v>
      </c>
      <c r="F53" s="2802"/>
      <c r="G53" s="2802"/>
      <c r="H53" s="2802"/>
      <c r="I53" s="2802"/>
      <c r="J53" s="2802"/>
      <c r="K53" s="2802"/>
      <c r="L53" s="2802"/>
      <c r="M53" s="2802"/>
      <c r="N53" s="2803"/>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28936000</v>
      </c>
      <c r="F57" s="107"/>
      <c r="G57" s="107">
        <f>IFERROR(HLOOKUP($AF$38,$AA$56:$AI$57,2,FALSE)*1000,"")</f>
        <v>24175000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31034</v>
      </c>
      <c r="AE57" s="17">
        <v>28936</v>
      </c>
      <c r="AF57" s="17">
        <v>24175</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23469000</v>
      </c>
      <c r="G58" s="9"/>
      <c r="H58" s="10">
        <f>IFERROR(G57-H59,"")</f>
        <v>24175000</v>
      </c>
      <c r="I58" s="9"/>
      <c r="J58" s="10">
        <f>IFERROR(I57-J59,"")</f>
        <v>0</v>
      </c>
      <c r="K58" s="9"/>
      <c r="L58" s="10">
        <f>IFERROR(K57-L59,"")</f>
        <v>0</v>
      </c>
      <c r="M58" s="9"/>
      <c r="N58" s="11">
        <f>IFERROR(M57-N59,"")</f>
        <v>0</v>
      </c>
      <c r="AA58" s="17">
        <v>0</v>
      </c>
      <c r="AB58" s="17">
        <v>0</v>
      </c>
      <c r="AC58" s="17">
        <v>0</v>
      </c>
      <c r="AD58" s="17">
        <v>12881951</v>
      </c>
      <c r="AE58" s="17">
        <v>28419576</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5467000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28419576</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516424</v>
      </c>
      <c r="F61" s="107"/>
      <c r="G61" s="107">
        <f>IFERROR(G57-G60,"")</f>
        <v>24175000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5401</v>
      </c>
      <c r="AE61" s="18">
        <f t="shared" si="2"/>
        <v>5467</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0.98215288913464194</v>
      </c>
      <c r="F62" s="109"/>
      <c r="G62" s="109">
        <f>IFERROR(G$60/G$57,"")</f>
        <v>0</v>
      </c>
      <c r="H62" s="109"/>
      <c r="I62" s="109" t="str">
        <f>IFERROR(I$60/I$57,"")</f>
        <v/>
      </c>
      <c r="J62" s="109"/>
      <c r="K62" s="109" t="str">
        <f>IFERROR(K$60/K$57,"")</f>
        <v/>
      </c>
      <c r="L62" s="109"/>
      <c r="M62" s="109" t="str">
        <f>IFERROR(M$60/M$57,"")</f>
        <v/>
      </c>
      <c r="N62" s="110"/>
      <c r="AA62" s="19">
        <v>0</v>
      </c>
      <c r="AB62" s="19">
        <v>0</v>
      </c>
      <c r="AC62" s="19">
        <v>0</v>
      </c>
      <c r="AD62" s="19">
        <v>5401</v>
      </c>
      <c r="AE62" s="19">
        <v>5467</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369</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360</v>
      </c>
      <c r="C70" s="95"/>
      <c r="D70" s="20" t="s">
        <v>55</v>
      </c>
      <c r="E70" s="90">
        <f>IFERROR(HLOOKUP($AE$38,$AA$76:$AI$80,2,FALSE),"")</f>
        <v>137951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137951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786" t="s">
        <v>7</v>
      </c>
      <c r="B85" s="2787"/>
      <c r="C85" s="2787"/>
      <c r="D85" s="2787"/>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786" t="s">
        <v>11</v>
      </c>
      <c r="B87" s="2787"/>
      <c r="C87" s="2787"/>
      <c r="D87" s="2787"/>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797" t="s">
        <v>14</v>
      </c>
      <c r="B89" s="2798"/>
      <c r="C89" s="2798"/>
      <c r="D89" s="2798"/>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786" t="s">
        <v>16</v>
      </c>
      <c r="B91" s="2787"/>
      <c r="C91" s="2787"/>
      <c r="D91" s="2788"/>
      <c r="E91" s="51" t="s">
        <v>370</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786" t="s">
        <v>28</v>
      </c>
      <c r="B98" s="2787"/>
      <c r="C98" s="2787"/>
      <c r="D98" s="2788"/>
      <c r="E98" s="2792" t="s">
        <v>84</v>
      </c>
      <c r="F98" s="2793"/>
      <c r="G98" s="2794" t="s">
        <v>29</v>
      </c>
      <c r="H98" s="2795"/>
      <c r="I98" s="2795"/>
      <c r="J98" s="2795"/>
      <c r="K98" s="2795"/>
      <c r="L98" s="2795"/>
      <c r="M98" s="2795"/>
      <c r="N98" s="2796"/>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786" t="s">
        <v>39</v>
      </c>
      <c r="B105" s="2787"/>
      <c r="C105" s="2787"/>
      <c r="D105" s="2788"/>
      <c r="E105" s="2789" t="s">
        <v>371</v>
      </c>
      <c r="F105" s="2790"/>
      <c r="G105" s="2790"/>
      <c r="H105" s="2790"/>
      <c r="I105" s="2790"/>
      <c r="J105" s="2790"/>
      <c r="K105" s="2790"/>
      <c r="L105" s="2790"/>
      <c r="M105" s="2790"/>
      <c r="N105" s="2791"/>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2"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797" t="s">
        <v>3</v>
      </c>
      <c r="Q4" s="2798"/>
      <c r="R4" s="2798"/>
      <c r="S4" s="2798"/>
      <c r="T4" s="196" t="str">
        <f>LEFT(E83,1)</f>
        <v>Ｂ</v>
      </c>
      <c r="U4" s="2923" t="s">
        <v>4</v>
      </c>
      <c r="V4" s="2923"/>
      <c r="W4" s="2923"/>
      <c r="X4" s="292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786" t="s">
        <v>7</v>
      </c>
      <c r="Q6" s="2787"/>
      <c r="R6" s="2787"/>
      <c r="S6" s="2787"/>
      <c r="T6" s="196" t="str">
        <f>LEFT(E85,1)</f>
        <v>Ａ</v>
      </c>
      <c r="U6" s="2923" t="s">
        <v>8</v>
      </c>
      <c r="V6" s="2923"/>
      <c r="W6" s="2923"/>
      <c r="X6" s="292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925" t="s">
        <v>9</v>
      </c>
      <c r="B7" s="2926"/>
      <c r="C7" s="2926"/>
      <c r="D7" s="2926"/>
      <c r="E7" s="2927" t="str">
        <f t="shared" si="0"/>
        <v>コンビニ交付サービス</v>
      </c>
      <c r="F7" s="2928"/>
      <c r="G7" s="2928"/>
      <c r="H7" s="2928"/>
      <c r="I7" s="2928"/>
      <c r="J7" s="2928"/>
      <c r="K7" s="2928"/>
      <c r="L7" s="2928"/>
      <c r="M7" s="2928"/>
      <c r="N7" s="2929"/>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900" t="s">
        <v>10</v>
      </c>
      <c r="B8" s="2901"/>
      <c r="C8" s="2901"/>
      <c r="D8" s="2901"/>
      <c r="E8" s="2910" t="str">
        <f t="shared" si="0"/>
        <v>市民課</v>
      </c>
      <c r="F8" s="2911"/>
      <c r="G8" s="2911"/>
      <c r="H8" s="2911"/>
      <c r="I8" s="2911"/>
      <c r="J8" s="2911"/>
      <c r="K8" s="2911"/>
      <c r="L8" s="2911"/>
      <c r="M8" s="2911"/>
      <c r="N8" s="2912"/>
      <c r="P8" s="2897" t="s">
        <v>11</v>
      </c>
      <c r="Q8" s="2898"/>
      <c r="R8" s="2898"/>
      <c r="S8" s="2898"/>
      <c r="T8" s="183" t="str">
        <f>LEFT(E87,1)</f>
        <v>Ａ</v>
      </c>
      <c r="U8" s="2913" t="s">
        <v>12</v>
      </c>
      <c r="V8" s="2913"/>
      <c r="W8" s="2913"/>
      <c r="X8" s="291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915" t="s">
        <v>13</v>
      </c>
      <c r="B9" s="2916"/>
      <c r="C9" s="2916"/>
      <c r="D9" s="2917"/>
      <c r="E9" s="2918" t="str">
        <f t="shared" si="0"/>
        <v>マイナンバーカードを利用して、住民票の写し等の証明書をコンビニエンスストアに設置されているキオスク端末（マルチコピー機）で取得できるコンビニ交付サービスを行う。</v>
      </c>
      <c r="F9" s="2919"/>
      <c r="G9" s="2919"/>
      <c r="H9" s="2919"/>
      <c r="I9" s="2919"/>
      <c r="J9" s="2919"/>
      <c r="K9" s="2919"/>
      <c r="L9" s="2919"/>
      <c r="M9" s="2919"/>
      <c r="N9" s="2920"/>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921" t="s">
        <v>14</v>
      </c>
      <c r="Q10" s="2922"/>
      <c r="R10" s="2922"/>
      <c r="S10" s="2922"/>
      <c r="T10" s="196" t="str">
        <f>LEFT(E89,1)</f>
        <v>Ａ</v>
      </c>
      <c r="U10" s="2913" t="s">
        <v>15</v>
      </c>
      <c r="V10" s="2913"/>
      <c r="W10" s="2913"/>
      <c r="X10" s="291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マイナンバーカードの普及に伴い、コンビニ交付の割合が増加しており、市民の利便性の向上につながった。</v>
      </c>
      <c r="U12" s="2895"/>
      <c r="V12" s="2895"/>
      <c r="W12" s="2895"/>
      <c r="X12" s="2896"/>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900" t="s">
        <v>17</v>
      </c>
      <c r="B14" s="2901"/>
      <c r="C14" s="2901"/>
      <c r="D14" s="2901"/>
      <c r="E14" s="2902" t="str">
        <f>E51</f>
        <v>□市が直接実施  □一部委託  ■全部委託・指定管理  □その他</v>
      </c>
      <c r="F14" s="2903"/>
      <c r="G14" s="2903"/>
      <c r="H14" s="2903"/>
      <c r="I14" s="2903"/>
      <c r="J14" s="2903"/>
      <c r="K14" s="2903"/>
      <c r="L14" s="2903"/>
      <c r="M14" s="2903"/>
      <c r="N14" s="2904"/>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900" t="s">
        <v>18</v>
      </c>
      <c r="B15" s="2901"/>
      <c r="C15" s="2901"/>
      <c r="D15" s="2901"/>
      <c r="E15" s="2902" t="str">
        <f>E52</f>
        <v>□国・県の制度　 ■国・県の制度＋市独自の制度　 □市独自の制度</v>
      </c>
      <c r="F15" s="2903"/>
      <c r="G15" s="2903"/>
      <c r="H15" s="2903"/>
      <c r="I15" s="2903"/>
      <c r="J15" s="2903"/>
      <c r="K15" s="2903"/>
      <c r="L15" s="2903"/>
      <c r="M15" s="2903"/>
      <c r="N15" s="2904"/>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905" t="s">
        <v>19</v>
      </c>
      <c r="B16" s="2906"/>
      <c r="C16" s="2906"/>
      <c r="D16" s="2906"/>
      <c r="E16" s="2907" t="str">
        <f>E53</f>
        <v>電子署名等に係る地方公共団体情報システム機構の認証業務に関する法律</v>
      </c>
      <c r="F16" s="2908"/>
      <c r="G16" s="2908"/>
      <c r="H16" s="2908"/>
      <c r="I16" s="2908"/>
      <c r="J16" s="2908"/>
      <c r="K16" s="2908"/>
      <c r="L16" s="2908"/>
      <c r="M16" s="2908"/>
      <c r="N16" s="2909"/>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14666000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14666000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14663352</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2648</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0.99981944633846997</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マイナンバーカードを利用して、住民票の写し及び印鑑登録証明書をコンビニエンスストアに設置されているキオスク端末（マルチコピー機）で取得できるコンビニ交付サービスを行った。</v>
      </c>
      <c r="F26" s="104"/>
      <c r="G26" s="104"/>
      <c r="H26" s="104"/>
      <c r="I26" s="104"/>
      <c r="J26" s="104"/>
      <c r="K26" s="104"/>
      <c r="L26" s="104"/>
      <c r="M26" s="104"/>
      <c r="N26" s="105"/>
      <c r="O26" s="12"/>
      <c r="P26" s="2897" t="s">
        <v>39</v>
      </c>
      <c r="Q26" s="2898"/>
      <c r="R26" s="2898"/>
      <c r="S26" s="2899"/>
      <c r="T26" s="152" t="str">
        <f>E105</f>
        <v>引き続きコンビニ交付サービスを行うとともに、広報誌等で普及・促進に努める。</v>
      </c>
      <c r="U26" s="2895"/>
      <c r="V26" s="2895"/>
      <c r="W26" s="2895"/>
      <c r="X26" s="2896"/>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コンビニ交付の全体に占める割合</v>
      </c>
      <c r="C33" s="95"/>
      <c r="D33" s="15" t="str">
        <f t="shared" ref="D33:E36" si="1">D70</f>
        <v>％</v>
      </c>
      <c r="E33" s="147">
        <f t="shared" si="1"/>
        <v>29.1</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887" t="s">
        <v>9</v>
      </c>
      <c r="B44" s="2888"/>
      <c r="C44" s="2888"/>
      <c r="D44" s="2888"/>
      <c r="E44" s="2889" t="s">
        <v>372</v>
      </c>
      <c r="F44" s="2890"/>
      <c r="G44" s="2890"/>
      <c r="H44" s="2890"/>
      <c r="I44" s="2890"/>
      <c r="J44" s="2890"/>
      <c r="K44" s="2890"/>
      <c r="L44" s="2890"/>
      <c r="M44" s="2890"/>
      <c r="N44" s="2891"/>
    </row>
    <row r="45" spans="1:35" ht="20.100000000000001" customHeight="1" x14ac:dyDescent="0.15">
      <c r="A45" s="2882" t="s">
        <v>10</v>
      </c>
      <c r="B45" s="2883"/>
      <c r="C45" s="2883"/>
      <c r="D45" s="2883"/>
      <c r="E45" s="2892" t="s">
        <v>356</v>
      </c>
      <c r="F45" s="2893"/>
      <c r="G45" s="2893"/>
      <c r="H45" s="2893"/>
      <c r="I45" s="2893"/>
      <c r="J45" s="2893"/>
      <c r="K45" s="2893"/>
      <c r="L45" s="2893"/>
      <c r="M45" s="2893"/>
      <c r="N45" s="2894"/>
    </row>
    <row r="46" spans="1:35" ht="20.100000000000001" customHeight="1" x14ac:dyDescent="0.15">
      <c r="A46" s="2876" t="s">
        <v>13</v>
      </c>
      <c r="B46" s="2877"/>
      <c r="C46" s="2877"/>
      <c r="D46" s="2878"/>
      <c r="E46" s="2879" t="s">
        <v>373</v>
      </c>
      <c r="F46" s="2880"/>
      <c r="G46" s="2880"/>
      <c r="H46" s="2880"/>
      <c r="I46" s="2880"/>
      <c r="J46" s="2880"/>
      <c r="K46" s="2880"/>
      <c r="L46" s="2880"/>
      <c r="M46" s="2880"/>
      <c r="N46" s="2881"/>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882" t="s">
        <v>17</v>
      </c>
      <c r="B51" s="2883"/>
      <c r="C51" s="2883"/>
      <c r="D51" s="2883"/>
      <c r="E51" s="2884" t="str">
        <f>AA52 &amp; "市が直接実施  " &amp; AB52  &amp; "一部委託  "  &amp; AC52 &amp; "全部委託・指定管理  " &amp; AD52 &amp; "その他"</f>
        <v>□市が直接実施  □一部委託  ■全部委託・指定管理  □その他</v>
      </c>
      <c r="F51" s="2885"/>
      <c r="G51" s="2885"/>
      <c r="H51" s="2885"/>
      <c r="I51" s="2885"/>
      <c r="J51" s="2885"/>
      <c r="K51" s="2885"/>
      <c r="L51" s="2885"/>
      <c r="M51" s="2885"/>
      <c r="N51" s="2886"/>
    </row>
    <row r="52" spans="1:40" ht="20.100000000000001" customHeight="1" x14ac:dyDescent="0.15">
      <c r="A52" s="2882" t="s">
        <v>18</v>
      </c>
      <c r="B52" s="2883"/>
      <c r="C52" s="2883"/>
      <c r="D52" s="2883"/>
      <c r="E52" s="2884" t="str">
        <f>AA53 &amp; "国・県の制度　 " &amp; AB53  &amp; "国・県の制度＋市独自の制度　 "  &amp; AC53  &amp; "市独自の制度"</f>
        <v>□国・県の制度　 ■国・県の制度＋市独自の制度　 □市独自の制度</v>
      </c>
      <c r="F52" s="2885"/>
      <c r="G52" s="2885"/>
      <c r="H52" s="2885"/>
      <c r="I52" s="2885"/>
      <c r="J52" s="2885"/>
      <c r="K52" s="2885"/>
      <c r="L52" s="2885"/>
      <c r="M52" s="2885"/>
      <c r="N52" s="2886"/>
      <c r="AA52" s="2" t="s">
        <v>50</v>
      </c>
      <c r="AB52" s="2" t="s">
        <v>50</v>
      </c>
      <c r="AC52" s="2" t="s">
        <v>49</v>
      </c>
      <c r="AD52" s="2" t="s">
        <v>50</v>
      </c>
    </row>
    <row r="53" spans="1:40" ht="20.100000000000001" customHeight="1" thickBot="1" x14ac:dyDescent="0.2">
      <c r="A53" s="2871" t="s">
        <v>19</v>
      </c>
      <c r="B53" s="2872"/>
      <c r="C53" s="2872"/>
      <c r="D53" s="2872"/>
      <c r="E53" s="2873" t="s">
        <v>374</v>
      </c>
      <c r="F53" s="2874"/>
      <c r="G53" s="2874"/>
      <c r="H53" s="2874"/>
      <c r="I53" s="2874"/>
      <c r="J53" s="2874"/>
      <c r="K53" s="2874"/>
      <c r="L53" s="2874"/>
      <c r="M53" s="2874"/>
      <c r="N53" s="2875"/>
      <c r="AA53" s="2" t="s">
        <v>50</v>
      </c>
      <c r="AB53" s="2" t="s">
        <v>49</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14666000</v>
      </c>
      <c r="F57" s="107"/>
      <c r="G57" s="107">
        <f>IFERROR(HLOOKUP($AF$38,$AA$56:$AI$57,2,FALSE)*1000,"")</f>
        <v>16056000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13265</v>
      </c>
      <c r="AE57" s="17">
        <v>14666</v>
      </c>
      <c r="AF57" s="17">
        <v>16056</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14666000</v>
      </c>
      <c r="G58" s="9"/>
      <c r="H58" s="10">
        <f>IFERROR(G57-H59,"")</f>
        <v>16056000</v>
      </c>
      <c r="I58" s="9"/>
      <c r="J58" s="10">
        <f>IFERROR(I57-J59,"")</f>
        <v>0</v>
      </c>
      <c r="K58" s="9"/>
      <c r="L58" s="10">
        <f>IFERROR(K57-L59,"")</f>
        <v>0</v>
      </c>
      <c r="M58" s="9"/>
      <c r="N58" s="11">
        <f>IFERROR(M57-N59,"")</f>
        <v>0</v>
      </c>
      <c r="AA58" s="17">
        <v>0</v>
      </c>
      <c r="AB58" s="17">
        <v>0</v>
      </c>
      <c r="AC58" s="17">
        <v>0</v>
      </c>
      <c r="AD58" s="17">
        <v>9584599</v>
      </c>
      <c r="AE58" s="17">
        <v>14663352</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14663352</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2648</v>
      </c>
      <c r="F61" s="107"/>
      <c r="G61" s="107">
        <f>IFERROR(G57-G60,"")</f>
        <v>16056000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0.99981944633846997</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375</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376</v>
      </c>
      <c r="C70" s="95"/>
      <c r="D70" s="20" t="s">
        <v>57</v>
      </c>
      <c r="E70" s="90">
        <f>IFERROR(HLOOKUP($AE$38,$AA$76:$AI$80,2,FALSE),"")</f>
        <v>29.1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29.1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858" t="s">
        <v>7</v>
      </c>
      <c r="B85" s="2859"/>
      <c r="C85" s="2859"/>
      <c r="D85" s="2859"/>
      <c r="E85" s="78" t="s">
        <v>214</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858" t="s">
        <v>11</v>
      </c>
      <c r="B87" s="2859"/>
      <c r="C87" s="2859"/>
      <c r="D87" s="2859"/>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869" t="s">
        <v>14</v>
      </c>
      <c r="B89" s="2870"/>
      <c r="C89" s="2870"/>
      <c r="D89" s="2870"/>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858" t="s">
        <v>16</v>
      </c>
      <c r="B91" s="2859"/>
      <c r="C91" s="2859"/>
      <c r="D91" s="2860"/>
      <c r="E91" s="51" t="s">
        <v>377</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858" t="s">
        <v>28</v>
      </c>
      <c r="B98" s="2859"/>
      <c r="C98" s="2859"/>
      <c r="D98" s="2860"/>
      <c r="E98" s="2864" t="s">
        <v>84</v>
      </c>
      <c r="F98" s="2865"/>
      <c r="G98" s="2866" t="s">
        <v>29</v>
      </c>
      <c r="H98" s="2867"/>
      <c r="I98" s="2867"/>
      <c r="J98" s="2867"/>
      <c r="K98" s="2867"/>
      <c r="L98" s="2867"/>
      <c r="M98" s="2867"/>
      <c r="N98" s="2868"/>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858" t="s">
        <v>39</v>
      </c>
      <c r="B105" s="2859"/>
      <c r="C105" s="2859"/>
      <c r="D105" s="2860"/>
      <c r="E105" s="2861" t="s">
        <v>378</v>
      </c>
      <c r="F105" s="2862"/>
      <c r="G105" s="2862"/>
      <c r="H105" s="2862"/>
      <c r="I105" s="2862"/>
      <c r="J105" s="2862"/>
      <c r="K105" s="2862"/>
      <c r="L105" s="2862"/>
      <c r="M105" s="2862"/>
      <c r="N105" s="2863"/>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869" t="s">
        <v>3</v>
      </c>
      <c r="Q4" s="2870"/>
      <c r="R4" s="2870"/>
      <c r="S4" s="2870"/>
      <c r="T4" s="196" t="str">
        <f>LEFT(E83,1)</f>
        <v>Ｂ</v>
      </c>
      <c r="U4" s="2995" t="s">
        <v>4</v>
      </c>
      <c r="V4" s="2995"/>
      <c r="W4" s="2995"/>
      <c r="X4" s="299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858" t="s">
        <v>7</v>
      </c>
      <c r="Q6" s="2859"/>
      <c r="R6" s="2859"/>
      <c r="S6" s="2859"/>
      <c r="T6" s="196" t="str">
        <f>LEFT(E85,1)</f>
        <v>Ｂ</v>
      </c>
      <c r="U6" s="2995" t="s">
        <v>8</v>
      </c>
      <c r="V6" s="2995"/>
      <c r="W6" s="2995"/>
      <c r="X6" s="299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2997" t="s">
        <v>9</v>
      </c>
      <c r="B7" s="2998"/>
      <c r="C7" s="2998"/>
      <c r="D7" s="2998"/>
      <c r="E7" s="2999" t="str">
        <f t="shared" si="0"/>
        <v>戸籍管理</v>
      </c>
      <c r="F7" s="3000"/>
      <c r="G7" s="3000"/>
      <c r="H7" s="3000"/>
      <c r="I7" s="3000"/>
      <c r="J7" s="3000"/>
      <c r="K7" s="3000"/>
      <c r="L7" s="3000"/>
      <c r="M7" s="3000"/>
      <c r="N7" s="3001"/>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2972" t="s">
        <v>10</v>
      </c>
      <c r="B8" s="2973"/>
      <c r="C8" s="2973"/>
      <c r="D8" s="2973"/>
      <c r="E8" s="2982" t="str">
        <f t="shared" si="0"/>
        <v>市民課</v>
      </c>
      <c r="F8" s="2983"/>
      <c r="G8" s="2983"/>
      <c r="H8" s="2983"/>
      <c r="I8" s="2983"/>
      <c r="J8" s="2983"/>
      <c r="K8" s="2983"/>
      <c r="L8" s="2983"/>
      <c r="M8" s="2983"/>
      <c r="N8" s="2984"/>
      <c r="P8" s="2969" t="s">
        <v>11</v>
      </c>
      <c r="Q8" s="2970"/>
      <c r="R8" s="2970"/>
      <c r="S8" s="2970"/>
      <c r="T8" s="183" t="str">
        <f>LEFT(E87,1)</f>
        <v>Ａ</v>
      </c>
      <c r="U8" s="2985" t="s">
        <v>12</v>
      </c>
      <c r="V8" s="2985"/>
      <c r="W8" s="2985"/>
      <c r="X8" s="298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2987" t="s">
        <v>13</v>
      </c>
      <c r="B9" s="2988"/>
      <c r="C9" s="2988"/>
      <c r="D9" s="2989"/>
      <c r="E9" s="2990" t="str">
        <f t="shared" si="0"/>
        <v>戸籍法及び戸籍事務取扱準則に従い戸籍関連用紙の作成・管理を行う。
また、戸籍原簿を始め関係帳簿を全てデータ化しコンピュータによる管理を行い、証明発行、戸籍記録事務の迅速化及び効率化により市民サービスの向上を図る。</v>
      </c>
      <c r="F9" s="2991"/>
      <c r="G9" s="2991"/>
      <c r="H9" s="2991"/>
      <c r="I9" s="2991"/>
      <c r="J9" s="2991"/>
      <c r="K9" s="2991"/>
      <c r="L9" s="2991"/>
      <c r="M9" s="2991"/>
      <c r="N9" s="2992"/>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2993" t="s">
        <v>14</v>
      </c>
      <c r="Q10" s="2994"/>
      <c r="R10" s="2994"/>
      <c r="S10" s="2994"/>
      <c r="T10" s="196" t="str">
        <f>LEFT(E89,1)</f>
        <v>Ａ</v>
      </c>
      <c r="U10" s="2985" t="s">
        <v>15</v>
      </c>
      <c r="V10" s="2985"/>
      <c r="W10" s="2985"/>
      <c r="X10" s="298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１号法定受託事務（中央政府から地方政府に移譲されている事務）である事務の性質上、引き続き戸籍事務の効率的かつ正確な執行に取り組んだ。また、データ化による効果のひとつとして、令和６年３月１日から戸籍・除籍謄本の広域交付が開始となり、市民の利便性の向上につながった。</v>
      </c>
      <c r="U12" s="2967"/>
      <c r="V12" s="2967"/>
      <c r="W12" s="2967"/>
      <c r="X12" s="296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2972" t="s">
        <v>17</v>
      </c>
      <c r="B14" s="2973"/>
      <c r="C14" s="2973"/>
      <c r="D14" s="2973"/>
      <c r="E14" s="2974" t="str">
        <f>E51</f>
        <v>■市が直接実施  □一部委託  □全部委託・指定管理  □その他</v>
      </c>
      <c r="F14" s="2975"/>
      <c r="G14" s="2975"/>
      <c r="H14" s="2975"/>
      <c r="I14" s="2975"/>
      <c r="J14" s="2975"/>
      <c r="K14" s="2975"/>
      <c r="L14" s="2975"/>
      <c r="M14" s="2975"/>
      <c r="N14" s="2976"/>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2972" t="s">
        <v>18</v>
      </c>
      <c r="B15" s="2973"/>
      <c r="C15" s="2973"/>
      <c r="D15" s="2973"/>
      <c r="E15" s="2974" t="str">
        <f>E52</f>
        <v>■国・県の制度　 □国・県の制度＋市独自の制度　 □市独自の制度</v>
      </c>
      <c r="F15" s="2975"/>
      <c r="G15" s="2975"/>
      <c r="H15" s="2975"/>
      <c r="I15" s="2975"/>
      <c r="J15" s="2975"/>
      <c r="K15" s="2975"/>
      <c r="L15" s="2975"/>
      <c r="M15" s="2975"/>
      <c r="N15" s="2976"/>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2977" t="s">
        <v>19</v>
      </c>
      <c r="B16" s="2978"/>
      <c r="C16" s="2978"/>
      <c r="D16" s="2978"/>
      <c r="E16" s="2979" t="str">
        <f>E53</f>
        <v>戸籍法、戸籍法施行規則、戸籍事務取扱準則</v>
      </c>
      <c r="F16" s="2980"/>
      <c r="G16" s="2980"/>
      <c r="H16" s="2980"/>
      <c r="I16" s="2980"/>
      <c r="J16" s="2980"/>
      <c r="K16" s="2980"/>
      <c r="L16" s="2980"/>
      <c r="M16" s="2980"/>
      <c r="N16" s="2981"/>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51551000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38993000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12558000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25970809</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25580191</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0.50378865589416311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本市の戸籍情報システムと国の戸籍情報連携システムが連携し、戸籍謄本の広域交付、戸籍届書の電子送受信等を行い、戸籍記録事務の迅速化及び効率化による市民サービスの向上を図った。</v>
      </c>
      <c r="F26" s="104"/>
      <c r="G26" s="104"/>
      <c r="H26" s="104"/>
      <c r="I26" s="104"/>
      <c r="J26" s="104"/>
      <c r="K26" s="104"/>
      <c r="L26" s="104"/>
      <c r="M26" s="104"/>
      <c r="N26" s="105"/>
      <c r="O26" s="12"/>
      <c r="P26" s="2969" t="s">
        <v>39</v>
      </c>
      <c r="Q26" s="2970"/>
      <c r="R26" s="2970"/>
      <c r="S26" s="2971"/>
      <c r="T26" s="152" t="str">
        <f>E105</f>
        <v>１号法定受託事務である事務の性質上、引き続き戸籍事務の効率的かつ正確な執行に取り組む。</v>
      </c>
      <c r="U26" s="2967"/>
      <c r="V26" s="2967"/>
      <c r="W26" s="2967"/>
      <c r="X26" s="2968"/>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主要な戸籍届出（出生）</v>
      </c>
      <c r="C33" s="95"/>
      <c r="D33" s="15" t="str">
        <f t="shared" ref="D33:E36" si="1">D70</f>
        <v>件</v>
      </c>
      <c r="E33" s="161">
        <f t="shared" si="1"/>
        <v>1269</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主要な戸籍届出（死亡）</v>
      </c>
      <c r="C34" s="95"/>
      <c r="D34" s="15" t="str">
        <f t="shared" si="1"/>
        <v>件</v>
      </c>
      <c r="E34" s="161">
        <f t="shared" si="1"/>
        <v>2015</v>
      </c>
      <c r="F34" s="161"/>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主要な戸籍届出（婚姻）</v>
      </c>
      <c r="C35" s="95"/>
      <c r="D35" s="15" t="str">
        <f t="shared" si="1"/>
        <v>件</v>
      </c>
      <c r="E35" s="161">
        <f t="shared" si="1"/>
        <v>1084</v>
      </c>
      <c r="F35" s="161"/>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主要な戸籍届出（離婚）</v>
      </c>
      <c r="C36" s="92"/>
      <c r="D36" s="16" t="str">
        <f t="shared" si="1"/>
        <v>件</v>
      </c>
      <c r="E36" s="149">
        <f t="shared" si="1"/>
        <v>313</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2959" t="s">
        <v>9</v>
      </c>
      <c r="B44" s="2960"/>
      <c r="C44" s="2960"/>
      <c r="D44" s="2960"/>
      <c r="E44" s="2961" t="s">
        <v>379</v>
      </c>
      <c r="F44" s="2962"/>
      <c r="G44" s="2962"/>
      <c r="H44" s="2962"/>
      <c r="I44" s="2962"/>
      <c r="J44" s="2962"/>
      <c r="K44" s="2962"/>
      <c r="L44" s="2962"/>
      <c r="M44" s="2962"/>
      <c r="N44" s="2963"/>
    </row>
    <row r="45" spans="1:35" ht="20.100000000000001" customHeight="1" x14ac:dyDescent="0.15">
      <c r="A45" s="2954" t="s">
        <v>10</v>
      </c>
      <c r="B45" s="2955"/>
      <c r="C45" s="2955"/>
      <c r="D45" s="2955"/>
      <c r="E45" s="2964" t="s">
        <v>356</v>
      </c>
      <c r="F45" s="2965"/>
      <c r="G45" s="2965"/>
      <c r="H45" s="2965"/>
      <c r="I45" s="2965"/>
      <c r="J45" s="2965"/>
      <c r="K45" s="2965"/>
      <c r="L45" s="2965"/>
      <c r="M45" s="2965"/>
      <c r="N45" s="2966"/>
    </row>
    <row r="46" spans="1:35" ht="20.100000000000001" customHeight="1" x14ac:dyDescent="0.15">
      <c r="A46" s="2948" t="s">
        <v>13</v>
      </c>
      <c r="B46" s="2949"/>
      <c r="C46" s="2949"/>
      <c r="D46" s="2950"/>
      <c r="E46" s="2951" t="s">
        <v>380</v>
      </c>
      <c r="F46" s="2952"/>
      <c r="G46" s="2952"/>
      <c r="H46" s="2952"/>
      <c r="I46" s="2952"/>
      <c r="J46" s="2952"/>
      <c r="K46" s="2952"/>
      <c r="L46" s="2952"/>
      <c r="M46" s="2952"/>
      <c r="N46" s="2953"/>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2954" t="s">
        <v>17</v>
      </c>
      <c r="B51" s="2955"/>
      <c r="C51" s="2955"/>
      <c r="D51" s="2955"/>
      <c r="E51" s="2956" t="str">
        <f>AA52 &amp; "市が直接実施  " &amp; AB52  &amp; "一部委託  "  &amp; AC52 &amp; "全部委託・指定管理  " &amp; AD52 &amp; "その他"</f>
        <v>■市が直接実施  □一部委託  □全部委託・指定管理  □その他</v>
      </c>
      <c r="F51" s="2957"/>
      <c r="G51" s="2957"/>
      <c r="H51" s="2957"/>
      <c r="I51" s="2957"/>
      <c r="J51" s="2957"/>
      <c r="K51" s="2957"/>
      <c r="L51" s="2957"/>
      <c r="M51" s="2957"/>
      <c r="N51" s="2958"/>
    </row>
    <row r="52" spans="1:40" ht="20.100000000000001" customHeight="1" x14ac:dyDescent="0.15">
      <c r="A52" s="2954" t="s">
        <v>18</v>
      </c>
      <c r="B52" s="2955"/>
      <c r="C52" s="2955"/>
      <c r="D52" s="2955"/>
      <c r="E52" s="2956" t="str">
        <f>AA53 &amp; "国・県の制度　 " &amp; AB53  &amp; "国・県の制度＋市独自の制度　 "  &amp; AC53  &amp; "市独自の制度"</f>
        <v>■国・県の制度　 □国・県の制度＋市独自の制度　 □市独自の制度</v>
      </c>
      <c r="F52" s="2957"/>
      <c r="G52" s="2957"/>
      <c r="H52" s="2957"/>
      <c r="I52" s="2957"/>
      <c r="J52" s="2957"/>
      <c r="K52" s="2957"/>
      <c r="L52" s="2957"/>
      <c r="M52" s="2957"/>
      <c r="N52" s="2958"/>
      <c r="AA52" s="2" t="s">
        <v>49</v>
      </c>
      <c r="AB52" s="2" t="s">
        <v>50</v>
      </c>
      <c r="AC52" s="2" t="s">
        <v>50</v>
      </c>
      <c r="AD52" s="2" t="s">
        <v>50</v>
      </c>
    </row>
    <row r="53" spans="1:40" ht="20.100000000000001" customHeight="1" thickBot="1" x14ac:dyDescent="0.2">
      <c r="A53" s="2943" t="s">
        <v>19</v>
      </c>
      <c r="B53" s="2944"/>
      <c r="C53" s="2944"/>
      <c r="D53" s="2944"/>
      <c r="E53" s="2945" t="s">
        <v>381</v>
      </c>
      <c r="F53" s="2946"/>
      <c r="G53" s="2946"/>
      <c r="H53" s="2946"/>
      <c r="I53" s="2946"/>
      <c r="J53" s="2946"/>
      <c r="K53" s="2946"/>
      <c r="L53" s="2946"/>
      <c r="M53" s="2946"/>
      <c r="N53" s="2947"/>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51551000</v>
      </c>
      <c r="F57" s="107"/>
      <c r="G57" s="107">
        <f>IFERROR(HLOOKUP($AF$38,$AA$56:$AI$57,2,FALSE)*1000,"")</f>
        <v>36547000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39637</v>
      </c>
      <c r="AE57" s="17">
        <v>51551</v>
      </c>
      <c r="AF57" s="17">
        <v>36547</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38993000</v>
      </c>
      <c r="G58" s="9"/>
      <c r="H58" s="10">
        <f>IFERROR(G57-H59,"")</f>
        <v>36426000</v>
      </c>
      <c r="I58" s="9"/>
      <c r="J58" s="10">
        <f>IFERROR(I57-J59,"")</f>
        <v>0</v>
      </c>
      <c r="K58" s="9"/>
      <c r="L58" s="10">
        <f>IFERROR(K57-L59,"")</f>
        <v>0</v>
      </c>
      <c r="M58" s="9"/>
      <c r="N58" s="11">
        <f>IFERROR(M57-N59,"")</f>
        <v>0</v>
      </c>
      <c r="AA58" s="17">
        <v>0</v>
      </c>
      <c r="AB58" s="17">
        <v>0</v>
      </c>
      <c r="AC58" s="17">
        <v>0</v>
      </c>
      <c r="AD58" s="17">
        <v>9937769</v>
      </c>
      <c r="AE58" s="17">
        <v>25970809</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12558000</v>
      </c>
      <c r="G59" s="9"/>
      <c r="H59" s="10">
        <f>IFERROR(HLOOKUP($AF$38,$AA$60:$AI$61,2,FALSE)*1000,"")</f>
        <v>121000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25970809</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25580191</v>
      </c>
      <c r="F61" s="107"/>
      <c r="G61" s="107">
        <f>IFERROR(G57-G60,"")</f>
        <v>36547000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24953</v>
      </c>
      <c r="AE61" s="18">
        <f t="shared" si="2"/>
        <v>12558</v>
      </c>
      <c r="AF61" s="18">
        <f t="shared" si="2"/>
        <v>121</v>
      </c>
      <c r="AG61" s="18">
        <f t="shared" si="2"/>
        <v>0</v>
      </c>
      <c r="AH61" s="18">
        <f t="shared" si="2"/>
        <v>0</v>
      </c>
      <c r="AI61" s="18">
        <f t="shared" si="2"/>
        <v>0</v>
      </c>
      <c r="AL61" s="2" t="s">
        <v>52</v>
      </c>
    </row>
    <row r="62" spans="1:40" ht="20.100000000000001" customHeight="1" x14ac:dyDescent="0.15">
      <c r="A62" s="96"/>
      <c r="B62" s="98" t="s">
        <v>37</v>
      </c>
      <c r="C62" s="98"/>
      <c r="D62" s="98"/>
      <c r="E62" s="109">
        <f>IFERROR(E$60/E$57,"")</f>
        <v>0.50378865589416311</v>
      </c>
      <c r="F62" s="109"/>
      <c r="G62" s="109">
        <f>IFERROR(G$60/G$57,"")</f>
        <v>0</v>
      </c>
      <c r="H62" s="109"/>
      <c r="I62" s="109" t="str">
        <f>IFERROR(I$60/I$57,"")</f>
        <v/>
      </c>
      <c r="J62" s="109"/>
      <c r="K62" s="109" t="str">
        <f>IFERROR(K$60/K$57,"")</f>
        <v/>
      </c>
      <c r="L62" s="109"/>
      <c r="M62" s="109" t="str">
        <f>IFERROR(M$60/M$57,"")</f>
        <v/>
      </c>
      <c r="N62" s="110"/>
      <c r="AA62" s="19">
        <v>0</v>
      </c>
      <c r="AB62" s="19">
        <v>0</v>
      </c>
      <c r="AC62" s="19">
        <v>0</v>
      </c>
      <c r="AD62" s="19">
        <v>24827</v>
      </c>
      <c r="AE62" s="19">
        <v>12444</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382</v>
      </c>
      <c r="F63" s="104"/>
      <c r="G63" s="104"/>
      <c r="H63" s="104"/>
      <c r="I63" s="104"/>
      <c r="J63" s="104"/>
      <c r="K63" s="104"/>
      <c r="L63" s="104"/>
      <c r="M63" s="104"/>
      <c r="N63" s="105"/>
      <c r="AA63" s="19">
        <v>0</v>
      </c>
      <c r="AB63" s="19">
        <v>0</v>
      </c>
      <c r="AC63" s="19">
        <v>0</v>
      </c>
      <c r="AD63" s="19">
        <v>126</v>
      </c>
      <c r="AE63" s="19">
        <v>114</v>
      </c>
      <c r="AF63" s="19">
        <v>121</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383</v>
      </c>
      <c r="C70" s="95"/>
      <c r="D70" s="20" t="s">
        <v>55</v>
      </c>
      <c r="E70" s="90">
        <f>IFERROR(HLOOKUP($AE$38,$AA$76:$AI$80,2,FALSE),"")</f>
        <v>1269</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384</v>
      </c>
      <c r="C71" s="95"/>
      <c r="D71" s="20" t="s">
        <v>55</v>
      </c>
      <c r="E71" s="90">
        <f>IFERROR(HLOOKUP($AE$38,$AA$76:$AI$80,3,FALSE),"")</f>
        <v>2015</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385</v>
      </c>
      <c r="C72" s="95"/>
      <c r="D72" s="20" t="s">
        <v>55</v>
      </c>
      <c r="E72" s="90">
        <f>IFERROR(HLOOKUP($AE$38,$AA$76:$AI$80,4,FALSE),"")</f>
        <v>1084</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386</v>
      </c>
      <c r="C73" s="92"/>
      <c r="D73" s="21" t="s">
        <v>55</v>
      </c>
      <c r="E73" s="93">
        <f>IFERROR(HLOOKUP($AE$38,$AA$76:$AI$80,5,FALSE),"")</f>
        <v>313</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1269</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2015</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v>1084</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v>313</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2930" t="s">
        <v>7</v>
      </c>
      <c r="B85" s="2931"/>
      <c r="C85" s="2931"/>
      <c r="D85" s="2931"/>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2930" t="s">
        <v>11</v>
      </c>
      <c r="B87" s="2931"/>
      <c r="C87" s="2931"/>
      <c r="D87" s="2931"/>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2941" t="s">
        <v>14</v>
      </c>
      <c r="B89" s="2942"/>
      <c r="C89" s="2942"/>
      <c r="D89" s="2942"/>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2930" t="s">
        <v>16</v>
      </c>
      <c r="B91" s="2931"/>
      <c r="C91" s="2931"/>
      <c r="D91" s="2932"/>
      <c r="E91" s="51" t="s">
        <v>387</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2930" t="s">
        <v>28</v>
      </c>
      <c r="B98" s="2931"/>
      <c r="C98" s="2931"/>
      <c r="D98" s="2932"/>
      <c r="E98" s="2936" t="s">
        <v>84</v>
      </c>
      <c r="F98" s="2937"/>
      <c r="G98" s="2938" t="s">
        <v>29</v>
      </c>
      <c r="H98" s="2939"/>
      <c r="I98" s="2939"/>
      <c r="J98" s="2939"/>
      <c r="K98" s="2939"/>
      <c r="L98" s="2939"/>
      <c r="M98" s="2939"/>
      <c r="N98" s="2940"/>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2930" t="s">
        <v>39</v>
      </c>
      <c r="B105" s="2931"/>
      <c r="C105" s="2931"/>
      <c r="D105" s="2932"/>
      <c r="E105" s="2933" t="s">
        <v>388</v>
      </c>
      <c r="F105" s="2934"/>
      <c r="G105" s="2934"/>
      <c r="H105" s="2934"/>
      <c r="I105" s="2934"/>
      <c r="J105" s="2934"/>
      <c r="K105" s="2934"/>
      <c r="L105" s="2934"/>
      <c r="M105" s="2934"/>
      <c r="N105" s="2935"/>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2941" t="s">
        <v>3</v>
      </c>
      <c r="Q4" s="2942"/>
      <c r="R4" s="2942"/>
      <c r="S4" s="2942"/>
      <c r="T4" s="196" t="str">
        <f>LEFT(E83,1)</f>
        <v>Ｂ</v>
      </c>
      <c r="U4" s="3067" t="s">
        <v>4</v>
      </c>
      <c r="V4" s="3067"/>
      <c r="W4" s="3067"/>
      <c r="X4" s="306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2930" t="s">
        <v>7</v>
      </c>
      <c r="Q6" s="2931"/>
      <c r="R6" s="2931"/>
      <c r="S6" s="2931"/>
      <c r="T6" s="196" t="str">
        <f>LEFT(E85,1)</f>
        <v>Ｂ</v>
      </c>
      <c r="U6" s="3067" t="s">
        <v>8</v>
      </c>
      <c r="V6" s="3067"/>
      <c r="W6" s="3067"/>
      <c r="X6" s="306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069" t="s">
        <v>9</v>
      </c>
      <c r="B7" s="3070"/>
      <c r="C7" s="3070"/>
      <c r="D7" s="3070"/>
      <c r="E7" s="3071" t="str">
        <f t="shared" si="0"/>
        <v>旅券事務</v>
      </c>
      <c r="F7" s="3072"/>
      <c r="G7" s="3072"/>
      <c r="H7" s="3072"/>
      <c r="I7" s="3072"/>
      <c r="J7" s="3072"/>
      <c r="K7" s="3072"/>
      <c r="L7" s="3072"/>
      <c r="M7" s="3072"/>
      <c r="N7" s="3073"/>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044" t="s">
        <v>10</v>
      </c>
      <c r="B8" s="3045"/>
      <c r="C8" s="3045"/>
      <c r="D8" s="3045"/>
      <c r="E8" s="3054" t="str">
        <f t="shared" si="0"/>
        <v>市民課</v>
      </c>
      <c r="F8" s="3055"/>
      <c r="G8" s="3055"/>
      <c r="H8" s="3055"/>
      <c r="I8" s="3055"/>
      <c r="J8" s="3055"/>
      <c r="K8" s="3055"/>
      <c r="L8" s="3055"/>
      <c r="M8" s="3055"/>
      <c r="N8" s="3056"/>
      <c r="P8" s="3041" t="s">
        <v>11</v>
      </c>
      <c r="Q8" s="3042"/>
      <c r="R8" s="3042"/>
      <c r="S8" s="3042"/>
      <c r="T8" s="183" t="str">
        <f>LEFT(E87,1)</f>
        <v>Ａ</v>
      </c>
      <c r="U8" s="3057" t="s">
        <v>12</v>
      </c>
      <c r="V8" s="3057"/>
      <c r="W8" s="3057"/>
      <c r="X8" s="305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059" t="s">
        <v>13</v>
      </c>
      <c r="B9" s="3060"/>
      <c r="C9" s="3060"/>
      <c r="D9" s="3061"/>
      <c r="E9" s="3062" t="str">
        <f t="shared" si="0"/>
        <v>市民課内に設置したパスポートセンターにおいて、パスポートの申請受理・交付等の事務及び収入印紙・県証紙の発行を行う。</v>
      </c>
      <c r="F9" s="3063"/>
      <c r="G9" s="3063"/>
      <c r="H9" s="3063"/>
      <c r="I9" s="3063"/>
      <c r="J9" s="3063"/>
      <c r="K9" s="3063"/>
      <c r="L9" s="3063"/>
      <c r="M9" s="3063"/>
      <c r="N9" s="3064"/>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065" t="s">
        <v>14</v>
      </c>
      <c r="Q10" s="3066"/>
      <c r="R10" s="3066"/>
      <c r="S10" s="3066"/>
      <c r="T10" s="196" t="str">
        <f>LEFT(E89,1)</f>
        <v>Ａ</v>
      </c>
      <c r="U10" s="3057" t="s">
        <v>15</v>
      </c>
      <c r="V10" s="3057"/>
      <c r="W10" s="3057"/>
      <c r="X10" s="305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法令に基づき適正に事務を執行できた。</v>
      </c>
      <c r="U12" s="3039"/>
      <c r="V12" s="3039"/>
      <c r="W12" s="3039"/>
      <c r="X12" s="3040"/>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044" t="s">
        <v>17</v>
      </c>
      <c r="B14" s="3045"/>
      <c r="C14" s="3045"/>
      <c r="D14" s="3045"/>
      <c r="E14" s="3046" t="str">
        <f>E51</f>
        <v>□市が直接実施  □一部委託  □全部委託・指定管理  ■その他</v>
      </c>
      <c r="F14" s="3047"/>
      <c r="G14" s="3047"/>
      <c r="H14" s="3047"/>
      <c r="I14" s="3047"/>
      <c r="J14" s="3047"/>
      <c r="K14" s="3047"/>
      <c r="L14" s="3047"/>
      <c r="M14" s="3047"/>
      <c r="N14" s="3048"/>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044" t="s">
        <v>18</v>
      </c>
      <c r="B15" s="3045"/>
      <c r="C15" s="3045"/>
      <c r="D15" s="3045"/>
      <c r="E15" s="3046" t="str">
        <f>E52</f>
        <v>■国・県の制度　 □国・県の制度＋市独自の制度　 □市独自の制度</v>
      </c>
      <c r="F15" s="3047"/>
      <c r="G15" s="3047"/>
      <c r="H15" s="3047"/>
      <c r="I15" s="3047"/>
      <c r="J15" s="3047"/>
      <c r="K15" s="3047"/>
      <c r="L15" s="3047"/>
      <c r="M15" s="3047"/>
      <c r="N15" s="3048"/>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049" t="s">
        <v>19</v>
      </c>
      <c r="B16" s="3050"/>
      <c r="C16" s="3050"/>
      <c r="D16" s="3050"/>
      <c r="E16" s="3051" t="str">
        <f>E53</f>
        <v>旅券法、埼玉県旅券事務取扱要綱、新座市旅券事務取扱要綱　等</v>
      </c>
      <c r="F16" s="3052"/>
      <c r="G16" s="3052"/>
      <c r="H16" s="3052"/>
      <c r="I16" s="3052"/>
      <c r="J16" s="3052"/>
      <c r="K16" s="3052"/>
      <c r="L16" s="3052"/>
      <c r="M16" s="3052"/>
      <c r="N16" s="3053"/>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63654000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1698000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61956000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59744549</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3909451</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0.93858279134068556</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市民課内に設置したパスポートセンターにおいて、パスポートの申請受理・交付等の事務及び収入印紙・県証紙の販売を行った。
県証紙については、令和５年１２月末で廃止されたため、本市窓口での販売も終了した。</v>
      </c>
      <c r="F26" s="104"/>
      <c r="G26" s="104"/>
      <c r="H26" s="104"/>
      <c r="I26" s="104"/>
      <c r="J26" s="104"/>
      <c r="K26" s="104"/>
      <c r="L26" s="104"/>
      <c r="M26" s="104"/>
      <c r="N26" s="105"/>
      <c r="O26" s="12"/>
      <c r="P26" s="3041" t="s">
        <v>39</v>
      </c>
      <c r="Q26" s="3042"/>
      <c r="R26" s="3042"/>
      <c r="S26" s="3043"/>
      <c r="T26" s="152" t="str">
        <f>E105</f>
        <v>法令に基づき適正に事務を執行する。</v>
      </c>
      <c r="U26" s="3039"/>
      <c r="V26" s="3039"/>
      <c r="W26" s="3039"/>
      <c r="X26" s="3040"/>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パスポート交付件数</v>
      </c>
      <c r="C33" s="95"/>
      <c r="D33" s="15" t="str">
        <f t="shared" ref="D33:E36" si="1">D70</f>
        <v>件</v>
      </c>
      <c r="E33" s="161">
        <f t="shared" si="1"/>
        <v>4264</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3031" t="s">
        <v>9</v>
      </c>
      <c r="B44" s="3032"/>
      <c r="C44" s="3032"/>
      <c r="D44" s="3032"/>
      <c r="E44" s="3033" t="s">
        <v>389</v>
      </c>
      <c r="F44" s="3034"/>
      <c r="G44" s="3034"/>
      <c r="H44" s="3034"/>
      <c r="I44" s="3034"/>
      <c r="J44" s="3034"/>
      <c r="K44" s="3034"/>
      <c r="L44" s="3034"/>
      <c r="M44" s="3034"/>
      <c r="N44" s="3035"/>
    </row>
    <row r="45" spans="1:35" ht="20.100000000000001" customHeight="1" x14ac:dyDescent="0.15">
      <c r="A45" s="3026" t="s">
        <v>10</v>
      </c>
      <c r="B45" s="3027"/>
      <c r="C45" s="3027"/>
      <c r="D45" s="3027"/>
      <c r="E45" s="3036" t="s">
        <v>356</v>
      </c>
      <c r="F45" s="3037"/>
      <c r="G45" s="3037"/>
      <c r="H45" s="3037"/>
      <c r="I45" s="3037"/>
      <c r="J45" s="3037"/>
      <c r="K45" s="3037"/>
      <c r="L45" s="3037"/>
      <c r="M45" s="3037"/>
      <c r="N45" s="3038"/>
    </row>
    <row r="46" spans="1:35" ht="20.100000000000001" customHeight="1" x14ac:dyDescent="0.15">
      <c r="A46" s="3020" t="s">
        <v>13</v>
      </c>
      <c r="B46" s="3021"/>
      <c r="C46" s="3021"/>
      <c r="D46" s="3022"/>
      <c r="E46" s="3023" t="s">
        <v>390</v>
      </c>
      <c r="F46" s="3024"/>
      <c r="G46" s="3024"/>
      <c r="H46" s="3024"/>
      <c r="I46" s="3024"/>
      <c r="J46" s="3024"/>
      <c r="K46" s="3024"/>
      <c r="L46" s="3024"/>
      <c r="M46" s="3024"/>
      <c r="N46" s="3025"/>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026" t="s">
        <v>17</v>
      </c>
      <c r="B51" s="3027"/>
      <c r="C51" s="3027"/>
      <c r="D51" s="3027"/>
      <c r="E51" s="3028" t="str">
        <f>AA52 &amp; "市が直接実施  " &amp; AB52  &amp; "一部委託  "  &amp; AC52 &amp; "全部委託・指定管理  " &amp; AD52 &amp; "その他"</f>
        <v>□市が直接実施  □一部委託  □全部委託・指定管理  ■その他</v>
      </c>
      <c r="F51" s="3029"/>
      <c r="G51" s="3029"/>
      <c r="H51" s="3029"/>
      <c r="I51" s="3029"/>
      <c r="J51" s="3029"/>
      <c r="K51" s="3029"/>
      <c r="L51" s="3029"/>
      <c r="M51" s="3029"/>
      <c r="N51" s="3030"/>
    </row>
    <row r="52" spans="1:40" ht="20.100000000000001" customHeight="1" x14ac:dyDescent="0.15">
      <c r="A52" s="3026" t="s">
        <v>18</v>
      </c>
      <c r="B52" s="3027"/>
      <c r="C52" s="3027"/>
      <c r="D52" s="3027"/>
      <c r="E52" s="3028" t="str">
        <f>AA53 &amp; "国・県の制度　 " &amp; AB53  &amp; "国・県の制度＋市独自の制度　 "  &amp; AC53  &amp; "市独自の制度"</f>
        <v>■国・県の制度　 □国・県の制度＋市独自の制度　 □市独自の制度</v>
      </c>
      <c r="F52" s="3029"/>
      <c r="G52" s="3029"/>
      <c r="H52" s="3029"/>
      <c r="I52" s="3029"/>
      <c r="J52" s="3029"/>
      <c r="K52" s="3029"/>
      <c r="L52" s="3029"/>
      <c r="M52" s="3029"/>
      <c r="N52" s="3030"/>
      <c r="AA52" s="2" t="s">
        <v>50</v>
      </c>
      <c r="AB52" s="2" t="s">
        <v>50</v>
      </c>
      <c r="AC52" s="2" t="s">
        <v>50</v>
      </c>
      <c r="AD52" s="2" t="s">
        <v>49</v>
      </c>
    </row>
    <row r="53" spans="1:40" ht="20.100000000000001" customHeight="1" thickBot="1" x14ac:dyDescent="0.2">
      <c r="A53" s="3015" t="s">
        <v>19</v>
      </c>
      <c r="B53" s="3016"/>
      <c r="C53" s="3016"/>
      <c r="D53" s="3016"/>
      <c r="E53" s="3017" t="s">
        <v>391</v>
      </c>
      <c r="F53" s="3018"/>
      <c r="G53" s="3018"/>
      <c r="H53" s="3018"/>
      <c r="I53" s="3018"/>
      <c r="J53" s="3018"/>
      <c r="K53" s="3018"/>
      <c r="L53" s="3018"/>
      <c r="M53" s="3018"/>
      <c r="N53" s="3019"/>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63654000</v>
      </c>
      <c r="F57" s="107"/>
      <c r="G57" s="107">
        <f>IFERROR(HLOOKUP($AF$38,$AA$56:$AI$57,2,FALSE)*1000,"")</f>
        <v>70034000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39917</v>
      </c>
      <c r="AE57" s="17">
        <v>63654</v>
      </c>
      <c r="AF57" s="17">
        <v>70034</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1698000</v>
      </c>
      <c r="G58" s="9"/>
      <c r="H58" s="10">
        <f>IFERROR(G57-H59,"")</f>
        <v>6212000</v>
      </c>
      <c r="I58" s="9"/>
      <c r="J58" s="10">
        <f>IFERROR(I57-J59,"")</f>
        <v>0</v>
      </c>
      <c r="K58" s="9"/>
      <c r="L58" s="10">
        <f>IFERROR(K57-L59,"")</f>
        <v>0</v>
      </c>
      <c r="M58" s="9"/>
      <c r="N58" s="11">
        <f>IFERROR(M57-N59,"")</f>
        <v>0</v>
      </c>
      <c r="AA58" s="17">
        <v>0</v>
      </c>
      <c r="AB58" s="17">
        <v>0</v>
      </c>
      <c r="AC58" s="17">
        <v>0</v>
      </c>
      <c r="AD58" s="17">
        <v>21330335</v>
      </c>
      <c r="AE58" s="17">
        <v>59744549</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61956000</v>
      </c>
      <c r="G59" s="9"/>
      <c r="H59" s="10">
        <f>IFERROR(HLOOKUP($AF$38,$AA$60:$AI$61,2,FALSE)*1000,"")</f>
        <v>63822000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59744549</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3909451</v>
      </c>
      <c r="F61" s="107"/>
      <c r="G61" s="107">
        <f>IFERROR(G57-G60,"")</f>
        <v>70034000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31015</v>
      </c>
      <c r="AE61" s="18">
        <f t="shared" si="2"/>
        <v>61956</v>
      </c>
      <c r="AF61" s="18">
        <f t="shared" si="2"/>
        <v>63822</v>
      </c>
      <c r="AG61" s="18">
        <f t="shared" si="2"/>
        <v>0</v>
      </c>
      <c r="AH61" s="18">
        <f t="shared" si="2"/>
        <v>0</v>
      </c>
      <c r="AI61" s="18">
        <f t="shared" si="2"/>
        <v>0</v>
      </c>
      <c r="AL61" s="2" t="s">
        <v>52</v>
      </c>
    </row>
    <row r="62" spans="1:40" ht="20.100000000000001" customHeight="1" x14ac:dyDescent="0.15">
      <c r="A62" s="96"/>
      <c r="B62" s="98" t="s">
        <v>37</v>
      </c>
      <c r="C62" s="98"/>
      <c r="D62" s="98"/>
      <c r="E62" s="109">
        <f>IFERROR(E$60/E$57,"")</f>
        <v>0.93858279134068556</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392</v>
      </c>
      <c r="F63" s="104"/>
      <c r="G63" s="104"/>
      <c r="H63" s="104"/>
      <c r="I63" s="104"/>
      <c r="J63" s="104"/>
      <c r="K63" s="104"/>
      <c r="L63" s="104"/>
      <c r="M63" s="104"/>
      <c r="N63" s="105"/>
      <c r="AA63" s="19">
        <v>0</v>
      </c>
      <c r="AB63" s="19">
        <v>0</v>
      </c>
      <c r="AC63" s="19">
        <v>0</v>
      </c>
      <c r="AD63" s="19">
        <v>3513</v>
      </c>
      <c r="AE63" s="19">
        <v>2227</v>
      </c>
      <c r="AF63" s="19">
        <v>2006</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393</v>
      </c>
      <c r="C70" s="95"/>
      <c r="D70" s="20" t="s">
        <v>55</v>
      </c>
      <c r="E70" s="90">
        <f>IFERROR(HLOOKUP($AE$38,$AA$76:$AI$80,2,FALSE),"")</f>
        <v>4264</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27502</v>
      </c>
      <c r="AE71" s="19">
        <v>59729</v>
      </c>
      <c r="AF71" s="19">
        <v>61816</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4264</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002" t="s">
        <v>7</v>
      </c>
      <c r="B85" s="3003"/>
      <c r="C85" s="3003"/>
      <c r="D85" s="3003"/>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002" t="s">
        <v>11</v>
      </c>
      <c r="B87" s="3003"/>
      <c r="C87" s="3003"/>
      <c r="D87" s="3003"/>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013" t="s">
        <v>14</v>
      </c>
      <c r="B89" s="3014"/>
      <c r="C89" s="3014"/>
      <c r="D89" s="3014"/>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002" t="s">
        <v>16</v>
      </c>
      <c r="B91" s="3003"/>
      <c r="C91" s="3003"/>
      <c r="D91" s="3004"/>
      <c r="E91" s="51" t="s">
        <v>361</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002" t="s">
        <v>28</v>
      </c>
      <c r="B98" s="3003"/>
      <c r="C98" s="3003"/>
      <c r="D98" s="3004"/>
      <c r="E98" s="3008" t="s">
        <v>84</v>
      </c>
      <c r="F98" s="3009"/>
      <c r="G98" s="3010" t="s">
        <v>29</v>
      </c>
      <c r="H98" s="3011"/>
      <c r="I98" s="3011"/>
      <c r="J98" s="3011"/>
      <c r="K98" s="3011"/>
      <c r="L98" s="3011"/>
      <c r="M98" s="3011"/>
      <c r="N98" s="3012"/>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002" t="s">
        <v>39</v>
      </c>
      <c r="B105" s="3003"/>
      <c r="C105" s="3003"/>
      <c r="D105" s="3004"/>
      <c r="E105" s="3005" t="s">
        <v>362</v>
      </c>
      <c r="F105" s="3006"/>
      <c r="G105" s="3006"/>
      <c r="H105" s="3006"/>
      <c r="I105" s="3006"/>
      <c r="J105" s="3006"/>
      <c r="K105" s="3006"/>
      <c r="L105" s="3006"/>
      <c r="M105" s="3006"/>
      <c r="N105" s="3007"/>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013" t="s">
        <v>3</v>
      </c>
      <c r="Q4" s="3014"/>
      <c r="R4" s="3014"/>
      <c r="S4" s="3014"/>
      <c r="T4" s="196" t="str">
        <f>LEFT(E83,1)</f>
        <v>Ｂ</v>
      </c>
      <c r="U4" s="3139" t="s">
        <v>4</v>
      </c>
      <c r="V4" s="3139"/>
      <c r="W4" s="3139"/>
      <c r="X4" s="314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3002" t="s">
        <v>7</v>
      </c>
      <c r="Q6" s="3003"/>
      <c r="R6" s="3003"/>
      <c r="S6" s="3003"/>
      <c r="T6" s="196" t="str">
        <f>LEFT(E85,1)</f>
        <v>Ａ</v>
      </c>
      <c r="U6" s="3139" t="s">
        <v>8</v>
      </c>
      <c r="V6" s="3139"/>
      <c r="W6" s="3139"/>
      <c r="X6" s="314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141" t="s">
        <v>9</v>
      </c>
      <c r="B7" s="3142"/>
      <c r="C7" s="3142"/>
      <c r="D7" s="3142"/>
      <c r="E7" s="3143" t="str">
        <f t="shared" si="0"/>
        <v>出張所管理</v>
      </c>
      <c r="F7" s="3144"/>
      <c r="G7" s="3144"/>
      <c r="H7" s="3144"/>
      <c r="I7" s="3144"/>
      <c r="J7" s="3144"/>
      <c r="K7" s="3144"/>
      <c r="L7" s="3144"/>
      <c r="M7" s="3144"/>
      <c r="N7" s="3145"/>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116" t="s">
        <v>10</v>
      </c>
      <c r="B8" s="3117"/>
      <c r="C8" s="3117"/>
      <c r="D8" s="3117"/>
      <c r="E8" s="3126" t="str">
        <f t="shared" si="0"/>
        <v>市民課</v>
      </c>
      <c r="F8" s="3127"/>
      <c r="G8" s="3127"/>
      <c r="H8" s="3127"/>
      <c r="I8" s="3127"/>
      <c r="J8" s="3127"/>
      <c r="K8" s="3127"/>
      <c r="L8" s="3127"/>
      <c r="M8" s="3127"/>
      <c r="N8" s="3128"/>
      <c r="P8" s="3113" t="s">
        <v>11</v>
      </c>
      <c r="Q8" s="3114"/>
      <c r="R8" s="3114"/>
      <c r="S8" s="3114"/>
      <c r="T8" s="183" t="str">
        <f>LEFT(E87,1)</f>
        <v>Ｂ</v>
      </c>
      <c r="U8" s="3129" t="s">
        <v>12</v>
      </c>
      <c r="V8" s="3129"/>
      <c r="W8" s="3129"/>
      <c r="X8" s="313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131" t="s">
        <v>13</v>
      </c>
      <c r="B9" s="3132"/>
      <c r="C9" s="3132"/>
      <c r="D9" s="3133"/>
      <c r="E9" s="3134" t="str">
        <f t="shared" si="0"/>
        <v>出張所に係る運営管理を行う。
出張所４か所　東北出張所／栄出張所／栗原出張所／西堀・新堀出張所</v>
      </c>
      <c r="F9" s="3135"/>
      <c r="G9" s="3135"/>
      <c r="H9" s="3135"/>
      <c r="I9" s="3135"/>
      <c r="J9" s="3135"/>
      <c r="K9" s="3135"/>
      <c r="L9" s="3135"/>
      <c r="M9" s="3135"/>
      <c r="N9" s="3136"/>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137" t="s">
        <v>14</v>
      </c>
      <c r="Q10" s="3138"/>
      <c r="R10" s="3138"/>
      <c r="S10" s="3138"/>
      <c r="T10" s="196" t="str">
        <f>LEFT(E89,1)</f>
        <v>Ａ</v>
      </c>
      <c r="U10" s="3129" t="s">
        <v>15</v>
      </c>
      <c r="V10" s="3129"/>
      <c r="W10" s="3129"/>
      <c r="X10" s="313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マイナンバーカードの電子証明書の更新を目的とした市役所本庁舎への来庁者が増加している。そのため、市民の利便性を向上させるため、東北出張所及び栗原出張所において電子証明書の更新手続を行う等の出張所機能の強化に向けた検討を行った。</v>
      </c>
      <c r="U12" s="3111"/>
      <c r="V12" s="3111"/>
      <c r="W12" s="3111"/>
      <c r="X12" s="311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116" t="s">
        <v>17</v>
      </c>
      <c r="B14" s="3117"/>
      <c r="C14" s="3117"/>
      <c r="D14" s="3117"/>
      <c r="E14" s="3118" t="str">
        <f>E51</f>
        <v>■市が直接実施  □一部委託  □全部委託・指定管理  □その他</v>
      </c>
      <c r="F14" s="3119"/>
      <c r="G14" s="3119"/>
      <c r="H14" s="3119"/>
      <c r="I14" s="3119"/>
      <c r="J14" s="3119"/>
      <c r="K14" s="3119"/>
      <c r="L14" s="3119"/>
      <c r="M14" s="3119"/>
      <c r="N14" s="3120"/>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116" t="s">
        <v>18</v>
      </c>
      <c r="B15" s="3117"/>
      <c r="C15" s="3117"/>
      <c r="D15" s="3117"/>
      <c r="E15" s="3118" t="str">
        <f>E52</f>
        <v>□国・県の制度　 □国・県の制度＋市独自の制度　 ■市独自の制度</v>
      </c>
      <c r="F15" s="3119"/>
      <c r="G15" s="3119"/>
      <c r="H15" s="3119"/>
      <c r="I15" s="3119"/>
      <c r="J15" s="3119"/>
      <c r="K15" s="3119"/>
      <c r="L15" s="3119"/>
      <c r="M15" s="3119"/>
      <c r="N15" s="3120"/>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121" t="s">
        <v>19</v>
      </c>
      <c r="B16" s="3122"/>
      <c r="C16" s="3122"/>
      <c r="D16" s="3122"/>
      <c r="E16" s="3123" t="str">
        <f>E53</f>
        <v>新座市出張所条例、新座市出張所処務規則</v>
      </c>
      <c r="F16" s="3124"/>
      <c r="G16" s="3124"/>
      <c r="H16" s="3124"/>
      <c r="I16" s="3124"/>
      <c r="J16" s="3124"/>
      <c r="K16" s="3124"/>
      <c r="L16" s="3124"/>
      <c r="M16" s="3124"/>
      <c r="N16" s="3125"/>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Ⅰ</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10254000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10254000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10149321</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104679</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0.9897913984786425</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出張所に係る運営管理を行った。（出張所業務：戸籍及び住民登録関係証明書・印鑑登録証明書・税関係証明書の交付、市税及び手数料の収納、畜犬登録関係事務、等）</v>
      </c>
      <c r="F26" s="104"/>
      <c r="G26" s="104"/>
      <c r="H26" s="104"/>
      <c r="I26" s="104"/>
      <c r="J26" s="104"/>
      <c r="K26" s="104"/>
      <c r="L26" s="104"/>
      <c r="M26" s="104"/>
      <c r="N26" s="105"/>
      <c r="O26" s="12"/>
      <c r="P26" s="3113" t="s">
        <v>39</v>
      </c>
      <c r="Q26" s="3114"/>
      <c r="R26" s="3114"/>
      <c r="S26" s="3115"/>
      <c r="T26" s="152" t="str">
        <f>E105</f>
        <v>令和６年度中に東北出張所及び栗原出張所において、マイナンバーカードの電子証明書の更新を行える体制を整備するなど、出張所の機能の強化を図り、市民の利便性の向上に努める。</v>
      </c>
      <c r="U26" s="3111"/>
      <c r="V26" s="3111"/>
      <c r="W26" s="3111"/>
      <c r="X26" s="3112"/>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各種届出・証明件数（市民課関係）</v>
      </c>
      <c r="C33" s="95"/>
      <c r="D33" s="15" t="str">
        <f t="shared" ref="D33:E36" si="1">D70</f>
        <v>件</v>
      </c>
      <c r="E33" s="161">
        <f t="shared" si="1"/>
        <v>25132</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各種届出・証明件数（上記以外）</v>
      </c>
      <c r="C34" s="95"/>
      <c r="D34" s="15" t="str">
        <f t="shared" si="1"/>
        <v>件</v>
      </c>
      <c r="E34" s="161">
        <f t="shared" si="1"/>
        <v>23888</v>
      </c>
      <c r="F34" s="161"/>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3103" t="s">
        <v>9</v>
      </c>
      <c r="B44" s="3104"/>
      <c r="C44" s="3104"/>
      <c r="D44" s="3104"/>
      <c r="E44" s="3105" t="s">
        <v>394</v>
      </c>
      <c r="F44" s="3106"/>
      <c r="G44" s="3106"/>
      <c r="H44" s="3106"/>
      <c r="I44" s="3106"/>
      <c r="J44" s="3106"/>
      <c r="K44" s="3106"/>
      <c r="L44" s="3106"/>
      <c r="M44" s="3106"/>
      <c r="N44" s="3107"/>
    </row>
    <row r="45" spans="1:35" ht="20.100000000000001" customHeight="1" x14ac:dyDescent="0.15">
      <c r="A45" s="3098" t="s">
        <v>10</v>
      </c>
      <c r="B45" s="3099"/>
      <c r="C45" s="3099"/>
      <c r="D45" s="3099"/>
      <c r="E45" s="3108" t="s">
        <v>356</v>
      </c>
      <c r="F45" s="3109"/>
      <c r="G45" s="3109"/>
      <c r="H45" s="3109"/>
      <c r="I45" s="3109"/>
      <c r="J45" s="3109"/>
      <c r="K45" s="3109"/>
      <c r="L45" s="3109"/>
      <c r="M45" s="3109"/>
      <c r="N45" s="3110"/>
    </row>
    <row r="46" spans="1:35" ht="20.100000000000001" customHeight="1" x14ac:dyDescent="0.15">
      <c r="A46" s="3092" t="s">
        <v>13</v>
      </c>
      <c r="B46" s="3093"/>
      <c r="C46" s="3093"/>
      <c r="D46" s="3094"/>
      <c r="E46" s="3095" t="s">
        <v>395</v>
      </c>
      <c r="F46" s="3096"/>
      <c r="G46" s="3096"/>
      <c r="H46" s="3096"/>
      <c r="I46" s="3096"/>
      <c r="J46" s="3096"/>
      <c r="K46" s="3096"/>
      <c r="L46" s="3096"/>
      <c r="M46" s="3096"/>
      <c r="N46" s="3097"/>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098" t="s">
        <v>17</v>
      </c>
      <c r="B51" s="3099"/>
      <c r="C51" s="3099"/>
      <c r="D51" s="3099"/>
      <c r="E51" s="3100" t="str">
        <f>AA52 &amp; "市が直接実施  " &amp; AB52  &amp; "一部委託  "  &amp; AC52 &amp; "全部委託・指定管理  " &amp; AD52 &amp; "その他"</f>
        <v>■市が直接実施  □一部委託  □全部委託・指定管理  □その他</v>
      </c>
      <c r="F51" s="3101"/>
      <c r="G51" s="3101"/>
      <c r="H51" s="3101"/>
      <c r="I51" s="3101"/>
      <c r="J51" s="3101"/>
      <c r="K51" s="3101"/>
      <c r="L51" s="3101"/>
      <c r="M51" s="3101"/>
      <c r="N51" s="3102"/>
    </row>
    <row r="52" spans="1:40" ht="20.100000000000001" customHeight="1" x14ac:dyDescent="0.15">
      <c r="A52" s="3098" t="s">
        <v>18</v>
      </c>
      <c r="B52" s="3099"/>
      <c r="C52" s="3099"/>
      <c r="D52" s="3099"/>
      <c r="E52" s="3100" t="str">
        <f>AA53 &amp; "国・県の制度　 " &amp; AB53  &amp; "国・県の制度＋市独自の制度　 "  &amp; AC53  &amp; "市独自の制度"</f>
        <v>□国・県の制度　 □国・県の制度＋市独自の制度　 ■市独自の制度</v>
      </c>
      <c r="F52" s="3101"/>
      <c r="G52" s="3101"/>
      <c r="H52" s="3101"/>
      <c r="I52" s="3101"/>
      <c r="J52" s="3101"/>
      <c r="K52" s="3101"/>
      <c r="L52" s="3101"/>
      <c r="M52" s="3101"/>
      <c r="N52" s="3102"/>
      <c r="AA52" s="2" t="s">
        <v>49</v>
      </c>
      <c r="AB52" s="2" t="s">
        <v>50</v>
      </c>
      <c r="AC52" s="2" t="s">
        <v>50</v>
      </c>
      <c r="AD52" s="2" t="s">
        <v>50</v>
      </c>
    </row>
    <row r="53" spans="1:40" ht="20.100000000000001" customHeight="1" thickBot="1" x14ac:dyDescent="0.2">
      <c r="A53" s="3087" t="s">
        <v>19</v>
      </c>
      <c r="B53" s="3088"/>
      <c r="C53" s="3088"/>
      <c r="D53" s="3088"/>
      <c r="E53" s="3089" t="s">
        <v>396</v>
      </c>
      <c r="F53" s="3090"/>
      <c r="G53" s="3090"/>
      <c r="H53" s="3090"/>
      <c r="I53" s="3090"/>
      <c r="J53" s="3090"/>
      <c r="K53" s="3090"/>
      <c r="L53" s="3090"/>
      <c r="M53" s="3090"/>
      <c r="N53" s="3091"/>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10254000</v>
      </c>
      <c r="F57" s="107"/>
      <c r="G57" s="107">
        <f>IFERROR(HLOOKUP($AF$38,$AA$56:$AI$57,2,FALSE)*1000,"")</f>
        <v>13480000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10163</v>
      </c>
      <c r="AE57" s="17">
        <v>10254</v>
      </c>
      <c r="AF57" s="17">
        <v>13480</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10254000</v>
      </c>
      <c r="G58" s="9"/>
      <c r="H58" s="10">
        <f>IFERROR(G57-H59,"")</f>
        <v>13480000</v>
      </c>
      <c r="I58" s="9"/>
      <c r="J58" s="10">
        <f>IFERROR(I57-J59,"")</f>
        <v>0</v>
      </c>
      <c r="K58" s="9"/>
      <c r="L58" s="10">
        <f>IFERROR(K57-L59,"")</f>
        <v>0</v>
      </c>
      <c r="M58" s="9"/>
      <c r="N58" s="11">
        <f>IFERROR(M57-N59,"")</f>
        <v>0</v>
      </c>
      <c r="AA58" s="17">
        <v>0</v>
      </c>
      <c r="AB58" s="17">
        <v>0</v>
      </c>
      <c r="AC58" s="17">
        <v>0</v>
      </c>
      <c r="AD58" s="17">
        <v>5406990</v>
      </c>
      <c r="AE58" s="17">
        <v>10149321</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10149321</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104679</v>
      </c>
      <c r="F61" s="107"/>
      <c r="G61" s="107">
        <f>IFERROR(G57-G60,"")</f>
        <v>13480000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0.9897913984786425</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397</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398</v>
      </c>
      <c r="C70" s="95"/>
      <c r="D70" s="20" t="s">
        <v>55</v>
      </c>
      <c r="E70" s="90">
        <f>IFERROR(HLOOKUP($AE$38,$AA$76:$AI$80,2,FALSE),"")</f>
        <v>25132</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399</v>
      </c>
      <c r="C71" s="95"/>
      <c r="D71" s="20" t="s">
        <v>55</v>
      </c>
      <c r="E71" s="90">
        <f>IFERROR(HLOOKUP($AE$38,$AA$76:$AI$80,3,FALSE),"")</f>
        <v>23888</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25132</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23888</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074" t="s">
        <v>7</v>
      </c>
      <c r="B85" s="3075"/>
      <c r="C85" s="3075"/>
      <c r="D85" s="3075"/>
      <c r="E85" s="78" t="s">
        <v>214</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074" t="s">
        <v>11</v>
      </c>
      <c r="B87" s="3075"/>
      <c r="C87" s="3075"/>
      <c r="D87" s="3075"/>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085" t="s">
        <v>14</v>
      </c>
      <c r="B89" s="3086"/>
      <c r="C89" s="3086"/>
      <c r="D89" s="3086"/>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074" t="s">
        <v>16</v>
      </c>
      <c r="B91" s="3075"/>
      <c r="C91" s="3075"/>
      <c r="D91" s="3076"/>
      <c r="E91" s="51" t="s">
        <v>400</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074" t="s">
        <v>28</v>
      </c>
      <c r="B98" s="3075"/>
      <c r="C98" s="3075"/>
      <c r="D98" s="3076"/>
      <c r="E98" s="3080" t="s">
        <v>401</v>
      </c>
      <c r="F98" s="3081"/>
      <c r="G98" s="3082" t="s">
        <v>29</v>
      </c>
      <c r="H98" s="3083"/>
      <c r="I98" s="3083"/>
      <c r="J98" s="3083"/>
      <c r="K98" s="3083"/>
      <c r="L98" s="3083"/>
      <c r="M98" s="3083"/>
      <c r="N98" s="3084"/>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074" t="s">
        <v>39</v>
      </c>
      <c r="B105" s="3075"/>
      <c r="C105" s="3075"/>
      <c r="D105" s="3076"/>
      <c r="E105" s="3077" t="s">
        <v>402</v>
      </c>
      <c r="F105" s="3078"/>
      <c r="G105" s="3078"/>
      <c r="H105" s="3078"/>
      <c r="I105" s="3078"/>
      <c r="J105" s="3078"/>
      <c r="K105" s="3078"/>
      <c r="L105" s="3078"/>
      <c r="M105" s="3078"/>
      <c r="N105" s="3079"/>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Q1"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085" t="s">
        <v>3</v>
      </c>
      <c r="Q4" s="3086"/>
      <c r="R4" s="3086"/>
      <c r="S4" s="3086"/>
      <c r="T4" s="196" t="str">
        <f>LEFT(E83,1)</f>
        <v>Ｂ</v>
      </c>
      <c r="U4" s="3211" t="s">
        <v>4</v>
      </c>
      <c r="V4" s="3211"/>
      <c r="W4" s="3211"/>
      <c r="X4" s="321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3074" t="s">
        <v>7</v>
      </c>
      <c r="Q6" s="3075"/>
      <c r="R6" s="3075"/>
      <c r="S6" s="3075"/>
      <c r="T6" s="196" t="str">
        <f>LEFT(E85,1)</f>
        <v>Ｂ</v>
      </c>
      <c r="U6" s="3211" t="s">
        <v>8</v>
      </c>
      <c r="V6" s="3211"/>
      <c r="W6" s="3211"/>
      <c r="X6" s="321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213" t="s">
        <v>9</v>
      </c>
      <c r="B7" s="3214"/>
      <c r="C7" s="3214"/>
      <c r="D7" s="3214"/>
      <c r="E7" s="3215" t="str">
        <f t="shared" si="0"/>
        <v>公共施設マネジメント推進</v>
      </c>
      <c r="F7" s="3216"/>
      <c r="G7" s="3216"/>
      <c r="H7" s="3216"/>
      <c r="I7" s="3216"/>
      <c r="J7" s="3216"/>
      <c r="K7" s="3216"/>
      <c r="L7" s="3216"/>
      <c r="M7" s="3216"/>
      <c r="N7" s="3217"/>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188" t="s">
        <v>10</v>
      </c>
      <c r="B8" s="3189"/>
      <c r="C8" s="3189"/>
      <c r="D8" s="3189"/>
      <c r="E8" s="3198" t="str">
        <f t="shared" si="0"/>
        <v>（仮称）三軒屋公園等複合施設整備推進室</v>
      </c>
      <c r="F8" s="3199"/>
      <c r="G8" s="3199"/>
      <c r="H8" s="3199"/>
      <c r="I8" s="3199"/>
      <c r="J8" s="3199"/>
      <c r="K8" s="3199"/>
      <c r="L8" s="3199"/>
      <c r="M8" s="3199"/>
      <c r="N8" s="3200"/>
      <c r="P8" s="3185" t="s">
        <v>11</v>
      </c>
      <c r="Q8" s="3186"/>
      <c r="R8" s="3186"/>
      <c r="S8" s="3186"/>
      <c r="T8" s="183" t="str">
        <f>LEFT(E87,1)</f>
        <v>Ｂ</v>
      </c>
      <c r="U8" s="3201" t="s">
        <v>12</v>
      </c>
      <c r="V8" s="3201"/>
      <c r="W8" s="3201"/>
      <c r="X8" s="320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203" t="s">
        <v>13</v>
      </c>
      <c r="B9" s="3204"/>
      <c r="C9" s="3204"/>
      <c r="D9" s="3205"/>
      <c r="E9" s="3206" t="str">
        <f t="shared" si="0"/>
        <v>市内公共施設のマネジメントを計画的に推進する。
三軒屋公園及び東北コミュニティセンターの敷地を活用した新たな複合施設整備に向け、令和４年度に作成した基本計画に基づいて、官民連携事業として必要となる事項について整理するとともに、整備運営に当たっての要求水準書を作成し、事業者募集に向けた手続を進める。</v>
      </c>
      <c r="F9" s="3207"/>
      <c r="G9" s="3207"/>
      <c r="H9" s="3207"/>
      <c r="I9" s="3207"/>
      <c r="J9" s="3207"/>
      <c r="K9" s="3207"/>
      <c r="L9" s="3207"/>
      <c r="M9" s="3207"/>
      <c r="N9" s="3208"/>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209" t="s">
        <v>14</v>
      </c>
      <c r="Q10" s="3210"/>
      <c r="R10" s="3210"/>
      <c r="S10" s="3210"/>
      <c r="T10" s="196" t="str">
        <f>LEFT(E89,1)</f>
        <v>Ａ</v>
      </c>
      <c r="U10" s="3201" t="s">
        <v>15</v>
      </c>
      <c r="V10" s="3201"/>
      <c r="W10" s="3201"/>
      <c r="X10" s="320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仮称）三軒屋公園等複合施設は、令和２年度末で閉館したにいざほっとぷらざの代替施設として整備するものであることから、早期整備を望む声が多いため、なるべく早く整備できるよう検討を進めてきた。
しかしながら、整備に対し反対の方も一定数いる中で、もっと市民の声を聴きながら進めるべき、という意見もあったため、市民説明会及び意見募集を実施した。
今後、この意見募集の結果等を踏まえ、市としての方向性を決定していく必要がある。</v>
      </c>
      <c r="U12" s="3183"/>
      <c r="V12" s="3183"/>
      <c r="W12" s="3183"/>
      <c r="X12" s="318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188" t="s">
        <v>17</v>
      </c>
      <c r="B14" s="3189"/>
      <c r="C14" s="3189"/>
      <c r="D14" s="3189"/>
      <c r="E14" s="3190" t="str">
        <f>E51</f>
        <v>■市が直接実施  ■一部委託  □全部委託・指定管理  □その他</v>
      </c>
      <c r="F14" s="3191"/>
      <c r="G14" s="3191"/>
      <c r="H14" s="3191"/>
      <c r="I14" s="3191"/>
      <c r="J14" s="3191"/>
      <c r="K14" s="3191"/>
      <c r="L14" s="3191"/>
      <c r="M14" s="3191"/>
      <c r="N14" s="3192"/>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188" t="s">
        <v>18</v>
      </c>
      <c r="B15" s="3189"/>
      <c r="C15" s="3189"/>
      <c r="D15" s="3189"/>
      <c r="E15" s="3190" t="str">
        <f>E52</f>
        <v>□国・県の制度　 □国・県の制度＋市独自の制度　 ■市独自の制度</v>
      </c>
      <c r="F15" s="3191"/>
      <c r="G15" s="3191"/>
      <c r="H15" s="3191"/>
      <c r="I15" s="3191"/>
      <c r="J15" s="3191"/>
      <c r="K15" s="3191"/>
      <c r="L15" s="3191"/>
      <c r="M15" s="3191"/>
      <c r="N15" s="3192"/>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193" t="s">
        <v>19</v>
      </c>
      <c r="B16" s="3194"/>
      <c r="C16" s="3194"/>
      <c r="D16" s="3194"/>
      <c r="E16" s="3195" t="str">
        <f>E53</f>
        <v>なし</v>
      </c>
      <c r="F16" s="3196"/>
      <c r="G16" s="3196"/>
      <c r="H16" s="3196"/>
      <c r="I16" s="3196"/>
      <c r="J16" s="3196"/>
      <c r="K16" s="3196"/>
      <c r="L16" s="3196"/>
      <c r="M16" s="3196"/>
      <c r="N16" s="3197"/>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22990000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22990000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22990000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1</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（仮称）三軒屋公園等複合施設の整備に向けた検討を進めるもの。
令和５年度は、民間事業者へのサウンディング調査を実施の上、要求水準書等の作成を進めた。
当初、令和５年度内に事業者の公募手続を開始する予定だったが、改めて市民の意見を伺いながら進めていくこととしたため、市民説明会及び意見募集を実施した。</v>
      </c>
      <c r="F26" s="104"/>
      <c r="G26" s="104"/>
      <c r="H26" s="104"/>
      <c r="I26" s="104"/>
      <c r="J26" s="104"/>
      <c r="K26" s="104"/>
      <c r="L26" s="104"/>
      <c r="M26" s="104"/>
      <c r="N26" s="105"/>
      <c r="O26" s="12"/>
      <c r="P26" s="3185" t="s">
        <v>39</v>
      </c>
      <c r="Q26" s="3186"/>
      <c r="R26" s="3186"/>
      <c r="S26" s="3187"/>
      <c r="T26" s="152" t="str">
        <f>E105</f>
        <v>今後、市としての方向性を決めるに当たっては、随時市民等の意見を伺う必要があると考えているため、市民説明会や関係団体との意見交換会等を開催し、丁寧に進めていく。
また、方向性によって、基本計画の見直しを行うこととなった場合には、パブリック・コメント手続に準じた意見募集を実施し、広く市民の意見を伺いながら進める。
方向性が決まり次第、事業者の公募に向けた手続を進める。</v>
      </c>
      <c r="U26" s="3183"/>
      <c r="V26" s="3183"/>
      <c r="W26" s="3183"/>
      <c r="X26" s="3184"/>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市民説明会開催回数</v>
      </c>
      <c r="C33" s="95"/>
      <c r="D33" s="15" t="str">
        <f t="shared" ref="D33:E36" si="1">D70</f>
        <v>回</v>
      </c>
      <c r="E33" s="147">
        <f t="shared" si="1"/>
        <v>1</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3175" t="s">
        <v>9</v>
      </c>
      <c r="B44" s="3176"/>
      <c r="C44" s="3176"/>
      <c r="D44" s="3176"/>
      <c r="E44" s="3177" t="s">
        <v>403</v>
      </c>
      <c r="F44" s="3178"/>
      <c r="G44" s="3178"/>
      <c r="H44" s="3178"/>
      <c r="I44" s="3178"/>
      <c r="J44" s="3178"/>
      <c r="K44" s="3178"/>
      <c r="L44" s="3178"/>
      <c r="M44" s="3178"/>
      <c r="N44" s="3179"/>
    </row>
    <row r="45" spans="1:35" ht="20.100000000000001" customHeight="1" x14ac:dyDescent="0.15">
      <c r="A45" s="3170" t="s">
        <v>10</v>
      </c>
      <c r="B45" s="3171"/>
      <c r="C45" s="3171"/>
      <c r="D45" s="3171"/>
      <c r="E45" s="3180" t="s">
        <v>556</v>
      </c>
      <c r="F45" s="3181"/>
      <c r="G45" s="3181"/>
      <c r="H45" s="3181"/>
      <c r="I45" s="3181"/>
      <c r="J45" s="3181"/>
      <c r="K45" s="3181"/>
      <c r="L45" s="3181"/>
      <c r="M45" s="3181"/>
      <c r="N45" s="3182"/>
    </row>
    <row r="46" spans="1:35" ht="20.100000000000001" customHeight="1" x14ac:dyDescent="0.15">
      <c r="A46" s="3164" t="s">
        <v>13</v>
      </c>
      <c r="B46" s="3165"/>
      <c r="C46" s="3165"/>
      <c r="D46" s="3166"/>
      <c r="E46" s="3167" t="s">
        <v>404</v>
      </c>
      <c r="F46" s="3168"/>
      <c r="G46" s="3168"/>
      <c r="H46" s="3168"/>
      <c r="I46" s="3168"/>
      <c r="J46" s="3168"/>
      <c r="K46" s="3168"/>
      <c r="L46" s="3168"/>
      <c r="M46" s="3168"/>
      <c r="N46" s="3169"/>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170" t="s">
        <v>17</v>
      </c>
      <c r="B51" s="3171"/>
      <c r="C51" s="3171"/>
      <c r="D51" s="3171"/>
      <c r="E51" s="3172" t="str">
        <f>AA52 &amp; "市が直接実施  " &amp; AB52  &amp; "一部委託  "  &amp; AC52 &amp; "全部委託・指定管理  " &amp; AD52 &amp; "その他"</f>
        <v>■市が直接実施  ■一部委託  □全部委託・指定管理  □その他</v>
      </c>
      <c r="F51" s="3173"/>
      <c r="G51" s="3173"/>
      <c r="H51" s="3173"/>
      <c r="I51" s="3173"/>
      <c r="J51" s="3173"/>
      <c r="K51" s="3173"/>
      <c r="L51" s="3173"/>
      <c r="M51" s="3173"/>
      <c r="N51" s="3174"/>
    </row>
    <row r="52" spans="1:40" ht="20.100000000000001" customHeight="1" x14ac:dyDescent="0.15">
      <c r="A52" s="3170" t="s">
        <v>18</v>
      </c>
      <c r="B52" s="3171"/>
      <c r="C52" s="3171"/>
      <c r="D52" s="3171"/>
      <c r="E52" s="3172" t="str">
        <f>AA53 &amp; "国・県の制度　 " &amp; AB53  &amp; "国・県の制度＋市独自の制度　 "  &amp; AC53  &amp; "市独自の制度"</f>
        <v>□国・県の制度　 □国・県の制度＋市独自の制度　 ■市独自の制度</v>
      </c>
      <c r="F52" s="3173"/>
      <c r="G52" s="3173"/>
      <c r="H52" s="3173"/>
      <c r="I52" s="3173"/>
      <c r="J52" s="3173"/>
      <c r="K52" s="3173"/>
      <c r="L52" s="3173"/>
      <c r="M52" s="3173"/>
      <c r="N52" s="3174"/>
      <c r="AA52" s="2" t="s">
        <v>49</v>
      </c>
      <c r="AB52" s="2" t="s">
        <v>49</v>
      </c>
      <c r="AC52" s="2" t="s">
        <v>50</v>
      </c>
      <c r="AD52" s="2" t="s">
        <v>50</v>
      </c>
    </row>
    <row r="53" spans="1:40" ht="20.100000000000001" customHeight="1" thickBot="1" x14ac:dyDescent="0.2">
      <c r="A53" s="3159" t="s">
        <v>19</v>
      </c>
      <c r="B53" s="3160"/>
      <c r="C53" s="3160"/>
      <c r="D53" s="3160"/>
      <c r="E53" s="3161" t="s">
        <v>51</v>
      </c>
      <c r="F53" s="3162"/>
      <c r="G53" s="3162"/>
      <c r="H53" s="3162"/>
      <c r="I53" s="3162"/>
      <c r="J53" s="3162"/>
      <c r="K53" s="3162"/>
      <c r="L53" s="3162"/>
      <c r="M53" s="3162"/>
      <c r="N53" s="3163"/>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22990000</v>
      </c>
      <c r="F57" s="107"/>
      <c r="G57" s="107">
        <f>IFERROR(HLOOKUP($AF$38,$AA$56:$AI$57,2,FALSE)*1000,"")</f>
        <v>12584000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18458</v>
      </c>
      <c r="AE57" s="17">
        <v>22990</v>
      </c>
      <c r="AF57" s="17">
        <v>12584</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22990000</v>
      </c>
      <c r="G58" s="9"/>
      <c r="H58" s="10">
        <f>IFERROR(G57-H59,"")</f>
        <v>12584000</v>
      </c>
      <c r="I58" s="9"/>
      <c r="J58" s="10">
        <f>IFERROR(I57-J59,"")</f>
        <v>0</v>
      </c>
      <c r="K58" s="9"/>
      <c r="L58" s="10">
        <f>IFERROR(K57-L59,"")</f>
        <v>0</v>
      </c>
      <c r="M58" s="9"/>
      <c r="N58" s="11">
        <f>IFERROR(M57-N59,"")</f>
        <v>0</v>
      </c>
      <c r="AA58" s="17">
        <v>0</v>
      </c>
      <c r="AB58" s="17">
        <v>0</v>
      </c>
      <c r="AC58" s="17">
        <v>0</v>
      </c>
      <c r="AD58" s="17">
        <v>31725</v>
      </c>
      <c r="AE58" s="17">
        <v>22990000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22990000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0</v>
      </c>
      <c r="F61" s="107"/>
      <c r="G61" s="107">
        <f>IFERROR(G57-G60,"")</f>
        <v>12584000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12850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1</v>
      </c>
      <c r="F62" s="109"/>
      <c r="G62" s="109">
        <f>IFERROR(G$60/G$57,"")</f>
        <v>0</v>
      </c>
      <c r="H62" s="109"/>
      <c r="I62" s="109" t="str">
        <f>IFERROR(I$60/I$57,"")</f>
        <v/>
      </c>
      <c r="J62" s="109"/>
      <c r="K62" s="109" t="str">
        <f>IFERROR(K$60/K$57,"")</f>
        <v/>
      </c>
      <c r="L62" s="109"/>
      <c r="M62" s="109" t="str">
        <f>IFERROR(M$60/M$57,"")</f>
        <v/>
      </c>
      <c r="N62" s="110"/>
      <c r="AA62" s="19">
        <v>0</v>
      </c>
      <c r="AB62" s="19">
        <v>0</v>
      </c>
      <c r="AC62" s="19">
        <v>0</v>
      </c>
      <c r="AD62" s="19">
        <v>12850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405</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406</v>
      </c>
      <c r="C70" s="95"/>
      <c r="D70" s="20" t="s">
        <v>74</v>
      </c>
      <c r="E70" s="90">
        <f>IFERROR(HLOOKUP($AE$38,$AA$76:$AI$80,2,FALSE),"")</f>
        <v>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146" t="s">
        <v>7</v>
      </c>
      <c r="B85" s="3147"/>
      <c r="C85" s="3147"/>
      <c r="D85" s="3147"/>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146" t="s">
        <v>11</v>
      </c>
      <c r="B87" s="3147"/>
      <c r="C87" s="3147"/>
      <c r="D87" s="3147"/>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157" t="s">
        <v>14</v>
      </c>
      <c r="B89" s="3158"/>
      <c r="C89" s="3158"/>
      <c r="D89" s="3158"/>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146" t="s">
        <v>16</v>
      </c>
      <c r="B91" s="3147"/>
      <c r="C91" s="3147"/>
      <c r="D91" s="3148"/>
      <c r="E91" s="51" t="s">
        <v>407</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146" t="s">
        <v>28</v>
      </c>
      <c r="B98" s="3147"/>
      <c r="C98" s="3147"/>
      <c r="D98" s="3148"/>
      <c r="E98" s="3152" t="s">
        <v>64</v>
      </c>
      <c r="F98" s="3153"/>
      <c r="G98" s="3154" t="s">
        <v>29</v>
      </c>
      <c r="H98" s="3155"/>
      <c r="I98" s="3155"/>
      <c r="J98" s="3155"/>
      <c r="K98" s="3155"/>
      <c r="L98" s="3155"/>
      <c r="M98" s="3155"/>
      <c r="N98" s="3156"/>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146" t="s">
        <v>39</v>
      </c>
      <c r="B105" s="3147"/>
      <c r="C105" s="3147"/>
      <c r="D105" s="3148"/>
      <c r="E105" s="3149" t="s">
        <v>408</v>
      </c>
      <c r="F105" s="3150"/>
      <c r="G105" s="3150"/>
      <c r="H105" s="3150"/>
      <c r="I105" s="3150"/>
      <c r="J105" s="3150"/>
      <c r="K105" s="3150"/>
      <c r="L105" s="3150"/>
      <c r="M105" s="3150"/>
      <c r="N105" s="3151"/>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157" t="s">
        <v>3</v>
      </c>
      <c r="Q4" s="3158"/>
      <c r="R4" s="3158"/>
      <c r="S4" s="3158"/>
      <c r="T4" s="196" t="str">
        <f>LEFT(E83,1)</f>
        <v>Ｂ</v>
      </c>
      <c r="U4" s="3283" t="s">
        <v>4</v>
      </c>
      <c r="V4" s="3283"/>
      <c r="W4" s="3283"/>
      <c r="X4" s="328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3146" t="s">
        <v>7</v>
      </c>
      <c r="Q6" s="3147"/>
      <c r="R6" s="3147"/>
      <c r="S6" s="3147"/>
      <c r="T6" s="196" t="str">
        <f>LEFT(E85,1)</f>
        <v>Ｂ</v>
      </c>
      <c r="U6" s="3283" t="s">
        <v>8</v>
      </c>
      <c r="V6" s="3283"/>
      <c r="W6" s="3283"/>
      <c r="X6" s="328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285" t="s">
        <v>9</v>
      </c>
      <c r="B7" s="3286"/>
      <c r="C7" s="3286"/>
      <c r="D7" s="3286"/>
      <c r="E7" s="3287" t="str">
        <f t="shared" si="0"/>
        <v>庁舎管理</v>
      </c>
      <c r="F7" s="3288"/>
      <c r="G7" s="3288"/>
      <c r="H7" s="3288"/>
      <c r="I7" s="3288"/>
      <c r="J7" s="3288"/>
      <c r="K7" s="3288"/>
      <c r="L7" s="3288"/>
      <c r="M7" s="3288"/>
      <c r="N7" s="3289"/>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260" t="s">
        <v>10</v>
      </c>
      <c r="B8" s="3261"/>
      <c r="C8" s="3261"/>
      <c r="D8" s="3261"/>
      <c r="E8" s="3270" t="str">
        <f t="shared" si="0"/>
        <v>管財契約課</v>
      </c>
      <c r="F8" s="3271"/>
      <c r="G8" s="3271"/>
      <c r="H8" s="3271"/>
      <c r="I8" s="3271"/>
      <c r="J8" s="3271"/>
      <c r="K8" s="3271"/>
      <c r="L8" s="3271"/>
      <c r="M8" s="3271"/>
      <c r="N8" s="3272"/>
      <c r="P8" s="3257" t="s">
        <v>11</v>
      </c>
      <c r="Q8" s="3258"/>
      <c r="R8" s="3258"/>
      <c r="S8" s="3258"/>
      <c r="T8" s="183" t="str">
        <f>LEFT(E87,1)</f>
        <v>Ａ</v>
      </c>
      <c r="U8" s="3273" t="s">
        <v>12</v>
      </c>
      <c r="V8" s="3273"/>
      <c r="W8" s="3273"/>
      <c r="X8" s="327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275" t="s">
        <v>13</v>
      </c>
      <c r="B9" s="3276"/>
      <c r="C9" s="3276"/>
      <c r="D9" s="3277"/>
      <c r="E9" s="3278" t="str">
        <f t="shared" si="0"/>
        <v>市庁舎（本庁舎、第二庁舎、第三庁舎、第四庁舎、第五庁舎）に係る維持管理を行う。</v>
      </c>
      <c r="F9" s="3279"/>
      <c r="G9" s="3279"/>
      <c r="H9" s="3279"/>
      <c r="I9" s="3279"/>
      <c r="J9" s="3279"/>
      <c r="K9" s="3279"/>
      <c r="L9" s="3279"/>
      <c r="M9" s="3279"/>
      <c r="N9" s="3280"/>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281" t="s">
        <v>14</v>
      </c>
      <c r="Q10" s="3282"/>
      <c r="R10" s="3282"/>
      <c r="S10" s="3282"/>
      <c r="T10" s="196" t="str">
        <f>LEFT(E89,1)</f>
        <v>Ｂ</v>
      </c>
      <c r="U10" s="3273" t="s">
        <v>15</v>
      </c>
      <c r="V10" s="3273"/>
      <c r="W10" s="3273"/>
      <c r="X10" s="327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概ね計画どおりに庁舎の維持管理を実施し、安全で安定した庁舎運営に資することができた。</v>
      </c>
      <c r="U12" s="3255"/>
      <c r="V12" s="3255"/>
      <c r="W12" s="3255"/>
      <c r="X12" s="3256"/>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260" t="s">
        <v>17</v>
      </c>
      <c r="B14" s="3261"/>
      <c r="C14" s="3261"/>
      <c r="D14" s="3261"/>
      <c r="E14" s="3262" t="str">
        <f>E51</f>
        <v>■市が直接実施  ■一部委託  □全部委託・指定管理  □その他</v>
      </c>
      <c r="F14" s="3263"/>
      <c r="G14" s="3263"/>
      <c r="H14" s="3263"/>
      <c r="I14" s="3263"/>
      <c r="J14" s="3263"/>
      <c r="K14" s="3263"/>
      <c r="L14" s="3263"/>
      <c r="M14" s="3263"/>
      <c r="N14" s="3264"/>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260" t="s">
        <v>18</v>
      </c>
      <c r="B15" s="3261"/>
      <c r="C15" s="3261"/>
      <c r="D15" s="3261"/>
      <c r="E15" s="3262" t="str">
        <f>E52</f>
        <v>□国・県の制度　 □国・県の制度＋市独自の制度　 ■市独自の制度</v>
      </c>
      <c r="F15" s="3263"/>
      <c r="G15" s="3263"/>
      <c r="H15" s="3263"/>
      <c r="I15" s="3263"/>
      <c r="J15" s="3263"/>
      <c r="K15" s="3263"/>
      <c r="L15" s="3263"/>
      <c r="M15" s="3263"/>
      <c r="N15" s="3264"/>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265" t="s">
        <v>19</v>
      </c>
      <c r="B16" s="3266"/>
      <c r="C16" s="3266"/>
      <c r="D16" s="3266"/>
      <c r="E16" s="3267" t="str">
        <f>E53</f>
        <v>新座市庁舎管理規則、新座市財産規則、新座市庁舎設備等使用要領</v>
      </c>
      <c r="F16" s="3268"/>
      <c r="G16" s="3268"/>
      <c r="H16" s="3268"/>
      <c r="I16" s="3268"/>
      <c r="J16" s="3268"/>
      <c r="K16" s="3268"/>
      <c r="L16" s="3268"/>
      <c r="M16" s="3268"/>
      <c r="N16" s="3269"/>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233204000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233204000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210934949</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22269051</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0.90450828030393993</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日常の庁舎運営に必要な設備管理、館内清掃、電話交換業務、施設警備等を業務委託により実施するとともに、庁舎設備の機能維持に必要な保守点検及び修繕を実施した。
令和５年度は、第二庁舎の照明器具をリースによりＬＥＤ照明に交換した。（※本庁舎は建替え時にＬＥＤ化済み）</v>
      </c>
      <c r="F26" s="104"/>
      <c r="G26" s="104"/>
      <c r="H26" s="104"/>
      <c r="I26" s="104"/>
      <c r="J26" s="104"/>
      <c r="K26" s="104"/>
      <c r="L26" s="104"/>
      <c r="M26" s="104"/>
      <c r="N26" s="105"/>
      <c r="O26" s="12"/>
      <c r="P26" s="3257" t="s">
        <v>39</v>
      </c>
      <c r="Q26" s="3258"/>
      <c r="R26" s="3258"/>
      <c r="S26" s="3259"/>
      <c r="T26" s="152" t="str">
        <f>E105</f>
        <v>限られたスペースを有効に活用し、環境にも配慮しつつ、引き続き庁舎管理の効率化及び最適化を図っていく。</v>
      </c>
      <c r="U26" s="3255"/>
      <c r="V26" s="3255"/>
      <c r="W26" s="3255"/>
      <c r="X26" s="3256"/>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実施した庁舎の修繕</v>
      </c>
      <c r="C33" s="95"/>
      <c r="D33" s="15" t="str">
        <f t="shared" ref="D33:E36" si="1">D70</f>
        <v>件</v>
      </c>
      <c r="E33" s="147">
        <f t="shared" si="1"/>
        <v>13</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3247" t="s">
        <v>9</v>
      </c>
      <c r="B44" s="3248"/>
      <c r="C44" s="3248"/>
      <c r="D44" s="3248"/>
      <c r="E44" s="3249" t="s">
        <v>409</v>
      </c>
      <c r="F44" s="3250"/>
      <c r="G44" s="3250"/>
      <c r="H44" s="3250"/>
      <c r="I44" s="3250"/>
      <c r="J44" s="3250"/>
      <c r="K44" s="3250"/>
      <c r="L44" s="3250"/>
      <c r="M44" s="3250"/>
      <c r="N44" s="3251"/>
    </row>
    <row r="45" spans="1:35" ht="20.100000000000001" customHeight="1" x14ac:dyDescent="0.15">
      <c r="A45" s="3242" t="s">
        <v>10</v>
      </c>
      <c r="B45" s="3243"/>
      <c r="C45" s="3243"/>
      <c r="D45" s="3243"/>
      <c r="E45" s="3252" t="s">
        <v>410</v>
      </c>
      <c r="F45" s="3253"/>
      <c r="G45" s="3253"/>
      <c r="H45" s="3253"/>
      <c r="I45" s="3253"/>
      <c r="J45" s="3253"/>
      <c r="K45" s="3253"/>
      <c r="L45" s="3253"/>
      <c r="M45" s="3253"/>
      <c r="N45" s="3254"/>
    </row>
    <row r="46" spans="1:35" ht="20.100000000000001" customHeight="1" x14ac:dyDescent="0.15">
      <c r="A46" s="3236" t="s">
        <v>13</v>
      </c>
      <c r="B46" s="3237"/>
      <c r="C46" s="3237"/>
      <c r="D46" s="3238"/>
      <c r="E46" s="3239" t="s">
        <v>411</v>
      </c>
      <c r="F46" s="3240"/>
      <c r="G46" s="3240"/>
      <c r="H46" s="3240"/>
      <c r="I46" s="3240"/>
      <c r="J46" s="3240"/>
      <c r="K46" s="3240"/>
      <c r="L46" s="3240"/>
      <c r="M46" s="3240"/>
      <c r="N46" s="3241"/>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242" t="s">
        <v>17</v>
      </c>
      <c r="B51" s="3243"/>
      <c r="C51" s="3243"/>
      <c r="D51" s="3243"/>
      <c r="E51" s="3244" t="str">
        <f>AA52 &amp; "市が直接実施  " &amp; AB52  &amp; "一部委託  "  &amp; AC52 &amp; "全部委託・指定管理  " &amp; AD52 &amp; "その他"</f>
        <v>■市が直接実施  ■一部委託  □全部委託・指定管理  □その他</v>
      </c>
      <c r="F51" s="3245"/>
      <c r="G51" s="3245"/>
      <c r="H51" s="3245"/>
      <c r="I51" s="3245"/>
      <c r="J51" s="3245"/>
      <c r="K51" s="3245"/>
      <c r="L51" s="3245"/>
      <c r="M51" s="3245"/>
      <c r="N51" s="3246"/>
    </row>
    <row r="52" spans="1:40" ht="20.100000000000001" customHeight="1" x14ac:dyDescent="0.15">
      <c r="A52" s="3242" t="s">
        <v>18</v>
      </c>
      <c r="B52" s="3243"/>
      <c r="C52" s="3243"/>
      <c r="D52" s="3243"/>
      <c r="E52" s="3244" t="str">
        <f>AA53 &amp; "国・県の制度　 " &amp; AB53  &amp; "国・県の制度＋市独自の制度　 "  &amp; AC53  &amp; "市独自の制度"</f>
        <v>□国・県の制度　 □国・県の制度＋市独自の制度　 ■市独自の制度</v>
      </c>
      <c r="F52" s="3245"/>
      <c r="G52" s="3245"/>
      <c r="H52" s="3245"/>
      <c r="I52" s="3245"/>
      <c r="J52" s="3245"/>
      <c r="K52" s="3245"/>
      <c r="L52" s="3245"/>
      <c r="M52" s="3245"/>
      <c r="N52" s="3246"/>
      <c r="AA52" s="2" t="s">
        <v>49</v>
      </c>
      <c r="AB52" s="2" t="s">
        <v>49</v>
      </c>
      <c r="AC52" s="2" t="s">
        <v>50</v>
      </c>
      <c r="AD52" s="2" t="s">
        <v>50</v>
      </c>
    </row>
    <row r="53" spans="1:40" ht="20.100000000000001" customHeight="1" thickBot="1" x14ac:dyDescent="0.2">
      <c r="A53" s="3231" t="s">
        <v>19</v>
      </c>
      <c r="B53" s="3232"/>
      <c r="C53" s="3232"/>
      <c r="D53" s="3232"/>
      <c r="E53" s="3233" t="s">
        <v>412</v>
      </c>
      <c r="F53" s="3234"/>
      <c r="G53" s="3234"/>
      <c r="H53" s="3234"/>
      <c r="I53" s="3234"/>
      <c r="J53" s="3234"/>
      <c r="K53" s="3234"/>
      <c r="L53" s="3234"/>
      <c r="M53" s="3234"/>
      <c r="N53" s="3235"/>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233204000</v>
      </c>
      <c r="F57" s="107"/>
      <c r="G57" s="107">
        <f>IFERROR(HLOOKUP($AF$38,$AA$56:$AI$57,2,FALSE)*1000,"")</f>
        <v>253028000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226970</v>
      </c>
      <c r="AE57" s="17">
        <v>233204</v>
      </c>
      <c r="AF57" s="17">
        <v>253028</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233204000</v>
      </c>
      <c r="G58" s="9"/>
      <c r="H58" s="10">
        <f>IFERROR(G57-H59,"")</f>
        <v>253028000</v>
      </c>
      <c r="I58" s="9"/>
      <c r="J58" s="10">
        <f>IFERROR(I57-J59,"")</f>
        <v>0</v>
      </c>
      <c r="K58" s="9"/>
      <c r="L58" s="10">
        <f>IFERROR(K57-L59,"")</f>
        <v>0</v>
      </c>
      <c r="M58" s="9"/>
      <c r="N58" s="11">
        <f>IFERROR(M57-N59,"")</f>
        <v>0</v>
      </c>
      <c r="AA58" s="17">
        <v>0</v>
      </c>
      <c r="AB58" s="17">
        <v>0</v>
      </c>
      <c r="AC58" s="17">
        <v>0</v>
      </c>
      <c r="AD58" s="17">
        <v>130622647</v>
      </c>
      <c r="AE58" s="17">
        <v>210934949</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210934949</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22269051</v>
      </c>
      <c r="F61" s="107"/>
      <c r="G61" s="107">
        <f>IFERROR(G57-G60,"")</f>
        <v>253028000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0.90450828030393993</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413</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414</v>
      </c>
      <c r="C70" s="95"/>
      <c r="D70" s="20" t="s">
        <v>55</v>
      </c>
      <c r="E70" s="90">
        <f>IFERROR(HLOOKUP($AE$38,$AA$76:$AI$80,2,FALSE),"")</f>
        <v>13</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13</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218" t="s">
        <v>7</v>
      </c>
      <c r="B85" s="3219"/>
      <c r="C85" s="3219"/>
      <c r="D85" s="3219"/>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218" t="s">
        <v>11</v>
      </c>
      <c r="B87" s="3219"/>
      <c r="C87" s="3219"/>
      <c r="D87" s="3219"/>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229" t="s">
        <v>14</v>
      </c>
      <c r="B89" s="3230"/>
      <c r="C89" s="3230"/>
      <c r="D89" s="3230"/>
      <c r="E89" s="78" t="s">
        <v>82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218" t="s">
        <v>16</v>
      </c>
      <c r="B91" s="3219"/>
      <c r="C91" s="3219"/>
      <c r="D91" s="3220"/>
      <c r="E91" s="51" t="s">
        <v>415</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218" t="s">
        <v>28</v>
      </c>
      <c r="B98" s="3219"/>
      <c r="C98" s="3219"/>
      <c r="D98" s="3220"/>
      <c r="E98" s="3224" t="s">
        <v>84</v>
      </c>
      <c r="F98" s="3225"/>
      <c r="G98" s="3226" t="s">
        <v>29</v>
      </c>
      <c r="H98" s="3227"/>
      <c r="I98" s="3227"/>
      <c r="J98" s="3227"/>
      <c r="K98" s="3227"/>
      <c r="L98" s="3227"/>
      <c r="M98" s="3227"/>
      <c r="N98" s="3228"/>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218" t="s">
        <v>39</v>
      </c>
      <c r="B105" s="3219"/>
      <c r="C105" s="3219"/>
      <c r="D105" s="3220"/>
      <c r="E105" s="3221" t="s">
        <v>416</v>
      </c>
      <c r="F105" s="3222"/>
      <c r="G105" s="3222"/>
      <c r="H105" s="3222"/>
      <c r="I105" s="3222"/>
      <c r="J105" s="3222"/>
      <c r="K105" s="3222"/>
      <c r="L105" s="3222"/>
      <c r="M105" s="3222"/>
      <c r="N105" s="3223"/>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229" t="s">
        <v>3</v>
      </c>
      <c r="Q4" s="3230"/>
      <c r="R4" s="3230"/>
      <c r="S4" s="3230"/>
      <c r="T4" s="196" t="str">
        <f>LEFT(E83,1)</f>
        <v>Ｂ</v>
      </c>
      <c r="U4" s="3355" t="s">
        <v>4</v>
      </c>
      <c r="V4" s="3355"/>
      <c r="W4" s="3355"/>
      <c r="X4" s="335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施策１　行政の効率化・高度化の推進</v>
      </c>
      <c r="F6" s="137"/>
      <c r="G6" s="137"/>
      <c r="H6" s="137"/>
      <c r="I6" s="137"/>
      <c r="J6" s="137"/>
      <c r="K6" s="137"/>
      <c r="L6" s="137"/>
      <c r="M6" s="137"/>
      <c r="N6" s="138"/>
      <c r="P6" s="3218" t="s">
        <v>7</v>
      </c>
      <c r="Q6" s="3219"/>
      <c r="R6" s="3219"/>
      <c r="S6" s="3219"/>
      <c r="T6" s="196" t="str">
        <f>LEFT(E85,1)</f>
        <v>Ｂ</v>
      </c>
      <c r="U6" s="3355" t="s">
        <v>8</v>
      </c>
      <c r="V6" s="3355"/>
      <c r="W6" s="3355"/>
      <c r="X6" s="335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357" t="s">
        <v>9</v>
      </c>
      <c r="B7" s="3358"/>
      <c r="C7" s="3358"/>
      <c r="D7" s="3358"/>
      <c r="E7" s="3359" t="str">
        <f t="shared" si="0"/>
        <v>庁舎等整備</v>
      </c>
      <c r="F7" s="3360"/>
      <c r="G7" s="3360"/>
      <c r="H7" s="3360"/>
      <c r="I7" s="3360"/>
      <c r="J7" s="3360"/>
      <c r="K7" s="3360"/>
      <c r="L7" s="3360"/>
      <c r="M7" s="3360"/>
      <c r="N7" s="3361"/>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332" t="s">
        <v>10</v>
      </c>
      <c r="B8" s="3333"/>
      <c r="C8" s="3333"/>
      <c r="D8" s="3333"/>
      <c r="E8" s="3342" t="str">
        <f t="shared" si="0"/>
        <v>管財契約課</v>
      </c>
      <c r="F8" s="3343"/>
      <c r="G8" s="3343"/>
      <c r="H8" s="3343"/>
      <c r="I8" s="3343"/>
      <c r="J8" s="3343"/>
      <c r="K8" s="3343"/>
      <c r="L8" s="3343"/>
      <c r="M8" s="3343"/>
      <c r="N8" s="3344"/>
      <c r="P8" s="3329" t="s">
        <v>11</v>
      </c>
      <c r="Q8" s="3330"/>
      <c r="R8" s="3330"/>
      <c r="S8" s="3330"/>
      <c r="T8" s="183" t="str">
        <f>LEFT(E87,1)</f>
        <v>Ａ</v>
      </c>
      <c r="U8" s="3345" t="s">
        <v>12</v>
      </c>
      <c r="V8" s="3345"/>
      <c r="W8" s="3345"/>
      <c r="X8" s="334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347" t="s">
        <v>13</v>
      </c>
      <c r="B9" s="3348"/>
      <c r="C9" s="3348"/>
      <c r="D9" s="3349"/>
      <c r="E9" s="3350" t="str">
        <f t="shared" si="0"/>
        <v>庁舎等の機能維持に必要な工事を行う。</v>
      </c>
      <c r="F9" s="3351"/>
      <c r="G9" s="3351"/>
      <c r="H9" s="3351"/>
      <c r="I9" s="3351"/>
      <c r="J9" s="3351"/>
      <c r="K9" s="3351"/>
      <c r="L9" s="3351"/>
      <c r="M9" s="3351"/>
      <c r="N9" s="3352"/>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353" t="s">
        <v>14</v>
      </c>
      <c r="Q10" s="3354"/>
      <c r="R10" s="3354"/>
      <c r="S10" s="3354"/>
      <c r="T10" s="196" t="str">
        <f>LEFT(E89,1)</f>
        <v>Ｂ</v>
      </c>
      <c r="U10" s="3345" t="s">
        <v>15</v>
      </c>
      <c r="V10" s="3345"/>
      <c r="W10" s="3345"/>
      <c r="X10" s="334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概ね必要な工事を実施し、庁舎の機能維持に資することができた。
また、市民用電気自動車急速充電器の設置により、市のゼロカーボン施策に寄与した。</v>
      </c>
      <c r="U12" s="3327"/>
      <c r="V12" s="3327"/>
      <c r="W12" s="3327"/>
      <c r="X12" s="332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332" t="s">
        <v>17</v>
      </c>
      <c r="B14" s="3333"/>
      <c r="C14" s="3333"/>
      <c r="D14" s="3333"/>
      <c r="E14" s="3334" t="str">
        <f>E51</f>
        <v>■市が直接実施  □一部委託  □全部委託・指定管理  □その他</v>
      </c>
      <c r="F14" s="3335"/>
      <c r="G14" s="3335"/>
      <c r="H14" s="3335"/>
      <c r="I14" s="3335"/>
      <c r="J14" s="3335"/>
      <c r="K14" s="3335"/>
      <c r="L14" s="3335"/>
      <c r="M14" s="3335"/>
      <c r="N14" s="3336"/>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332" t="s">
        <v>18</v>
      </c>
      <c r="B15" s="3333"/>
      <c r="C15" s="3333"/>
      <c r="D15" s="3333"/>
      <c r="E15" s="3334" t="str">
        <f>E52</f>
        <v>□国・県の制度　 □国・県の制度＋市独自の制度　 ■市独自の制度</v>
      </c>
      <c r="F15" s="3335"/>
      <c r="G15" s="3335"/>
      <c r="H15" s="3335"/>
      <c r="I15" s="3335"/>
      <c r="J15" s="3335"/>
      <c r="K15" s="3335"/>
      <c r="L15" s="3335"/>
      <c r="M15" s="3335"/>
      <c r="N15" s="3336"/>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337" t="s">
        <v>19</v>
      </c>
      <c r="B16" s="3338"/>
      <c r="C16" s="3338"/>
      <c r="D16" s="3338"/>
      <c r="E16" s="3339" t="str">
        <f>E53</f>
        <v>新座市庁舎管理規則</v>
      </c>
      <c r="F16" s="3340"/>
      <c r="G16" s="3340"/>
      <c r="H16" s="3340"/>
      <c r="I16" s="3340"/>
      <c r="J16" s="3340"/>
      <c r="K16" s="3340"/>
      <c r="L16" s="3340"/>
      <c r="M16" s="3340"/>
      <c r="N16" s="3341"/>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26568000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26568000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25636011</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931989</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0.96492061878952118</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庁舎等の機能維持・向上のために必要な工事のほか、突発的に対応が必要な工事を行った。
令和５年度は、老朽化した第二庁舎受変電設備の改修や市役所駐車場に市民用電気自動車急速充電器の設置を実施した。</v>
      </c>
      <c r="F26" s="104"/>
      <c r="G26" s="104"/>
      <c r="H26" s="104"/>
      <c r="I26" s="104"/>
      <c r="J26" s="104"/>
      <c r="K26" s="104"/>
      <c r="L26" s="104"/>
      <c r="M26" s="104"/>
      <c r="N26" s="105"/>
      <c r="O26" s="12"/>
      <c r="P26" s="3329" t="s">
        <v>39</v>
      </c>
      <c r="Q26" s="3330"/>
      <c r="R26" s="3330"/>
      <c r="S26" s="3331"/>
      <c r="T26" s="152" t="str">
        <f>E105</f>
        <v>経年劣化等による故障などの異常を起こす前に、設備の更新や改修など機能維持に必要な工事を計画的に行っていく。</v>
      </c>
      <c r="U26" s="3327"/>
      <c r="V26" s="3327"/>
      <c r="W26" s="3327"/>
      <c r="X26" s="3328"/>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実施した庁舎の工事</v>
      </c>
      <c r="C33" s="95"/>
      <c r="D33" s="15" t="str">
        <f t="shared" ref="D33:E36" si="1">D70</f>
        <v>件</v>
      </c>
      <c r="E33" s="147">
        <f t="shared" si="1"/>
        <v>10</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施策１　行政の効率化・高度化の推進</v>
      </c>
      <c r="F43" s="137"/>
      <c r="G43" s="137"/>
      <c r="H43" s="137"/>
      <c r="I43" s="137"/>
      <c r="J43" s="137"/>
      <c r="K43" s="137"/>
      <c r="L43" s="137"/>
      <c r="M43" s="137"/>
      <c r="N43" s="138"/>
      <c r="AA43" s="2">
        <v>1</v>
      </c>
      <c r="AB43" s="2" t="s">
        <v>234</v>
      </c>
    </row>
    <row r="44" spans="1:35" ht="20.100000000000001" customHeight="1" x14ac:dyDescent="0.15">
      <c r="A44" s="3319" t="s">
        <v>9</v>
      </c>
      <c r="B44" s="3320"/>
      <c r="C44" s="3320"/>
      <c r="D44" s="3320"/>
      <c r="E44" s="3321" t="s">
        <v>417</v>
      </c>
      <c r="F44" s="3322"/>
      <c r="G44" s="3322"/>
      <c r="H44" s="3322"/>
      <c r="I44" s="3322"/>
      <c r="J44" s="3322"/>
      <c r="K44" s="3322"/>
      <c r="L44" s="3322"/>
      <c r="M44" s="3322"/>
      <c r="N44" s="3323"/>
    </row>
    <row r="45" spans="1:35" ht="20.100000000000001" customHeight="1" x14ac:dyDescent="0.15">
      <c r="A45" s="3314" t="s">
        <v>10</v>
      </c>
      <c r="B45" s="3315"/>
      <c r="C45" s="3315"/>
      <c r="D45" s="3315"/>
      <c r="E45" s="3324" t="s">
        <v>410</v>
      </c>
      <c r="F45" s="3325"/>
      <c r="G45" s="3325"/>
      <c r="H45" s="3325"/>
      <c r="I45" s="3325"/>
      <c r="J45" s="3325"/>
      <c r="K45" s="3325"/>
      <c r="L45" s="3325"/>
      <c r="M45" s="3325"/>
      <c r="N45" s="3326"/>
    </row>
    <row r="46" spans="1:35" ht="20.100000000000001" customHeight="1" x14ac:dyDescent="0.15">
      <c r="A46" s="3308" t="s">
        <v>13</v>
      </c>
      <c r="B46" s="3309"/>
      <c r="C46" s="3309"/>
      <c r="D46" s="3310"/>
      <c r="E46" s="3311" t="s">
        <v>418</v>
      </c>
      <c r="F46" s="3312"/>
      <c r="G46" s="3312"/>
      <c r="H46" s="3312"/>
      <c r="I46" s="3312"/>
      <c r="J46" s="3312"/>
      <c r="K46" s="3312"/>
      <c r="L46" s="3312"/>
      <c r="M46" s="3312"/>
      <c r="N46" s="3313"/>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314" t="s">
        <v>17</v>
      </c>
      <c r="B51" s="3315"/>
      <c r="C51" s="3315"/>
      <c r="D51" s="3315"/>
      <c r="E51" s="3316" t="str">
        <f>AA52 &amp; "市が直接実施  " &amp; AB52  &amp; "一部委託  "  &amp; AC52 &amp; "全部委託・指定管理  " &amp; AD52 &amp; "その他"</f>
        <v>■市が直接実施  □一部委託  □全部委託・指定管理  □その他</v>
      </c>
      <c r="F51" s="3317"/>
      <c r="G51" s="3317"/>
      <c r="H51" s="3317"/>
      <c r="I51" s="3317"/>
      <c r="J51" s="3317"/>
      <c r="K51" s="3317"/>
      <c r="L51" s="3317"/>
      <c r="M51" s="3317"/>
      <c r="N51" s="3318"/>
    </row>
    <row r="52" spans="1:40" ht="20.100000000000001" customHeight="1" x14ac:dyDescent="0.15">
      <c r="A52" s="3314" t="s">
        <v>18</v>
      </c>
      <c r="B52" s="3315"/>
      <c r="C52" s="3315"/>
      <c r="D52" s="3315"/>
      <c r="E52" s="3316" t="str">
        <f>AA53 &amp; "国・県の制度　 " &amp; AB53  &amp; "国・県の制度＋市独自の制度　 "  &amp; AC53  &amp; "市独自の制度"</f>
        <v>□国・県の制度　 □国・県の制度＋市独自の制度　 ■市独自の制度</v>
      </c>
      <c r="F52" s="3317"/>
      <c r="G52" s="3317"/>
      <c r="H52" s="3317"/>
      <c r="I52" s="3317"/>
      <c r="J52" s="3317"/>
      <c r="K52" s="3317"/>
      <c r="L52" s="3317"/>
      <c r="M52" s="3317"/>
      <c r="N52" s="3318"/>
      <c r="AA52" s="2" t="s">
        <v>49</v>
      </c>
      <c r="AB52" s="2" t="s">
        <v>50</v>
      </c>
      <c r="AC52" s="2" t="s">
        <v>50</v>
      </c>
      <c r="AD52" s="2" t="s">
        <v>50</v>
      </c>
    </row>
    <row r="53" spans="1:40" ht="20.100000000000001" customHeight="1" thickBot="1" x14ac:dyDescent="0.2">
      <c r="A53" s="3303" t="s">
        <v>19</v>
      </c>
      <c r="B53" s="3304"/>
      <c r="C53" s="3304"/>
      <c r="D53" s="3304"/>
      <c r="E53" s="3305" t="s">
        <v>419</v>
      </c>
      <c r="F53" s="3306"/>
      <c r="G53" s="3306"/>
      <c r="H53" s="3306"/>
      <c r="I53" s="3306"/>
      <c r="J53" s="3306"/>
      <c r="K53" s="3306"/>
      <c r="L53" s="3306"/>
      <c r="M53" s="3306"/>
      <c r="N53" s="3307"/>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26568000</v>
      </c>
      <c r="F57" s="107"/>
      <c r="G57" s="107">
        <f>IFERROR(HLOOKUP($AF$38,$AA$56:$AI$57,2,FALSE)*1000,"")</f>
        <v>7026000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2442</v>
      </c>
      <c r="AE57" s="17">
        <v>26568</v>
      </c>
      <c r="AF57" s="17">
        <v>7026</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26568000</v>
      </c>
      <c r="G58" s="9"/>
      <c r="H58" s="10">
        <f>IFERROR(G57-H59,"")</f>
        <v>7026000</v>
      </c>
      <c r="I58" s="9"/>
      <c r="J58" s="10">
        <f>IFERROR(I57-J59,"")</f>
        <v>0</v>
      </c>
      <c r="K58" s="9"/>
      <c r="L58" s="10">
        <f>IFERROR(K57-L59,"")</f>
        <v>0</v>
      </c>
      <c r="M58" s="9"/>
      <c r="N58" s="11">
        <f>IFERROR(M57-N59,"")</f>
        <v>0</v>
      </c>
      <c r="AA58" s="17">
        <v>0</v>
      </c>
      <c r="AB58" s="17">
        <v>0</v>
      </c>
      <c r="AC58" s="17">
        <v>0</v>
      </c>
      <c r="AD58" s="17">
        <v>424050</v>
      </c>
      <c r="AE58" s="17">
        <v>25636011</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25636011</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931989</v>
      </c>
      <c r="F61" s="107"/>
      <c r="G61" s="107">
        <f>IFERROR(G57-G60,"")</f>
        <v>7026000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0.96492061878952118</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420</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421</v>
      </c>
      <c r="C70" s="95"/>
      <c r="D70" s="20" t="s">
        <v>55</v>
      </c>
      <c r="E70" s="90">
        <f>IFERROR(HLOOKUP($AE$38,$AA$76:$AI$80,2,FALSE),"")</f>
        <v>10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290" t="s">
        <v>7</v>
      </c>
      <c r="B85" s="3291"/>
      <c r="C85" s="3291"/>
      <c r="D85" s="3291"/>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290" t="s">
        <v>11</v>
      </c>
      <c r="B87" s="3291"/>
      <c r="C87" s="3291"/>
      <c r="D87" s="3291"/>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301" t="s">
        <v>14</v>
      </c>
      <c r="B89" s="3302"/>
      <c r="C89" s="3302"/>
      <c r="D89" s="3302"/>
      <c r="E89" s="78" t="s">
        <v>82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290" t="s">
        <v>16</v>
      </c>
      <c r="B91" s="3291"/>
      <c r="C91" s="3291"/>
      <c r="D91" s="3292"/>
      <c r="E91" s="51" t="s">
        <v>422</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290" t="s">
        <v>28</v>
      </c>
      <c r="B98" s="3291"/>
      <c r="C98" s="3291"/>
      <c r="D98" s="3292"/>
      <c r="E98" s="3296" t="s">
        <v>84</v>
      </c>
      <c r="F98" s="3297"/>
      <c r="G98" s="3298" t="s">
        <v>29</v>
      </c>
      <c r="H98" s="3299"/>
      <c r="I98" s="3299"/>
      <c r="J98" s="3299"/>
      <c r="K98" s="3299"/>
      <c r="L98" s="3299"/>
      <c r="M98" s="3299"/>
      <c r="N98" s="3300"/>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290" t="s">
        <v>39</v>
      </c>
      <c r="B105" s="3291"/>
      <c r="C105" s="3291"/>
      <c r="D105" s="3292"/>
      <c r="E105" s="3293" t="s">
        <v>423</v>
      </c>
      <c r="F105" s="3294"/>
      <c r="G105" s="3294"/>
      <c r="H105" s="3294"/>
      <c r="I105" s="3294"/>
      <c r="J105" s="3294"/>
      <c r="K105" s="3294"/>
      <c r="L105" s="3294"/>
      <c r="M105" s="3294"/>
      <c r="N105" s="3295"/>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301" t="s">
        <v>3</v>
      </c>
      <c r="Q4" s="3302"/>
      <c r="R4" s="3302"/>
      <c r="S4" s="3302"/>
      <c r="T4" s="196" t="str">
        <f>LEFT(E83,1)</f>
        <v>Ａ</v>
      </c>
      <c r="U4" s="3427" t="s">
        <v>4</v>
      </c>
      <c r="V4" s="3427"/>
      <c r="W4" s="3427"/>
      <c r="X4" s="342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健全な財政の確立</v>
      </c>
      <c r="F6" s="137"/>
      <c r="G6" s="137"/>
      <c r="H6" s="137"/>
      <c r="I6" s="137"/>
      <c r="J6" s="137"/>
      <c r="K6" s="137"/>
      <c r="L6" s="137"/>
      <c r="M6" s="137"/>
      <c r="N6" s="138"/>
      <c r="P6" s="3290" t="s">
        <v>7</v>
      </c>
      <c r="Q6" s="3291"/>
      <c r="R6" s="3291"/>
      <c r="S6" s="3291"/>
      <c r="T6" s="196" t="str">
        <f>LEFT(E85,1)</f>
        <v>Ｂ</v>
      </c>
      <c r="U6" s="3427" t="s">
        <v>8</v>
      </c>
      <c r="V6" s="3427"/>
      <c r="W6" s="3427"/>
      <c r="X6" s="342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429" t="s">
        <v>9</v>
      </c>
      <c r="B7" s="3430"/>
      <c r="C7" s="3430"/>
      <c r="D7" s="3430"/>
      <c r="E7" s="3431" t="str">
        <f t="shared" si="0"/>
        <v>市債元金償還</v>
      </c>
      <c r="F7" s="3432"/>
      <c r="G7" s="3432"/>
      <c r="H7" s="3432"/>
      <c r="I7" s="3432"/>
      <c r="J7" s="3432"/>
      <c r="K7" s="3432"/>
      <c r="L7" s="3432"/>
      <c r="M7" s="3432"/>
      <c r="N7" s="3433"/>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404" t="s">
        <v>10</v>
      </c>
      <c r="B8" s="3405"/>
      <c r="C8" s="3405"/>
      <c r="D8" s="3405"/>
      <c r="E8" s="3414" t="str">
        <f t="shared" si="0"/>
        <v>財政課</v>
      </c>
      <c r="F8" s="3415"/>
      <c r="G8" s="3415"/>
      <c r="H8" s="3415"/>
      <c r="I8" s="3415"/>
      <c r="J8" s="3415"/>
      <c r="K8" s="3415"/>
      <c r="L8" s="3415"/>
      <c r="M8" s="3415"/>
      <c r="N8" s="3416"/>
      <c r="P8" s="3401" t="s">
        <v>11</v>
      </c>
      <c r="Q8" s="3402"/>
      <c r="R8" s="3402"/>
      <c r="S8" s="3402"/>
      <c r="T8" s="183" t="str">
        <f>LEFT(E87,1)</f>
        <v>Ａ</v>
      </c>
      <c r="U8" s="3417" t="s">
        <v>12</v>
      </c>
      <c r="V8" s="3417"/>
      <c r="W8" s="3417"/>
      <c r="X8" s="341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419" t="s">
        <v>13</v>
      </c>
      <c r="B9" s="3420"/>
      <c r="C9" s="3420"/>
      <c r="D9" s="3421"/>
      <c r="E9" s="3422" t="str">
        <f t="shared" si="0"/>
        <v>市が借り入れた市債の元金償還金を計上する。</v>
      </c>
      <c r="F9" s="3423"/>
      <c r="G9" s="3423"/>
      <c r="H9" s="3423"/>
      <c r="I9" s="3423"/>
      <c r="J9" s="3423"/>
      <c r="K9" s="3423"/>
      <c r="L9" s="3423"/>
      <c r="M9" s="3423"/>
      <c r="N9" s="3424"/>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425" t="s">
        <v>14</v>
      </c>
      <c r="Q10" s="3426"/>
      <c r="R10" s="3426"/>
      <c r="S10" s="3426"/>
      <c r="T10" s="196" t="str">
        <f>LEFT(E89,1)</f>
        <v>Ａ</v>
      </c>
      <c r="U10" s="3417" t="s">
        <v>15</v>
      </c>
      <c r="V10" s="3417"/>
      <c r="W10" s="3417"/>
      <c r="X10" s="341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市債の年度末残高は45,404,217千円となり、令和４年度末と比較し1,204,581千円減少した。</v>
      </c>
      <c r="U12" s="3399"/>
      <c r="V12" s="3399"/>
      <c r="W12" s="3399"/>
      <c r="X12" s="3400"/>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404" t="s">
        <v>17</v>
      </c>
      <c r="B14" s="3405"/>
      <c r="C14" s="3405"/>
      <c r="D14" s="3405"/>
      <c r="E14" s="3406" t="str">
        <f>E51</f>
        <v>■市が直接実施  □一部委託  □全部委託・指定管理  □その他</v>
      </c>
      <c r="F14" s="3407"/>
      <c r="G14" s="3407"/>
      <c r="H14" s="3407"/>
      <c r="I14" s="3407"/>
      <c r="J14" s="3407"/>
      <c r="K14" s="3407"/>
      <c r="L14" s="3407"/>
      <c r="M14" s="3407"/>
      <c r="N14" s="3408"/>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404" t="s">
        <v>18</v>
      </c>
      <c r="B15" s="3405"/>
      <c r="C15" s="3405"/>
      <c r="D15" s="3405"/>
      <c r="E15" s="3406" t="str">
        <f>E52</f>
        <v>■国・県の制度　 □国・県の制度＋市独自の制度　 □市独自の制度</v>
      </c>
      <c r="F15" s="3407"/>
      <c r="G15" s="3407"/>
      <c r="H15" s="3407"/>
      <c r="I15" s="3407"/>
      <c r="J15" s="3407"/>
      <c r="K15" s="3407"/>
      <c r="L15" s="3407"/>
      <c r="M15" s="3407"/>
      <c r="N15" s="3408"/>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409" t="s">
        <v>19</v>
      </c>
      <c r="B16" s="3410"/>
      <c r="C16" s="3410"/>
      <c r="D16" s="3410"/>
      <c r="E16" s="3411" t="str">
        <f>E53</f>
        <v>地方財政法</v>
      </c>
      <c r="F16" s="3412"/>
      <c r="G16" s="3412"/>
      <c r="H16" s="3412"/>
      <c r="I16" s="3412"/>
      <c r="J16" s="3412"/>
      <c r="K16" s="3412"/>
      <c r="L16" s="3412"/>
      <c r="M16" s="3412"/>
      <c r="N16" s="3413"/>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4713685000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4713685000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4713681136</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3864</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0.99999918025918155</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市が借り入れた市債の元金を償還した。</v>
      </c>
      <c r="F26" s="104"/>
      <c r="G26" s="104"/>
      <c r="H26" s="104"/>
      <c r="I26" s="104"/>
      <c r="J26" s="104"/>
      <c r="K26" s="104"/>
      <c r="L26" s="104"/>
      <c r="M26" s="104"/>
      <c r="N26" s="105"/>
      <c r="O26" s="12"/>
      <c r="P26" s="3401" t="s">
        <v>39</v>
      </c>
      <c r="Q26" s="3402"/>
      <c r="R26" s="3402"/>
      <c r="S26" s="3403"/>
      <c r="T26" s="152" t="str">
        <f>E105</f>
        <v>公債費が過度の財政負担とならないよう注意しつつ計画的に借入・償還を行っていく。</v>
      </c>
      <c r="U26" s="3399"/>
      <c r="V26" s="3399"/>
      <c r="W26" s="3399"/>
      <c r="X26" s="3400"/>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元利償還金</v>
      </c>
      <c r="C33" s="95"/>
      <c r="D33" s="15" t="str">
        <f t="shared" ref="D33:E36" si="1">D70</f>
        <v>円</v>
      </c>
      <c r="E33" s="161">
        <f t="shared" si="1"/>
        <v>4713681136</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施策２　健全な財政の確立</v>
      </c>
      <c r="F43" s="137"/>
      <c r="G43" s="137"/>
      <c r="H43" s="137"/>
      <c r="I43" s="137"/>
      <c r="J43" s="137"/>
      <c r="K43" s="137"/>
      <c r="L43" s="137"/>
      <c r="M43" s="137"/>
      <c r="N43" s="138"/>
      <c r="AA43" s="2">
        <v>2</v>
      </c>
      <c r="AB43" s="2" t="s">
        <v>424</v>
      </c>
    </row>
    <row r="44" spans="1:35" ht="20.100000000000001" customHeight="1" x14ac:dyDescent="0.15">
      <c r="A44" s="3391" t="s">
        <v>9</v>
      </c>
      <c r="B44" s="3392"/>
      <c r="C44" s="3392"/>
      <c r="D44" s="3392"/>
      <c r="E44" s="3393" t="s">
        <v>425</v>
      </c>
      <c r="F44" s="3394"/>
      <c r="G44" s="3394"/>
      <c r="H44" s="3394"/>
      <c r="I44" s="3394"/>
      <c r="J44" s="3394"/>
      <c r="K44" s="3394"/>
      <c r="L44" s="3394"/>
      <c r="M44" s="3394"/>
      <c r="N44" s="3395"/>
    </row>
    <row r="45" spans="1:35" ht="20.100000000000001" customHeight="1" x14ac:dyDescent="0.15">
      <c r="A45" s="3386" t="s">
        <v>10</v>
      </c>
      <c r="B45" s="3387"/>
      <c r="C45" s="3387"/>
      <c r="D45" s="3387"/>
      <c r="E45" s="3396" t="s">
        <v>426</v>
      </c>
      <c r="F45" s="3397"/>
      <c r="G45" s="3397"/>
      <c r="H45" s="3397"/>
      <c r="I45" s="3397"/>
      <c r="J45" s="3397"/>
      <c r="K45" s="3397"/>
      <c r="L45" s="3397"/>
      <c r="M45" s="3397"/>
      <c r="N45" s="3398"/>
    </row>
    <row r="46" spans="1:35" ht="20.100000000000001" customHeight="1" x14ac:dyDescent="0.15">
      <c r="A46" s="3380" t="s">
        <v>13</v>
      </c>
      <c r="B46" s="3381"/>
      <c r="C46" s="3381"/>
      <c r="D46" s="3382"/>
      <c r="E46" s="3383" t="s">
        <v>427</v>
      </c>
      <c r="F46" s="3384"/>
      <c r="G46" s="3384"/>
      <c r="H46" s="3384"/>
      <c r="I46" s="3384"/>
      <c r="J46" s="3384"/>
      <c r="K46" s="3384"/>
      <c r="L46" s="3384"/>
      <c r="M46" s="3384"/>
      <c r="N46" s="3385"/>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386" t="s">
        <v>17</v>
      </c>
      <c r="B51" s="3387"/>
      <c r="C51" s="3387"/>
      <c r="D51" s="3387"/>
      <c r="E51" s="3388" t="str">
        <f>AA52 &amp; "市が直接実施  " &amp; AB52  &amp; "一部委託  "  &amp; AC52 &amp; "全部委託・指定管理  " &amp; AD52 &amp; "その他"</f>
        <v>■市が直接実施  □一部委託  □全部委託・指定管理  □その他</v>
      </c>
      <c r="F51" s="3389"/>
      <c r="G51" s="3389"/>
      <c r="H51" s="3389"/>
      <c r="I51" s="3389"/>
      <c r="J51" s="3389"/>
      <c r="K51" s="3389"/>
      <c r="L51" s="3389"/>
      <c r="M51" s="3389"/>
      <c r="N51" s="3390"/>
    </row>
    <row r="52" spans="1:40" ht="20.100000000000001" customHeight="1" x14ac:dyDescent="0.15">
      <c r="A52" s="3386" t="s">
        <v>18</v>
      </c>
      <c r="B52" s="3387"/>
      <c r="C52" s="3387"/>
      <c r="D52" s="3387"/>
      <c r="E52" s="3388" t="str">
        <f>AA53 &amp; "国・県の制度　 " &amp; AB53  &amp; "国・県の制度＋市独自の制度　 "  &amp; AC53  &amp; "市独自の制度"</f>
        <v>■国・県の制度　 □国・県の制度＋市独自の制度　 □市独自の制度</v>
      </c>
      <c r="F52" s="3389"/>
      <c r="G52" s="3389"/>
      <c r="H52" s="3389"/>
      <c r="I52" s="3389"/>
      <c r="J52" s="3389"/>
      <c r="K52" s="3389"/>
      <c r="L52" s="3389"/>
      <c r="M52" s="3389"/>
      <c r="N52" s="3390"/>
      <c r="AA52" s="2" t="s">
        <v>49</v>
      </c>
      <c r="AB52" s="2" t="s">
        <v>50</v>
      </c>
      <c r="AC52" s="2" t="s">
        <v>50</v>
      </c>
      <c r="AD52" s="2" t="s">
        <v>50</v>
      </c>
    </row>
    <row r="53" spans="1:40" ht="20.100000000000001" customHeight="1" thickBot="1" x14ac:dyDescent="0.2">
      <c r="A53" s="3375" t="s">
        <v>19</v>
      </c>
      <c r="B53" s="3376"/>
      <c r="C53" s="3376"/>
      <c r="D53" s="3376"/>
      <c r="E53" s="3377" t="s">
        <v>428</v>
      </c>
      <c r="F53" s="3378"/>
      <c r="G53" s="3378"/>
      <c r="H53" s="3378"/>
      <c r="I53" s="3378"/>
      <c r="J53" s="3378"/>
      <c r="K53" s="3378"/>
      <c r="L53" s="3378"/>
      <c r="M53" s="3378"/>
      <c r="N53" s="3379"/>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4713685000</v>
      </c>
      <c r="F57" s="107"/>
      <c r="G57" s="107">
        <f>IFERROR(HLOOKUP($AF$38,$AA$56:$AI$57,2,FALSE)*1000,"")</f>
        <v>4516859000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4526696</v>
      </c>
      <c r="AE57" s="17">
        <v>4713685</v>
      </c>
      <c r="AF57" s="17">
        <v>4516859</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4713685000</v>
      </c>
      <c r="G58" s="9"/>
      <c r="H58" s="10">
        <f>IFERROR(G57-H59,"")</f>
        <v>4169665000</v>
      </c>
      <c r="I58" s="9"/>
      <c r="J58" s="10">
        <f>IFERROR(I57-J59,"")</f>
        <v>0</v>
      </c>
      <c r="K58" s="9"/>
      <c r="L58" s="10">
        <f>IFERROR(K57-L59,"")</f>
        <v>0</v>
      </c>
      <c r="M58" s="9"/>
      <c r="N58" s="11">
        <f>IFERROR(M57-N59,"")</f>
        <v>0</v>
      </c>
      <c r="AA58" s="17">
        <v>0</v>
      </c>
      <c r="AB58" s="17">
        <v>0</v>
      </c>
      <c r="AC58" s="17">
        <v>0</v>
      </c>
      <c r="AD58" s="17">
        <v>2347378180</v>
      </c>
      <c r="AE58" s="17">
        <v>4713681136</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347194000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4713681136</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3864</v>
      </c>
      <c r="F61" s="107"/>
      <c r="G61" s="107">
        <f>IFERROR(G57-G60,"")</f>
        <v>4516859000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347194</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0.99999918025918155</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429</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430</v>
      </c>
      <c r="C70" s="95"/>
      <c r="D70" s="20" t="s">
        <v>168</v>
      </c>
      <c r="E70" s="90">
        <f>IFERROR(HLOOKUP($AE$38,$AA$76:$AI$80,2,FALSE),"")</f>
        <v>4713681136</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347194</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4713681136</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431</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362" t="s">
        <v>7</v>
      </c>
      <c r="B85" s="3363"/>
      <c r="C85" s="3363"/>
      <c r="D85" s="3363"/>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362" t="s">
        <v>11</v>
      </c>
      <c r="B87" s="3363"/>
      <c r="C87" s="3363"/>
      <c r="D87" s="3363"/>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373" t="s">
        <v>14</v>
      </c>
      <c r="B89" s="3374"/>
      <c r="C89" s="3374"/>
      <c r="D89" s="3374"/>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362" t="s">
        <v>16</v>
      </c>
      <c r="B91" s="3363"/>
      <c r="C91" s="3363"/>
      <c r="D91" s="3364"/>
      <c r="E91" s="51" t="s">
        <v>432</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362" t="s">
        <v>28</v>
      </c>
      <c r="B98" s="3363"/>
      <c r="C98" s="3363"/>
      <c r="D98" s="3364"/>
      <c r="E98" s="3368" t="s">
        <v>84</v>
      </c>
      <c r="F98" s="3369"/>
      <c r="G98" s="3370" t="s">
        <v>29</v>
      </c>
      <c r="H98" s="3371"/>
      <c r="I98" s="3371"/>
      <c r="J98" s="3371"/>
      <c r="K98" s="3371"/>
      <c r="L98" s="3371"/>
      <c r="M98" s="3371"/>
      <c r="N98" s="3372"/>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362" t="s">
        <v>39</v>
      </c>
      <c r="B105" s="3363"/>
      <c r="C105" s="3363"/>
      <c r="D105" s="3364"/>
      <c r="E105" s="3365" t="s">
        <v>433</v>
      </c>
      <c r="F105" s="3366"/>
      <c r="G105" s="3366"/>
      <c r="H105" s="3366"/>
      <c r="I105" s="3366"/>
      <c r="J105" s="3366"/>
      <c r="K105" s="3366"/>
      <c r="L105" s="3366"/>
      <c r="M105" s="3366"/>
      <c r="N105" s="3367"/>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373" t="s">
        <v>3</v>
      </c>
      <c r="Q4" s="3374"/>
      <c r="R4" s="3374"/>
      <c r="S4" s="3374"/>
      <c r="T4" s="196" t="str">
        <f>LEFT(E83,1)</f>
        <v>Ｂ</v>
      </c>
      <c r="U4" s="3499" t="s">
        <v>4</v>
      </c>
      <c r="V4" s="3499"/>
      <c r="W4" s="3499"/>
      <c r="X4" s="350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健全な財政の確立</v>
      </c>
      <c r="F6" s="137"/>
      <c r="G6" s="137"/>
      <c r="H6" s="137"/>
      <c r="I6" s="137"/>
      <c r="J6" s="137"/>
      <c r="K6" s="137"/>
      <c r="L6" s="137"/>
      <c r="M6" s="137"/>
      <c r="N6" s="138"/>
      <c r="P6" s="3362" t="s">
        <v>7</v>
      </c>
      <c r="Q6" s="3363"/>
      <c r="R6" s="3363"/>
      <c r="S6" s="3363"/>
      <c r="T6" s="196" t="str">
        <f>LEFT(E85,1)</f>
        <v>Ｂ</v>
      </c>
      <c r="U6" s="3499" t="s">
        <v>8</v>
      </c>
      <c r="V6" s="3499"/>
      <c r="W6" s="3499"/>
      <c r="X6" s="350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501" t="s">
        <v>9</v>
      </c>
      <c r="B7" s="3502"/>
      <c r="C7" s="3502"/>
      <c r="D7" s="3502"/>
      <c r="E7" s="3503" t="str">
        <f t="shared" si="0"/>
        <v>市債利子償還</v>
      </c>
      <c r="F7" s="3504"/>
      <c r="G7" s="3504"/>
      <c r="H7" s="3504"/>
      <c r="I7" s="3504"/>
      <c r="J7" s="3504"/>
      <c r="K7" s="3504"/>
      <c r="L7" s="3504"/>
      <c r="M7" s="3504"/>
      <c r="N7" s="3505"/>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476" t="s">
        <v>10</v>
      </c>
      <c r="B8" s="3477"/>
      <c r="C8" s="3477"/>
      <c r="D8" s="3477"/>
      <c r="E8" s="3486" t="str">
        <f t="shared" si="0"/>
        <v>財政課</v>
      </c>
      <c r="F8" s="3487"/>
      <c r="G8" s="3487"/>
      <c r="H8" s="3487"/>
      <c r="I8" s="3487"/>
      <c r="J8" s="3487"/>
      <c r="K8" s="3487"/>
      <c r="L8" s="3487"/>
      <c r="M8" s="3487"/>
      <c r="N8" s="3488"/>
      <c r="P8" s="3473" t="s">
        <v>11</v>
      </c>
      <c r="Q8" s="3474"/>
      <c r="R8" s="3474"/>
      <c r="S8" s="3474"/>
      <c r="T8" s="183" t="str">
        <f>LEFT(E87,1)</f>
        <v>Ａ</v>
      </c>
      <c r="U8" s="3489" t="s">
        <v>12</v>
      </c>
      <c r="V8" s="3489"/>
      <c r="W8" s="3489"/>
      <c r="X8" s="349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491" t="s">
        <v>13</v>
      </c>
      <c r="B9" s="3492"/>
      <c r="C9" s="3492"/>
      <c r="D9" s="3493"/>
      <c r="E9" s="3494" t="str">
        <f t="shared" si="0"/>
        <v>市が借り入れた市債の利子を計上する。</v>
      </c>
      <c r="F9" s="3495"/>
      <c r="G9" s="3495"/>
      <c r="H9" s="3495"/>
      <c r="I9" s="3495"/>
      <c r="J9" s="3495"/>
      <c r="K9" s="3495"/>
      <c r="L9" s="3495"/>
      <c r="M9" s="3495"/>
      <c r="N9" s="3496"/>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497" t="s">
        <v>14</v>
      </c>
      <c r="Q10" s="3498"/>
      <c r="R10" s="3498"/>
      <c r="S10" s="3498"/>
      <c r="T10" s="196" t="str">
        <f>LEFT(E89,1)</f>
        <v>Ａ</v>
      </c>
      <c r="U10" s="3489" t="s">
        <v>15</v>
      </c>
      <c r="V10" s="3489"/>
      <c r="W10" s="3489"/>
      <c r="X10" s="349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市債残高が減少傾向にあることにより、市債利子償還額も減少している。</v>
      </c>
      <c r="U12" s="3471"/>
      <c r="V12" s="3471"/>
      <c r="W12" s="3471"/>
      <c r="X12" s="347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476" t="s">
        <v>17</v>
      </c>
      <c r="B14" s="3477"/>
      <c r="C14" s="3477"/>
      <c r="D14" s="3477"/>
      <c r="E14" s="3478" t="str">
        <f>E51</f>
        <v>■市が直接実施  □一部委託  □全部委託・指定管理  □その他</v>
      </c>
      <c r="F14" s="3479"/>
      <c r="G14" s="3479"/>
      <c r="H14" s="3479"/>
      <c r="I14" s="3479"/>
      <c r="J14" s="3479"/>
      <c r="K14" s="3479"/>
      <c r="L14" s="3479"/>
      <c r="M14" s="3479"/>
      <c r="N14" s="3480"/>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476" t="s">
        <v>18</v>
      </c>
      <c r="B15" s="3477"/>
      <c r="C15" s="3477"/>
      <c r="D15" s="3477"/>
      <c r="E15" s="3478" t="str">
        <f>E52</f>
        <v>■国・県の制度　 □国・県の制度＋市独自の制度　 □市独自の制度</v>
      </c>
      <c r="F15" s="3479"/>
      <c r="G15" s="3479"/>
      <c r="H15" s="3479"/>
      <c r="I15" s="3479"/>
      <c r="J15" s="3479"/>
      <c r="K15" s="3479"/>
      <c r="L15" s="3479"/>
      <c r="M15" s="3479"/>
      <c r="N15" s="3480"/>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481" t="s">
        <v>19</v>
      </c>
      <c r="B16" s="3482"/>
      <c r="C16" s="3482"/>
      <c r="D16" s="3482"/>
      <c r="E16" s="3483" t="str">
        <f>E53</f>
        <v>地方財政法</v>
      </c>
      <c r="F16" s="3484"/>
      <c r="G16" s="3484"/>
      <c r="H16" s="3484"/>
      <c r="I16" s="3484"/>
      <c r="J16" s="3484"/>
      <c r="K16" s="3484"/>
      <c r="L16" s="3484"/>
      <c r="M16" s="3484"/>
      <c r="N16" s="3485"/>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144461000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144461000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144091999</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369001</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0.99744567045777066</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市が借り入れた市債の利子を償還した。</v>
      </c>
      <c r="F26" s="104"/>
      <c r="G26" s="104"/>
      <c r="H26" s="104"/>
      <c r="I26" s="104"/>
      <c r="J26" s="104"/>
      <c r="K26" s="104"/>
      <c r="L26" s="104"/>
      <c r="M26" s="104"/>
      <c r="N26" s="105"/>
      <c r="O26" s="12"/>
      <c r="P26" s="3473" t="s">
        <v>39</v>
      </c>
      <c r="Q26" s="3474"/>
      <c r="R26" s="3474"/>
      <c r="S26" s="3475"/>
      <c r="T26" s="152" t="str">
        <f>E105</f>
        <v>公債費が過度の財政負担とならないよう注意しつつ計画的に借入・償還を行っていく。</v>
      </c>
      <c r="U26" s="3471"/>
      <c r="V26" s="3471"/>
      <c r="W26" s="3471"/>
      <c r="X26" s="3472"/>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利子償還金</v>
      </c>
      <c r="C33" s="95"/>
      <c r="D33" s="15" t="str">
        <f t="shared" ref="D33:E36" si="1">D70</f>
        <v>円</v>
      </c>
      <c r="E33" s="161">
        <f t="shared" si="1"/>
        <v>144091999</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施策２　健全な財政の確立</v>
      </c>
      <c r="F43" s="137"/>
      <c r="G43" s="137"/>
      <c r="H43" s="137"/>
      <c r="I43" s="137"/>
      <c r="J43" s="137"/>
      <c r="K43" s="137"/>
      <c r="L43" s="137"/>
      <c r="M43" s="137"/>
      <c r="N43" s="138"/>
      <c r="AA43" s="2">
        <v>2</v>
      </c>
      <c r="AB43" s="2" t="s">
        <v>424</v>
      </c>
    </row>
    <row r="44" spans="1:35" ht="20.100000000000001" customHeight="1" x14ac:dyDescent="0.15">
      <c r="A44" s="3463" t="s">
        <v>9</v>
      </c>
      <c r="B44" s="3464"/>
      <c r="C44" s="3464"/>
      <c r="D44" s="3464"/>
      <c r="E44" s="3465" t="s">
        <v>434</v>
      </c>
      <c r="F44" s="3466"/>
      <c r="G44" s="3466"/>
      <c r="H44" s="3466"/>
      <c r="I44" s="3466"/>
      <c r="J44" s="3466"/>
      <c r="K44" s="3466"/>
      <c r="L44" s="3466"/>
      <c r="M44" s="3466"/>
      <c r="N44" s="3467"/>
    </row>
    <row r="45" spans="1:35" ht="20.100000000000001" customHeight="1" x14ac:dyDescent="0.15">
      <c r="A45" s="3458" t="s">
        <v>10</v>
      </c>
      <c r="B45" s="3459"/>
      <c r="C45" s="3459"/>
      <c r="D45" s="3459"/>
      <c r="E45" s="3468" t="s">
        <v>426</v>
      </c>
      <c r="F45" s="3469"/>
      <c r="G45" s="3469"/>
      <c r="H45" s="3469"/>
      <c r="I45" s="3469"/>
      <c r="J45" s="3469"/>
      <c r="K45" s="3469"/>
      <c r="L45" s="3469"/>
      <c r="M45" s="3469"/>
      <c r="N45" s="3470"/>
    </row>
    <row r="46" spans="1:35" ht="20.100000000000001" customHeight="1" x14ac:dyDescent="0.15">
      <c r="A46" s="3452" t="s">
        <v>13</v>
      </c>
      <c r="B46" s="3453"/>
      <c r="C46" s="3453"/>
      <c r="D46" s="3454"/>
      <c r="E46" s="3455" t="s">
        <v>435</v>
      </c>
      <c r="F46" s="3456"/>
      <c r="G46" s="3456"/>
      <c r="H46" s="3456"/>
      <c r="I46" s="3456"/>
      <c r="J46" s="3456"/>
      <c r="K46" s="3456"/>
      <c r="L46" s="3456"/>
      <c r="M46" s="3456"/>
      <c r="N46" s="3457"/>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458" t="s">
        <v>17</v>
      </c>
      <c r="B51" s="3459"/>
      <c r="C51" s="3459"/>
      <c r="D51" s="3459"/>
      <c r="E51" s="3460" t="str">
        <f>AA52 &amp; "市が直接実施  " &amp; AB52  &amp; "一部委託  "  &amp; AC52 &amp; "全部委託・指定管理  " &amp; AD52 &amp; "その他"</f>
        <v>■市が直接実施  □一部委託  □全部委託・指定管理  □その他</v>
      </c>
      <c r="F51" s="3461"/>
      <c r="G51" s="3461"/>
      <c r="H51" s="3461"/>
      <c r="I51" s="3461"/>
      <c r="J51" s="3461"/>
      <c r="K51" s="3461"/>
      <c r="L51" s="3461"/>
      <c r="M51" s="3461"/>
      <c r="N51" s="3462"/>
    </row>
    <row r="52" spans="1:40" ht="20.100000000000001" customHeight="1" x14ac:dyDescent="0.15">
      <c r="A52" s="3458" t="s">
        <v>18</v>
      </c>
      <c r="B52" s="3459"/>
      <c r="C52" s="3459"/>
      <c r="D52" s="3459"/>
      <c r="E52" s="3460" t="str">
        <f>AA53 &amp; "国・県の制度　 " &amp; AB53  &amp; "国・県の制度＋市独自の制度　 "  &amp; AC53  &amp; "市独自の制度"</f>
        <v>■国・県の制度　 □国・県の制度＋市独自の制度　 □市独自の制度</v>
      </c>
      <c r="F52" s="3461"/>
      <c r="G52" s="3461"/>
      <c r="H52" s="3461"/>
      <c r="I52" s="3461"/>
      <c r="J52" s="3461"/>
      <c r="K52" s="3461"/>
      <c r="L52" s="3461"/>
      <c r="M52" s="3461"/>
      <c r="N52" s="3462"/>
      <c r="AA52" s="2" t="s">
        <v>49</v>
      </c>
      <c r="AB52" s="2" t="s">
        <v>50</v>
      </c>
      <c r="AC52" s="2" t="s">
        <v>50</v>
      </c>
      <c r="AD52" s="2" t="s">
        <v>50</v>
      </c>
    </row>
    <row r="53" spans="1:40" ht="20.100000000000001" customHeight="1" thickBot="1" x14ac:dyDescent="0.2">
      <c r="A53" s="3447" t="s">
        <v>19</v>
      </c>
      <c r="B53" s="3448"/>
      <c r="C53" s="3448"/>
      <c r="D53" s="3448"/>
      <c r="E53" s="3449" t="s">
        <v>428</v>
      </c>
      <c r="F53" s="3450"/>
      <c r="G53" s="3450"/>
      <c r="H53" s="3450"/>
      <c r="I53" s="3450"/>
      <c r="J53" s="3450"/>
      <c r="K53" s="3450"/>
      <c r="L53" s="3450"/>
      <c r="M53" s="3450"/>
      <c r="N53" s="3451"/>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144461000</v>
      </c>
      <c r="F57" s="107"/>
      <c r="G57" s="107">
        <f>IFERROR(HLOOKUP($AF$38,$AA$56:$AI$57,2,FALSE)*1000,"")</f>
        <v>155151000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183451</v>
      </c>
      <c r="AE57" s="17">
        <v>144461</v>
      </c>
      <c r="AF57" s="17">
        <v>155151</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144461000</v>
      </c>
      <c r="G58" s="9"/>
      <c r="H58" s="10">
        <f>IFERROR(G57-H59,"")</f>
        <v>155151000</v>
      </c>
      <c r="I58" s="9"/>
      <c r="J58" s="10">
        <f>IFERROR(I57-J59,"")</f>
        <v>0</v>
      </c>
      <c r="K58" s="9"/>
      <c r="L58" s="10">
        <f>IFERROR(K57-L59,"")</f>
        <v>0</v>
      </c>
      <c r="M58" s="9"/>
      <c r="N58" s="11">
        <f>IFERROR(M57-N59,"")</f>
        <v>0</v>
      </c>
      <c r="AA58" s="17">
        <v>0</v>
      </c>
      <c r="AB58" s="17">
        <v>0</v>
      </c>
      <c r="AC58" s="17">
        <v>0</v>
      </c>
      <c r="AD58" s="17">
        <v>90881737</v>
      </c>
      <c r="AE58" s="17">
        <v>144091999</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144091999</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369001</v>
      </c>
      <c r="F61" s="107"/>
      <c r="G61" s="107">
        <f>IFERROR(G57-G60,"")</f>
        <v>155151000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0.99744567045777066</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436</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437</v>
      </c>
      <c r="C70" s="95"/>
      <c r="D70" s="20" t="s">
        <v>168</v>
      </c>
      <c r="E70" s="90">
        <f>IFERROR(HLOOKUP($AE$38,$AA$76:$AI$80,2,FALSE),"")</f>
        <v>144091999</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144091999</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434" t="s">
        <v>7</v>
      </c>
      <c r="B85" s="3435"/>
      <c r="C85" s="3435"/>
      <c r="D85" s="3435"/>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434" t="s">
        <v>11</v>
      </c>
      <c r="B87" s="3435"/>
      <c r="C87" s="3435"/>
      <c r="D87" s="3435"/>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445" t="s">
        <v>14</v>
      </c>
      <c r="B89" s="3446"/>
      <c r="C89" s="3446"/>
      <c r="D89" s="3446"/>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434" t="s">
        <v>16</v>
      </c>
      <c r="B91" s="3435"/>
      <c r="C91" s="3435"/>
      <c r="D91" s="3436"/>
      <c r="E91" s="51" t="s">
        <v>438</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434" t="s">
        <v>28</v>
      </c>
      <c r="B98" s="3435"/>
      <c r="C98" s="3435"/>
      <c r="D98" s="3436"/>
      <c r="E98" s="3440" t="s">
        <v>84</v>
      </c>
      <c r="F98" s="3441"/>
      <c r="G98" s="3442" t="s">
        <v>29</v>
      </c>
      <c r="H98" s="3443"/>
      <c r="I98" s="3443"/>
      <c r="J98" s="3443"/>
      <c r="K98" s="3443"/>
      <c r="L98" s="3443"/>
      <c r="M98" s="3443"/>
      <c r="N98" s="3444"/>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434" t="s">
        <v>39</v>
      </c>
      <c r="B105" s="3435"/>
      <c r="C105" s="3435"/>
      <c r="D105" s="3436"/>
      <c r="E105" s="3437" t="s">
        <v>433</v>
      </c>
      <c r="F105" s="3438"/>
      <c r="G105" s="3438"/>
      <c r="H105" s="3438"/>
      <c r="I105" s="3438"/>
      <c r="J105" s="3438"/>
      <c r="K105" s="3438"/>
      <c r="L105" s="3438"/>
      <c r="M105" s="3438"/>
      <c r="N105" s="3439"/>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445" t="s">
        <v>3</v>
      </c>
      <c r="Q4" s="3446"/>
      <c r="R4" s="3446"/>
      <c r="S4" s="3446"/>
      <c r="T4" s="196" t="str">
        <f>LEFT(E83,1)</f>
        <v>Ａ</v>
      </c>
      <c r="U4" s="3571" t="s">
        <v>4</v>
      </c>
      <c r="V4" s="3571"/>
      <c r="W4" s="3571"/>
      <c r="X4" s="357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健全な財政の確立</v>
      </c>
      <c r="F6" s="137"/>
      <c r="G6" s="137"/>
      <c r="H6" s="137"/>
      <c r="I6" s="137"/>
      <c r="J6" s="137"/>
      <c r="K6" s="137"/>
      <c r="L6" s="137"/>
      <c r="M6" s="137"/>
      <c r="N6" s="138"/>
      <c r="P6" s="3434" t="s">
        <v>7</v>
      </c>
      <c r="Q6" s="3435"/>
      <c r="R6" s="3435"/>
      <c r="S6" s="3435"/>
      <c r="T6" s="196" t="str">
        <f>LEFT(E85,1)</f>
        <v>Ｂ</v>
      </c>
      <c r="U6" s="3571" t="s">
        <v>8</v>
      </c>
      <c r="V6" s="3571"/>
      <c r="W6" s="3571"/>
      <c r="X6" s="357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573" t="s">
        <v>9</v>
      </c>
      <c r="B7" s="3574"/>
      <c r="C7" s="3574"/>
      <c r="D7" s="3574"/>
      <c r="E7" s="3575" t="str">
        <f t="shared" si="0"/>
        <v>一時借入金利子償還</v>
      </c>
      <c r="F7" s="3576"/>
      <c r="G7" s="3576"/>
      <c r="H7" s="3576"/>
      <c r="I7" s="3576"/>
      <c r="J7" s="3576"/>
      <c r="K7" s="3576"/>
      <c r="L7" s="3576"/>
      <c r="M7" s="3576"/>
      <c r="N7" s="3577"/>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548" t="s">
        <v>10</v>
      </c>
      <c r="B8" s="3549"/>
      <c r="C8" s="3549"/>
      <c r="D8" s="3549"/>
      <c r="E8" s="3558" t="str">
        <f t="shared" si="0"/>
        <v>財政課</v>
      </c>
      <c r="F8" s="3559"/>
      <c r="G8" s="3559"/>
      <c r="H8" s="3559"/>
      <c r="I8" s="3559"/>
      <c r="J8" s="3559"/>
      <c r="K8" s="3559"/>
      <c r="L8" s="3559"/>
      <c r="M8" s="3559"/>
      <c r="N8" s="3560"/>
      <c r="P8" s="3545" t="s">
        <v>11</v>
      </c>
      <c r="Q8" s="3546"/>
      <c r="R8" s="3546"/>
      <c r="S8" s="3546"/>
      <c r="T8" s="183" t="str">
        <f>LEFT(E87,1)</f>
        <v>Ａ</v>
      </c>
      <c r="U8" s="3561" t="s">
        <v>12</v>
      </c>
      <c r="V8" s="3561"/>
      <c r="W8" s="3561"/>
      <c r="X8" s="356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563" t="s">
        <v>13</v>
      </c>
      <c r="B9" s="3564"/>
      <c r="C9" s="3564"/>
      <c r="D9" s="3565"/>
      <c r="E9" s="3566" t="str">
        <f t="shared" si="0"/>
        <v>歳計現金が不足した場合にその支払資金を補うために借り入れる一時借入金
に伴う利子を計上する。
一時借入金の最高限度額　４０億円</v>
      </c>
      <c r="F9" s="3567"/>
      <c r="G9" s="3567"/>
      <c r="H9" s="3567"/>
      <c r="I9" s="3567"/>
      <c r="J9" s="3567"/>
      <c r="K9" s="3567"/>
      <c r="L9" s="3567"/>
      <c r="M9" s="3567"/>
      <c r="N9" s="3568"/>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569" t="s">
        <v>14</v>
      </c>
      <c r="Q10" s="3570"/>
      <c r="R10" s="3570"/>
      <c r="S10" s="3570"/>
      <c r="T10" s="196" t="str">
        <f>LEFT(E89,1)</f>
        <v>Ａ</v>
      </c>
      <c r="U10" s="3561" t="s">
        <v>15</v>
      </c>
      <c r="V10" s="3561"/>
      <c r="W10" s="3561"/>
      <c r="X10" s="356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一時借入に係る利率は通常の起債と比較して高くなるため、歳計現金の不足に対しては基金の繰替運用を優先することとしている。近年の基金残高の増加に伴い、一時借入が必要なケースは少なくなっている。</v>
      </c>
      <c r="U12" s="3543"/>
      <c r="V12" s="3543"/>
      <c r="W12" s="3543"/>
      <c r="X12" s="354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548" t="s">
        <v>17</v>
      </c>
      <c r="B14" s="3549"/>
      <c r="C14" s="3549"/>
      <c r="D14" s="3549"/>
      <c r="E14" s="3550" t="str">
        <f>E51</f>
        <v>■市が直接実施  □一部委託  □全部委託・指定管理  □その他</v>
      </c>
      <c r="F14" s="3551"/>
      <c r="G14" s="3551"/>
      <c r="H14" s="3551"/>
      <c r="I14" s="3551"/>
      <c r="J14" s="3551"/>
      <c r="K14" s="3551"/>
      <c r="L14" s="3551"/>
      <c r="M14" s="3551"/>
      <c r="N14" s="3552"/>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548" t="s">
        <v>18</v>
      </c>
      <c r="B15" s="3549"/>
      <c r="C15" s="3549"/>
      <c r="D15" s="3549"/>
      <c r="E15" s="3550" t="str">
        <f>E52</f>
        <v>■国・県の制度　 □国・県の制度＋市独自の制度　 □市独自の制度</v>
      </c>
      <c r="F15" s="3551"/>
      <c r="G15" s="3551"/>
      <c r="H15" s="3551"/>
      <c r="I15" s="3551"/>
      <c r="J15" s="3551"/>
      <c r="K15" s="3551"/>
      <c r="L15" s="3551"/>
      <c r="M15" s="3551"/>
      <c r="N15" s="3552"/>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553" t="s">
        <v>19</v>
      </c>
      <c r="B16" s="3554"/>
      <c r="C16" s="3554"/>
      <c r="D16" s="3554"/>
      <c r="E16" s="3555" t="str">
        <f>E53</f>
        <v>地方自治法</v>
      </c>
      <c r="F16" s="3556"/>
      <c r="G16" s="3556"/>
      <c r="H16" s="3556"/>
      <c r="I16" s="3556"/>
      <c r="J16" s="3556"/>
      <c r="K16" s="3556"/>
      <c r="L16" s="3556"/>
      <c r="M16" s="3556"/>
      <c r="N16" s="3557"/>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1300000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1300000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1300000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令和５年度は歳計現金の不足がなく、借入は行わなかった。</v>
      </c>
      <c r="F26" s="104"/>
      <c r="G26" s="104"/>
      <c r="H26" s="104"/>
      <c r="I26" s="104"/>
      <c r="J26" s="104"/>
      <c r="K26" s="104"/>
      <c r="L26" s="104"/>
      <c r="M26" s="104"/>
      <c r="N26" s="105"/>
      <c r="O26" s="12"/>
      <c r="P26" s="3545" t="s">
        <v>39</v>
      </c>
      <c r="Q26" s="3546"/>
      <c r="R26" s="3546"/>
      <c r="S26" s="3547"/>
      <c r="T26" s="152" t="str">
        <f>E105</f>
        <v>歳計現金が不足することのないよう、計画的な資金運用を行う。</v>
      </c>
      <c r="U26" s="3543"/>
      <c r="V26" s="3543"/>
      <c r="W26" s="3543"/>
      <c r="X26" s="3544"/>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一時借入金利子</v>
      </c>
      <c r="C33" s="95"/>
      <c r="D33" s="15" t="str">
        <f t="shared" ref="D33:E36" si="1">D70</f>
        <v>円</v>
      </c>
      <c r="E33" s="147">
        <f t="shared" si="1"/>
        <v>0</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施策２　健全な財政の確立</v>
      </c>
      <c r="F43" s="137"/>
      <c r="G43" s="137"/>
      <c r="H43" s="137"/>
      <c r="I43" s="137"/>
      <c r="J43" s="137"/>
      <c r="K43" s="137"/>
      <c r="L43" s="137"/>
      <c r="M43" s="137"/>
      <c r="N43" s="138"/>
      <c r="AA43" s="2">
        <v>2</v>
      </c>
      <c r="AB43" s="2" t="s">
        <v>424</v>
      </c>
    </row>
    <row r="44" spans="1:35" ht="20.100000000000001" customHeight="1" x14ac:dyDescent="0.15">
      <c r="A44" s="3535" t="s">
        <v>9</v>
      </c>
      <c r="B44" s="3536"/>
      <c r="C44" s="3536"/>
      <c r="D44" s="3536"/>
      <c r="E44" s="3537" t="s">
        <v>439</v>
      </c>
      <c r="F44" s="3538"/>
      <c r="G44" s="3538"/>
      <c r="H44" s="3538"/>
      <c r="I44" s="3538"/>
      <c r="J44" s="3538"/>
      <c r="K44" s="3538"/>
      <c r="L44" s="3538"/>
      <c r="M44" s="3538"/>
      <c r="N44" s="3539"/>
    </row>
    <row r="45" spans="1:35" ht="20.100000000000001" customHeight="1" x14ac:dyDescent="0.15">
      <c r="A45" s="3530" t="s">
        <v>10</v>
      </c>
      <c r="B45" s="3531"/>
      <c r="C45" s="3531"/>
      <c r="D45" s="3531"/>
      <c r="E45" s="3540" t="s">
        <v>426</v>
      </c>
      <c r="F45" s="3541"/>
      <c r="G45" s="3541"/>
      <c r="H45" s="3541"/>
      <c r="I45" s="3541"/>
      <c r="J45" s="3541"/>
      <c r="K45" s="3541"/>
      <c r="L45" s="3541"/>
      <c r="M45" s="3541"/>
      <c r="N45" s="3542"/>
    </row>
    <row r="46" spans="1:35" ht="20.100000000000001" customHeight="1" x14ac:dyDescent="0.15">
      <c r="A46" s="3524" t="s">
        <v>13</v>
      </c>
      <c r="B46" s="3525"/>
      <c r="C46" s="3525"/>
      <c r="D46" s="3526"/>
      <c r="E46" s="3527" t="s">
        <v>440</v>
      </c>
      <c r="F46" s="3528"/>
      <c r="G46" s="3528"/>
      <c r="H46" s="3528"/>
      <c r="I46" s="3528"/>
      <c r="J46" s="3528"/>
      <c r="K46" s="3528"/>
      <c r="L46" s="3528"/>
      <c r="M46" s="3528"/>
      <c r="N46" s="3529"/>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530" t="s">
        <v>17</v>
      </c>
      <c r="B51" s="3531"/>
      <c r="C51" s="3531"/>
      <c r="D51" s="3531"/>
      <c r="E51" s="3532" t="str">
        <f>AA52 &amp; "市が直接実施  " &amp; AB52  &amp; "一部委託  "  &amp; AC52 &amp; "全部委託・指定管理  " &amp; AD52 &amp; "その他"</f>
        <v>■市が直接実施  □一部委託  □全部委託・指定管理  □その他</v>
      </c>
      <c r="F51" s="3533"/>
      <c r="G51" s="3533"/>
      <c r="H51" s="3533"/>
      <c r="I51" s="3533"/>
      <c r="J51" s="3533"/>
      <c r="K51" s="3533"/>
      <c r="L51" s="3533"/>
      <c r="M51" s="3533"/>
      <c r="N51" s="3534"/>
    </row>
    <row r="52" spans="1:40" ht="20.100000000000001" customHeight="1" x14ac:dyDescent="0.15">
      <c r="A52" s="3530" t="s">
        <v>18</v>
      </c>
      <c r="B52" s="3531"/>
      <c r="C52" s="3531"/>
      <c r="D52" s="3531"/>
      <c r="E52" s="3532" t="str">
        <f>AA53 &amp; "国・県の制度　 " &amp; AB53  &amp; "国・県の制度＋市独自の制度　 "  &amp; AC53  &amp; "市独自の制度"</f>
        <v>■国・県の制度　 □国・県の制度＋市独自の制度　 □市独自の制度</v>
      </c>
      <c r="F52" s="3533"/>
      <c r="G52" s="3533"/>
      <c r="H52" s="3533"/>
      <c r="I52" s="3533"/>
      <c r="J52" s="3533"/>
      <c r="K52" s="3533"/>
      <c r="L52" s="3533"/>
      <c r="M52" s="3533"/>
      <c r="N52" s="3534"/>
      <c r="AA52" s="2" t="s">
        <v>49</v>
      </c>
      <c r="AB52" s="2" t="s">
        <v>50</v>
      </c>
      <c r="AC52" s="2" t="s">
        <v>50</v>
      </c>
      <c r="AD52" s="2" t="s">
        <v>50</v>
      </c>
    </row>
    <row r="53" spans="1:40" ht="20.100000000000001" customHeight="1" thickBot="1" x14ac:dyDescent="0.2">
      <c r="A53" s="3519" t="s">
        <v>19</v>
      </c>
      <c r="B53" s="3520"/>
      <c r="C53" s="3520"/>
      <c r="D53" s="3520"/>
      <c r="E53" s="3521" t="s">
        <v>441</v>
      </c>
      <c r="F53" s="3522"/>
      <c r="G53" s="3522"/>
      <c r="H53" s="3522"/>
      <c r="I53" s="3522"/>
      <c r="J53" s="3522"/>
      <c r="K53" s="3522"/>
      <c r="L53" s="3522"/>
      <c r="M53" s="3522"/>
      <c r="N53" s="3523"/>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1300000</v>
      </c>
      <c r="F57" s="107"/>
      <c r="G57" s="107">
        <f>IFERROR(HLOOKUP($AF$38,$AA$56:$AI$57,2,FALSE)*1000,"")</f>
        <v>1300000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1300</v>
      </c>
      <c r="AE57" s="17">
        <v>1300</v>
      </c>
      <c r="AF57" s="17">
        <v>1300</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1300000</v>
      </c>
      <c r="G58" s="9"/>
      <c r="H58" s="10">
        <f>IFERROR(G57-H59,"")</f>
        <v>1300000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1300000</v>
      </c>
      <c r="F61" s="107"/>
      <c r="G61" s="107">
        <f>IFERROR(G57-G60,"")</f>
        <v>1300000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442</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443</v>
      </c>
      <c r="C70" s="95"/>
      <c r="D70" s="20" t="s">
        <v>168</v>
      </c>
      <c r="E70" s="90">
        <f>IFERROR(HLOOKUP($AE$38,$AA$76:$AI$80,2,FALSE),"")</f>
        <v>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431</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506" t="s">
        <v>7</v>
      </c>
      <c r="B85" s="3507"/>
      <c r="C85" s="3507"/>
      <c r="D85" s="3507"/>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506" t="s">
        <v>11</v>
      </c>
      <c r="B87" s="3507"/>
      <c r="C87" s="3507"/>
      <c r="D87" s="3507"/>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517" t="s">
        <v>14</v>
      </c>
      <c r="B89" s="3518"/>
      <c r="C89" s="3518"/>
      <c r="D89" s="3518"/>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506" t="s">
        <v>16</v>
      </c>
      <c r="B91" s="3507"/>
      <c r="C91" s="3507"/>
      <c r="D91" s="3508"/>
      <c r="E91" s="51" t="s">
        <v>444</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506" t="s">
        <v>28</v>
      </c>
      <c r="B98" s="3507"/>
      <c r="C98" s="3507"/>
      <c r="D98" s="3508"/>
      <c r="E98" s="3512" t="s">
        <v>84</v>
      </c>
      <c r="F98" s="3513"/>
      <c r="G98" s="3514" t="s">
        <v>29</v>
      </c>
      <c r="H98" s="3515"/>
      <c r="I98" s="3515"/>
      <c r="J98" s="3515"/>
      <c r="K98" s="3515"/>
      <c r="L98" s="3515"/>
      <c r="M98" s="3515"/>
      <c r="N98" s="3516"/>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506" t="s">
        <v>39</v>
      </c>
      <c r="B105" s="3507"/>
      <c r="C105" s="3507"/>
      <c r="D105" s="3508"/>
      <c r="E105" s="3509" t="s">
        <v>445</v>
      </c>
      <c r="F105" s="3510"/>
      <c r="G105" s="3510"/>
      <c r="H105" s="3510"/>
      <c r="I105" s="3510"/>
      <c r="J105" s="3510"/>
      <c r="K105" s="3510"/>
      <c r="L105" s="3510"/>
      <c r="M105" s="3510"/>
      <c r="N105" s="3511"/>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T1"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517" t="s">
        <v>3</v>
      </c>
      <c r="Q4" s="3518"/>
      <c r="R4" s="3518"/>
      <c r="S4" s="3518"/>
      <c r="T4" s="196" t="str">
        <f>LEFT(E83,1)</f>
        <v>Ｂ</v>
      </c>
      <c r="U4" s="3643" t="s">
        <v>4</v>
      </c>
      <c r="V4" s="3643"/>
      <c r="W4" s="3643"/>
      <c r="X4" s="3644"/>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健全な財政の確立</v>
      </c>
      <c r="F6" s="137"/>
      <c r="G6" s="137"/>
      <c r="H6" s="137"/>
      <c r="I6" s="137"/>
      <c r="J6" s="137"/>
      <c r="K6" s="137"/>
      <c r="L6" s="137"/>
      <c r="M6" s="137"/>
      <c r="N6" s="138"/>
      <c r="P6" s="3506" t="s">
        <v>7</v>
      </c>
      <c r="Q6" s="3507"/>
      <c r="R6" s="3507"/>
      <c r="S6" s="3507"/>
      <c r="T6" s="196" t="str">
        <f>LEFT(E85,1)</f>
        <v>Ｂ</v>
      </c>
      <c r="U6" s="3643" t="s">
        <v>8</v>
      </c>
      <c r="V6" s="3643"/>
      <c r="W6" s="3643"/>
      <c r="X6" s="3644"/>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645" t="s">
        <v>9</v>
      </c>
      <c r="B7" s="3646"/>
      <c r="C7" s="3646"/>
      <c r="D7" s="3646"/>
      <c r="E7" s="3647" t="str">
        <f t="shared" si="0"/>
        <v>予備費</v>
      </c>
      <c r="F7" s="3648"/>
      <c r="G7" s="3648"/>
      <c r="H7" s="3648"/>
      <c r="I7" s="3648"/>
      <c r="J7" s="3648"/>
      <c r="K7" s="3648"/>
      <c r="L7" s="3648"/>
      <c r="M7" s="3648"/>
      <c r="N7" s="3649"/>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620" t="s">
        <v>10</v>
      </c>
      <c r="B8" s="3621"/>
      <c r="C8" s="3621"/>
      <c r="D8" s="3621"/>
      <c r="E8" s="3630" t="str">
        <f t="shared" si="0"/>
        <v>財政課</v>
      </c>
      <c r="F8" s="3631"/>
      <c r="G8" s="3631"/>
      <c r="H8" s="3631"/>
      <c r="I8" s="3631"/>
      <c r="J8" s="3631"/>
      <c r="K8" s="3631"/>
      <c r="L8" s="3631"/>
      <c r="M8" s="3631"/>
      <c r="N8" s="3632"/>
      <c r="P8" s="3617" t="s">
        <v>11</v>
      </c>
      <c r="Q8" s="3618"/>
      <c r="R8" s="3618"/>
      <c r="S8" s="3618"/>
      <c r="T8" s="183" t="str">
        <f>LEFT(E87,1)</f>
        <v>Ａ</v>
      </c>
      <c r="U8" s="3633" t="s">
        <v>12</v>
      </c>
      <c r="V8" s="3633"/>
      <c r="W8" s="3633"/>
      <c r="X8" s="3634"/>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635" t="s">
        <v>13</v>
      </c>
      <c r="B9" s="3636"/>
      <c r="C9" s="3636"/>
      <c r="D9" s="3637"/>
      <c r="E9" s="3638" t="str">
        <f t="shared" si="0"/>
        <v>予算外の支出又は予算超過の支出に充てるため、使途を特定しない予算として予備費を計上する。</v>
      </c>
      <c r="F9" s="3639"/>
      <c r="G9" s="3639"/>
      <c r="H9" s="3639"/>
      <c r="I9" s="3639"/>
      <c r="J9" s="3639"/>
      <c r="K9" s="3639"/>
      <c r="L9" s="3639"/>
      <c r="M9" s="3639"/>
      <c r="N9" s="3640"/>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641" t="s">
        <v>14</v>
      </c>
      <c r="Q10" s="3642"/>
      <c r="R10" s="3642"/>
      <c r="S10" s="3642"/>
      <c r="T10" s="196" t="str">
        <f>LEFT(E89,1)</f>
        <v>Ａ</v>
      </c>
      <c r="U10" s="3633" t="s">
        <v>15</v>
      </c>
      <c r="V10" s="3633"/>
      <c r="W10" s="3633"/>
      <c r="X10" s="3634"/>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令和５年度の実績は１１０件、１０５，４９７千円だった。</v>
      </c>
      <c r="U12" s="3615"/>
      <c r="V12" s="3615"/>
      <c r="W12" s="3615"/>
      <c r="X12" s="3616"/>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620" t="s">
        <v>17</v>
      </c>
      <c r="B14" s="3621"/>
      <c r="C14" s="3621"/>
      <c r="D14" s="3621"/>
      <c r="E14" s="3622" t="str">
        <f>E51</f>
        <v>■市が直接実施  □一部委託  □全部委託・指定管理  □その他</v>
      </c>
      <c r="F14" s="3623"/>
      <c r="G14" s="3623"/>
      <c r="H14" s="3623"/>
      <c r="I14" s="3623"/>
      <c r="J14" s="3623"/>
      <c r="K14" s="3623"/>
      <c r="L14" s="3623"/>
      <c r="M14" s="3623"/>
      <c r="N14" s="3624"/>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620" t="s">
        <v>18</v>
      </c>
      <c r="B15" s="3621"/>
      <c r="C15" s="3621"/>
      <c r="D15" s="3621"/>
      <c r="E15" s="3622" t="str">
        <f>E52</f>
        <v>■国・県の制度　 □国・県の制度＋市独自の制度　 □市独自の制度</v>
      </c>
      <c r="F15" s="3623"/>
      <c r="G15" s="3623"/>
      <c r="H15" s="3623"/>
      <c r="I15" s="3623"/>
      <c r="J15" s="3623"/>
      <c r="K15" s="3623"/>
      <c r="L15" s="3623"/>
      <c r="M15" s="3623"/>
      <c r="N15" s="3624"/>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625" t="s">
        <v>19</v>
      </c>
      <c r="B16" s="3626"/>
      <c r="C16" s="3626"/>
      <c r="D16" s="3626"/>
      <c r="E16" s="3627" t="str">
        <f>E53</f>
        <v>地方自治法</v>
      </c>
      <c r="F16" s="3628"/>
      <c r="G16" s="3628"/>
      <c r="H16" s="3628"/>
      <c r="I16" s="3628"/>
      <c r="J16" s="3628"/>
      <c r="K16" s="3628"/>
      <c r="L16" s="3628"/>
      <c r="M16" s="3628"/>
      <c r="N16" s="3629"/>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Ⅲ</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150000000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150000000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105497000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44503000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0.70331333333333335</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予算外の支出又は予算超過の支出に充てるため予備費を使用した。</v>
      </c>
      <c r="F26" s="104"/>
      <c r="G26" s="104"/>
      <c r="H26" s="104"/>
      <c r="I26" s="104"/>
      <c r="J26" s="104"/>
      <c r="K26" s="104"/>
      <c r="L26" s="104"/>
      <c r="M26" s="104"/>
      <c r="N26" s="105"/>
      <c r="O26" s="12"/>
      <c r="P26" s="3617" t="s">
        <v>39</v>
      </c>
      <c r="Q26" s="3618"/>
      <c r="R26" s="3618"/>
      <c r="S26" s="3619"/>
      <c r="T26" s="152" t="str">
        <f>E105</f>
        <v>引き続き、予算外の支出又は予算超過の支出に充てるため、予備費を計上する。</v>
      </c>
      <c r="U26" s="3615"/>
      <c r="V26" s="3615"/>
      <c r="W26" s="3615"/>
      <c r="X26" s="3616"/>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予備費充用額</v>
      </c>
      <c r="C33" s="95"/>
      <c r="D33" s="15" t="str">
        <f t="shared" ref="D33:E36" si="1">D70</f>
        <v>円</v>
      </c>
      <c r="E33" s="161">
        <f t="shared" si="1"/>
        <v>105497000</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施策２　健全な財政の確立</v>
      </c>
      <c r="F43" s="137"/>
      <c r="G43" s="137"/>
      <c r="H43" s="137"/>
      <c r="I43" s="137"/>
      <c r="J43" s="137"/>
      <c r="K43" s="137"/>
      <c r="L43" s="137"/>
      <c r="M43" s="137"/>
      <c r="N43" s="138"/>
      <c r="AA43" s="2">
        <v>2</v>
      </c>
      <c r="AB43" s="2" t="s">
        <v>424</v>
      </c>
    </row>
    <row r="44" spans="1:35" ht="20.100000000000001" customHeight="1" x14ac:dyDescent="0.15">
      <c r="A44" s="3607" t="s">
        <v>9</v>
      </c>
      <c r="B44" s="3608"/>
      <c r="C44" s="3608"/>
      <c r="D44" s="3608"/>
      <c r="E44" s="3609" t="s">
        <v>446</v>
      </c>
      <c r="F44" s="3610"/>
      <c r="G44" s="3610"/>
      <c r="H44" s="3610"/>
      <c r="I44" s="3610"/>
      <c r="J44" s="3610"/>
      <c r="K44" s="3610"/>
      <c r="L44" s="3610"/>
      <c r="M44" s="3610"/>
      <c r="N44" s="3611"/>
    </row>
    <row r="45" spans="1:35" ht="20.100000000000001" customHeight="1" x14ac:dyDescent="0.15">
      <c r="A45" s="3602" t="s">
        <v>10</v>
      </c>
      <c r="B45" s="3603"/>
      <c r="C45" s="3603"/>
      <c r="D45" s="3603"/>
      <c r="E45" s="3612" t="s">
        <v>426</v>
      </c>
      <c r="F45" s="3613"/>
      <c r="G45" s="3613"/>
      <c r="H45" s="3613"/>
      <c r="I45" s="3613"/>
      <c r="J45" s="3613"/>
      <c r="K45" s="3613"/>
      <c r="L45" s="3613"/>
      <c r="M45" s="3613"/>
      <c r="N45" s="3614"/>
    </row>
    <row r="46" spans="1:35" ht="20.100000000000001" customHeight="1" x14ac:dyDescent="0.15">
      <c r="A46" s="3596" t="s">
        <v>13</v>
      </c>
      <c r="B46" s="3597"/>
      <c r="C46" s="3597"/>
      <c r="D46" s="3598"/>
      <c r="E46" s="3599" t="s">
        <v>447</v>
      </c>
      <c r="F46" s="3600"/>
      <c r="G46" s="3600"/>
      <c r="H46" s="3600"/>
      <c r="I46" s="3600"/>
      <c r="J46" s="3600"/>
      <c r="K46" s="3600"/>
      <c r="L46" s="3600"/>
      <c r="M46" s="3600"/>
      <c r="N46" s="3601"/>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602" t="s">
        <v>17</v>
      </c>
      <c r="B51" s="3603"/>
      <c r="C51" s="3603"/>
      <c r="D51" s="3603"/>
      <c r="E51" s="3604" t="str">
        <f>AA52 &amp; "市が直接実施  " &amp; AB52  &amp; "一部委託  "  &amp; AC52 &amp; "全部委託・指定管理  " &amp; AD52 &amp; "その他"</f>
        <v>■市が直接実施  □一部委託  □全部委託・指定管理  □その他</v>
      </c>
      <c r="F51" s="3605"/>
      <c r="G51" s="3605"/>
      <c r="H51" s="3605"/>
      <c r="I51" s="3605"/>
      <c r="J51" s="3605"/>
      <c r="K51" s="3605"/>
      <c r="L51" s="3605"/>
      <c r="M51" s="3605"/>
      <c r="N51" s="3606"/>
    </row>
    <row r="52" spans="1:40" ht="20.100000000000001" customHeight="1" x14ac:dyDescent="0.15">
      <c r="A52" s="3602" t="s">
        <v>18</v>
      </c>
      <c r="B52" s="3603"/>
      <c r="C52" s="3603"/>
      <c r="D52" s="3603"/>
      <c r="E52" s="3604" t="str">
        <f>AA53 &amp; "国・県の制度　 " &amp; AB53  &amp; "国・県の制度＋市独自の制度　 "  &amp; AC53  &amp; "市独自の制度"</f>
        <v>■国・県の制度　 □国・県の制度＋市独自の制度　 □市独自の制度</v>
      </c>
      <c r="F52" s="3605"/>
      <c r="G52" s="3605"/>
      <c r="H52" s="3605"/>
      <c r="I52" s="3605"/>
      <c r="J52" s="3605"/>
      <c r="K52" s="3605"/>
      <c r="L52" s="3605"/>
      <c r="M52" s="3605"/>
      <c r="N52" s="3606"/>
      <c r="AA52" s="2" t="s">
        <v>49</v>
      </c>
      <c r="AB52" s="2" t="s">
        <v>50</v>
      </c>
      <c r="AC52" s="2" t="s">
        <v>50</v>
      </c>
      <c r="AD52" s="2" t="s">
        <v>50</v>
      </c>
    </row>
    <row r="53" spans="1:40" ht="20.100000000000001" customHeight="1" thickBot="1" x14ac:dyDescent="0.2">
      <c r="A53" s="3591" t="s">
        <v>19</v>
      </c>
      <c r="B53" s="3592"/>
      <c r="C53" s="3592"/>
      <c r="D53" s="3592"/>
      <c r="E53" s="3593" t="s">
        <v>441</v>
      </c>
      <c r="F53" s="3594"/>
      <c r="G53" s="3594"/>
      <c r="H53" s="3594"/>
      <c r="I53" s="3594"/>
      <c r="J53" s="3594"/>
      <c r="K53" s="3594"/>
      <c r="L53" s="3594"/>
      <c r="M53" s="3594"/>
      <c r="N53" s="3595"/>
      <c r="AA53" s="2" t="s">
        <v>49</v>
      </c>
      <c r="AB53" s="2" t="s">
        <v>50</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v>150000000</v>
      </c>
      <c r="F57" s="107"/>
      <c r="G57" s="107">
        <f>IFERROR(HLOOKUP($AF$38,$AA$56:$AI$57,2,FALSE)*1000,"")</f>
        <v>95065000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103596</v>
      </c>
      <c r="AE57" s="17">
        <v>44503</v>
      </c>
      <c r="AF57" s="17">
        <v>95065</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150000000</v>
      </c>
      <c r="G58" s="9"/>
      <c r="H58" s="10">
        <f>IFERROR(G57-H59,"")</f>
        <v>95065000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v>105497000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44503000</v>
      </c>
      <c r="F61" s="107"/>
      <c r="G61" s="107">
        <f>IFERROR(G57-G60,"")</f>
        <v>95065000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0.70331333333333335</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448</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449</v>
      </c>
      <c r="C70" s="95"/>
      <c r="D70" s="20" t="s">
        <v>168</v>
      </c>
      <c r="E70" s="90">
        <f>IFERROR(HLOOKUP($AE$38,$AA$76:$AI$80,2,FALSE),"")</f>
        <v>105497000</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105497000</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578" t="s">
        <v>7</v>
      </c>
      <c r="B85" s="3579"/>
      <c r="C85" s="3579"/>
      <c r="D85" s="3579"/>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578" t="s">
        <v>11</v>
      </c>
      <c r="B87" s="3579"/>
      <c r="C87" s="3579"/>
      <c r="D87" s="3579"/>
      <c r="E87" s="78" t="s">
        <v>81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589" t="s">
        <v>14</v>
      </c>
      <c r="B89" s="3590"/>
      <c r="C89" s="3590"/>
      <c r="D89" s="3590"/>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578" t="s">
        <v>16</v>
      </c>
      <c r="B91" s="3579"/>
      <c r="C91" s="3579"/>
      <c r="D91" s="3580"/>
      <c r="E91" s="51" t="s">
        <v>450</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578" t="s">
        <v>28</v>
      </c>
      <c r="B98" s="3579"/>
      <c r="C98" s="3579"/>
      <c r="D98" s="3580"/>
      <c r="E98" s="3584" t="s">
        <v>84</v>
      </c>
      <c r="F98" s="3585"/>
      <c r="G98" s="3586" t="s">
        <v>29</v>
      </c>
      <c r="H98" s="3587"/>
      <c r="I98" s="3587"/>
      <c r="J98" s="3587"/>
      <c r="K98" s="3587"/>
      <c r="L98" s="3587"/>
      <c r="M98" s="3587"/>
      <c r="N98" s="3588"/>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578" t="s">
        <v>39</v>
      </c>
      <c r="B105" s="3579"/>
      <c r="C105" s="3579"/>
      <c r="D105" s="3580"/>
      <c r="E105" s="3581" t="s">
        <v>451</v>
      </c>
      <c r="F105" s="3582"/>
      <c r="G105" s="3582"/>
      <c r="H105" s="3582"/>
      <c r="I105" s="3582"/>
      <c r="J105" s="3582"/>
      <c r="K105" s="3582"/>
      <c r="L105" s="3582"/>
      <c r="M105" s="3582"/>
      <c r="N105" s="3583"/>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zoomScale="70" zoomScaleNormal="90" zoomScaleSheetLayoutView="7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589" t="s">
        <v>3</v>
      </c>
      <c r="Q4" s="3590"/>
      <c r="R4" s="3590"/>
      <c r="S4" s="3590"/>
      <c r="T4" s="196" t="str">
        <f>LEFT(E83,1)</f>
        <v>Ｂ</v>
      </c>
      <c r="U4" s="3715" t="s">
        <v>4</v>
      </c>
      <c r="V4" s="3715"/>
      <c r="W4" s="3715"/>
      <c r="X4" s="3716"/>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健全な財政の確立</v>
      </c>
      <c r="F6" s="137"/>
      <c r="G6" s="137"/>
      <c r="H6" s="137"/>
      <c r="I6" s="137"/>
      <c r="J6" s="137"/>
      <c r="K6" s="137"/>
      <c r="L6" s="137"/>
      <c r="M6" s="137"/>
      <c r="N6" s="138"/>
      <c r="P6" s="3578" t="s">
        <v>7</v>
      </c>
      <c r="Q6" s="3579"/>
      <c r="R6" s="3579"/>
      <c r="S6" s="3579"/>
      <c r="T6" s="196" t="str">
        <f>LEFT(E85,1)</f>
        <v>Ｂ</v>
      </c>
      <c r="U6" s="3715" t="s">
        <v>8</v>
      </c>
      <c r="V6" s="3715"/>
      <c r="W6" s="3715"/>
      <c r="X6" s="3716"/>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717" t="s">
        <v>9</v>
      </c>
      <c r="B7" s="3718"/>
      <c r="C7" s="3718"/>
      <c r="D7" s="3718"/>
      <c r="E7" s="3719" t="str">
        <f t="shared" si="0"/>
        <v>税外債権徴収事務</v>
      </c>
      <c r="F7" s="3720"/>
      <c r="G7" s="3720"/>
      <c r="H7" s="3720"/>
      <c r="I7" s="3720"/>
      <c r="J7" s="3720"/>
      <c r="K7" s="3720"/>
      <c r="L7" s="3720"/>
      <c r="M7" s="3720"/>
      <c r="N7" s="3721"/>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692" t="s">
        <v>10</v>
      </c>
      <c r="B8" s="3693"/>
      <c r="C8" s="3693"/>
      <c r="D8" s="3693"/>
      <c r="E8" s="3702" t="str">
        <f t="shared" si="0"/>
        <v>納税課</v>
      </c>
      <c r="F8" s="3703"/>
      <c r="G8" s="3703"/>
      <c r="H8" s="3703"/>
      <c r="I8" s="3703"/>
      <c r="J8" s="3703"/>
      <c r="K8" s="3703"/>
      <c r="L8" s="3703"/>
      <c r="M8" s="3703"/>
      <c r="N8" s="3704"/>
      <c r="P8" s="3689" t="s">
        <v>11</v>
      </c>
      <c r="Q8" s="3690"/>
      <c r="R8" s="3690"/>
      <c r="S8" s="3690"/>
      <c r="T8" s="183" t="str">
        <f>LEFT(E87,1)</f>
        <v>Ｂ</v>
      </c>
      <c r="U8" s="3705" t="s">
        <v>12</v>
      </c>
      <c r="V8" s="3705"/>
      <c r="W8" s="3705"/>
      <c r="X8" s="3706"/>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707" t="s">
        <v>13</v>
      </c>
      <c r="B9" s="3708"/>
      <c r="C9" s="3708"/>
      <c r="D9" s="3709"/>
      <c r="E9" s="3710" t="str">
        <f t="shared" si="0"/>
        <v>市が有する税以外の債権の徴収強化を図る。</v>
      </c>
      <c r="F9" s="3711"/>
      <c r="G9" s="3711"/>
      <c r="H9" s="3711"/>
      <c r="I9" s="3711"/>
      <c r="J9" s="3711"/>
      <c r="K9" s="3711"/>
      <c r="L9" s="3711"/>
      <c r="M9" s="3711"/>
      <c r="N9" s="3712"/>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713" t="s">
        <v>14</v>
      </c>
      <c r="Q10" s="3714"/>
      <c r="R10" s="3714"/>
      <c r="S10" s="3714"/>
      <c r="T10" s="196" t="str">
        <f>LEFT(E89,1)</f>
        <v>Ａ</v>
      </c>
      <c r="U10" s="3705" t="s">
        <v>15</v>
      </c>
      <c r="V10" s="3705"/>
      <c r="W10" s="3705"/>
      <c r="X10" s="3706"/>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ヒアリングによる債権所管課への助言・指導を実施することで、税外債権の徴収強化を大きく推進することができた。
また、税外債権のうち、介護保険料、後期高齢者医療保険料、保育料（強制徴収公債権）及び放課後児童保育室保育料（非強制徴収公債権）の徴収困難事案について、徴収業務等移管により徴収を行うとともに所管課との連携を図った。</v>
      </c>
      <c r="U12" s="3687"/>
      <c r="V12" s="3687"/>
      <c r="W12" s="3687"/>
      <c r="X12" s="3688"/>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692" t="s">
        <v>17</v>
      </c>
      <c r="B14" s="3693"/>
      <c r="C14" s="3693"/>
      <c r="D14" s="3693"/>
      <c r="E14" s="3694" t="str">
        <f>E51</f>
        <v>■市が直接実施  □一部委託  □全部委託・指定管理  □その他</v>
      </c>
      <c r="F14" s="3695"/>
      <c r="G14" s="3695"/>
      <c r="H14" s="3695"/>
      <c r="I14" s="3695"/>
      <c r="J14" s="3695"/>
      <c r="K14" s="3695"/>
      <c r="L14" s="3695"/>
      <c r="M14" s="3695"/>
      <c r="N14" s="3696"/>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692" t="s">
        <v>18</v>
      </c>
      <c r="B15" s="3693"/>
      <c r="C15" s="3693"/>
      <c r="D15" s="3693"/>
      <c r="E15" s="3694" t="str">
        <f>E52</f>
        <v>□国・県の制度　 □国・県の制度＋市独自の制度　 ■市独自の制度</v>
      </c>
      <c r="F15" s="3695"/>
      <c r="G15" s="3695"/>
      <c r="H15" s="3695"/>
      <c r="I15" s="3695"/>
      <c r="J15" s="3695"/>
      <c r="K15" s="3695"/>
      <c r="L15" s="3695"/>
      <c r="M15" s="3695"/>
      <c r="N15" s="3696"/>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697" t="s">
        <v>19</v>
      </c>
      <c r="B16" s="3698"/>
      <c r="C16" s="3698"/>
      <c r="D16" s="3698"/>
      <c r="E16" s="3699" t="str">
        <f>E53</f>
        <v>新座市債権管理条例</v>
      </c>
      <c r="F16" s="3700"/>
      <c r="G16" s="3700"/>
      <c r="H16" s="3700"/>
      <c r="I16" s="3700"/>
      <c r="J16" s="3700"/>
      <c r="K16" s="3700"/>
      <c r="L16" s="3700"/>
      <c r="M16" s="3700"/>
      <c r="N16" s="3701"/>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7000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7000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0</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7000</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市税以外の債権（税外債権）の徴収に当たって、債権所管課が適正な管理を行うためにヒアリングを実施し、税外債権の管理に係る助言・指導を行った。また、徴収困難事案については、徴収事務を納税課債権管理係に移管し、税外債権の圧縮を図った。</v>
      </c>
      <c r="F26" s="104"/>
      <c r="G26" s="104"/>
      <c r="H26" s="104"/>
      <c r="I26" s="104"/>
      <c r="J26" s="104"/>
      <c r="K26" s="104"/>
      <c r="L26" s="104"/>
      <c r="M26" s="104"/>
      <c r="N26" s="105"/>
      <c r="O26" s="12"/>
      <c r="P26" s="3689" t="s">
        <v>39</v>
      </c>
      <c r="Q26" s="3690"/>
      <c r="R26" s="3690"/>
      <c r="S26" s="3691"/>
      <c r="T26" s="152" t="str">
        <f>E105</f>
        <v>適宜、債権管理の手引、債権管理マニュアルの改定等を行い、引き続き、税外債権の徴収強化を推進する。
地方税と同様に強制徴収が可能な税外債権については、財産調査を実施し、支払能力がある滞納者に対する差押等を行い、収納率の向上を図る。
また、裁判所を通じた手続を経て債権回収を行う債権については、支払督促や訴えの提起等民事訴訟手続を前提として、納付折衝を実施することで、非強制徴収公債権及び私債権の回収を推進し、収納率の向上を図る。</v>
      </c>
      <c r="U26" s="3687"/>
      <c r="V26" s="3687"/>
      <c r="W26" s="3687"/>
      <c r="X26" s="3688"/>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債権所管課からの徴収困難事案の移管件数</v>
      </c>
      <c r="C33" s="95"/>
      <c r="D33" s="15" t="str">
        <f t="shared" ref="D33:E36" si="1">D70</f>
        <v>件</v>
      </c>
      <c r="E33" s="147">
        <f t="shared" si="1"/>
        <v>39</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ヒアリング回数</v>
      </c>
      <c r="C34" s="95"/>
      <c r="D34" s="15" t="str">
        <f t="shared" si="1"/>
        <v>回</v>
      </c>
      <c r="E34" s="147">
        <f t="shared" si="1"/>
        <v>4</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施策２　健全な財政の確立</v>
      </c>
      <c r="F43" s="137"/>
      <c r="G43" s="137"/>
      <c r="H43" s="137"/>
      <c r="I43" s="137"/>
      <c r="J43" s="137"/>
      <c r="K43" s="137"/>
      <c r="L43" s="137"/>
      <c r="M43" s="137"/>
      <c r="N43" s="138"/>
      <c r="AA43" s="2">
        <v>2</v>
      </c>
      <c r="AB43" s="2" t="s">
        <v>424</v>
      </c>
    </row>
    <row r="44" spans="1:35" ht="20.100000000000001" customHeight="1" x14ac:dyDescent="0.15">
      <c r="A44" s="3679" t="s">
        <v>9</v>
      </c>
      <c r="B44" s="3680"/>
      <c r="C44" s="3680"/>
      <c r="D44" s="3680"/>
      <c r="E44" s="3681" t="s">
        <v>452</v>
      </c>
      <c r="F44" s="3682"/>
      <c r="G44" s="3682"/>
      <c r="H44" s="3682"/>
      <c r="I44" s="3682"/>
      <c r="J44" s="3682"/>
      <c r="K44" s="3682"/>
      <c r="L44" s="3682"/>
      <c r="M44" s="3682"/>
      <c r="N44" s="3683"/>
    </row>
    <row r="45" spans="1:35" ht="20.100000000000001" customHeight="1" x14ac:dyDescent="0.15">
      <c r="A45" s="3674" t="s">
        <v>10</v>
      </c>
      <c r="B45" s="3675"/>
      <c r="C45" s="3675"/>
      <c r="D45" s="3675"/>
      <c r="E45" s="3684" t="s">
        <v>453</v>
      </c>
      <c r="F45" s="3685"/>
      <c r="G45" s="3685"/>
      <c r="H45" s="3685"/>
      <c r="I45" s="3685"/>
      <c r="J45" s="3685"/>
      <c r="K45" s="3685"/>
      <c r="L45" s="3685"/>
      <c r="M45" s="3685"/>
      <c r="N45" s="3686"/>
    </row>
    <row r="46" spans="1:35" ht="20.100000000000001" customHeight="1" x14ac:dyDescent="0.15">
      <c r="A46" s="3668" t="s">
        <v>13</v>
      </c>
      <c r="B46" s="3669"/>
      <c r="C46" s="3669"/>
      <c r="D46" s="3670"/>
      <c r="E46" s="3671" t="s">
        <v>454</v>
      </c>
      <c r="F46" s="3672"/>
      <c r="G46" s="3672"/>
      <c r="H46" s="3672"/>
      <c r="I46" s="3672"/>
      <c r="J46" s="3672"/>
      <c r="K46" s="3672"/>
      <c r="L46" s="3672"/>
      <c r="M46" s="3672"/>
      <c r="N46" s="3673"/>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674" t="s">
        <v>17</v>
      </c>
      <c r="B51" s="3675"/>
      <c r="C51" s="3675"/>
      <c r="D51" s="3675"/>
      <c r="E51" s="3676" t="str">
        <f>AA52 &amp; "市が直接実施  " &amp; AB52  &amp; "一部委託  "  &amp; AC52 &amp; "全部委託・指定管理  " &amp; AD52 &amp; "その他"</f>
        <v>■市が直接実施  □一部委託  □全部委託・指定管理  □その他</v>
      </c>
      <c r="F51" s="3677"/>
      <c r="G51" s="3677"/>
      <c r="H51" s="3677"/>
      <c r="I51" s="3677"/>
      <c r="J51" s="3677"/>
      <c r="K51" s="3677"/>
      <c r="L51" s="3677"/>
      <c r="M51" s="3677"/>
      <c r="N51" s="3678"/>
    </row>
    <row r="52" spans="1:40" ht="20.100000000000001" customHeight="1" x14ac:dyDescent="0.15">
      <c r="A52" s="3674" t="s">
        <v>18</v>
      </c>
      <c r="B52" s="3675"/>
      <c r="C52" s="3675"/>
      <c r="D52" s="3675"/>
      <c r="E52" s="3676" t="str">
        <f>AA53 &amp; "国・県の制度　 " &amp; AB53  &amp; "国・県の制度＋市独自の制度　 "  &amp; AC53  &amp; "市独自の制度"</f>
        <v>□国・県の制度　 □国・県の制度＋市独自の制度　 ■市独自の制度</v>
      </c>
      <c r="F52" s="3677"/>
      <c r="G52" s="3677"/>
      <c r="H52" s="3677"/>
      <c r="I52" s="3677"/>
      <c r="J52" s="3677"/>
      <c r="K52" s="3677"/>
      <c r="L52" s="3677"/>
      <c r="M52" s="3677"/>
      <c r="N52" s="3678"/>
      <c r="AA52" s="2" t="s">
        <v>49</v>
      </c>
      <c r="AB52" s="2" t="s">
        <v>50</v>
      </c>
      <c r="AC52" s="2" t="s">
        <v>50</v>
      </c>
      <c r="AD52" s="2" t="s">
        <v>50</v>
      </c>
    </row>
    <row r="53" spans="1:40" ht="20.100000000000001" customHeight="1" thickBot="1" x14ac:dyDescent="0.2">
      <c r="A53" s="3663" t="s">
        <v>19</v>
      </c>
      <c r="B53" s="3664"/>
      <c r="C53" s="3664"/>
      <c r="D53" s="3664"/>
      <c r="E53" s="3665" t="s">
        <v>455</v>
      </c>
      <c r="F53" s="3666"/>
      <c r="G53" s="3666"/>
      <c r="H53" s="3666"/>
      <c r="I53" s="3666"/>
      <c r="J53" s="3666"/>
      <c r="K53" s="3666"/>
      <c r="L53" s="3666"/>
      <c r="M53" s="3666"/>
      <c r="N53" s="3667"/>
      <c r="AA53" s="2" t="s">
        <v>50</v>
      </c>
      <c r="AB53" s="2" t="s">
        <v>50</v>
      </c>
      <c r="AC53" s="2" t="s">
        <v>49</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7000</v>
      </c>
      <c r="F57" s="107"/>
      <c r="G57" s="107">
        <f>IFERROR(HLOOKUP($AF$38,$AA$56:$AI$57,2,FALSE)*1000,"")</f>
        <v>4000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11</v>
      </c>
      <c r="AE57" s="17">
        <v>7</v>
      </c>
      <c r="AF57" s="17">
        <v>4</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7000</v>
      </c>
      <c r="G58" s="9"/>
      <c r="H58" s="10">
        <f>IFERROR(G57-H59,"")</f>
        <v>4000</v>
      </c>
      <c r="I58" s="9"/>
      <c r="J58" s="10">
        <f>IFERROR(I57-J59,"")</f>
        <v>0</v>
      </c>
      <c r="K58" s="9"/>
      <c r="L58" s="10">
        <f>IFERROR(K57-L59,"")</f>
        <v>0</v>
      </c>
      <c r="M58" s="9"/>
      <c r="N58" s="11">
        <f>IFERROR(M57-N59,"")</f>
        <v>0</v>
      </c>
      <c r="AA58" s="17">
        <v>0</v>
      </c>
      <c r="AB58" s="17">
        <v>0</v>
      </c>
      <c r="AC58" s="17">
        <v>0</v>
      </c>
      <c r="AD58" s="17">
        <v>0</v>
      </c>
      <c r="AE58" s="17">
        <v>0</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0</v>
      </c>
      <c r="G59" s="9"/>
      <c r="H59" s="10">
        <f>IFERROR(HLOOKUP($AF$38,$AA$60:$AI$61,2,FALSE)*1000,"")</f>
        <v>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0</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7000</v>
      </c>
      <c r="F61" s="107"/>
      <c r="G61" s="107">
        <f>IFERROR(G57-G60,"")</f>
        <v>4000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0</v>
      </c>
      <c r="AF61" s="18">
        <f t="shared" si="2"/>
        <v>0</v>
      </c>
      <c r="AG61" s="18">
        <f t="shared" si="2"/>
        <v>0</v>
      </c>
      <c r="AH61" s="18">
        <f t="shared" si="2"/>
        <v>0</v>
      </c>
      <c r="AI61" s="18">
        <f t="shared" si="2"/>
        <v>0</v>
      </c>
      <c r="AL61" s="2" t="s">
        <v>52</v>
      </c>
    </row>
    <row r="62" spans="1:40" ht="20.100000000000001" customHeight="1" x14ac:dyDescent="0.15">
      <c r="A62" s="96"/>
      <c r="B62" s="98" t="s">
        <v>37</v>
      </c>
      <c r="C62" s="98"/>
      <c r="D62" s="98"/>
      <c r="E62" s="109">
        <f>IFERROR(E$60/E$57,"")</f>
        <v>0</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0</v>
      </c>
      <c r="AF62" s="19">
        <v>0</v>
      </c>
      <c r="AG62" s="19">
        <v>0</v>
      </c>
      <c r="AH62" s="19">
        <v>0</v>
      </c>
      <c r="AI62" s="19">
        <v>0</v>
      </c>
      <c r="AJ62" s="2" t="s">
        <v>52</v>
      </c>
      <c r="AL62" s="2" t="s">
        <v>52</v>
      </c>
      <c r="AN62" s="2" t="s">
        <v>52</v>
      </c>
    </row>
    <row r="63" spans="1:40" ht="20.100000000000001" customHeight="1" x14ac:dyDescent="0.15">
      <c r="A63" s="102" t="s">
        <v>38</v>
      </c>
      <c r="B63" s="103"/>
      <c r="C63" s="103"/>
      <c r="D63" s="103"/>
      <c r="E63" s="104" t="s">
        <v>456</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457</v>
      </c>
      <c r="C70" s="95"/>
      <c r="D70" s="20" t="s">
        <v>55</v>
      </c>
      <c r="E70" s="90">
        <f>IFERROR(HLOOKUP($AE$38,$AA$76:$AI$80,2,FALSE),"")</f>
        <v>39</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458</v>
      </c>
      <c r="C71" s="95"/>
      <c r="D71" s="20" t="s">
        <v>74</v>
      </c>
      <c r="E71" s="90">
        <f>IFERROR(HLOOKUP($AE$38,$AA$76:$AI$80,3,FALSE),"")</f>
        <v>4</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39</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4</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650" t="s">
        <v>7</v>
      </c>
      <c r="B85" s="3651"/>
      <c r="C85" s="3651"/>
      <c r="D85" s="3651"/>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650" t="s">
        <v>11</v>
      </c>
      <c r="B87" s="3651"/>
      <c r="C87" s="3651"/>
      <c r="D87" s="3651"/>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661" t="s">
        <v>14</v>
      </c>
      <c r="B89" s="3662"/>
      <c r="C89" s="3662"/>
      <c r="D89" s="3662"/>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650" t="s">
        <v>16</v>
      </c>
      <c r="B91" s="3651"/>
      <c r="C91" s="3651"/>
      <c r="D91" s="3652"/>
      <c r="E91" s="51" t="s">
        <v>459</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650" t="s">
        <v>28</v>
      </c>
      <c r="B98" s="3651"/>
      <c r="C98" s="3651"/>
      <c r="D98" s="3652"/>
      <c r="E98" s="3656" t="s">
        <v>64</v>
      </c>
      <c r="F98" s="3657"/>
      <c r="G98" s="3658" t="s">
        <v>29</v>
      </c>
      <c r="H98" s="3659"/>
      <c r="I98" s="3659"/>
      <c r="J98" s="3659"/>
      <c r="K98" s="3659"/>
      <c r="L98" s="3659"/>
      <c r="M98" s="3659"/>
      <c r="N98" s="3660"/>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650" t="s">
        <v>39</v>
      </c>
      <c r="B105" s="3651"/>
      <c r="C105" s="3651"/>
      <c r="D105" s="3652"/>
      <c r="E105" s="3653" t="s">
        <v>460</v>
      </c>
      <c r="F105" s="3654"/>
      <c r="G105" s="3654"/>
      <c r="H105" s="3654"/>
      <c r="I105" s="3654"/>
      <c r="J105" s="3654"/>
      <c r="K105" s="3654"/>
      <c r="L105" s="3654"/>
      <c r="M105" s="3654"/>
      <c r="N105" s="3655"/>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661" t="s">
        <v>3</v>
      </c>
      <c r="Q4" s="3662"/>
      <c r="R4" s="3662"/>
      <c r="S4" s="3662"/>
      <c r="T4" s="196" t="str">
        <f>LEFT(E83,1)</f>
        <v>Ｂ</v>
      </c>
      <c r="U4" s="3787" t="s">
        <v>4</v>
      </c>
      <c r="V4" s="3787"/>
      <c r="W4" s="3787"/>
      <c r="X4" s="3788"/>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健全な財政の確立</v>
      </c>
      <c r="F6" s="137"/>
      <c r="G6" s="137"/>
      <c r="H6" s="137"/>
      <c r="I6" s="137"/>
      <c r="J6" s="137"/>
      <c r="K6" s="137"/>
      <c r="L6" s="137"/>
      <c r="M6" s="137"/>
      <c r="N6" s="138"/>
      <c r="P6" s="3650" t="s">
        <v>7</v>
      </c>
      <c r="Q6" s="3651"/>
      <c r="R6" s="3651"/>
      <c r="S6" s="3651"/>
      <c r="T6" s="196" t="str">
        <f>LEFT(E85,1)</f>
        <v>Ａ</v>
      </c>
      <c r="U6" s="3787" t="s">
        <v>8</v>
      </c>
      <c r="V6" s="3787"/>
      <c r="W6" s="3787"/>
      <c r="X6" s="3788"/>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789" t="s">
        <v>9</v>
      </c>
      <c r="B7" s="3790"/>
      <c r="C7" s="3790"/>
      <c r="D7" s="3790"/>
      <c r="E7" s="3791" t="str">
        <f t="shared" si="0"/>
        <v>市税等徴収事務</v>
      </c>
      <c r="F7" s="3792"/>
      <c r="G7" s="3792"/>
      <c r="H7" s="3792"/>
      <c r="I7" s="3792"/>
      <c r="J7" s="3792"/>
      <c r="K7" s="3792"/>
      <c r="L7" s="3792"/>
      <c r="M7" s="3792"/>
      <c r="N7" s="3793"/>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764" t="s">
        <v>10</v>
      </c>
      <c r="B8" s="3765"/>
      <c r="C8" s="3765"/>
      <c r="D8" s="3765"/>
      <c r="E8" s="3774" t="str">
        <f t="shared" si="0"/>
        <v>納税課</v>
      </c>
      <c r="F8" s="3775"/>
      <c r="G8" s="3775"/>
      <c r="H8" s="3775"/>
      <c r="I8" s="3775"/>
      <c r="J8" s="3775"/>
      <c r="K8" s="3775"/>
      <c r="L8" s="3775"/>
      <c r="M8" s="3775"/>
      <c r="N8" s="3776"/>
      <c r="P8" s="3761" t="s">
        <v>11</v>
      </c>
      <c r="Q8" s="3762"/>
      <c r="R8" s="3762"/>
      <c r="S8" s="3762"/>
      <c r="T8" s="183" t="str">
        <f>LEFT(E87,1)</f>
        <v>Ｂ</v>
      </c>
      <c r="U8" s="3777" t="s">
        <v>12</v>
      </c>
      <c r="V8" s="3777"/>
      <c r="W8" s="3777"/>
      <c r="X8" s="3778"/>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779" t="s">
        <v>13</v>
      </c>
      <c r="B9" s="3780"/>
      <c r="C9" s="3780"/>
      <c r="D9" s="3781"/>
      <c r="E9" s="3782" t="str">
        <f t="shared" si="0"/>
        <v>市税等の収納管理・滞納整理等の徴収業務を行う。</v>
      </c>
      <c r="F9" s="3783"/>
      <c r="G9" s="3783"/>
      <c r="H9" s="3783"/>
      <c r="I9" s="3783"/>
      <c r="J9" s="3783"/>
      <c r="K9" s="3783"/>
      <c r="L9" s="3783"/>
      <c r="M9" s="3783"/>
      <c r="N9" s="3784"/>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785" t="s">
        <v>14</v>
      </c>
      <c r="Q10" s="3786"/>
      <c r="R10" s="3786"/>
      <c r="S10" s="3786"/>
      <c r="T10" s="196" t="str">
        <f>LEFT(E89,1)</f>
        <v>Ａ</v>
      </c>
      <c r="U10" s="3777" t="s">
        <v>15</v>
      </c>
      <c r="V10" s="3777"/>
      <c r="W10" s="3777"/>
      <c r="X10" s="3778"/>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納税環境の整備として、令和５年４月から固定資産税都市計画税及び軽自動車税においてＱＲコードを利用した納付を開始し、納付方法の利便性を図ることができた。
徴収対策として、コールセンターへの受電業務委託、ＳＭＳ送信による納付呼びかけ、会計年度任用職員による配当計算等作成補助、pipitLINQを活用した財産調査の拡充を図るとともに、令和５年１０月から現年特化の係体制に切り替え、さらなる徴収強化を図ることができた。</v>
      </c>
      <c r="U12" s="3759"/>
      <c r="V12" s="3759"/>
      <c r="W12" s="3759"/>
      <c r="X12" s="3760"/>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764" t="s">
        <v>17</v>
      </c>
      <c r="B14" s="3765"/>
      <c r="C14" s="3765"/>
      <c r="D14" s="3765"/>
      <c r="E14" s="3766" t="str">
        <f>E51</f>
        <v>■市が直接実施  ■一部委託  □全部委託・指定管理  □その他</v>
      </c>
      <c r="F14" s="3767"/>
      <c r="G14" s="3767"/>
      <c r="H14" s="3767"/>
      <c r="I14" s="3767"/>
      <c r="J14" s="3767"/>
      <c r="K14" s="3767"/>
      <c r="L14" s="3767"/>
      <c r="M14" s="3767"/>
      <c r="N14" s="3768"/>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764" t="s">
        <v>18</v>
      </c>
      <c r="B15" s="3765"/>
      <c r="C15" s="3765"/>
      <c r="D15" s="3765"/>
      <c r="E15" s="3766" t="str">
        <f>E52</f>
        <v>□国・県の制度　 ■国・県の制度＋市独自の制度　 □市独自の制度</v>
      </c>
      <c r="F15" s="3767"/>
      <c r="G15" s="3767"/>
      <c r="H15" s="3767"/>
      <c r="I15" s="3767"/>
      <c r="J15" s="3767"/>
      <c r="K15" s="3767"/>
      <c r="L15" s="3767"/>
      <c r="M15" s="3767"/>
      <c r="N15" s="3768"/>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769" t="s">
        <v>19</v>
      </c>
      <c r="B16" s="3770"/>
      <c r="C16" s="3770"/>
      <c r="D16" s="3770"/>
      <c r="E16" s="3771" t="str">
        <f>E53</f>
        <v>国税徴収法、地方税法、新座市税条例</v>
      </c>
      <c r="F16" s="3772"/>
      <c r="G16" s="3772"/>
      <c r="H16" s="3772"/>
      <c r="I16" s="3772"/>
      <c r="J16" s="3772"/>
      <c r="K16" s="3772"/>
      <c r="L16" s="3772"/>
      <c r="M16" s="3772"/>
      <c r="N16" s="3773"/>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141028000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128157000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12871000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137508812</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3519188</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0.97504617522761439</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納期内納付を推進するため、アプリ決裁納付、ＱＲコードを利用した納付、クレジットカード納付、口座振替制度の奨励により、納税環境の利便性を図った。また、納税コールセンターによる現年未納者に電話催告を行うことにより滞納の早期解消を図るとともに、差押えや公売等滞納処分の強化を図り、滞納繰越額を圧縮した。</v>
      </c>
      <c r="F26" s="104"/>
      <c r="G26" s="104"/>
      <c r="H26" s="104"/>
      <c r="I26" s="104"/>
      <c r="J26" s="104"/>
      <c r="K26" s="104"/>
      <c r="L26" s="104"/>
      <c r="M26" s="104"/>
      <c r="N26" s="105"/>
      <c r="O26" s="12"/>
      <c r="P26" s="3761" t="s">
        <v>39</v>
      </c>
      <c r="Q26" s="3762"/>
      <c r="R26" s="3762"/>
      <c r="S26" s="3763"/>
      <c r="T26" s="152" t="str">
        <f>E105</f>
        <v>引き続き納税環境の整備に努めるとともに、滞納の早期解消と新たな滞納者を生み出さないための現年度未納者を対象とした徴収対策、差押え等の滞納処分の強化を図り、滞納繰越額の圧縮及び収納率向上を図る。</v>
      </c>
      <c r="U26" s="3759"/>
      <c r="V26" s="3759"/>
      <c r="W26" s="3759"/>
      <c r="X26" s="3760"/>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収納率</v>
      </c>
      <c r="C33" s="95"/>
      <c r="D33" s="15" t="str">
        <f t="shared" ref="D33:E36" si="1">D70</f>
        <v>％</v>
      </c>
      <c r="E33" s="147">
        <f t="shared" si="1"/>
        <v>98.51</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施策２　健全な財政の確立</v>
      </c>
      <c r="F43" s="137"/>
      <c r="G43" s="137"/>
      <c r="H43" s="137"/>
      <c r="I43" s="137"/>
      <c r="J43" s="137"/>
      <c r="K43" s="137"/>
      <c r="L43" s="137"/>
      <c r="M43" s="137"/>
      <c r="N43" s="138"/>
      <c r="AA43" s="2">
        <v>2</v>
      </c>
      <c r="AB43" s="2" t="s">
        <v>424</v>
      </c>
    </row>
    <row r="44" spans="1:35" ht="20.100000000000001" customHeight="1" x14ac:dyDescent="0.15">
      <c r="A44" s="3751" t="s">
        <v>9</v>
      </c>
      <c r="B44" s="3752"/>
      <c r="C44" s="3752"/>
      <c r="D44" s="3752"/>
      <c r="E44" s="3753" t="s">
        <v>461</v>
      </c>
      <c r="F44" s="3754"/>
      <c r="G44" s="3754"/>
      <c r="H44" s="3754"/>
      <c r="I44" s="3754"/>
      <c r="J44" s="3754"/>
      <c r="K44" s="3754"/>
      <c r="L44" s="3754"/>
      <c r="M44" s="3754"/>
      <c r="N44" s="3755"/>
    </row>
    <row r="45" spans="1:35" ht="20.100000000000001" customHeight="1" x14ac:dyDescent="0.15">
      <c r="A45" s="3746" t="s">
        <v>10</v>
      </c>
      <c r="B45" s="3747"/>
      <c r="C45" s="3747"/>
      <c r="D45" s="3747"/>
      <c r="E45" s="3756" t="s">
        <v>453</v>
      </c>
      <c r="F45" s="3757"/>
      <c r="G45" s="3757"/>
      <c r="H45" s="3757"/>
      <c r="I45" s="3757"/>
      <c r="J45" s="3757"/>
      <c r="K45" s="3757"/>
      <c r="L45" s="3757"/>
      <c r="M45" s="3757"/>
      <c r="N45" s="3758"/>
    </row>
    <row r="46" spans="1:35" ht="20.100000000000001" customHeight="1" x14ac:dyDescent="0.15">
      <c r="A46" s="3740" t="s">
        <v>13</v>
      </c>
      <c r="B46" s="3741"/>
      <c r="C46" s="3741"/>
      <c r="D46" s="3742"/>
      <c r="E46" s="3743" t="s">
        <v>462</v>
      </c>
      <c r="F46" s="3744"/>
      <c r="G46" s="3744"/>
      <c r="H46" s="3744"/>
      <c r="I46" s="3744"/>
      <c r="J46" s="3744"/>
      <c r="K46" s="3744"/>
      <c r="L46" s="3744"/>
      <c r="M46" s="3744"/>
      <c r="N46" s="3745"/>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746" t="s">
        <v>17</v>
      </c>
      <c r="B51" s="3747"/>
      <c r="C51" s="3747"/>
      <c r="D51" s="3747"/>
      <c r="E51" s="3748" t="str">
        <f>AA52 &amp; "市が直接実施  " &amp; AB52  &amp; "一部委託  "  &amp; AC52 &amp; "全部委託・指定管理  " &amp; AD52 &amp; "その他"</f>
        <v>■市が直接実施  ■一部委託  □全部委託・指定管理  □その他</v>
      </c>
      <c r="F51" s="3749"/>
      <c r="G51" s="3749"/>
      <c r="H51" s="3749"/>
      <c r="I51" s="3749"/>
      <c r="J51" s="3749"/>
      <c r="K51" s="3749"/>
      <c r="L51" s="3749"/>
      <c r="M51" s="3749"/>
      <c r="N51" s="3750"/>
    </row>
    <row r="52" spans="1:40" ht="20.100000000000001" customHeight="1" x14ac:dyDescent="0.15">
      <c r="A52" s="3746" t="s">
        <v>18</v>
      </c>
      <c r="B52" s="3747"/>
      <c r="C52" s="3747"/>
      <c r="D52" s="3747"/>
      <c r="E52" s="3748" t="str">
        <f>AA53 &amp; "国・県の制度　 " &amp; AB53  &amp; "国・県の制度＋市独自の制度　 "  &amp; AC53  &amp; "市独自の制度"</f>
        <v>□国・県の制度　 ■国・県の制度＋市独自の制度　 □市独自の制度</v>
      </c>
      <c r="F52" s="3749"/>
      <c r="G52" s="3749"/>
      <c r="H52" s="3749"/>
      <c r="I52" s="3749"/>
      <c r="J52" s="3749"/>
      <c r="K52" s="3749"/>
      <c r="L52" s="3749"/>
      <c r="M52" s="3749"/>
      <c r="N52" s="3750"/>
      <c r="AA52" s="2" t="s">
        <v>49</v>
      </c>
      <c r="AB52" s="2" t="s">
        <v>49</v>
      </c>
      <c r="AC52" s="2" t="s">
        <v>50</v>
      </c>
      <c r="AD52" s="2" t="s">
        <v>50</v>
      </c>
    </row>
    <row r="53" spans="1:40" ht="20.100000000000001" customHeight="1" thickBot="1" x14ac:dyDescent="0.2">
      <c r="A53" s="3735" t="s">
        <v>19</v>
      </c>
      <c r="B53" s="3736"/>
      <c r="C53" s="3736"/>
      <c r="D53" s="3736"/>
      <c r="E53" s="3737" t="s">
        <v>463</v>
      </c>
      <c r="F53" s="3738"/>
      <c r="G53" s="3738"/>
      <c r="H53" s="3738"/>
      <c r="I53" s="3738"/>
      <c r="J53" s="3738"/>
      <c r="K53" s="3738"/>
      <c r="L53" s="3738"/>
      <c r="M53" s="3738"/>
      <c r="N53" s="3739"/>
      <c r="AA53" s="2" t="s">
        <v>50</v>
      </c>
      <c r="AB53" s="2" t="s">
        <v>49</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141028000</v>
      </c>
      <c r="F57" s="107"/>
      <c r="G57" s="107">
        <f>IFERROR(HLOOKUP($AF$38,$AA$56:$AI$57,2,FALSE)*1000,"")</f>
        <v>135384000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129590</v>
      </c>
      <c r="AE57" s="17">
        <v>141028</v>
      </c>
      <c r="AF57" s="17">
        <v>135384</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128157000</v>
      </c>
      <c r="G58" s="9"/>
      <c r="H58" s="10">
        <f>IFERROR(G57-H59,"")</f>
        <v>124525000</v>
      </c>
      <c r="I58" s="9"/>
      <c r="J58" s="10">
        <f>IFERROR(I57-J59,"")</f>
        <v>0</v>
      </c>
      <c r="K58" s="9"/>
      <c r="L58" s="10">
        <f>IFERROR(K57-L59,"")</f>
        <v>0</v>
      </c>
      <c r="M58" s="9"/>
      <c r="N58" s="11">
        <f>IFERROR(M57-N59,"")</f>
        <v>0</v>
      </c>
      <c r="AA58" s="17">
        <v>0</v>
      </c>
      <c r="AB58" s="17">
        <v>0</v>
      </c>
      <c r="AC58" s="17">
        <v>0</v>
      </c>
      <c r="AD58" s="17">
        <v>61334744</v>
      </c>
      <c r="AE58" s="17">
        <v>137508812</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12871000</v>
      </c>
      <c r="G59" s="9"/>
      <c r="H59" s="10">
        <f>IFERROR(HLOOKUP($AF$38,$AA$60:$AI$61,2,FALSE)*1000,"")</f>
        <v>10859000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137508812</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3519188</v>
      </c>
      <c r="F61" s="107"/>
      <c r="G61" s="107">
        <f>IFERROR(G57-G60,"")</f>
        <v>135384000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12871</v>
      </c>
      <c r="AF61" s="18">
        <f t="shared" si="2"/>
        <v>10859</v>
      </c>
      <c r="AG61" s="18">
        <f t="shared" si="2"/>
        <v>0</v>
      </c>
      <c r="AH61" s="18">
        <f t="shared" si="2"/>
        <v>0</v>
      </c>
      <c r="AI61" s="18">
        <f t="shared" si="2"/>
        <v>0</v>
      </c>
      <c r="AL61" s="2" t="s">
        <v>52</v>
      </c>
    </row>
    <row r="62" spans="1:40" ht="20.100000000000001" customHeight="1" x14ac:dyDescent="0.15">
      <c r="A62" s="96"/>
      <c r="B62" s="98" t="s">
        <v>37</v>
      </c>
      <c r="C62" s="98"/>
      <c r="D62" s="98"/>
      <c r="E62" s="109">
        <f>IFERROR(E$60/E$57,"")</f>
        <v>0.97504617522761439</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12871</v>
      </c>
      <c r="AF62" s="19">
        <v>10859</v>
      </c>
      <c r="AG62" s="19">
        <v>0</v>
      </c>
      <c r="AH62" s="19">
        <v>0</v>
      </c>
      <c r="AI62" s="19">
        <v>0</v>
      </c>
      <c r="AJ62" s="2" t="s">
        <v>52</v>
      </c>
      <c r="AL62" s="2" t="s">
        <v>52</v>
      </c>
      <c r="AN62" s="2" t="s">
        <v>52</v>
      </c>
    </row>
    <row r="63" spans="1:40" ht="20.100000000000001" customHeight="1" x14ac:dyDescent="0.15">
      <c r="A63" s="102" t="s">
        <v>38</v>
      </c>
      <c r="B63" s="103"/>
      <c r="C63" s="103"/>
      <c r="D63" s="103"/>
      <c r="E63" s="104" t="s">
        <v>464</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465</v>
      </c>
      <c r="C70" s="95"/>
      <c r="D70" s="20" t="s">
        <v>57</v>
      </c>
      <c r="E70" s="90">
        <f>IFERROR(HLOOKUP($AE$38,$AA$76:$AI$80,2,FALSE),"")</f>
        <v>98.51</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98.51</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722" t="s">
        <v>7</v>
      </c>
      <c r="B85" s="3723"/>
      <c r="C85" s="3723"/>
      <c r="D85" s="3723"/>
      <c r="E85" s="78" t="s">
        <v>214</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722" t="s">
        <v>11</v>
      </c>
      <c r="B87" s="3723"/>
      <c r="C87" s="3723"/>
      <c r="D87" s="3723"/>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733" t="s">
        <v>14</v>
      </c>
      <c r="B89" s="3734"/>
      <c r="C89" s="3734"/>
      <c r="D89" s="3734"/>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722" t="s">
        <v>16</v>
      </c>
      <c r="B91" s="3723"/>
      <c r="C91" s="3723"/>
      <c r="D91" s="3724"/>
      <c r="E91" s="51" t="s">
        <v>466</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722" t="s">
        <v>28</v>
      </c>
      <c r="B98" s="3723"/>
      <c r="C98" s="3723"/>
      <c r="D98" s="3724"/>
      <c r="E98" s="3728" t="s">
        <v>64</v>
      </c>
      <c r="F98" s="3729"/>
      <c r="G98" s="3730" t="s">
        <v>29</v>
      </c>
      <c r="H98" s="3731"/>
      <c r="I98" s="3731"/>
      <c r="J98" s="3731"/>
      <c r="K98" s="3731"/>
      <c r="L98" s="3731"/>
      <c r="M98" s="3731"/>
      <c r="N98" s="3732"/>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722" t="s">
        <v>39</v>
      </c>
      <c r="B105" s="3723"/>
      <c r="C105" s="3723"/>
      <c r="D105" s="3724"/>
      <c r="E105" s="3725" t="s">
        <v>467</v>
      </c>
      <c r="F105" s="3726"/>
      <c r="G105" s="3726"/>
      <c r="H105" s="3726"/>
      <c r="I105" s="3726"/>
      <c r="J105" s="3726"/>
      <c r="K105" s="3726"/>
      <c r="L105" s="3726"/>
      <c r="M105" s="3726"/>
      <c r="N105" s="3727"/>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8" zoomScale="120" zoomScaleNormal="90" zoomScaleSheetLayoutView="12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733" t="s">
        <v>3</v>
      </c>
      <c r="Q4" s="3734"/>
      <c r="R4" s="3734"/>
      <c r="S4" s="3734"/>
      <c r="T4" s="196" t="str">
        <f>LEFT(E83,1)</f>
        <v>Ｂ</v>
      </c>
      <c r="U4" s="3859" t="s">
        <v>4</v>
      </c>
      <c r="V4" s="3859"/>
      <c r="W4" s="3859"/>
      <c r="X4" s="3860"/>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健全な財政の確立</v>
      </c>
      <c r="F6" s="137"/>
      <c r="G6" s="137"/>
      <c r="H6" s="137"/>
      <c r="I6" s="137"/>
      <c r="J6" s="137"/>
      <c r="K6" s="137"/>
      <c r="L6" s="137"/>
      <c r="M6" s="137"/>
      <c r="N6" s="138"/>
      <c r="P6" s="3722" t="s">
        <v>7</v>
      </c>
      <c r="Q6" s="3723"/>
      <c r="R6" s="3723"/>
      <c r="S6" s="3723"/>
      <c r="T6" s="196" t="str">
        <f>LEFT(E85,1)</f>
        <v>Ｂ</v>
      </c>
      <c r="U6" s="3859" t="s">
        <v>8</v>
      </c>
      <c r="V6" s="3859"/>
      <c r="W6" s="3859"/>
      <c r="X6" s="3860"/>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861" t="s">
        <v>9</v>
      </c>
      <c r="B7" s="3862"/>
      <c r="C7" s="3862"/>
      <c r="D7" s="3862"/>
      <c r="E7" s="3863" t="str">
        <f t="shared" si="0"/>
        <v>市民税等賦課事務</v>
      </c>
      <c r="F7" s="3864"/>
      <c r="G7" s="3864"/>
      <c r="H7" s="3864"/>
      <c r="I7" s="3864"/>
      <c r="J7" s="3864"/>
      <c r="K7" s="3864"/>
      <c r="L7" s="3864"/>
      <c r="M7" s="3864"/>
      <c r="N7" s="3865"/>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836" t="s">
        <v>10</v>
      </c>
      <c r="B8" s="3837"/>
      <c r="C8" s="3837"/>
      <c r="D8" s="3837"/>
      <c r="E8" s="3846" t="str">
        <f t="shared" si="0"/>
        <v>課税課</v>
      </c>
      <c r="F8" s="3847"/>
      <c r="G8" s="3847"/>
      <c r="H8" s="3847"/>
      <c r="I8" s="3847"/>
      <c r="J8" s="3847"/>
      <c r="K8" s="3847"/>
      <c r="L8" s="3847"/>
      <c r="M8" s="3847"/>
      <c r="N8" s="3848"/>
      <c r="P8" s="3833" t="s">
        <v>11</v>
      </c>
      <c r="Q8" s="3834"/>
      <c r="R8" s="3834"/>
      <c r="S8" s="3834"/>
      <c r="T8" s="183" t="str">
        <f>LEFT(E87,1)</f>
        <v>Ｂ</v>
      </c>
      <c r="U8" s="3849" t="s">
        <v>12</v>
      </c>
      <c r="V8" s="3849"/>
      <c r="W8" s="3849"/>
      <c r="X8" s="3850"/>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851" t="s">
        <v>13</v>
      </c>
      <c r="B9" s="3852"/>
      <c r="C9" s="3852"/>
      <c r="D9" s="3853"/>
      <c r="E9" s="3854" t="str">
        <f t="shared" si="0"/>
        <v>個人市民税、法人市民税及び軽自動車税の賦課事務及び各種証明書の交付事務を行う。</v>
      </c>
      <c r="F9" s="3855"/>
      <c r="G9" s="3855"/>
      <c r="H9" s="3855"/>
      <c r="I9" s="3855"/>
      <c r="J9" s="3855"/>
      <c r="K9" s="3855"/>
      <c r="L9" s="3855"/>
      <c r="M9" s="3855"/>
      <c r="N9" s="3856"/>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857" t="s">
        <v>14</v>
      </c>
      <c r="Q10" s="3858"/>
      <c r="R10" s="3858"/>
      <c r="S10" s="3858"/>
      <c r="T10" s="196" t="str">
        <f>LEFT(E89,1)</f>
        <v>Ａ</v>
      </c>
      <c r="U10" s="3849" t="s">
        <v>15</v>
      </c>
      <c r="V10" s="3849"/>
      <c r="W10" s="3849"/>
      <c r="X10" s="3850"/>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市税は市財源の根幹であることから、正確な事務の執行に努めるとともに、申告催告や調査により適正で公平な課税を行っている。
地方税務手続については、国を挙げてデジタル化が進められており、これらを活用することにより更に事業の効率化を進めるとともに、市民の利便性の向上を図ることができた。</v>
      </c>
      <c r="U12" s="3831"/>
      <c r="V12" s="3831"/>
      <c r="W12" s="3831"/>
      <c r="X12" s="383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836" t="s">
        <v>17</v>
      </c>
      <c r="B14" s="3837"/>
      <c r="C14" s="3837"/>
      <c r="D14" s="3837"/>
      <c r="E14" s="3838" t="str">
        <f>E51</f>
        <v>■市が直接実施  □一部委託  □全部委託・指定管理  □その他</v>
      </c>
      <c r="F14" s="3839"/>
      <c r="G14" s="3839"/>
      <c r="H14" s="3839"/>
      <c r="I14" s="3839"/>
      <c r="J14" s="3839"/>
      <c r="K14" s="3839"/>
      <c r="L14" s="3839"/>
      <c r="M14" s="3839"/>
      <c r="N14" s="3840"/>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836" t="s">
        <v>18</v>
      </c>
      <c r="B15" s="3837"/>
      <c r="C15" s="3837"/>
      <c r="D15" s="3837"/>
      <c r="E15" s="3838" t="str">
        <f>E52</f>
        <v>□国・県の制度　 ■国・県の制度＋市独自の制度　 □市独自の制度</v>
      </c>
      <c r="F15" s="3839"/>
      <c r="G15" s="3839"/>
      <c r="H15" s="3839"/>
      <c r="I15" s="3839"/>
      <c r="J15" s="3839"/>
      <c r="K15" s="3839"/>
      <c r="L15" s="3839"/>
      <c r="M15" s="3839"/>
      <c r="N15" s="3840"/>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841" t="s">
        <v>19</v>
      </c>
      <c r="B16" s="3842"/>
      <c r="C16" s="3842"/>
      <c r="D16" s="3842"/>
      <c r="E16" s="3843" t="str">
        <f>E53</f>
        <v>地方税法、新座市税条例</v>
      </c>
      <c r="F16" s="3844"/>
      <c r="G16" s="3844"/>
      <c r="H16" s="3844"/>
      <c r="I16" s="3844"/>
      <c r="J16" s="3844"/>
      <c r="K16" s="3844"/>
      <c r="L16" s="3844"/>
      <c r="M16" s="3844"/>
      <c r="N16" s="3845"/>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121301000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117607000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3694000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116415571</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4885429</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0.9597247425825014</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・個人市民税及び軽自動車税を賦課決定し、納税通知書を送付した。
・法人市民税について、申告に基づき適正な事務を行った。
・正確な課税のため、関連システムを適正に運用するとともに、必要な改修等を実施した。
・各種証明書について、個人情報保護の観点から適正な交付事務を行うとともに、コンビニ交付やキャッシュレス決済等により、市民の利便性の向上に努めた。</v>
      </c>
      <c r="F26" s="104"/>
      <c r="G26" s="104"/>
      <c r="H26" s="104"/>
      <c r="I26" s="104"/>
      <c r="J26" s="104"/>
      <c r="K26" s="104"/>
      <c r="L26" s="104"/>
      <c r="M26" s="104"/>
      <c r="N26" s="105"/>
      <c r="O26" s="12"/>
      <c r="P26" s="3833" t="s">
        <v>39</v>
      </c>
      <c r="Q26" s="3834"/>
      <c r="R26" s="3834"/>
      <c r="S26" s="3835"/>
      <c r="T26" s="152" t="str">
        <f>E105</f>
        <v>今後も財源確保のため、適正で公平な課税を行う。
また、デジタル化の推進により、事業の効率化及び市民の利便性の向上を図る。</v>
      </c>
      <c r="U26" s="3831"/>
      <c r="V26" s="3831"/>
      <c r="W26" s="3831"/>
      <c r="X26" s="3832"/>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証明書のキャッシュレス決済件数</v>
      </c>
      <c r="C33" s="95"/>
      <c r="D33" s="15" t="str">
        <f t="shared" ref="D33:E36" si="1">D70</f>
        <v>枚</v>
      </c>
      <c r="E33" s="161">
        <f t="shared" si="1"/>
        <v>1018</v>
      </c>
      <c r="F33" s="161"/>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証明書のコンビニ交付件数</v>
      </c>
      <c r="C34" s="95"/>
      <c r="D34" s="15" t="str">
        <f t="shared" si="1"/>
        <v>枚</v>
      </c>
      <c r="E34" s="161">
        <f t="shared" si="1"/>
        <v>4638</v>
      </c>
      <c r="F34" s="161"/>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施策２　健全な財政の確立</v>
      </c>
      <c r="F43" s="137"/>
      <c r="G43" s="137"/>
      <c r="H43" s="137"/>
      <c r="I43" s="137"/>
      <c r="J43" s="137"/>
      <c r="K43" s="137"/>
      <c r="L43" s="137"/>
      <c r="M43" s="137"/>
      <c r="N43" s="138"/>
      <c r="AA43" s="2">
        <v>2</v>
      </c>
      <c r="AB43" s="2" t="s">
        <v>424</v>
      </c>
    </row>
    <row r="44" spans="1:35" ht="20.100000000000001" customHeight="1" x14ac:dyDescent="0.15">
      <c r="A44" s="3823" t="s">
        <v>9</v>
      </c>
      <c r="B44" s="3824"/>
      <c r="C44" s="3824"/>
      <c r="D44" s="3824"/>
      <c r="E44" s="3825" t="s">
        <v>468</v>
      </c>
      <c r="F44" s="3826"/>
      <c r="G44" s="3826"/>
      <c r="H44" s="3826"/>
      <c r="I44" s="3826"/>
      <c r="J44" s="3826"/>
      <c r="K44" s="3826"/>
      <c r="L44" s="3826"/>
      <c r="M44" s="3826"/>
      <c r="N44" s="3827"/>
    </row>
    <row r="45" spans="1:35" ht="20.100000000000001" customHeight="1" x14ac:dyDescent="0.15">
      <c r="A45" s="3818" t="s">
        <v>10</v>
      </c>
      <c r="B45" s="3819"/>
      <c r="C45" s="3819"/>
      <c r="D45" s="3819"/>
      <c r="E45" s="3828" t="s">
        <v>469</v>
      </c>
      <c r="F45" s="3829"/>
      <c r="G45" s="3829"/>
      <c r="H45" s="3829"/>
      <c r="I45" s="3829"/>
      <c r="J45" s="3829"/>
      <c r="K45" s="3829"/>
      <c r="L45" s="3829"/>
      <c r="M45" s="3829"/>
      <c r="N45" s="3830"/>
    </row>
    <row r="46" spans="1:35" ht="20.100000000000001" customHeight="1" x14ac:dyDescent="0.15">
      <c r="A46" s="3812" t="s">
        <v>13</v>
      </c>
      <c r="B46" s="3813"/>
      <c r="C46" s="3813"/>
      <c r="D46" s="3814"/>
      <c r="E46" s="3815" t="s">
        <v>470</v>
      </c>
      <c r="F46" s="3816"/>
      <c r="G46" s="3816"/>
      <c r="H46" s="3816"/>
      <c r="I46" s="3816"/>
      <c r="J46" s="3816"/>
      <c r="K46" s="3816"/>
      <c r="L46" s="3816"/>
      <c r="M46" s="3816"/>
      <c r="N46" s="3817"/>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818" t="s">
        <v>17</v>
      </c>
      <c r="B51" s="3819"/>
      <c r="C51" s="3819"/>
      <c r="D51" s="3819"/>
      <c r="E51" s="3820" t="str">
        <f>AA52 &amp; "市が直接実施  " &amp; AB52  &amp; "一部委託  "  &amp; AC52 &amp; "全部委託・指定管理  " &amp; AD52 &amp; "その他"</f>
        <v>■市が直接実施  □一部委託  □全部委託・指定管理  □その他</v>
      </c>
      <c r="F51" s="3821"/>
      <c r="G51" s="3821"/>
      <c r="H51" s="3821"/>
      <c r="I51" s="3821"/>
      <c r="J51" s="3821"/>
      <c r="K51" s="3821"/>
      <c r="L51" s="3821"/>
      <c r="M51" s="3821"/>
      <c r="N51" s="3822"/>
    </row>
    <row r="52" spans="1:40" ht="20.100000000000001" customHeight="1" x14ac:dyDescent="0.15">
      <c r="A52" s="3818" t="s">
        <v>18</v>
      </c>
      <c r="B52" s="3819"/>
      <c r="C52" s="3819"/>
      <c r="D52" s="3819"/>
      <c r="E52" s="3820" t="str">
        <f>AA53 &amp; "国・県の制度　 " &amp; AB53  &amp; "国・県の制度＋市独自の制度　 "  &amp; AC53  &amp; "市独自の制度"</f>
        <v>□国・県の制度　 ■国・県の制度＋市独自の制度　 □市独自の制度</v>
      </c>
      <c r="F52" s="3821"/>
      <c r="G52" s="3821"/>
      <c r="H52" s="3821"/>
      <c r="I52" s="3821"/>
      <c r="J52" s="3821"/>
      <c r="K52" s="3821"/>
      <c r="L52" s="3821"/>
      <c r="M52" s="3821"/>
      <c r="N52" s="3822"/>
      <c r="AA52" s="2" t="s">
        <v>49</v>
      </c>
      <c r="AB52" s="2" t="s">
        <v>50</v>
      </c>
      <c r="AC52" s="2" t="s">
        <v>50</v>
      </c>
      <c r="AD52" s="2" t="s">
        <v>50</v>
      </c>
    </row>
    <row r="53" spans="1:40" ht="20.100000000000001" customHeight="1" thickBot="1" x14ac:dyDescent="0.2">
      <c r="A53" s="3807" t="s">
        <v>19</v>
      </c>
      <c r="B53" s="3808"/>
      <c r="C53" s="3808"/>
      <c r="D53" s="3808"/>
      <c r="E53" s="3809" t="s">
        <v>471</v>
      </c>
      <c r="F53" s="3810"/>
      <c r="G53" s="3810"/>
      <c r="H53" s="3810"/>
      <c r="I53" s="3810"/>
      <c r="J53" s="3810"/>
      <c r="K53" s="3810"/>
      <c r="L53" s="3810"/>
      <c r="M53" s="3810"/>
      <c r="N53" s="3811"/>
      <c r="AA53" s="2" t="s">
        <v>50</v>
      </c>
      <c r="AB53" s="2" t="s">
        <v>49</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121301000</v>
      </c>
      <c r="F57" s="107"/>
      <c r="G57" s="107">
        <f>IFERROR(HLOOKUP($AF$38,$AA$56:$AI$57,2,FALSE)*1000,"")</f>
        <v>124107000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100232</v>
      </c>
      <c r="AE57" s="17">
        <v>121301</v>
      </c>
      <c r="AF57" s="17">
        <v>124107</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117607000</v>
      </c>
      <c r="G58" s="9"/>
      <c r="H58" s="10">
        <f>IFERROR(G57-H59,"")</f>
        <v>106639000</v>
      </c>
      <c r="I58" s="9"/>
      <c r="J58" s="10">
        <f>IFERROR(I57-J59,"")</f>
        <v>0</v>
      </c>
      <c r="K58" s="9"/>
      <c r="L58" s="10">
        <f>IFERROR(K57-L59,"")</f>
        <v>0</v>
      </c>
      <c r="M58" s="9"/>
      <c r="N58" s="11">
        <f>IFERROR(M57-N59,"")</f>
        <v>0</v>
      </c>
      <c r="AA58" s="17">
        <v>0</v>
      </c>
      <c r="AB58" s="17">
        <v>0</v>
      </c>
      <c r="AC58" s="17">
        <v>0</v>
      </c>
      <c r="AD58" s="17">
        <v>44762224</v>
      </c>
      <c r="AE58" s="17">
        <v>116415571</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3694000</v>
      </c>
      <c r="G59" s="9"/>
      <c r="H59" s="10">
        <f>IFERROR(HLOOKUP($AF$38,$AA$60:$AI$61,2,FALSE)*1000,"")</f>
        <v>17468000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116415571</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4885429</v>
      </c>
      <c r="F61" s="107"/>
      <c r="G61" s="107">
        <f>IFERROR(G57-G60,"")</f>
        <v>124107000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3694</v>
      </c>
      <c r="AF61" s="18">
        <f t="shared" si="2"/>
        <v>17468</v>
      </c>
      <c r="AG61" s="18">
        <f t="shared" si="2"/>
        <v>0</v>
      </c>
      <c r="AH61" s="18">
        <f t="shared" si="2"/>
        <v>0</v>
      </c>
      <c r="AI61" s="18">
        <f t="shared" si="2"/>
        <v>0</v>
      </c>
      <c r="AL61" s="2" t="s">
        <v>52</v>
      </c>
    </row>
    <row r="62" spans="1:40" ht="20.100000000000001" customHeight="1" x14ac:dyDescent="0.15">
      <c r="A62" s="96"/>
      <c r="B62" s="98" t="s">
        <v>37</v>
      </c>
      <c r="C62" s="98"/>
      <c r="D62" s="98"/>
      <c r="E62" s="109">
        <f>IFERROR(E$60/E$57,"")</f>
        <v>0.9597247425825014</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3694</v>
      </c>
      <c r="AF62" s="19">
        <v>17468</v>
      </c>
      <c r="AG62" s="19">
        <v>0</v>
      </c>
      <c r="AH62" s="19">
        <v>0</v>
      </c>
      <c r="AI62" s="19">
        <v>0</v>
      </c>
      <c r="AJ62" s="2" t="s">
        <v>52</v>
      </c>
      <c r="AL62" s="2" t="s">
        <v>52</v>
      </c>
      <c r="AN62" s="2" t="s">
        <v>52</v>
      </c>
    </row>
    <row r="63" spans="1:40" ht="20.100000000000001" customHeight="1" x14ac:dyDescent="0.15">
      <c r="A63" s="102" t="s">
        <v>38</v>
      </c>
      <c r="B63" s="103"/>
      <c r="C63" s="103"/>
      <c r="D63" s="103"/>
      <c r="E63" s="104" t="s">
        <v>472</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473</v>
      </c>
      <c r="C70" s="95"/>
      <c r="D70" s="20" t="s">
        <v>152</v>
      </c>
      <c r="E70" s="90">
        <f>IFERROR(HLOOKUP($AE$38,$AA$76:$AI$80,2,FALSE),"")</f>
        <v>1018</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474</v>
      </c>
      <c r="C71" s="95"/>
      <c r="D71" s="20" t="s">
        <v>152</v>
      </c>
      <c r="E71" s="90">
        <f>IFERROR(HLOOKUP($AE$38,$AA$76:$AI$80,3,FALSE),"")</f>
        <v>4638</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1018</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v>4638</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794" t="s">
        <v>7</v>
      </c>
      <c r="B85" s="3795"/>
      <c r="C85" s="3795"/>
      <c r="D85" s="3795"/>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794" t="s">
        <v>11</v>
      </c>
      <c r="B87" s="3795"/>
      <c r="C87" s="3795"/>
      <c r="D87" s="3795"/>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805" t="s">
        <v>14</v>
      </c>
      <c r="B89" s="3806"/>
      <c r="C89" s="3806"/>
      <c r="D89" s="3806"/>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794" t="s">
        <v>16</v>
      </c>
      <c r="B91" s="3795"/>
      <c r="C91" s="3795"/>
      <c r="D91" s="3796"/>
      <c r="E91" s="51" t="s">
        <v>475</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794" t="s">
        <v>28</v>
      </c>
      <c r="B98" s="3795"/>
      <c r="C98" s="3795"/>
      <c r="D98" s="3796"/>
      <c r="E98" s="3800" t="s">
        <v>64</v>
      </c>
      <c r="F98" s="3801"/>
      <c r="G98" s="3802" t="s">
        <v>29</v>
      </c>
      <c r="H98" s="3803"/>
      <c r="I98" s="3803"/>
      <c r="J98" s="3803"/>
      <c r="K98" s="3803"/>
      <c r="L98" s="3803"/>
      <c r="M98" s="3803"/>
      <c r="N98" s="3804"/>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794" t="s">
        <v>39</v>
      </c>
      <c r="B105" s="3795"/>
      <c r="C105" s="3795"/>
      <c r="D105" s="3796"/>
      <c r="E105" s="3797" t="s">
        <v>476</v>
      </c>
      <c r="F105" s="3798"/>
      <c r="G105" s="3798"/>
      <c r="H105" s="3798"/>
      <c r="I105" s="3798"/>
      <c r="J105" s="3798"/>
      <c r="K105" s="3798"/>
      <c r="L105" s="3798"/>
      <c r="M105" s="3798"/>
      <c r="N105" s="3799"/>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6"/>
  <sheetViews>
    <sheetView view="pageBreakPreview" topLeftCell="A25" zoomScale="60" zoomScaleNormal="90" workbookViewId="0">
      <selection activeCell="Y1" sqref="Y1"/>
    </sheetView>
  </sheetViews>
  <sheetFormatPr defaultRowHeight="13.5" x14ac:dyDescent="0.15"/>
  <cols>
    <col min="1" max="1" width="7" style="7" customWidth="1"/>
    <col min="2" max="2" width="8.25" style="7" customWidth="1"/>
    <col min="3" max="4" width="7" style="7" customWidth="1"/>
    <col min="5" max="5" width="0.375" style="7" customWidth="1"/>
    <col min="6" max="6" width="11.75" style="7" customWidth="1"/>
    <col min="7" max="7" width="0.375" style="7" customWidth="1"/>
    <col min="8" max="8" width="11.625" style="7" customWidth="1"/>
    <col min="9" max="9" width="0.375" style="7" customWidth="1"/>
    <col min="10" max="10" width="11.75" style="7" customWidth="1"/>
    <col min="11" max="11" width="0.375" style="7" customWidth="1"/>
    <col min="12" max="12" width="11.75" style="7" customWidth="1"/>
    <col min="13" max="13" width="0.375" style="7" customWidth="1"/>
    <col min="14" max="14" width="11.75" style="7" customWidth="1"/>
    <col min="15" max="15" width="0.625" customWidth="1"/>
    <col min="16" max="19" width="5.25" customWidth="1"/>
    <col min="20" max="24" width="14.875" customWidth="1"/>
    <col min="25" max="25" width="19.875" customWidth="1"/>
    <col min="26" max="26" width="1.625" customWidth="1"/>
    <col min="27" max="52" width="3.625" style="2" customWidth="1"/>
    <col min="53" max="57" width="3.625" customWidth="1"/>
  </cols>
  <sheetData>
    <row r="1" spans="1:52" ht="60" customHeight="1" x14ac:dyDescent="0.15">
      <c r="A1" s="151" t="str">
        <f>A39</f>
        <v>第５次新座市総合計画実施計画　事務事業評価シート
（対象：令和５年度実施事業）</v>
      </c>
      <c r="B1" s="151"/>
      <c r="C1" s="151"/>
      <c r="D1" s="151"/>
      <c r="E1" s="151"/>
      <c r="F1" s="151"/>
      <c r="G1" s="151"/>
      <c r="H1" s="151"/>
      <c r="I1" s="151"/>
      <c r="J1" s="151"/>
      <c r="K1" s="151"/>
      <c r="L1" s="151"/>
      <c r="M1" s="151"/>
      <c r="N1" s="151"/>
      <c r="O1" s="151"/>
      <c r="P1" s="151"/>
      <c r="Q1" s="151"/>
      <c r="R1" s="151"/>
      <c r="S1" s="151"/>
      <c r="T1" s="151"/>
      <c r="U1" s="151"/>
      <c r="V1" s="151"/>
      <c r="W1" s="151"/>
      <c r="X1" s="151"/>
      <c r="Y1" s="1" t="str">
        <f>HYPERLINK("#目次!J1","目次に戻る")</f>
        <v>目次に戻る</v>
      </c>
    </row>
    <row r="2" spans="1:52" ht="4.5" customHeight="1" thickBot="1" x14ac:dyDescent="0.2">
      <c r="A2" s="3"/>
      <c r="B2" s="3"/>
      <c r="C2" s="3"/>
      <c r="D2" s="3"/>
      <c r="E2" s="3"/>
      <c r="F2" s="3"/>
      <c r="G2" s="3"/>
      <c r="H2" s="3"/>
      <c r="I2" s="3"/>
      <c r="J2" s="3"/>
      <c r="K2" s="3"/>
      <c r="L2" s="3"/>
      <c r="M2" s="3"/>
      <c r="N2" s="3"/>
    </row>
    <row r="3" spans="1:52" ht="30" customHeight="1" thickTop="1" thickBot="1" x14ac:dyDescent="0.2">
      <c r="A3" s="57" t="s">
        <v>0</v>
      </c>
      <c r="B3" s="58"/>
      <c r="C3" s="58"/>
      <c r="D3" s="58"/>
      <c r="E3" s="58"/>
      <c r="F3" s="58"/>
      <c r="G3" s="58"/>
      <c r="H3" s="58"/>
      <c r="I3" s="58"/>
      <c r="J3" s="58"/>
      <c r="K3" s="58"/>
      <c r="L3" s="58"/>
      <c r="M3" s="58"/>
      <c r="N3" s="59"/>
      <c r="P3" s="57" t="s">
        <v>1</v>
      </c>
      <c r="Q3" s="58"/>
      <c r="R3" s="58"/>
      <c r="S3" s="58"/>
      <c r="T3" s="87"/>
      <c r="U3" s="58"/>
      <c r="V3" s="58"/>
      <c r="W3" s="58"/>
      <c r="X3" s="59"/>
    </row>
    <row r="4" spans="1:52" s="4" customFormat="1" ht="18.75" customHeight="1" thickTop="1" x14ac:dyDescent="0.15">
      <c r="A4" s="102" t="s">
        <v>2</v>
      </c>
      <c r="B4" s="103"/>
      <c r="C4" s="103"/>
      <c r="D4" s="103"/>
      <c r="E4" s="137" t="str">
        <f t="shared" ref="E4:E9" si="0">E41</f>
        <v>第6章　基本構想の推進のために</v>
      </c>
      <c r="F4" s="137"/>
      <c r="G4" s="137"/>
      <c r="H4" s="137"/>
      <c r="I4" s="137"/>
      <c r="J4" s="137"/>
      <c r="K4" s="137"/>
      <c r="L4" s="137"/>
      <c r="M4" s="137"/>
      <c r="N4" s="138"/>
      <c r="P4" s="3805" t="s">
        <v>3</v>
      </c>
      <c r="Q4" s="3806"/>
      <c r="R4" s="3806"/>
      <c r="S4" s="3806"/>
      <c r="T4" s="196" t="str">
        <f>LEFT(E83,1)</f>
        <v>Ｂ</v>
      </c>
      <c r="U4" s="3931" t="s">
        <v>4</v>
      </c>
      <c r="V4" s="3931"/>
      <c r="W4" s="3931"/>
      <c r="X4" s="3932"/>
      <c r="Z4" s="5"/>
      <c r="AA4" s="6"/>
      <c r="AB4" s="6"/>
      <c r="AC4" s="6"/>
      <c r="AD4" s="2"/>
      <c r="AE4" s="2"/>
      <c r="AF4" s="2"/>
      <c r="AG4" s="2"/>
      <c r="AH4" s="2"/>
      <c r="AI4" s="2"/>
      <c r="AJ4" s="2"/>
      <c r="AK4" s="2"/>
      <c r="AL4" s="2"/>
      <c r="AM4" s="2"/>
      <c r="AN4" s="2"/>
      <c r="AO4" s="2"/>
      <c r="AP4" s="2"/>
      <c r="AQ4" s="2"/>
      <c r="AR4" s="2"/>
      <c r="AS4" s="2"/>
      <c r="AT4" s="2"/>
      <c r="AU4" s="2"/>
      <c r="AV4" s="2"/>
      <c r="AW4" s="2"/>
      <c r="AX4" s="2"/>
      <c r="AY4" s="2"/>
      <c r="AZ4" s="2"/>
    </row>
    <row r="5" spans="1:52" s="4" customFormat="1" ht="19.5" customHeight="1" thickBot="1" x14ac:dyDescent="0.2">
      <c r="A5" s="102" t="s">
        <v>5</v>
      </c>
      <c r="B5" s="103"/>
      <c r="C5" s="103"/>
      <c r="D5" s="103"/>
      <c r="E5" s="137" t="str">
        <f t="shared" si="0"/>
        <v>第4節　行財政運営</v>
      </c>
      <c r="F5" s="137"/>
      <c r="G5" s="137"/>
      <c r="H5" s="137"/>
      <c r="I5" s="137"/>
      <c r="J5" s="137"/>
      <c r="K5" s="137"/>
      <c r="L5" s="137"/>
      <c r="M5" s="137"/>
      <c r="N5" s="138"/>
      <c r="P5" s="85"/>
      <c r="Q5" s="86"/>
      <c r="R5" s="86"/>
      <c r="S5" s="86"/>
      <c r="T5" s="197"/>
      <c r="U5" s="186"/>
      <c r="V5" s="186"/>
      <c r="W5" s="186"/>
      <c r="X5" s="187"/>
      <c r="Z5" s="5"/>
      <c r="AA5" s="6"/>
      <c r="AB5" s="6"/>
      <c r="AC5" s="6"/>
      <c r="AD5" s="2"/>
      <c r="AE5" s="2"/>
      <c r="AF5" s="2"/>
      <c r="AG5" s="2"/>
      <c r="AH5" s="2"/>
      <c r="AI5" s="2"/>
      <c r="AJ5" s="2"/>
      <c r="AK5" s="2"/>
      <c r="AL5" s="2"/>
      <c r="AM5" s="2"/>
      <c r="AN5" s="2"/>
      <c r="AO5" s="2"/>
      <c r="AP5" s="2"/>
      <c r="AQ5" s="2"/>
      <c r="AR5" s="2"/>
      <c r="AS5" s="2"/>
      <c r="AT5" s="2"/>
      <c r="AU5" s="2"/>
      <c r="AV5" s="2"/>
      <c r="AW5" s="2"/>
      <c r="AX5" s="2"/>
      <c r="AY5" s="2"/>
      <c r="AZ5" s="2"/>
    </row>
    <row r="6" spans="1:52" s="4" customFormat="1" ht="19.5" customHeight="1" thickTop="1" x14ac:dyDescent="0.15">
      <c r="A6" s="102" t="s">
        <v>6</v>
      </c>
      <c r="B6" s="103"/>
      <c r="C6" s="103"/>
      <c r="D6" s="103"/>
      <c r="E6" s="137" t="str">
        <f t="shared" si="0"/>
        <v>施策２　健全な財政の確立</v>
      </c>
      <c r="F6" s="137"/>
      <c r="G6" s="137"/>
      <c r="H6" s="137"/>
      <c r="I6" s="137"/>
      <c r="J6" s="137"/>
      <c r="K6" s="137"/>
      <c r="L6" s="137"/>
      <c r="M6" s="137"/>
      <c r="N6" s="138"/>
      <c r="P6" s="3794" t="s">
        <v>7</v>
      </c>
      <c r="Q6" s="3795"/>
      <c r="R6" s="3795"/>
      <c r="S6" s="3795"/>
      <c r="T6" s="196" t="str">
        <f>LEFT(E85,1)</f>
        <v>Ｂ</v>
      </c>
      <c r="U6" s="3931" t="s">
        <v>8</v>
      </c>
      <c r="V6" s="3931"/>
      <c r="W6" s="3931"/>
      <c r="X6" s="3932"/>
      <c r="Z6" s="5"/>
      <c r="AA6" s="6"/>
      <c r="AB6" s="6"/>
      <c r="AC6" s="6"/>
      <c r="AD6" s="2"/>
      <c r="AE6" s="2"/>
      <c r="AF6" s="2"/>
      <c r="AG6" s="2"/>
      <c r="AH6" s="2"/>
      <c r="AI6" s="2"/>
      <c r="AJ6" s="2"/>
      <c r="AK6" s="2"/>
      <c r="AL6" s="2"/>
      <c r="AM6" s="2"/>
      <c r="AN6" s="2"/>
      <c r="AO6" s="2"/>
      <c r="AP6" s="2"/>
      <c r="AQ6" s="2"/>
      <c r="AR6" s="2"/>
      <c r="AS6" s="2"/>
      <c r="AT6" s="2"/>
      <c r="AU6" s="2"/>
      <c r="AV6" s="2"/>
      <c r="AW6" s="2"/>
      <c r="AX6" s="2"/>
      <c r="AY6" s="2"/>
      <c r="AZ6" s="2"/>
    </row>
    <row r="7" spans="1:52" s="4" customFormat="1" ht="19.5" customHeight="1" thickBot="1" x14ac:dyDescent="0.2">
      <c r="A7" s="3933" t="s">
        <v>9</v>
      </c>
      <c r="B7" s="3934"/>
      <c r="C7" s="3934"/>
      <c r="D7" s="3934"/>
      <c r="E7" s="3935" t="str">
        <f t="shared" si="0"/>
        <v>固定資産税等賦課事務</v>
      </c>
      <c r="F7" s="3936"/>
      <c r="G7" s="3936"/>
      <c r="H7" s="3936"/>
      <c r="I7" s="3936"/>
      <c r="J7" s="3936"/>
      <c r="K7" s="3936"/>
      <c r="L7" s="3936"/>
      <c r="M7" s="3936"/>
      <c r="N7" s="3937"/>
      <c r="P7" s="60"/>
      <c r="Q7" s="61"/>
      <c r="R7" s="61"/>
      <c r="S7" s="61"/>
      <c r="T7" s="197"/>
      <c r="U7" s="186"/>
      <c r="V7" s="186"/>
      <c r="W7" s="186"/>
      <c r="X7" s="187"/>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4" customFormat="1" ht="19.5" customHeight="1" thickTop="1" x14ac:dyDescent="0.15">
      <c r="A8" s="3908" t="s">
        <v>10</v>
      </c>
      <c r="B8" s="3909"/>
      <c r="C8" s="3909"/>
      <c r="D8" s="3909"/>
      <c r="E8" s="3918" t="str">
        <f t="shared" si="0"/>
        <v>課税課</v>
      </c>
      <c r="F8" s="3919"/>
      <c r="G8" s="3919"/>
      <c r="H8" s="3919"/>
      <c r="I8" s="3919"/>
      <c r="J8" s="3919"/>
      <c r="K8" s="3919"/>
      <c r="L8" s="3919"/>
      <c r="M8" s="3919"/>
      <c r="N8" s="3920"/>
      <c r="P8" s="3905" t="s">
        <v>11</v>
      </c>
      <c r="Q8" s="3906"/>
      <c r="R8" s="3906"/>
      <c r="S8" s="3906"/>
      <c r="T8" s="183" t="str">
        <f>LEFT(E87,1)</f>
        <v>Ｂ</v>
      </c>
      <c r="U8" s="3921" t="s">
        <v>12</v>
      </c>
      <c r="V8" s="3921"/>
      <c r="W8" s="3921"/>
      <c r="X8" s="392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4" customFormat="1" ht="19.5" customHeight="1" thickBot="1" x14ac:dyDescent="0.2">
      <c r="A9" s="3923" t="s">
        <v>13</v>
      </c>
      <c r="B9" s="3924"/>
      <c r="C9" s="3924"/>
      <c r="D9" s="3925"/>
      <c r="E9" s="3926" t="str">
        <f t="shared" si="0"/>
        <v>固定資産税及び都市計画税の賦課事務及び各種証明書の交付事務を行う。</v>
      </c>
      <c r="F9" s="3927"/>
      <c r="G9" s="3927"/>
      <c r="H9" s="3927"/>
      <c r="I9" s="3927"/>
      <c r="J9" s="3927"/>
      <c r="K9" s="3927"/>
      <c r="L9" s="3927"/>
      <c r="M9" s="3927"/>
      <c r="N9" s="3928"/>
      <c r="P9" s="60"/>
      <c r="Q9" s="61"/>
      <c r="R9" s="61"/>
      <c r="S9" s="61"/>
      <c r="T9" s="183"/>
      <c r="U9" s="186"/>
      <c r="V9" s="186"/>
      <c r="W9" s="186"/>
      <c r="X9" s="187"/>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4" customFormat="1" ht="19.5" customHeight="1" thickTop="1" x14ac:dyDescent="0.15">
      <c r="A10" s="88"/>
      <c r="B10" s="89"/>
      <c r="C10" s="89"/>
      <c r="D10" s="119"/>
      <c r="E10" s="126"/>
      <c r="F10" s="127"/>
      <c r="G10" s="127"/>
      <c r="H10" s="127"/>
      <c r="I10" s="127"/>
      <c r="J10" s="127"/>
      <c r="K10" s="127"/>
      <c r="L10" s="127"/>
      <c r="M10" s="127"/>
      <c r="N10" s="128"/>
      <c r="P10" s="3929" t="s">
        <v>14</v>
      </c>
      <c r="Q10" s="3930"/>
      <c r="R10" s="3930"/>
      <c r="S10" s="3930"/>
      <c r="T10" s="196" t="str">
        <f>LEFT(E89,1)</f>
        <v>Ａ</v>
      </c>
      <c r="U10" s="3921" t="s">
        <v>15</v>
      </c>
      <c r="V10" s="3921"/>
      <c r="W10" s="3921"/>
      <c r="X10" s="392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4" customFormat="1" ht="19.5" customHeight="1" thickBot="1" x14ac:dyDescent="0.2">
      <c r="A11" s="88"/>
      <c r="B11" s="89"/>
      <c r="C11" s="89"/>
      <c r="D11" s="119"/>
      <c r="E11" s="126"/>
      <c r="F11" s="127"/>
      <c r="G11" s="127"/>
      <c r="H11" s="127"/>
      <c r="I11" s="127"/>
      <c r="J11" s="127"/>
      <c r="K11" s="127"/>
      <c r="L11" s="127"/>
      <c r="M11" s="127"/>
      <c r="N11" s="128"/>
      <c r="P11" s="85"/>
      <c r="Q11" s="86"/>
      <c r="R11" s="86"/>
      <c r="S11" s="86"/>
      <c r="T11" s="197"/>
      <c r="U11" s="186"/>
      <c r="V11" s="186"/>
      <c r="W11" s="186"/>
      <c r="X11" s="187"/>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4" customFormat="1" ht="19.5" customHeight="1" thickTop="1" x14ac:dyDescent="0.15">
      <c r="A12" s="88"/>
      <c r="B12" s="89"/>
      <c r="C12" s="89"/>
      <c r="D12" s="119"/>
      <c r="E12" s="126"/>
      <c r="F12" s="127"/>
      <c r="G12" s="127"/>
      <c r="H12" s="127"/>
      <c r="I12" s="127"/>
      <c r="J12" s="127"/>
      <c r="K12" s="127"/>
      <c r="L12" s="127"/>
      <c r="M12" s="127"/>
      <c r="N12" s="128"/>
      <c r="P12" s="96" t="s">
        <v>16</v>
      </c>
      <c r="Q12" s="98"/>
      <c r="R12" s="98"/>
      <c r="S12" s="98"/>
      <c r="T12" s="152" t="str">
        <f>E91</f>
        <v>市税は市財源の根幹であることから、正確な事務の執行に努めるとともに、申告催告や調査により適正で公平な課税を行っている。
地方税務手続については、国を挙げてデジタル化が進められており、これらを活用することにより更に事業の効率化を進めるとともに、市民の利便性の向上を図ることができた。</v>
      </c>
      <c r="U12" s="3903"/>
      <c r="V12" s="3903"/>
      <c r="W12" s="3903"/>
      <c r="X12" s="3904"/>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4" customFormat="1" ht="33" customHeight="1" x14ac:dyDescent="0.15">
      <c r="A13" s="120"/>
      <c r="B13" s="121"/>
      <c r="C13" s="121"/>
      <c r="D13" s="122"/>
      <c r="E13" s="129"/>
      <c r="F13" s="130"/>
      <c r="G13" s="130"/>
      <c r="H13" s="130"/>
      <c r="I13" s="130"/>
      <c r="J13" s="130"/>
      <c r="K13" s="130"/>
      <c r="L13" s="130"/>
      <c r="M13" s="130"/>
      <c r="N13" s="131"/>
      <c r="P13" s="96"/>
      <c r="Q13" s="98"/>
      <c r="R13" s="98"/>
      <c r="S13" s="98"/>
      <c r="T13" s="152"/>
      <c r="U13" s="52"/>
      <c r="V13" s="52"/>
      <c r="W13" s="52"/>
      <c r="X13" s="53"/>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4" customFormat="1" ht="19.5" customHeight="1" x14ac:dyDescent="0.15">
      <c r="A14" s="3908" t="s">
        <v>17</v>
      </c>
      <c r="B14" s="3909"/>
      <c r="C14" s="3909"/>
      <c r="D14" s="3909"/>
      <c r="E14" s="3910" t="str">
        <f>E51</f>
        <v>■市が直接実施  □一部委託  □全部委託・指定管理  □その他</v>
      </c>
      <c r="F14" s="3911"/>
      <c r="G14" s="3911"/>
      <c r="H14" s="3911"/>
      <c r="I14" s="3911"/>
      <c r="J14" s="3911"/>
      <c r="K14" s="3911"/>
      <c r="L14" s="3911"/>
      <c r="M14" s="3911"/>
      <c r="N14" s="3912"/>
      <c r="P14" s="96"/>
      <c r="Q14" s="98"/>
      <c r="R14" s="98"/>
      <c r="S14" s="98"/>
      <c r="T14" s="152"/>
      <c r="U14" s="52"/>
      <c r="V14" s="52"/>
      <c r="W14" s="52"/>
      <c r="X14" s="53"/>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4" customFormat="1" ht="19.5" customHeight="1" x14ac:dyDescent="0.15">
      <c r="A15" s="3908" t="s">
        <v>18</v>
      </c>
      <c r="B15" s="3909"/>
      <c r="C15" s="3909"/>
      <c r="D15" s="3909"/>
      <c r="E15" s="3910" t="str">
        <f>E52</f>
        <v>□国・県の制度　 ■国・県の制度＋市独自の制度　 □市独自の制度</v>
      </c>
      <c r="F15" s="3911"/>
      <c r="G15" s="3911"/>
      <c r="H15" s="3911"/>
      <c r="I15" s="3911"/>
      <c r="J15" s="3911"/>
      <c r="K15" s="3911"/>
      <c r="L15" s="3911"/>
      <c r="M15" s="3911"/>
      <c r="N15" s="3912"/>
      <c r="P15" s="96"/>
      <c r="Q15" s="98"/>
      <c r="R15" s="98"/>
      <c r="S15" s="98"/>
      <c r="T15" s="152"/>
      <c r="U15" s="52"/>
      <c r="V15" s="52"/>
      <c r="W15" s="52"/>
      <c r="X15" s="53"/>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row>
    <row r="16" spans="1:52" s="4" customFormat="1" ht="19.5" customHeight="1" thickBot="1" x14ac:dyDescent="0.2">
      <c r="A16" s="3913" t="s">
        <v>19</v>
      </c>
      <c r="B16" s="3914"/>
      <c r="C16" s="3914"/>
      <c r="D16" s="3914"/>
      <c r="E16" s="3915" t="str">
        <f>E53</f>
        <v>地方税法、新座市税条例</v>
      </c>
      <c r="F16" s="3916"/>
      <c r="G16" s="3916"/>
      <c r="H16" s="3916"/>
      <c r="I16" s="3916"/>
      <c r="J16" s="3916"/>
      <c r="K16" s="3916"/>
      <c r="L16" s="3916"/>
      <c r="M16" s="3916"/>
      <c r="N16" s="3917"/>
      <c r="P16" s="97"/>
      <c r="Q16" s="169"/>
      <c r="R16" s="169"/>
      <c r="S16" s="169"/>
      <c r="T16" s="155"/>
      <c r="U16" s="55"/>
      <c r="V16" s="55"/>
      <c r="W16" s="55"/>
      <c r="X16" s="56"/>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ht="7.5" customHeight="1" thickTop="1" thickBot="1" x14ac:dyDescent="0.2"/>
    <row r="18" spans="1:52" ht="30" customHeight="1" thickTop="1" thickBot="1" x14ac:dyDescent="0.2">
      <c r="A18" s="57" t="s">
        <v>20</v>
      </c>
      <c r="B18" s="58"/>
      <c r="C18" s="58"/>
      <c r="D18" s="58"/>
      <c r="E18" s="58"/>
      <c r="F18" s="58"/>
      <c r="G18" s="58"/>
      <c r="H18" s="58"/>
      <c r="I18" s="58"/>
      <c r="J18" s="58"/>
      <c r="K18" s="58"/>
      <c r="L18" s="58"/>
      <c r="M18" s="58"/>
      <c r="N18" s="59"/>
      <c r="P18" s="57" t="s">
        <v>21</v>
      </c>
      <c r="Q18" s="58"/>
      <c r="R18" s="58"/>
      <c r="S18" s="58"/>
      <c r="T18" s="87"/>
      <c r="U18" s="58"/>
      <c r="V18" s="58"/>
      <c r="W18" s="58"/>
      <c r="X18" s="59"/>
      <c r="Z18" s="8"/>
    </row>
    <row r="19" spans="1:52" s="4" customFormat="1" ht="19.5" customHeight="1" thickTop="1" x14ac:dyDescent="0.15">
      <c r="A19" s="102" t="s">
        <v>22</v>
      </c>
      <c r="B19" s="103"/>
      <c r="C19" s="103"/>
      <c r="D19" s="103"/>
      <c r="E19" s="103" t="s">
        <v>23</v>
      </c>
      <c r="F19" s="103"/>
      <c r="G19" s="103" t="s">
        <v>24</v>
      </c>
      <c r="H19" s="103"/>
      <c r="I19" s="103" t="s">
        <v>25</v>
      </c>
      <c r="J19" s="103"/>
      <c r="K19" s="103" t="s">
        <v>26</v>
      </c>
      <c r="L19" s="103"/>
      <c r="M19" s="103" t="s">
        <v>27</v>
      </c>
      <c r="N19" s="106"/>
      <c r="P19" s="96" t="s">
        <v>28</v>
      </c>
      <c r="Q19" s="98"/>
      <c r="R19" s="98"/>
      <c r="S19" s="162"/>
      <c r="T19" s="163" t="str">
        <f>LEFT(E98,1)</f>
        <v>Ⅱ</v>
      </c>
      <c r="U19" s="166" t="s">
        <v>29</v>
      </c>
      <c r="V19" s="167"/>
      <c r="W19" s="167"/>
      <c r="X19" s="168"/>
      <c r="Z19" s="8"/>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1:52" ht="19.5" customHeight="1" x14ac:dyDescent="0.15">
      <c r="A20" s="96" t="s">
        <v>30</v>
      </c>
      <c r="B20" s="98" t="s">
        <v>31</v>
      </c>
      <c r="C20" s="98"/>
      <c r="D20" s="98"/>
      <c r="E20" s="107">
        <f>IFERROR(IF($AA$38+1&gt;=$AE$38,E$57,IF(E$57=0,"",E$57)),"")</f>
        <v>53493000</v>
      </c>
      <c r="F20" s="107"/>
      <c r="G20" s="107"/>
      <c r="H20" s="107"/>
      <c r="I20" s="107"/>
      <c r="J20" s="107"/>
      <c r="K20" s="107"/>
      <c r="L20" s="107"/>
      <c r="M20" s="107"/>
      <c r="N20" s="108"/>
      <c r="P20" s="96"/>
      <c r="Q20" s="98"/>
      <c r="R20" s="98"/>
      <c r="S20" s="162"/>
      <c r="T20" s="164"/>
      <c r="U20" s="166"/>
      <c r="V20" s="167"/>
      <c r="W20" s="167"/>
      <c r="X20" s="168"/>
      <c r="Z20" s="8"/>
    </row>
    <row r="21" spans="1:52" ht="19.5" customHeight="1" x14ac:dyDescent="0.15">
      <c r="A21" s="96"/>
      <c r="B21" s="98" t="s">
        <v>32</v>
      </c>
      <c r="C21" s="98" t="s">
        <v>33</v>
      </c>
      <c r="D21" s="98"/>
      <c r="E21" s="9"/>
      <c r="F21" s="10">
        <f>IFERROR(IF($AA$38+1&gt;=$AE$38,F$58,IF(F$58=0,"",F$58)),"")</f>
        <v>49155000</v>
      </c>
      <c r="G21" s="9"/>
      <c r="H21" s="10"/>
      <c r="I21" s="9"/>
      <c r="J21" s="10"/>
      <c r="K21" s="9"/>
      <c r="L21" s="10"/>
      <c r="M21" s="9"/>
      <c r="N21" s="11"/>
      <c r="P21" s="96"/>
      <c r="Q21" s="98"/>
      <c r="R21" s="98"/>
      <c r="S21" s="162"/>
      <c r="T21" s="164"/>
      <c r="U21" s="166"/>
      <c r="V21" s="167"/>
      <c r="W21" s="167"/>
      <c r="X21" s="168"/>
      <c r="Z21" s="8"/>
    </row>
    <row r="22" spans="1:52" ht="19.5" customHeight="1" x14ac:dyDescent="0.15">
      <c r="A22" s="96"/>
      <c r="B22" s="98"/>
      <c r="C22" s="98" t="s">
        <v>34</v>
      </c>
      <c r="D22" s="98"/>
      <c r="E22" s="9"/>
      <c r="F22" s="10">
        <f>IFERROR(IF($AA$38+1&gt;=$AE$38,F$59,IF(F$59=0,"",F$59)),"")</f>
        <v>4338000</v>
      </c>
      <c r="G22" s="9"/>
      <c r="H22" s="10"/>
      <c r="I22" s="9"/>
      <c r="J22" s="10"/>
      <c r="K22" s="9"/>
      <c r="L22" s="10"/>
      <c r="M22" s="9"/>
      <c r="N22" s="11"/>
      <c r="P22" s="96"/>
      <c r="Q22" s="98"/>
      <c r="R22" s="98"/>
      <c r="S22" s="162"/>
      <c r="T22" s="164"/>
      <c r="U22" s="166"/>
      <c r="V22" s="167"/>
      <c r="W22" s="167"/>
      <c r="X22" s="168"/>
      <c r="Z22" s="8"/>
    </row>
    <row r="23" spans="1:52" ht="19.5" customHeight="1" x14ac:dyDescent="0.15">
      <c r="A23" s="96"/>
      <c r="B23" s="98" t="s">
        <v>35</v>
      </c>
      <c r="C23" s="98"/>
      <c r="D23" s="98"/>
      <c r="E23" s="107">
        <f>IFERROR(IF($AA$38+1&gt;=$AE$38,E$60,IF(E$60=0,"",E$60)),"")</f>
        <v>52897337</v>
      </c>
      <c r="F23" s="107"/>
      <c r="G23" s="107"/>
      <c r="H23" s="107"/>
      <c r="I23" s="107"/>
      <c r="J23" s="107"/>
      <c r="K23" s="107"/>
      <c r="L23" s="107"/>
      <c r="M23" s="107"/>
      <c r="N23" s="108"/>
      <c r="P23" s="96"/>
      <c r="Q23" s="98"/>
      <c r="R23" s="98"/>
      <c r="S23" s="162"/>
      <c r="T23" s="164"/>
      <c r="U23" s="166"/>
      <c r="V23" s="167"/>
      <c r="W23" s="167"/>
      <c r="X23" s="168"/>
      <c r="Z23" s="8"/>
    </row>
    <row r="24" spans="1:52" ht="19.5" customHeight="1" x14ac:dyDescent="0.15">
      <c r="A24" s="96"/>
      <c r="B24" s="98" t="s">
        <v>36</v>
      </c>
      <c r="C24" s="98"/>
      <c r="D24" s="98"/>
      <c r="E24" s="107">
        <f>IFERROR(IF($AA$38+1&gt;=$AE$38,E$61,IF(E$61&gt;0,E$61,"")),"")</f>
        <v>595663</v>
      </c>
      <c r="F24" s="107"/>
      <c r="G24" s="107"/>
      <c r="H24" s="107"/>
      <c r="I24" s="107"/>
      <c r="J24" s="107"/>
      <c r="K24" s="107"/>
      <c r="L24" s="107"/>
      <c r="M24" s="107"/>
      <c r="N24" s="108"/>
      <c r="P24" s="96"/>
      <c r="Q24" s="98"/>
      <c r="R24" s="98"/>
      <c r="S24" s="162"/>
      <c r="T24" s="164"/>
      <c r="U24" s="166"/>
      <c r="V24" s="167"/>
      <c r="W24" s="167"/>
      <c r="X24" s="168"/>
      <c r="Z24" s="8"/>
    </row>
    <row r="25" spans="1:52" ht="19.5" customHeight="1" thickBot="1" x14ac:dyDescent="0.2">
      <c r="A25" s="96"/>
      <c r="B25" s="98" t="s">
        <v>37</v>
      </c>
      <c r="C25" s="98"/>
      <c r="D25" s="98"/>
      <c r="E25" s="109">
        <f>IFERROR(IF($AA$38+1&gt;=$AE$38,E$62,IF(E$62&gt;0,E$62,"")),"")</f>
        <v>0.9888646551885294</v>
      </c>
      <c r="F25" s="109"/>
      <c r="G25" s="109"/>
      <c r="H25" s="109"/>
      <c r="I25" s="109"/>
      <c r="J25" s="109"/>
      <c r="K25" s="109"/>
      <c r="L25" s="109"/>
      <c r="M25" s="109"/>
      <c r="N25" s="110"/>
      <c r="P25" s="96"/>
      <c r="Q25" s="98"/>
      <c r="R25" s="98"/>
      <c r="S25" s="162"/>
      <c r="T25" s="165"/>
      <c r="U25" s="166"/>
      <c r="V25" s="167"/>
      <c r="W25" s="167"/>
      <c r="X25" s="168"/>
    </row>
    <row r="26" spans="1:52" ht="15.75" customHeight="1" thickTop="1" x14ac:dyDescent="0.15">
      <c r="A26" s="102" t="s">
        <v>38</v>
      </c>
      <c r="B26" s="103"/>
      <c r="C26" s="103"/>
      <c r="D26" s="103"/>
      <c r="E26" s="104" t="str">
        <f>E63</f>
        <v>・固定資産税及び都市計画税を賦課決定し、納税通知書を送付した。
・令和６年度の固定資産税の評価替えに伴い、適正な評価事務を行った。
・業務効率化や精度の向上を図るためPasCAL for LGWAN固定資産税を導入した。
・各種証明書について、個人情報保護の観点から適正な交付事務を行うとともに、キャッシュレス決済等により、市民の利便性の向上に努めた。</v>
      </c>
      <c r="F26" s="104"/>
      <c r="G26" s="104"/>
      <c r="H26" s="104"/>
      <c r="I26" s="104"/>
      <c r="J26" s="104"/>
      <c r="K26" s="104"/>
      <c r="L26" s="104"/>
      <c r="M26" s="104"/>
      <c r="N26" s="105"/>
      <c r="O26" s="12"/>
      <c r="P26" s="3905" t="s">
        <v>39</v>
      </c>
      <c r="Q26" s="3906"/>
      <c r="R26" s="3906"/>
      <c r="S26" s="3907"/>
      <c r="T26" s="152" t="str">
        <f>E105</f>
        <v>今後も財源確保のため、適正で公平な課税を行う。
また、デジタル化の推進により、事業の効率化及び市民の利便性の向上を図る。</v>
      </c>
      <c r="U26" s="3903"/>
      <c r="V26" s="3903"/>
      <c r="W26" s="3903"/>
      <c r="X26" s="3904"/>
    </row>
    <row r="27" spans="1:52" ht="15.75" customHeight="1" x14ac:dyDescent="0.15">
      <c r="A27" s="102"/>
      <c r="B27" s="103"/>
      <c r="C27" s="103"/>
      <c r="D27" s="103"/>
      <c r="E27" s="104"/>
      <c r="F27" s="104"/>
      <c r="G27" s="104"/>
      <c r="H27" s="104"/>
      <c r="I27" s="104"/>
      <c r="J27" s="104"/>
      <c r="K27" s="104"/>
      <c r="L27" s="104"/>
      <c r="M27" s="104"/>
      <c r="N27" s="105"/>
      <c r="O27" s="12"/>
      <c r="P27" s="42"/>
      <c r="Q27" s="43"/>
      <c r="R27" s="43"/>
      <c r="S27" s="159"/>
      <c r="T27" s="152"/>
      <c r="U27" s="52"/>
      <c r="V27" s="52"/>
      <c r="W27" s="52"/>
      <c r="X27" s="53"/>
    </row>
    <row r="28" spans="1:52" ht="15.75" customHeight="1" x14ac:dyDescent="0.15">
      <c r="A28" s="102"/>
      <c r="B28" s="103"/>
      <c r="C28" s="103"/>
      <c r="D28" s="103"/>
      <c r="E28" s="104"/>
      <c r="F28" s="104"/>
      <c r="G28" s="104"/>
      <c r="H28" s="104"/>
      <c r="I28" s="104"/>
      <c r="J28" s="104"/>
      <c r="K28" s="104"/>
      <c r="L28" s="104"/>
      <c r="M28" s="104"/>
      <c r="N28" s="105"/>
      <c r="O28" s="12"/>
      <c r="P28" s="42"/>
      <c r="Q28" s="43"/>
      <c r="R28" s="43"/>
      <c r="S28" s="159"/>
      <c r="T28" s="152"/>
      <c r="U28" s="52"/>
      <c r="V28" s="52"/>
      <c r="W28" s="52"/>
      <c r="X28" s="53"/>
    </row>
    <row r="29" spans="1:52" ht="15.75" customHeight="1" x14ac:dyDescent="0.15">
      <c r="A29" s="102"/>
      <c r="B29" s="103"/>
      <c r="C29" s="103"/>
      <c r="D29" s="103"/>
      <c r="E29" s="104"/>
      <c r="F29" s="104"/>
      <c r="G29" s="104"/>
      <c r="H29" s="104"/>
      <c r="I29" s="104"/>
      <c r="J29" s="104"/>
      <c r="K29" s="104"/>
      <c r="L29" s="104"/>
      <c r="M29" s="104"/>
      <c r="N29" s="105"/>
      <c r="O29" s="12"/>
      <c r="P29" s="42"/>
      <c r="Q29" s="43"/>
      <c r="R29" s="43"/>
      <c r="S29" s="159"/>
      <c r="T29" s="152"/>
      <c r="U29" s="52"/>
      <c r="V29" s="52"/>
      <c r="W29" s="52"/>
      <c r="X29" s="53"/>
    </row>
    <row r="30" spans="1:52" ht="15.75" customHeight="1" x14ac:dyDescent="0.15">
      <c r="A30" s="102"/>
      <c r="B30" s="103"/>
      <c r="C30" s="103"/>
      <c r="D30" s="103"/>
      <c r="E30" s="104"/>
      <c r="F30" s="104"/>
      <c r="G30" s="104"/>
      <c r="H30" s="104"/>
      <c r="I30" s="104"/>
      <c r="J30" s="104"/>
      <c r="K30" s="104"/>
      <c r="L30" s="104"/>
      <c r="M30" s="104"/>
      <c r="N30" s="105"/>
      <c r="O30" s="12"/>
      <c r="P30" s="42"/>
      <c r="Q30" s="43"/>
      <c r="R30" s="43"/>
      <c r="S30" s="159"/>
      <c r="T30" s="152"/>
      <c r="U30" s="52"/>
      <c r="V30" s="52"/>
      <c r="W30" s="52"/>
      <c r="X30" s="53"/>
    </row>
    <row r="31" spans="1:52" ht="19.5" customHeight="1" x14ac:dyDescent="0.15">
      <c r="A31" s="102" t="s">
        <v>22</v>
      </c>
      <c r="B31" s="103"/>
      <c r="C31" s="103"/>
      <c r="D31" s="103"/>
      <c r="E31" s="103" t="s">
        <v>23</v>
      </c>
      <c r="F31" s="103"/>
      <c r="G31" s="103" t="s">
        <v>24</v>
      </c>
      <c r="H31" s="103"/>
      <c r="I31" s="103" t="s">
        <v>25</v>
      </c>
      <c r="J31" s="103"/>
      <c r="K31" s="103" t="s">
        <v>26</v>
      </c>
      <c r="L31" s="103"/>
      <c r="M31" s="103" t="s">
        <v>27</v>
      </c>
      <c r="N31" s="106"/>
      <c r="O31" s="12"/>
      <c r="P31" s="42"/>
      <c r="Q31" s="43"/>
      <c r="R31" s="43"/>
      <c r="S31" s="159"/>
      <c r="T31" s="152"/>
      <c r="U31" s="52"/>
      <c r="V31" s="52"/>
      <c r="W31" s="52"/>
      <c r="X31" s="53"/>
    </row>
    <row r="32" spans="1:52" ht="19.5" customHeight="1" x14ac:dyDescent="0.15">
      <c r="A32" s="13"/>
      <c r="B32" s="98" t="s">
        <v>40</v>
      </c>
      <c r="C32" s="98"/>
      <c r="D32" s="14" t="s">
        <v>41</v>
      </c>
      <c r="E32" s="99"/>
      <c r="F32" s="100"/>
      <c r="G32" s="99"/>
      <c r="H32" s="100"/>
      <c r="I32" s="99"/>
      <c r="J32" s="100"/>
      <c r="K32" s="99"/>
      <c r="L32" s="100"/>
      <c r="M32" s="99"/>
      <c r="N32" s="101"/>
      <c r="O32" s="12"/>
      <c r="P32" s="42"/>
      <c r="Q32" s="43"/>
      <c r="R32" s="43"/>
      <c r="S32" s="159"/>
      <c r="T32" s="152"/>
      <c r="U32" s="52"/>
      <c r="V32" s="52"/>
      <c r="W32" s="52"/>
      <c r="X32" s="53"/>
    </row>
    <row r="33" spans="1:35" ht="23.25" customHeight="1" x14ac:dyDescent="0.15">
      <c r="A33" s="96" t="s">
        <v>42</v>
      </c>
      <c r="B33" s="95" t="str">
        <f>B70</f>
        <v>証明書のキャッシュレス決済件数</v>
      </c>
      <c r="C33" s="95"/>
      <c r="D33" s="15" t="str">
        <f t="shared" ref="D33:E36" si="1">D70</f>
        <v>枚</v>
      </c>
      <c r="E33" s="147">
        <f t="shared" si="1"/>
        <v>365</v>
      </c>
      <c r="F33" s="147"/>
      <c r="G33" s="147" t="str">
        <f>G70</f>
        <v/>
      </c>
      <c r="H33" s="147"/>
      <c r="I33" s="147" t="str">
        <f>I70</f>
        <v/>
      </c>
      <c r="J33" s="147"/>
      <c r="K33" s="147" t="str">
        <f>K70</f>
        <v/>
      </c>
      <c r="L33" s="147"/>
      <c r="M33" s="147" t="str">
        <f>M70</f>
        <v/>
      </c>
      <c r="N33" s="148"/>
      <c r="O33" s="12"/>
      <c r="P33" s="42"/>
      <c r="Q33" s="43"/>
      <c r="R33" s="43"/>
      <c r="S33" s="159"/>
      <c r="T33" s="152"/>
      <c r="U33" s="52"/>
      <c r="V33" s="52"/>
      <c r="W33" s="52"/>
      <c r="X33" s="53"/>
    </row>
    <row r="34" spans="1:35" ht="23.25" customHeight="1" x14ac:dyDescent="0.15">
      <c r="A34" s="96"/>
      <c r="B34" s="95" t="str">
        <f>B71</f>
        <v/>
      </c>
      <c r="C34" s="95"/>
      <c r="D34" s="15" t="str">
        <f t="shared" si="1"/>
        <v/>
      </c>
      <c r="E34" s="147" t="str">
        <f t="shared" si="1"/>
        <v/>
      </c>
      <c r="F34" s="147"/>
      <c r="G34" s="147" t="str">
        <f>G71</f>
        <v/>
      </c>
      <c r="H34" s="147"/>
      <c r="I34" s="147" t="str">
        <f>I71</f>
        <v/>
      </c>
      <c r="J34" s="147"/>
      <c r="K34" s="147" t="str">
        <f>K71</f>
        <v/>
      </c>
      <c r="L34" s="147"/>
      <c r="M34" s="147" t="str">
        <f>M71</f>
        <v/>
      </c>
      <c r="N34" s="148"/>
      <c r="O34" s="12"/>
      <c r="P34" s="42"/>
      <c r="Q34" s="43"/>
      <c r="R34" s="43"/>
      <c r="S34" s="159"/>
      <c r="T34" s="152"/>
      <c r="U34" s="52"/>
      <c r="V34" s="52"/>
      <c r="W34" s="52"/>
      <c r="X34" s="53"/>
    </row>
    <row r="35" spans="1:35" ht="23.25" customHeight="1" x14ac:dyDescent="0.15">
      <c r="A35" s="96"/>
      <c r="B35" s="95" t="str">
        <f>B72</f>
        <v/>
      </c>
      <c r="C35" s="95"/>
      <c r="D35" s="15" t="str">
        <f t="shared" si="1"/>
        <v/>
      </c>
      <c r="E35" s="147" t="str">
        <f t="shared" si="1"/>
        <v/>
      </c>
      <c r="F35" s="147"/>
      <c r="G35" s="147" t="str">
        <f>G72</f>
        <v/>
      </c>
      <c r="H35" s="147"/>
      <c r="I35" s="147" t="str">
        <f>I72</f>
        <v/>
      </c>
      <c r="J35" s="147"/>
      <c r="K35" s="147" t="str">
        <f>K72</f>
        <v/>
      </c>
      <c r="L35" s="147"/>
      <c r="M35" s="147" t="str">
        <f>M72</f>
        <v/>
      </c>
      <c r="N35" s="148"/>
      <c r="O35" s="12"/>
      <c r="P35" s="42"/>
      <c r="Q35" s="43"/>
      <c r="R35" s="43"/>
      <c r="S35" s="159"/>
      <c r="T35" s="152"/>
      <c r="U35" s="52"/>
      <c r="V35" s="52"/>
      <c r="W35" s="52"/>
      <c r="X35" s="53"/>
    </row>
    <row r="36" spans="1:35" ht="23.25" customHeight="1" thickBot="1" x14ac:dyDescent="0.2">
      <c r="A36" s="97"/>
      <c r="B36" s="92" t="str">
        <f>B73</f>
        <v/>
      </c>
      <c r="C36" s="92"/>
      <c r="D36" s="16" t="str">
        <f t="shared" si="1"/>
        <v/>
      </c>
      <c r="E36" s="149" t="str">
        <f t="shared" si="1"/>
        <v/>
      </c>
      <c r="F36" s="149"/>
      <c r="G36" s="149" t="str">
        <f>G73</f>
        <v/>
      </c>
      <c r="H36" s="149"/>
      <c r="I36" s="149" t="str">
        <f>I73</f>
        <v/>
      </c>
      <c r="J36" s="149"/>
      <c r="K36" s="149" t="str">
        <f>K73</f>
        <v/>
      </c>
      <c r="L36" s="149"/>
      <c r="M36" s="149" t="str">
        <f>M73</f>
        <v/>
      </c>
      <c r="N36" s="150"/>
      <c r="O36" s="12"/>
      <c r="P36" s="45"/>
      <c r="Q36" s="46"/>
      <c r="R36" s="46"/>
      <c r="S36" s="160"/>
      <c r="T36" s="155"/>
      <c r="U36" s="55"/>
      <c r="V36" s="55"/>
      <c r="W36" s="55"/>
      <c r="X36" s="56"/>
    </row>
    <row r="37" spans="1:35" ht="14.25" thickTop="1" x14ac:dyDescent="0.15"/>
    <row r="38" spans="1:35" x14ac:dyDescent="0.15">
      <c r="AA38" s="2">
        <v>5</v>
      </c>
      <c r="AE38" s="17">
        <v>5</v>
      </c>
      <c r="AF38" s="17">
        <v>6</v>
      </c>
      <c r="AG38" s="17">
        <v>7</v>
      </c>
      <c r="AH38" s="17">
        <v>8</v>
      </c>
      <c r="AI38" s="17">
        <v>9</v>
      </c>
    </row>
    <row r="39" spans="1:35" ht="25.5" thickBot="1" x14ac:dyDescent="0.2">
      <c r="A39" s="151" t="str">
        <f>"第５次新座市総合計画実施計画　事務事業評価シート
（対象：令和"&amp;DBCS(AA38)&amp;"年度実施事業）"</f>
        <v>第５次新座市総合計画実施計画　事務事業評価シート
（対象：令和５年度実施事業）</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row>
    <row r="40" spans="1:35" ht="17.25" thickTop="1" x14ac:dyDescent="0.15">
      <c r="A40" s="57" t="s">
        <v>0</v>
      </c>
      <c r="B40" s="58"/>
      <c r="C40" s="58"/>
      <c r="D40" s="58"/>
      <c r="E40" s="58"/>
      <c r="F40" s="58"/>
      <c r="G40" s="58"/>
      <c r="H40" s="58"/>
      <c r="I40" s="58"/>
      <c r="J40" s="58"/>
      <c r="K40" s="58"/>
      <c r="L40" s="58"/>
      <c r="M40" s="58"/>
      <c r="N40" s="59"/>
    </row>
    <row r="41" spans="1:35" ht="20.100000000000001" customHeight="1" x14ac:dyDescent="0.15">
      <c r="A41" s="102" t="s">
        <v>2</v>
      </c>
      <c r="B41" s="103"/>
      <c r="C41" s="103"/>
      <c r="D41" s="103"/>
      <c r="E41" s="137" t="str">
        <f>"第" &amp; AA41 &amp; "章　" &amp; AB41</f>
        <v>第6章　基本構想の推進のために</v>
      </c>
      <c r="F41" s="137"/>
      <c r="G41" s="137"/>
      <c r="H41" s="137"/>
      <c r="I41" s="137"/>
      <c r="J41" s="137"/>
      <c r="K41" s="137"/>
      <c r="L41" s="137"/>
      <c r="M41" s="137"/>
      <c r="N41" s="138"/>
      <c r="AA41" s="2">
        <v>6</v>
      </c>
      <c r="AB41" s="2" t="s">
        <v>43</v>
      </c>
    </row>
    <row r="42" spans="1:35" ht="20.100000000000001" customHeight="1" x14ac:dyDescent="0.15">
      <c r="A42" s="102" t="s">
        <v>5</v>
      </c>
      <c r="B42" s="103"/>
      <c r="C42" s="103"/>
      <c r="D42" s="103"/>
      <c r="E42" s="137" t="str">
        <f>"第" &amp; AA42 &amp; "節　" &amp; AB42</f>
        <v>第4節　行財政運営</v>
      </c>
      <c r="F42" s="137"/>
      <c r="G42" s="137"/>
      <c r="H42" s="137"/>
      <c r="I42" s="137"/>
      <c r="J42" s="137"/>
      <c r="K42" s="137"/>
      <c r="L42" s="137"/>
      <c r="M42" s="137"/>
      <c r="N42" s="138"/>
      <c r="AA42" s="2">
        <v>4</v>
      </c>
      <c r="AB42" s="2" t="s">
        <v>233</v>
      </c>
    </row>
    <row r="43" spans="1:35" ht="20.100000000000001" customHeight="1" x14ac:dyDescent="0.15">
      <c r="A43" s="102" t="s">
        <v>6</v>
      </c>
      <c r="B43" s="103"/>
      <c r="C43" s="103"/>
      <c r="D43" s="103"/>
      <c r="E43" s="137" t="str">
        <f>AB43</f>
        <v>施策２　健全な財政の確立</v>
      </c>
      <c r="F43" s="137"/>
      <c r="G43" s="137"/>
      <c r="H43" s="137"/>
      <c r="I43" s="137"/>
      <c r="J43" s="137"/>
      <c r="K43" s="137"/>
      <c r="L43" s="137"/>
      <c r="M43" s="137"/>
      <c r="N43" s="138"/>
      <c r="AA43" s="2">
        <v>2</v>
      </c>
      <c r="AB43" s="2" t="s">
        <v>424</v>
      </c>
    </row>
    <row r="44" spans="1:35" ht="20.100000000000001" customHeight="1" x14ac:dyDescent="0.15">
      <c r="A44" s="3895" t="s">
        <v>9</v>
      </c>
      <c r="B44" s="3896"/>
      <c r="C44" s="3896"/>
      <c r="D44" s="3896"/>
      <c r="E44" s="3897" t="s">
        <v>477</v>
      </c>
      <c r="F44" s="3898"/>
      <c r="G44" s="3898"/>
      <c r="H44" s="3898"/>
      <c r="I44" s="3898"/>
      <c r="J44" s="3898"/>
      <c r="K44" s="3898"/>
      <c r="L44" s="3898"/>
      <c r="M44" s="3898"/>
      <c r="N44" s="3899"/>
    </row>
    <row r="45" spans="1:35" ht="20.100000000000001" customHeight="1" x14ac:dyDescent="0.15">
      <c r="A45" s="3890" t="s">
        <v>10</v>
      </c>
      <c r="B45" s="3891"/>
      <c r="C45" s="3891"/>
      <c r="D45" s="3891"/>
      <c r="E45" s="3900" t="s">
        <v>469</v>
      </c>
      <c r="F45" s="3901"/>
      <c r="G45" s="3901"/>
      <c r="H45" s="3901"/>
      <c r="I45" s="3901"/>
      <c r="J45" s="3901"/>
      <c r="K45" s="3901"/>
      <c r="L45" s="3901"/>
      <c r="M45" s="3901"/>
      <c r="N45" s="3902"/>
    </row>
    <row r="46" spans="1:35" ht="20.100000000000001" customHeight="1" x14ac:dyDescent="0.15">
      <c r="A46" s="3884" t="s">
        <v>13</v>
      </c>
      <c r="B46" s="3885"/>
      <c r="C46" s="3885"/>
      <c r="D46" s="3886"/>
      <c r="E46" s="3887" t="s">
        <v>478</v>
      </c>
      <c r="F46" s="3888"/>
      <c r="G46" s="3888"/>
      <c r="H46" s="3888"/>
      <c r="I46" s="3888"/>
      <c r="J46" s="3888"/>
      <c r="K46" s="3888"/>
      <c r="L46" s="3888"/>
      <c r="M46" s="3888"/>
      <c r="N46" s="3889"/>
    </row>
    <row r="47" spans="1:35" ht="20.100000000000001" customHeight="1" x14ac:dyDescent="0.15">
      <c r="A47" s="88"/>
      <c r="B47" s="89"/>
      <c r="C47" s="89"/>
      <c r="D47" s="119"/>
      <c r="E47" s="126"/>
      <c r="F47" s="127"/>
      <c r="G47" s="127"/>
      <c r="H47" s="127"/>
      <c r="I47" s="127"/>
      <c r="J47" s="127"/>
      <c r="K47" s="127"/>
      <c r="L47" s="127"/>
      <c r="M47" s="127"/>
      <c r="N47" s="128"/>
    </row>
    <row r="48" spans="1:35" ht="20.100000000000001" customHeight="1" x14ac:dyDescent="0.15">
      <c r="A48" s="88"/>
      <c r="B48" s="89"/>
      <c r="C48" s="89"/>
      <c r="D48" s="119"/>
      <c r="E48" s="126"/>
      <c r="F48" s="127"/>
      <c r="G48" s="127"/>
      <c r="H48" s="127"/>
      <c r="I48" s="127"/>
      <c r="J48" s="127"/>
      <c r="K48" s="127"/>
      <c r="L48" s="127"/>
      <c r="M48" s="127"/>
      <c r="N48" s="128"/>
    </row>
    <row r="49" spans="1:40" ht="20.100000000000001" customHeight="1" x14ac:dyDescent="0.15">
      <c r="A49" s="88"/>
      <c r="B49" s="89"/>
      <c r="C49" s="89"/>
      <c r="D49" s="119"/>
      <c r="E49" s="126"/>
      <c r="F49" s="127"/>
      <c r="G49" s="127"/>
      <c r="H49" s="127"/>
      <c r="I49" s="127"/>
      <c r="J49" s="127"/>
      <c r="K49" s="127"/>
      <c r="L49" s="127"/>
      <c r="M49" s="127"/>
      <c r="N49" s="128"/>
    </row>
    <row r="50" spans="1:40" ht="20.100000000000001" customHeight="1" x14ac:dyDescent="0.15">
      <c r="A50" s="120"/>
      <c r="B50" s="121"/>
      <c r="C50" s="121"/>
      <c r="D50" s="122"/>
      <c r="E50" s="129"/>
      <c r="F50" s="130"/>
      <c r="G50" s="130"/>
      <c r="H50" s="130"/>
      <c r="I50" s="130"/>
      <c r="J50" s="130"/>
      <c r="K50" s="130"/>
      <c r="L50" s="130"/>
      <c r="M50" s="130"/>
      <c r="N50" s="131"/>
    </row>
    <row r="51" spans="1:40" ht="20.100000000000001" customHeight="1" x14ac:dyDescent="0.15">
      <c r="A51" s="3890" t="s">
        <v>17</v>
      </c>
      <c r="B51" s="3891"/>
      <c r="C51" s="3891"/>
      <c r="D51" s="3891"/>
      <c r="E51" s="3892" t="str">
        <f>AA52 &amp; "市が直接実施  " &amp; AB52  &amp; "一部委託  "  &amp; AC52 &amp; "全部委託・指定管理  " &amp; AD52 &amp; "その他"</f>
        <v>■市が直接実施  □一部委託  □全部委託・指定管理  □その他</v>
      </c>
      <c r="F51" s="3893"/>
      <c r="G51" s="3893"/>
      <c r="H51" s="3893"/>
      <c r="I51" s="3893"/>
      <c r="J51" s="3893"/>
      <c r="K51" s="3893"/>
      <c r="L51" s="3893"/>
      <c r="M51" s="3893"/>
      <c r="N51" s="3894"/>
    </row>
    <row r="52" spans="1:40" ht="20.100000000000001" customHeight="1" x14ac:dyDescent="0.15">
      <c r="A52" s="3890" t="s">
        <v>18</v>
      </c>
      <c r="B52" s="3891"/>
      <c r="C52" s="3891"/>
      <c r="D52" s="3891"/>
      <c r="E52" s="3892" t="str">
        <f>AA53 &amp; "国・県の制度　 " &amp; AB53  &amp; "国・県の制度＋市独自の制度　 "  &amp; AC53  &amp; "市独自の制度"</f>
        <v>□国・県の制度　 ■国・県の制度＋市独自の制度　 □市独自の制度</v>
      </c>
      <c r="F52" s="3893"/>
      <c r="G52" s="3893"/>
      <c r="H52" s="3893"/>
      <c r="I52" s="3893"/>
      <c r="J52" s="3893"/>
      <c r="K52" s="3893"/>
      <c r="L52" s="3893"/>
      <c r="M52" s="3893"/>
      <c r="N52" s="3894"/>
      <c r="AA52" s="2" t="s">
        <v>49</v>
      </c>
      <c r="AB52" s="2" t="s">
        <v>50</v>
      </c>
      <c r="AC52" s="2" t="s">
        <v>50</v>
      </c>
      <c r="AD52" s="2" t="s">
        <v>50</v>
      </c>
    </row>
    <row r="53" spans="1:40" ht="20.100000000000001" customHeight="1" thickBot="1" x14ac:dyDescent="0.2">
      <c r="A53" s="3879" t="s">
        <v>19</v>
      </c>
      <c r="B53" s="3880"/>
      <c r="C53" s="3880"/>
      <c r="D53" s="3880"/>
      <c r="E53" s="3881" t="s">
        <v>471</v>
      </c>
      <c r="F53" s="3882"/>
      <c r="G53" s="3882"/>
      <c r="H53" s="3882"/>
      <c r="I53" s="3882"/>
      <c r="J53" s="3882"/>
      <c r="K53" s="3882"/>
      <c r="L53" s="3882"/>
      <c r="M53" s="3882"/>
      <c r="N53" s="3883"/>
      <c r="AA53" s="2" t="s">
        <v>50</v>
      </c>
      <c r="AB53" s="2" t="s">
        <v>49</v>
      </c>
      <c r="AC53" s="2" t="s">
        <v>50</v>
      </c>
    </row>
    <row r="54" spans="1:40" ht="15" thickTop="1" thickBot="1" x14ac:dyDescent="0.2"/>
    <row r="55" spans="1:40" ht="17.25" thickTop="1" x14ac:dyDescent="0.15">
      <c r="A55" s="57" t="s">
        <v>20</v>
      </c>
      <c r="B55" s="58"/>
      <c r="C55" s="58"/>
      <c r="D55" s="58"/>
      <c r="E55" s="58"/>
      <c r="F55" s="58"/>
      <c r="G55" s="58"/>
      <c r="H55" s="58"/>
      <c r="I55" s="58"/>
      <c r="J55" s="58"/>
      <c r="K55" s="58"/>
      <c r="L55" s="58"/>
      <c r="M55" s="58"/>
      <c r="N55" s="59"/>
    </row>
    <row r="56" spans="1:40" ht="20.100000000000001" customHeight="1" x14ac:dyDescent="0.15">
      <c r="A56" s="102" t="s">
        <v>22</v>
      </c>
      <c r="B56" s="103"/>
      <c r="C56" s="103"/>
      <c r="D56" s="103"/>
      <c r="E56" s="103" t="s">
        <v>23</v>
      </c>
      <c r="F56" s="103"/>
      <c r="G56" s="103" t="s">
        <v>24</v>
      </c>
      <c r="H56" s="103"/>
      <c r="I56" s="103" t="s">
        <v>25</v>
      </c>
      <c r="J56" s="103"/>
      <c r="K56" s="103" t="s">
        <v>26</v>
      </c>
      <c r="L56" s="103"/>
      <c r="M56" s="103" t="s">
        <v>27</v>
      </c>
      <c r="N56" s="106"/>
      <c r="AA56" s="17">
        <f>IFERROR($AE$56-4,"N-4")</f>
        <v>1</v>
      </c>
      <c r="AB56" s="17">
        <f>IFERROR($AE$56-3,"N-3")</f>
        <v>2</v>
      </c>
      <c r="AC56" s="17">
        <f>IFERROR($AE$56-2,"N-2")</f>
        <v>3</v>
      </c>
      <c r="AD56" s="17">
        <f>IFERROR($AE$56-1,"N-1")</f>
        <v>4</v>
      </c>
      <c r="AE56" s="17">
        <f>$AA$38</f>
        <v>5</v>
      </c>
      <c r="AF56" s="17">
        <f>IFERROR($AE$56+1,"N+1")</f>
        <v>6</v>
      </c>
      <c r="AG56" s="17">
        <f>IFERROR($AE$56+2,"N+2")</f>
        <v>7</v>
      </c>
      <c r="AH56" s="17">
        <f>IFERROR($AE$56+3,"N+3")</f>
        <v>8</v>
      </c>
      <c r="AI56" s="17">
        <f>IFERROR($AE$56+4,"N+4")</f>
        <v>9</v>
      </c>
      <c r="AL56" s="2" t="s">
        <v>52</v>
      </c>
    </row>
    <row r="57" spans="1:40" ht="20.100000000000001" customHeight="1" x14ac:dyDescent="0.15">
      <c r="A57" s="96" t="s">
        <v>30</v>
      </c>
      <c r="B57" s="98" t="s">
        <v>31</v>
      </c>
      <c r="C57" s="98"/>
      <c r="D57" s="98"/>
      <c r="E57" s="107">
        <f>IFERROR(HLOOKUP($AE$38,$AA$56:$AI$57,2,FALSE)*1000,"")</f>
        <v>53493000</v>
      </c>
      <c r="F57" s="107"/>
      <c r="G57" s="107">
        <f>IFERROR(HLOOKUP($AF$38,$AA$56:$AI$57,2,FALSE)*1000,"")</f>
        <v>57818000</v>
      </c>
      <c r="H57" s="107"/>
      <c r="I57" s="107">
        <f>IFERROR(HLOOKUP($AG$38,$AA$56:$AI$57,2,FALSE)*1000,"")</f>
        <v>0</v>
      </c>
      <c r="J57" s="107"/>
      <c r="K57" s="107">
        <f>IFERROR(HLOOKUP($AH$38,$AA$56:$AI$57,2,FALSE)*1000,"")</f>
        <v>0</v>
      </c>
      <c r="L57" s="107"/>
      <c r="M57" s="107">
        <f>IFERROR(HLOOKUP($AI$38,$AA$56:$AI$57,2,FALSE)*1000,"")</f>
        <v>0</v>
      </c>
      <c r="N57" s="108"/>
      <c r="AA57" s="17">
        <v>0</v>
      </c>
      <c r="AB57" s="17">
        <v>0</v>
      </c>
      <c r="AC57" s="17">
        <v>0</v>
      </c>
      <c r="AD57" s="17">
        <v>57959</v>
      </c>
      <c r="AE57" s="17">
        <v>53493</v>
      </c>
      <c r="AF57" s="17">
        <v>57818</v>
      </c>
      <c r="AG57" s="17">
        <v>0</v>
      </c>
      <c r="AH57" s="17">
        <v>0</v>
      </c>
      <c r="AI57" s="17">
        <v>0</v>
      </c>
      <c r="AJ57" s="2" t="s">
        <v>52</v>
      </c>
      <c r="AL57" s="2" t="s">
        <v>52</v>
      </c>
      <c r="AN57" s="2" t="s">
        <v>52</v>
      </c>
    </row>
    <row r="58" spans="1:40" ht="20.100000000000001" customHeight="1" x14ac:dyDescent="0.15">
      <c r="A58" s="96"/>
      <c r="B58" s="98" t="s">
        <v>32</v>
      </c>
      <c r="C58" s="98" t="s">
        <v>33</v>
      </c>
      <c r="D58" s="98"/>
      <c r="E58" s="9"/>
      <c r="F58" s="10">
        <f>IFERROR(E57-F59,"")</f>
        <v>49155000</v>
      </c>
      <c r="G58" s="9"/>
      <c r="H58" s="10">
        <f>IFERROR(G57-H59,"")</f>
        <v>51562000</v>
      </c>
      <c r="I58" s="9"/>
      <c r="J58" s="10">
        <f>IFERROR(I57-J59,"")</f>
        <v>0</v>
      </c>
      <c r="K58" s="9"/>
      <c r="L58" s="10">
        <f>IFERROR(K57-L59,"")</f>
        <v>0</v>
      </c>
      <c r="M58" s="9"/>
      <c r="N58" s="11">
        <f>IFERROR(M57-N59,"")</f>
        <v>0</v>
      </c>
      <c r="AA58" s="17">
        <v>0</v>
      </c>
      <c r="AB58" s="17">
        <v>0</v>
      </c>
      <c r="AC58" s="17">
        <v>0</v>
      </c>
      <c r="AD58" s="17">
        <v>14783779</v>
      </c>
      <c r="AE58" s="17">
        <v>52897337</v>
      </c>
      <c r="AF58" s="17">
        <v>0</v>
      </c>
      <c r="AG58" s="17">
        <v>0</v>
      </c>
      <c r="AH58" s="17">
        <v>0</v>
      </c>
      <c r="AI58" s="17">
        <v>0</v>
      </c>
      <c r="AJ58" s="2" t="s">
        <v>52</v>
      </c>
      <c r="AL58" s="2" t="s">
        <v>52</v>
      </c>
      <c r="AN58" s="2" t="s">
        <v>52</v>
      </c>
    </row>
    <row r="59" spans="1:40" ht="20.100000000000001" customHeight="1" x14ac:dyDescent="0.15">
      <c r="A59" s="96"/>
      <c r="B59" s="98"/>
      <c r="C59" s="98" t="s">
        <v>34</v>
      </c>
      <c r="D59" s="98"/>
      <c r="E59" s="9"/>
      <c r="F59" s="10">
        <f>IFERROR(HLOOKUP($AE$38,$AA$60:$AI$61,2,FALSE)*1000,"")</f>
        <v>4338000</v>
      </c>
      <c r="G59" s="9"/>
      <c r="H59" s="10">
        <f>IFERROR(HLOOKUP($AF$38,$AA$60:$AI$61,2,FALSE)*1000,"")</f>
        <v>6256000</v>
      </c>
      <c r="I59" s="9"/>
      <c r="J59" s="10">
        <f>IFERROR(HLOOKUP($AG$38,$AA$60:$AI$61,2,FALSE)*1000,"")</f>
        <v>0</v>
      </c>
      <c r="K59" s="9"/>
      <c r="L59" s="10">
        <f>IFERROR(HLOOKUP($AH$38,$AA$60:$AI$61,2,FALSE)*1000,"")</f>
        <v>0</v>
      </c>
      <c r="M59" s="9"/>
      <c r="N59" s="11">
        <f>IFERROR(HLOOKUP($AI$38,$AA$60:$AI$61,2,FALSE)*1000,"")</f>
        <v>0</v>
      </c>
    </row>
    <row r="60" spans="1:40" ht="20.100000000000001" customHeight="1" x14ac:dyDescent="0.15">
      <c r="A60" s="96"/>
      <c r="B60" s="98" t="s">
        <v>35</v>
      </c>
      <c r="C60" s="98"/>
      <c r="D60" s="98"/>
      <c r="E60" s="107">
        <f>IFERROR(HLOOKUP($AE$38,$AA$56:$AI$58,3,FALSE),"")</f>
        <v>52897337</v>
      </c>
      <c r="F60" s="107"/>
      <c r="G60" s="107">
        <f>IFERROR(HLOOKUP($AF$38,$AA$56:$AI$58,3,FALSE),"")</f>
        <v>0</v>
      </c>
      <c r="H60" s="107"/>
      <c r="I60" s="107">
        <f>IFERROR(HLOOKUP($AG$38,$AA$56:$AI$58,3,FALSE),"")</f>
        <v>0</v>
      </c>
      <c r="J60" s="107"/>
      <c r="K60" s="107">
        <f>IFERROR(HLOOKUP($AH$38,$AA$56:$AI$58,3,FALSE),"")</f>
        <v>0</v>
      </c>
      <c r="L60" s="107"/>
      <c r="M60" s="107">
        <f>IFERROR(HLOOKUP($AI$38,$AA$56:$AI$58,3,FALSE),"")</f>
        <v>0</v>
      </c>
      <c r="N60" s="108"/>
      <c r="AA60" s="17">
        <f>IFERROR($AE$60-4,"N-4")</f>
        <v>1</v>
      </c>
      <c r="AB60" s="17">
        <f>IFERROR($AE$60-3,"N-3")</f>
        <v>2</v>
      </c>
      <c r="AC60" s="17">
        <f>IFERROR($AE$60-2,"N-2")</f>
        <v>3</v>
      </c>
      <c r="AD60" s="17">
        <f>IFERROR($AE$60-1,"N-1")</f>
        <v>4</v>
      </c>
      <c r="AE60" s="17">
        <f>$AA$38</f>
        <v>5</v>
      </c>
      <c r="AF60" s="17">
        <f>IFERROR($AE$60+1,"N+1")</f>
        <v>6</v>
      </c>
      <c r="AG60" s="17">
        <f>IFERROR($AE$60+2,"N+2")</f>
        <v>7</v>
      </c>
      <c r="AH60" s="17">
        <f>IFERROR($AE$60+3,"N+3")</f>
        <v>8</v>
      </c>
      <c r="AI60" s="17">
        <f>IFERROR($AE$60+4,"N+4")</f>
        <v>9</v>
      </c>
      <c r="AL60" s="2" t="s">
        <v>52</v>
      </c>
    </row>
    <row r="61" spans="1:40" ht="20.100000000000001" customHeight="1" x14ac:dyDescent="0.15">
      <c r="A61" s="96"/>
      <c r="B61" s="98" t="s">
        <v>36</v>
      </c>
      <c r="C61" s="98"/>
      <c r="D61" s="98"/>
      <c r="E61" s="107">
        <f>IFERROR(E57-E60,"")</f>
        <v>595663</v>
      </c>
      <c r="F61" s="107"/>
      <c r="G61" s="107">
        <f>IFERROR(G57-G60,"")</f>
        <v>57818000</v>
      </c>
      <c r="H61" s="107"/>
      <c r="I61" s="107">
        <f>IFERROR(I57-I60,"")</f>
        <v>0</v>
      </c>
      <c r="J61" s="107"/>
      <c r="K61" s="107">
        <f>IFERROR(K57-K60,"")</f>
        <v>0</v>
      </c>
      <c r="L61" s="107"/>
      <c r="M61" s="107">
        <f>IFERROR(M57-M60,"")</f>
        <v>0</v>
      </c>
      <c r="N61" s="108"/>
      <c r="AA61" s="18">
        <f t="shared" ref="AA61:AI61" si="2">SUM(AA62:AA74)</f>
        <v>0</v>
      </c>
      <c r="AB61" s="18">
        <f t="shared" si="2"/>
        <v>0</v>
      </c>
      <c r="AC61" s="18">
        <f t="shared" si="2"/>
        <v>0</v>
      </c>
      <c r="AD61" s="18">
        <f t="shared" si="2"/>
        <v>0</v>
      </c>
      <c r="AE61" s="18">
        <f t="shared" si="2"/>
        <v>4338</v>
      </c>
      <c r="AF61" s="18">
        <f t="shared" si="2"/>
        <v>6256</v>
      </c>
      <c r="AG61" s="18">
        <f t="shared" si="2"/>
        <v>0</v>
      </c>
      <c r="AH61" s="18">
        <f t="shared" si="2"/>
        <v>0</v>
      </c>
      <c r="AI61" s="18">
        <f t="shared" si="2"/>
        <v>0</v>
      </c>
      <c r="AL61" s="2" t="s">
        <v>52</v>
      </c>
    </row>
    <row r="62" spans="1:40" ht="20.100000000000001" customHeight="1" x14ac:dyDescent="0.15">
      <c r="A62" s="96"/>
      <c r="B62" s="98" t="s">
        <v>37</v>
      </c>
      <c r="C62" s="98"/>
      <c r="D62" s="98"/>
      <c r="E62" s="109">
        <f>IFERROR(E$60/E$57,"")</f>
        <v>0.9888646551885294</v>
      </c>
      <c r="F62" s="109"/>
      <c r="G62" s="109">
        <f>IFERROR(G$60/G$57,"")</f>
        <v>0</v>
      </c>
      <c r="H62" s="109"/>
      <c r="I62" s="109" t="str">
        <f>IFERROR(I$60/I$57,"")</f>
        <v/>
      </c>
      <c r="J62" s="109"/>
      <c r="K62" s="109" t="str">
        <f>IFERROR(K$60/K$57,"")</f>
        <v/>
      </c>
      <c r="L62" s="109"/>
      <c r="M62" s="109" t="str">
        <f>IFERROR(M$60/M$57,"")</f>
        <v/>
      </c>
      <c r="N62" s="110"/>
      <c r="AA62" s="19">
        <v>0</v>
      </c>
      <c r="AB62" s="19">
        <v>0</v>
      </c>
      <c r="AC62" s="19">
        <v>0</v>
      </c>
      <c r="AD62" s="19">
        <v>0</v>
      </c>
      <c r="AE62" s="19">
        <v>4338</v>
      </c>
      <c r="AF62" s="19">
        <v>6256</v>
      </c>
      <c r="AG62" s="19">
        <v>0</v>
      </c>
      <c r="AH62" s="19">
        <v>0</v>
      </c>
      <c r="AI62" s="19">
        <v>0</v>
      </c>
      <c r="AJ62" s="2" t="s">
        <v>52</v>
      </c>
      <c r="AL62" s="2" t="s">
        <v>52</v>
      </c>
      <c r="AN62" s="2" t="s">
        <v>52</v>
      </c>
    </row>
    <row r="63" spans="1:40" ht="20.100000000000001" customHeight="1" x14ac:dyDescent="0.15">
      <c r="A63" s="102" t="s">
        <v>38</v>
      </c>
      <c r="B63" s="103"/>
      <c r="C63" s="103"/>
      <c r="D63" s="103"/>
      <c r="E63" s="104" t="s">
        <v>479</v>
      </c>
      <c r="F63" s="104"/>
      <c r="G63" s="104"/>
      <c r="H63" s="104"/>
      <c r="I63" s="104"/>
      <c r="J63" s="104"/>
      <c r="K63" s="104"/>
      <c r="L63" s="104"/>
      <c r="M63" s="104"/>
      <c r="N63" s="105"/>
      <c r="AA63" s="19">
        <v>0</v>
      </c>
      <c r="AB63" s="19">
        <v>0</v>
      </c>
      <c r="AC63" s="19">
        <v>0</v>
      </c>
      <c r="AD63" s="19">
        <v>0</v>
      </c>
      <c r="AE63" s="19">
        <v>0</v>
      </c>
      <c r="AF63" s="19">
        <v>0</v>
      </c>
      <c r="AG63" s="19">
        <v>0</v>
      </c>
      <c r="AH63" s="19">
        <v>0</v>
      </c>
      <c r="AI63" s="19">
        <v>0</v>
      </c>
      <c r="AJ63" s="2" t="s">
        <v>52</v>
      </c>
      <c r="AL63" s="2" t="s">
        <v>52</v>
      </c>
      <c r="AN63" s="2" t="s">
        <v>52</v>
      </c>
    </row>
    <row r="64" spans="1:40" ht="20.100000000000001" customHeight="1" x14ac:dyDescent="0.15">
      <c r="A64" s="102"/>
      <c r="B64" s="103"/>
      <c r="C64" s="103"/>
      <c r="D64" s="103"/>
      <c r="E64" s="104"/>
      <c r="F64" s="104"/>
      <c r="G64" s="104"/>
      <c r="H64" s="104"/>
      <c r="I64" s="104"/>
      <c r="J64" s="104"/>
      <c r="K64" s="104"/>
      <c r="L64" s="104"/>
      <c r="M64" s="104"/>
      <c r="N64" s="105"/>
      <c r="AA64" s="19">
        <v>0</v>
      </c>
      <c r="AB64" s="19">
        <v>0</v>
      </c>
      <c r="AC64" s="19">
        <v>0</v>
      </c>
      <c r="AD64" s="19">
        <v>0</v>
      </c>
      <c r="AE64" s="19">
        <v>0</v>
      </c>
      <c r="AF64" s="19">
        <v>0</v>
      </c>
      <c r="AG64" s="19">
        <v>0</v>
      </c>
      <c r="AH64" s="19">
        <v>0</v>
      </c>
      <c r="AI64" s="19">
        <v>0</v>
      </c>
      <c r="AJ64" s="2" t="s">
        <v>52</v>
      </c>
      <c r="AL64" s="2" t="s">
        <v>52</v>
      </c>
      <c r="AN64" s="2" t="s">
        <v>52</v>
      </c>
    </row>
    <row r="65" spans="1:40" ht="20.100000000000001" customHeight="1" x14ac:dyDescent="0.15">
      <c r="A65" s="102"/>
      <c r="B65" s="103"/>
      <c r="C65" s="103"/>
      <c r="D65" s="103"/>
      <c r="E65" s="104"/>
      <c r="F65" s="104"/>
      <c r="G65" s="104"/>
      <c r="H65" s="104"/>
      <c r="I65" s="104"/>
      <c r="J65" s="104"/>
      <c r="K65" s="104"/>
      <c r="L65" s="104"/>
      <c r="M65" s="104"/>
      <c r="N65" s="105"/>
      <c r="AA65" s="19">
        <v>0</v>
      </c>
      <c r="AB65" s="19">
        <v>0</v>
      </c>
      <c r="AC65" s="19">
        <v>0</v>
      </c>
      <c r="AD65" s="19">
        <v>0</v>
      </c>
      <c r="AE65" s="19">
        <v>0</v>
      </c>
      <c r="AF65" s="19">
        <v>0</v>
      </c>
      <c r="AG65" s="19">
        <v>0</v>
      </c>
      <c r="AH65" s="19">
        <v>0</v>
      </c>
      <c r="AI65" s="19">
        <v>0</v>
      </c>
      <c r="AJ65" s="2" t="s">
        <v>52</v>
      </c>
      <c r="AL65" s="2" t="s">
        <v>52</v>
      </c>
      <c r="AN65" s="2" t="s">
        <v>52</v>
      </c>
    </row>
    <row r="66" spans="1:40" ht="20.100000000000001" customHeight="1" x14ac:dyDescent="0.15">
      <c r="A66" s="102"/>
      <c r="B66" s="103"/>
      <c r="C66" s="103"/>
      <c r="D66" s="103"/>
      <c r="E66" s="104"/>
      <c r="F66" s="104"/>
      <c r="G66" s="104"/>
      <c r="H66" s="104"/>
      <c r="I66" s="104"/>
      <c r="J66" s="104"/>
      <c r="K66" s="104"/>
      <c r="L66" s="104"/>
      <c r="M66" s="104"/>
      <c r="N66" s="105"/>
      <c r="AA66" s="19">
        <v>0</v>
      </c>
      <c r="AB66" s="19">
        <v>0</v>
      </c>
      <c r="AC66" s="19">
        <v>0</v>
      </c>
      <c r="AD66" s="19">
        <v>0</v>
      </c>
      <c r="AE66" s="19">
        <v>0</v>
      </c>
      <c r="AF66" s="19">
        <v>0</v>
      </c>
      <c r="AG66" s="19">
        <v>0</v>
      </c>
      <c r="AH66" s="19">
        <v>0</v>
      </c>
      <c r="AI66" s="19">
        <v>0</v>
      </c>
      <c r="AJ66" s="2" t="s">
        <v>52</v>
      </c>
      <c r="AL66" s="2" t="s">
        <v>52</v>
      </c>
      <c r="AN66" s="2" t="s">
        <v>52</v>
      </c>
    </row>
    <row r="67" spans="1:40" ht="20.100000000000001" customHeight="1" x14ac:dyDescent="0.15">
      <c r="A67" s="102"/>
      <c r="B67" s="103"/>
      <c r="C67" s="103"/>
      <c r="D67" s="103"/>
      <c r="E67" s="104"/>
      <c r="F67" s="104"/>
      <c r="G67" s="104"/>
      <c r="H67" s="104"/>
      <c r="I67" s="104"/>
      <c r="J67" s="104"/>
      <c r="K67" s="104"/>
      <c r="L67" s="104"/>
      <c r="M67" s="104"/>
      <c r="N67" s="105"/>
      <c r="AA67" s="19">
        <v>0</v>
      </c>
      <c r="AB67" s="19">
        <v>0</v>
      </c>
      <c r="AC67" s="19">
        <v>0</v>
      </c>
      <c r="AD67" s="19">
        <v>0</v>
      </c>
      <c r="AE67" s="19">
        <v>0</v>
      </c>
      <c r="AF67" s="19">
        <v>0</v>
      </c>
      <c r="AG67" s="19">
        <v>0</v>
      </c>
      <c r="AH67" s="19">
        <v>0</v>
      </c>
      <c r="AI67" s="19">
        <v>0</v>
      </c>
      <c r="AJ67" s="2" t="s">
        <v>52</v>
      </c>
      <c r="AL67" s="2" t="s">
        <v>52</v>
      </c>
      <c r="AN67" s="2" t="s">
        <v>52</v>
      </c>
    </row>
    <row r="68" spans="1:40" ht="20.100000000000001" customHeight="1" x14ac:dyDescent="0.15">
      <c r="A68" s="102" t="s">
        <v>22</v>
      </c>
      <c r="B68" s="103"/>
      <c r="C68" s="103"/>
      <c r="D68" s="103"/>
      <c r="E68" s="103" t="s">
        <v>23</v>
      </c>
      <c r="F68" s="103"/>
      <c r="G68" s="103" t="s">
        <v>24</v>
      </c>
      <c r="H68" s="103"/>
      <c r="I68" s="103" t="s">
        <v>25</v>
      </c>
      <c r="J68" s="103"/>
      <c r="K68" s="103" t="s">
        <v>26</v>
      </c>
      <c r="L68" s="103"/>
      <c r="M68" s="103" t="s">
        <v>27</v>
      </c>
      <c r="N68" s="106"/>
      <c r="AA68" s="19">
        <v>0</v>
      </c>
      <c r="AB68" s="19">
        <v>0</v>
      </c>
      <c r="AC68" s="19">
        <v>0</v>
      </c>
      <c r="AD68" s="19">
        <v>0</v>
      </c>
      <c r="AE68" s="19">
        <v>0</v>
      </c>
      <c r="AF68" s="19">
        <v>0</v>
      </c>
      <c r="AG68" s="19">
        <v>0</v>
      </c>
      <c r="AH68" s="19">
        <v>0</v>
      </c>
      <c r="AI68" s="19">
        <v>0</v>
      </c>
      <c r="AJ68" s="2" t="s">
        <v>52</v>
      </c>
      <c r="AL68" s="2" t="s">
        <v>52</v>
      </c>
      <c r="AN68" s="2" t="s">
        <v>52</v>
      </c>
    </row>
    <row r="69" spans="1:40" ht="20.100000000000001" customHeight="1" x14ac:dyDescent="0.15">
      <c r="A69" s="13"/>
      <c r="B69" s="98" t="s">
        <v>40</v>
      </c>
      <c r="C69" s="98"/>
      <c r="D69" s="14" t="s">
        <v>41</v>
      </c>
      <c r="E69" s="99"/>
      <c r="F69" s="100"/>
      <c r="G69" s="99"/>
      <c r="H69" s="100"/>
      <c r="I69" s="99"/>
      <c r="J69" s="100"/>
      <c r="K69" s="99"/>
      <c r="L69" s="100"/>
      <c r="M69" s="99"/>
      <c r="N69" s="101"/>
      <c r="AA69" s="19">
        <v>0</v>
      </c>
      <c r="AB69" s="19">
        <v>0</v>
      </c>
      <c r="AC69" s="19">
        <v>0</v>
      </c>
      <c r="AD69" s="19">
        <v>0</v>
      </c>
      <c r="AE69" s="19">
        <v>0</v>
      </c>
      <c r="AF69" s="19">
        <v>0</v>
      </c>
      <c r="AG69" s="19">
        <v>0</v>
      </c>
      <c r="AH69" s="19">
        <v>0</v>
      </c>
      <c r="AI69" s="19">
        <v>0</v>
      </c>
      <c r="AJ69" s="2" t="s">
        <v>52</v>
      </c>
      <c r="AL69" s="2" t="s">
        <v>52</v>
      </c>
      <c r="AN69" s="2" t="s">
        <v>52</v>
      </c>
    </row>
    <row r="70" spans="1:40" ht="20.100000000000001" customHeight="1" x14ac:dyDescent="0.15">
      <c r="A70" s="96" t="s">
        <v>42</v>
      </c>
      <c r="B70" s="95" t="s">
        <v>473</v>
      </c>
      <c r="C70" s="95"/>
      <c r="D70" s="20" t="s">
        <v>152</v>
      </c>
      <c r="E70" s="90">
        <f>IFERROR(HLOOKUP($AE$38,$AA$76:$AI$80,2,FALSE),"")</f>
        <v>365</v>
      </c>
      <c r="F70" s="90"/>
      <c r="G70" s="90" t="str">
        <f>IFERROR(HLOOKUP($AF$38,$AA$76:$AI$80,2,FALSE),"")</f>
        <v/>
      </c>
      <c r="H70" s="90"/>
      <c r="I70" s="90" t="str">
        <f>IFERROR(HLOOKUP($AG$38,$AA$76:$AI$80,2,FALSE),"")</f>
        <v/>
      </c>
      <c r="J70" s="90"/>
      <c r="K70" s="90" t="str">
        <f>IFERROR(HLOOKUP($AH$38,$AA$76:$AI$80,2,FALSE),"")</f>
        <v/>
      </c>
      <c r="L70" s="90"/>
      <c r="M70" s="90" t="str">
        <f>IFERROR(HLOOKUP($AI$38,$AA$76:$AI$80,2,FALSE),"")</f>
        <v/>
      </c>
      <c r="N70" s="91"/>
      <c r="AA70" s="19">
        <v>0</v>
      </c>
      <c r="AB70" s="19">
        <v>0</v>
      </c>
      <c r="AC70" s="19">
        <v>0</v>
      </c>
      <c r="AD70" s="19">
        <v>0</v>
      </c>
      <c r="AE70" s="19">
        <v>0</v>
      </c>
      <c r="AF70" s="19">
        <v>0</v>
      </c>
      <c r="AG70" s="19">
        <v>0</v>
      </c>
      <c r="AH70" s="19">
        <v>0</v>
      </c>
      <c r="AI70" s="19">
        <v>0</v>
      </c>
      <c r="AJ70" s="2" t="s">
        <v>52</v>
      </c>
      <c r="AL70" s="2" t="s">
        <v>52</v>
      </c>
      <c r="AN70" s="2" t="s">
        <v>52</v>
      </c>
    </row>
    <row r="71" spans="1:40" ht="20.100000000000001" customHeight="1" x14ac:dyDescent="0.15">
      <c r="A71" s="96"/>
      <c r="B71" s="95" t="s">
        <v>52</v>
      </c>
      <c r="C71" s="95"/>
      <c r="D71" s="20" t="s">
        <v>52</v>
      </c>
      <c r="E71" s="90" t="str">
        <f>IFERROR(HLOOKUP($AE$38,$AA$76:$AI$80,3,FALSE),"")</f>
        <v/>
      </c>
      <c r="F71" s="90"/>
      <c r="G71" s="90" t="str">
        <f>IFERROR(HLOOKUP($AF$38,$AA$76:$AI$80,3,FALSE),"")</f>
        <v/>
      </c>
      <c r="H71" s="90"/>
      <c r="I71" s="90" t="str">
        <f>IFERROR(HLOOKUP($AG$38,$AA$76:$AI$80,3,FALSE),"")</f>
        <v/>
      </c>
      <c r="J71" s="90"/>
      <c r="K71" s="90" t="str">
        <f>IFERROR(HLOOKUP($AH$38,$AA$76:$AI$80,3,FALSE),"")</f>
        <v/>
      </c>
      <c r="L71" s="90"/>
      <c r="M71" s="90" t="str">
        <f>IFERROR(HLOOKUP($AI$38,$AA$76:$AI$80,3,FALSE),"")</f>
        <v/>
      </c>
      <c r="N71" s="91"/>
      <c r="AA71" s="19">
        <v>0</v>
      </c>
      <c r="AB71" s="19">
        <v>0</v>
      </c>
      <c r="AC71" s="19">
        <v>0</v>
      </c>
      <c r="AD71" s="19">
        <v>0</v>
      </c>
      <c r="AE71" s="19">
        <v>0</v>
      </c>
      <c r="AF71" s="19">
        <v>0</v>
      </c>
      <c r="AG71" s="19">
        <v>0</v>
      </c>
      <c r="AH71" s="19">
        <v>0</v>
      </c>
      <c r="AI71" s="19">
        <v>0</v>
      </c>
      <c r="AJ71" s="2" t="s">
        <v>52</v>
      </c>
      <c r="AL71" s="2" t="s">
        <v>52</v>
      </c>
      <c r="AN71" s="2" t="s">
        <v>52</v>
      </c>
    </row>
    <row r="72" spans="1:40" ht="20.100000000000001" customHeight="1" x14ac:dyDescent="0.15">
      <c r="A72" s="96"/>
      <c r="B72" s="95" t="s">
        <v>52</v>
      </c>
      <c r="C72" s="95"/>
      <c r="D72" s="20" t="s">
        <v>52</v>
      </c>
      <c r="E72" s="90" t="str">
        <f>IFERROR(HLOOKUP($AE$38,$AA$76:$AI$80,4,FALSE),"")</f>
        <v/>
      </c>
      <c r="F72" s="90"/>
      <c r="G72" s="90" t="str">
        <f>IFERROR(HLOOKUP($AF$38,$AA$76:$AI$80,4,FALSE),"")</f>
        <v/>
      </c>
      <c r="H72" s="90"/>
      <c r="I72" s="90" t="str">
        <f>IFERROR(HLOOKUP($AG$38,$AA$76:$AI$80,4,FALSE),"")</f>
        <v/>
      </c>
      <c r="J72" s="90"/>
      <c r="K72" s="90" t="str">
        <f>IFERROR(HLOOKUP($AH$38,$AA$76:$AI$80,4,FALSE),"")</f>
        <v/>
      </c>
      <c r="L72" s="90"/>
      <c r="M72" s="90" t="str">
        <f>IFERROR(HLOOKUP($AI$38,$AA$76:$AI$80,4,FALSE),"")</f>
        <v/>
      </c>
      <c r="N72" s="91"/>
      <c r="AA72" s="19">
        <v>0</v>
      </c>
      <c r="AB72" s="19">
        <v>0</v>
      </c>
      <c r="AC72" s="19">
        <v>0</v>
      </c>
      <c r="AD72" s="19">
        <v>0</v>
      </c>
      <c r="AE72" s="19">
        <v>0</v>
      </c>
      <c r="AF72" s="19">
        <v>0</v>
      </c>
      <c r="AG72" s="19">
        <v>0</v>
      </c>
      <c r="AH72" s="19">
        <v>0</v>
      </c>
      <c r="AI72" s="19">
        <v>0</v>
      </c>
      <c r="AJ72" s="2" t="s">
        <v>52</v>
      </c>
      <c r="AL72" s="2" t="s">
        <v>52</v>
      </c>
      <c r="AN72" s="2" t="s">
        <v>52</v>
      </c>
    </row>
    <row r="73" spans="1:40" ht="20.100000000000001" customHeight="1" thickBot="1" x14ac:dyDescent="0.2">
      <c r="A73" s="97"/>
      <c r="B73" s="92" t="s">
        <v>52</v>
      </c>
      <c r="C73" s="92"/>
      <c r="D73" s="21" t="s">
        <v>52</v>
      </c>
      <c r="E73" s="93" t="str">
        <f>IFERROR(HLOOKUP($AE$38,$AA$76:$AI$80,5,FALSE),"")</f>
        <v/>
      </c>
      <c r="F73" s="93"/>
      <c r="G73" s="93" t="str">
        <f>IFERROR(HLOOKUP($AF$38,$AA$76:$AI$80,5,FALSE),"")</f>
        <v/>
      </c>
      <c r="H73" s="93"/>
      <c r="I73" s="93" t="str">
        <f>IFERROR(HLOOKUP($AG$38,$AA$76:$AI$80,5,FALSE),"")</f>
        <v/>
      </c>
      <c r="J73" s="93"/>
      <c r="K73" s="93" t="str">
        <f>IFERROR(HLOOKUP($AH$38,$AA$76:$AI$80,5,FALSE),"")</f>
        <v/>
      </c>
      <c r="L73" s="93"/>
      <c r="M73" s="93" t="str">
        <f>IFERROR(HLOOKUP($AI$38,$AA$76:$AI$80,5,FALSE),"")</f>
        <v/>
      </c>
      <c r="N73" s="94"/>
      <c r="AA73" s="19">
        <v>0</v>
      </c>
      <c r="AB73" s="19">
        <v>0</v>
      </c>
      <c r="AC73" s="19">
        <v>0</v>
      </c>
      <c r="AD73" s="19">
        <v>0</v>
      </c>
      <c r="AE73" s="19">
        <v>0</v>
      </c>
      <c r="AF73" s="19">
        <v>0</v>
      </c>
      <c r="AG73" s="19">
        <v>0</v>
      </c>
      <c r="AH73" s="19">
        <v>0</v>
      </c>
      <c r="AI73" s="19">
        <v>0</v>
      </c>
      <c r="AJ73" s="2" t="s">
        <v>52</v>
      </c>
      <c r="AL73" s="2" t="s">
        <v>52</v>
      </c>
      <c r="AN73" s="2" t="s">
        <v>52</v>
      </c>
    </row>
    <row r="74" spans="1:40" ht="14.25" thickTop="1" x14ac:dyDescent="0.15">
      <c r="AA74" s="22">
        <v>0</v>
      </c>
      <c r="AB74" s="22">
        <v>0</v>
      </c>
      <c r="AC74" s="22">
        <v>0</v>
      </c>
      <c r="AD74" s="22">
        <v>0</v>
      </c>
      <c r="AE74" s="22">
        <v>0</v>
      </c>
      <c r="AF74" s="22">
        <v>0</v>
      </c>
      <c r="AG74" s="22">
        <v>0</v>
      </c>
      <c r="AH74" s="22">
        <v>0</v>
      </c>
      <c r="AI74" s="22">
        <v>0</v>
      </c>
      <c r="AJ74" s="2" t="s">
        <v>52</v>
      </c>
      <c r="AL74" s="2" t="s">
        <v>52</v>
      </c>
      <c r="AN74" s="2" t="s">
        <v>52</v>
      </c>
    </row>
    <row r="75" spans="1:40" ht="24" customHeight="1" x14ac:dyDescent="0.15">
      <c r="AJ75" s="2" t="s">
        <v>52</v>
      </c>
      <c r="AN75" s="2" t="s">
        <v>52</v>
      </c>
    </row>
    <row r="76" spans="1:40" ht="18.95" customHeight="1" x14ac:dyDescent="0.15">
      <c r="AA76" s="17">
        <f>IFERROR($AE$76-4,"N-4")</f>
        <v>1</v>
      </c>
      <c r="AB76" s="17">
        <f>IFERROR($AE$76-3,"N-3")</f>
        <v>2</v>
      </c>
      <c r="AC76" s="17">
        <f>IFERROR($AE$76-2,"N-2")</f>
        <v>3</v>
      </c>
      <c r="AD76" s="17">
        <f>IFERROR($AE$76-1,"N-1")</f>
        <v>4</v>
      </c>
      <c r="AE76" s="17">
        <f>$AA$38</f>
        <v>5</v>
      </c>
      <c r="AF76" s="17">
        <f>IFERROR($AE$76+1,"N+1")</f>
        <v>6</v>
      </c>
      <c r="AG76" s="17">
        <f>IFERROR($AE$76+2,"N+2")</f>
        <v>7</v>
      </c>
      <c r="AH76" s="17">
        <f>IFERROR($AE$76+3,"N+3")</f>
        <v>8</v>
      </c>
      <c r="AI76" s="17">
        <f>IFERROR($AE$76+4,"N+4")</f>
        <v>9</v>
      </c>
      <c r="AL76" s="2" t="s">
        <v>52</v>
      </c>
      <c r="AN76" s="2" t="s">
        <v>52</v>
      </c>
    </row>
    <row r="77" spans="1:40" ht="18.95" customHeight="1" x14ac:dyDescent="0.15">
      <c r="AA77" s="18" t="s">
        <v>52</v>
      </c>
      <c r="AB77" s="18" t="s">
        <v>52</v>
      </c>
      <c r="AC77" s="18" t="s">
        <v>52</v>
      </c>
      <c r="AD77" s="18" t="s">
        <v>52</v>
      </c>
      <c r="AE77" s="18">
        <v>365</v>
      </c>
      <c r="AF77" s="18" t="s">
        <v>52</v>
      </c>
      <c r="AG77" s="18" t="s">
        <v>52</v>
      </c>
      <c r="AH77" s="18" t="s">
        <v>52</v>
      </c>
      <c r="AI77" s="18" t="s">
        <v>52</v>
      </c>
      <c r="AJ77" s="2" t="s">
        <v>52</v>
      </c>
      <c r="AL77" s="2" t="s">
        <v>52</v>
      </c>
      <c r="AN77" s="2" t="s">
        <v>52</v>
      </c>
    </row>
    <row r="78" spans="1:40" ht="18.95" customHeight="1" x14ac:dyDescent="0.15">
      <c r="AA78" s="19" t="s">
        <v>52</v>
      </c>
      <c r="AB78" s="19" t="s">
        <v>52</v>
      </c>
      <c r="AC78" s="19" t="s">
        <v>52</v>
      </c>
      <c r="AD78" s="19" t="s">
        <v>52</v>
      </c>
      <c r="AE78" s="19" t="s">
        <v>52</v>
      </c>
      <c r="AF78" s="19" t="s">
        <v>52</v>
      </c>
      <c r="AG78" s="19" t="s">
        <v>52</v>
      </c>
      <c r="AH78" s="19" t="s">
        <v>52</v>
      </c>
      <c r="AI78" s="19" t="s">
        <v>52</v>
      </c>
      <c r="AJ78" s="2" t="s">
        <v>52</v>
      </c>
      <c r="AL78" s="2" t="s">
        <v>52</v>
      </c>
      <c r="AN78" s="2" t="s">
        <v>52</v>
      </c>
    </row>
    <row r="79" spans="1:40" ht="18.95" customHeight="1" x14ac:dyDescent="0.15">
      <c r="AA79" s="19" t="s">
        <v>52</v>
      </c>
      <c r="AB79" s="19" t="s">
        <v>52</v>
      </c>
      <c r="AC79" s="19" t="s">
        <v>52</v>
      </c>
      <c r="AD79" s="19" t="s">
        <v>52</v>
      </c>
      <c r="AE79" s="19" t="s">
        <v>52</v>
      </c>
      <c r="AF79" s="19" t="s">
        <v>52</v>
      </c>
      <c r="AG79" s="19" t="s">
        <v>52</v>
      </c>
      <c r="AH79" s="19" t="s">
        <v>52</v>
      </c>
      <c r="AI79" s="19" t="s">
        <v>52</v>
      </c>
      <c r="AJ79" s="2" t="s">
        <v>52</v>
      </c>
      <c r="AL79" s="2" t="s">
        <v>52</v>
      </c>
      <c r="AN79" s="2" t="s">
        <v>52</v>
      </c>
    </row>
    <row r="80" spans="1:40" ht="18.95" customHeight="1" x14ac:dyDescent="0.15">
      <c r="AA80" s="22" t="s">
        <v>52</v>
      </c>
      <c r="AB80" s="22" t="s">
        <v>52</v>
      </c>
      <c r="AC80" s="22" t="s">
        <v>52</v>
      </c>
      <c r="AD80" s="22" t="s">
        <v>52</v>
      </c>
      <c r="AE80" s="22" t="s">
        <v>52</v>
      </c>
      <c r="AF80" s="22" t="s">
        <v>52</v>
      </c>
      <c r="AG80" s="22" t="s">
        <v>52</v>
      </c>
      <c r="AH80" s="22" t="s">
        <v>52</v>
      </c>
      <c r="AI80" s="22" t="s">
        <v>52</v>
      </c>
      <c r="AJ80" s="2" t="s">
        <v>52</v>
      </c>
      <c r="AL80" s="2" t="s">
        <v>52</v>
      </c>
      <c r="AN80" s="2" t="s">
        <v>52</v>
      </c>
    </row>
    <row r="81" spans="1:38" ht="14.25" thickBot="1" x14ac:dyDescent="0.2">
      <c r="AJ81" s="2" t="s">
        <v>52</v>
      </c>
      <c r="AL81" s="2" t="s">
        <v>52</v>
      </c>
    </row>
    <row r="82" spans="1:38" ht="18" thickTop="1" thickBot="1" x14ac:dyDescent="0.2">
      <c r="A82" s="57" t="s">
        <v>1</v>
      </c>
      <c r="B82" s="58"/>
      <c r="C82" s="58"/>
      <c r="D82" s="58"/>
      <c r="E82" s="87"/>
      <c r="F82" s="87"/>
      <c r="G82" s="58"/>
      <c r="H82" s="58"/>
      <c r="I82" s="58"/>
      <c r="J82" s="58"/>
      <c r="K82" s="58"/>
      <c r="L82" s="58"/>
      <c r="M82" s="58"/>
      <c r="N82" s="59"/>
    </row>
    <row r="83" spans="1:38" ht="15" thickTop="1" thickBot="1" x14ac:dyDescent="0.2">
      <c r="A83" s="88" t="s">
        <v>3</v>
      </c>
      <c r="B83" s="89"/>
      <c r="C83" s="89"/>
      <c r="D83" s="89"/>
      <c r="E83" s="78" t="s">
        <v>59</v>
      </c>
      <c r="F83" s="79"/>
      <c r="G83" s="80" t="s">
        <v>4</v>
      </c>
      <c r="H83" s="81"/>
      <c r="I83" s="81"/>
      <c r="J83" s="81"/>
      <c r="K83" s="81"/>
      <c r="L83" s="81"/>
      <c r="M83" s="81"/>
      <c r="N83" s="82"/>
    </row>
    <row r="84" spans="1:38" ht="15" thickTop="1" thickBot="1" x14ac:dyDescent="0.2">
      <c r="A84" s="85"/>
      <c r="B84" s="86"/>
      <c r="C84" s="86"/>
      <c r="D84" s="86"/>
      <c r="E84" s="78"/>
      <c r="F84" s="79"/>
      <c r="G84" s="80"/>
      <c r="H84" s="81"/>
      <c r="I84" s="81"/>
      <c r="J84" s="81"/>
      <c r="K84" s="81"/>
      <c r="L84" s="81"/>
      <c r="M84" s="81"/>
      <c r="N84" s="82"/>
    </row>
    <row r="85" spans="1:38" ht="15" thickTop="1" thickBot="1" x14ac:dyDescent="0.2">
      <c r="A85" s="3866" t="s">
        <v>7</v>
      </c>
      <c r="B85" s="3867"/>
      <c r="C85" s="3867"/>
      <c r="D85" s="3867"/>
      <c r="E85" s="78" t="s">
        <v>60</v>
      </c>
      <c r="F85" s="79"/>
      <c r="G85" s="80" t="s">
        <v>8</v>
      </c>
      <c r="H85" s="81"/>
      <c r="I85" s="81"/>
      <c r="J85" s="81"/>
      <c r="K85" s="81"/>
      <c r="L85" s="81"/>
      <c r="M85" s="81"/>
      <c r="N85" s="82"/>
    </row>
    <row r="86" spans="1:38" ht="15" thickTop="1" thickBot="1" x14ac:dyDescent="0.2">
      <c r="A86" s="60"/>
      <c r="B86" s="61"/>
      <c r="C86" s="61"/>
      <c r="D86" s="61"/>
      <c r="E86" s="78"/>
      <c r="F86" s="79"/>
      <c r="G86" s="80"/>
      <c r="H86" s="81"/>
      <c r="I86" s="81"/>
      <c r="J86" s="81"/>
      <c r="K86" s="81"/>
      <c r="L86" s="81"/>
      <c r="M86" s="81"/>
      <c r="N86" s="82"/>
    </row>
    <row r="87" spans="1:38" ht="15" thickTop="1" thickBot="1" x14ac:dyDescent="0.2">
      <c r="A87" s="3866" t="s">
        <v>11</v>
      </c>
      <c r="B87" s="3867"/>
      <c r="C87" s="3867"/>
      <c r="D87" s="3867"/>
      <c r="E87" s="78" t="s">
        <v>61</v>
      </c>
      <c r="F87" s="79"/>
      <c r="G87" s="80" t="s">
        <v>12</v>
      </c>
      <c r="H87" s="81"/>
      <c r="I87" s="81"/>
      <c r="J87" s="81"/>
      <c r="K87" s="81"/>
      <c r="L87" s="81"/>
      <c r="M87" s="81"/>
      <c r="N87" s="82"/>
    </row>
    <row r="88" spans="1:38" ht="15" thickTop="1" thickBot="1" x14ac:dyDescent="0.2">
      <c r="A88" s="60"/>
      <c r="B88" s="61"/>
      <c r="C88" s="61"/>
      <c r="D88" s="61"/>
      <c r="E88" s="78"/>
      <c r="F88" s="79"/>
      <c r="G88" s="80"/>
      <c r="H88" s="81"/>
      <c r="I88" s="81"/>
      <c r="J88" s="81"/>
      <c r="K88" s="81"/>
      <c r="L88" s="81"/>
      <c r="M88" s="81"/>
      <c r="N88" s="82"/>
    </row>
    <row r="89" spans="1:38" ht="15" thickTop="1" thickBot="1" x14ac:dyDescent="0.2">
      <c r="A89" s="3877" t="s">
        <v>14</v>
      </c>
      <c r="B89" s="3878"/>
      <c r="C89" s="3878"/>
      <c r="D89" s="3878"/>
      <c r="E89" s="78" t="s">
        <v>62</v>
      </c>
      <c r="F89" s="79"/>
      <c r="G89" s="80" t="s">
        <v>15</v>
      </c>
      <c r="H89" s="81"/>
      <c r="I89" s="81"/>
      <c r="J89" s="81"/>
      <c r="K89" s="81"/>
      <c r="L89" s="81"/>
      <c r="M89" s="81"/>
      <c r="N89" s="82"/>
    </row>
    <row r="90" spans="1:38" ht="15" thickTop="1" thickBot="1" x14ac:dyDescent="0.2">
      <c r="A90" s="85"/>
      <c r="B90" s="86"/>
      <c r="C90" s="86"/>
      <c r="D90" s="86"/>
      <c r="E90" s="78"/>
      <c r="F90" s="79"/>
      <c r="G90" s="80"/>
      <c r="H90" s="81"/>
      <c r="I90" s="81"/>
      <c r="J90" s="81"/>
      <c r="K90" s="81"/>
      <c r="L90" s="81"/>
      <c r="M90" s="81"/>
      <c r="N90" s="82"/>
    </row>
    <row r="91" spans="1:38" ht="14.25" thickTop="1" x14ac:dyDescent="0.15">
      <c r="A91" s="3866" t="s">
        <v>16</v>
      </c>
      <c r="B91" s="3867"/>
      <c r="C91" s="3867"/>
      <c r="D91" s="3868"/>
      <c r="E91" s="51" t="s">
        <v>475</v>
      </c>
      <c r="F91" s="52"/>
      <c r="G91" s="52"/>
      <c r="H91" s="52"/>
      <c r="I91" s="52"/>
      <c r="J91" s="52"/>
      <c r="K91" s="52"/>
      <c r="L91" s="52"/>
      <c r="M91" s="52"/>
      <c r="N91" s="53"/>
    </row>
    <row r="92" spans="1:38" x14ac:dyDescent="0.15">
      <c r="A92" s="42"/>
      <c r="B92" s="43"/>
      <c r="C92" s="43"/>
      <c r="D92" s="44"/>
      <c r="E92" s="51"/>
      <c r="F92" s="52"/>
      <c r="G92" s="52"/>
      <c r="H92" s="52"/>
      <c r="I92" s="52"/>
      <c r="J92" s="52"/>
      <c r="K92" s="52"/>
      <c r="L92" s="52"/>
      <c r="M92" s="52"/>
      <c r="N92" s="53"/>
    </row>
    <row r="93" spans="1:38" x14ac:dyDescent="0.15">
      <c r="A93" s="42"/>
      <c r="B93" s="43"/>
      <c r="C93" s="43"/>
      <c r="D93" s="44"/>
      <c r="E93" s="51"/>
      <c r="F93" s="52"/>
      <c r="G93" s="52"/>
      <c r="H93" s="52"/>
      <c r="I93" s="52"/>
      <c r="J93" s="52"/>
      <c r="K93" s="52"/>
      <c r="L93" s="52"/>
      <c r="M93" s="52"/>
      <c r="N93" s="53"/>
    </row>
    <row r="94" spans="1:38" x14ac:dyDescent="0.15">
      <c r="A94" s="42"/>
      <c r="B94" s="43"/>
      <c r="C94" s="43"/>
      <c r="D94" s="44"/>
      <c r="E94" s="51"/>
      <c r="F94" s="52"/>
      <c r="G94" s="52"/>
      <c r="H94" s="52"/>
      <c r="I94" s="52"/>
      <c r="J94" s="52"/>
      <c r="K94" s="52"/>
      <c r="L94" s="52"/>
      <c r="M94" s="52"/>
      <c r="N94" s="53"/>
    </row>
    <row r="95" spans="1:38" ht="14.25" thickBot="1" x14ac:dyDescent="0.2">
      <c r="A95" s="45"/>
      <c r="B95" s="46"/>
      <c r="C95" s="46"/>
      <c r="D95" s="47"/>
      <c r="E95" s="54"/>
      <c r="F95" s="55"/>
      <c r="G95" s="55"/>
      <c r="H95" s="55"/>
      <c r="I95" s="55"/>
      <c r="J95" s="55"/>
      <c r="K95" s="55"/>
      <c r="L95" s="55"/>
      <c r="M95" s="55"/>
      <c r="N95" s="56"/>
    </row>
    <row r="96" spans="1:38" ht="15" thickTop="1" thickBot="1" x14ac:dyDescent="0.2"/>
    <row r="97" spans="1:14" ht="17.25" thickTop="1" x14ac:dyDescent="0.15">
      <c r="A97" s="57" t="s">
        <v>21</v>
      </c>
      <c r="B97" s="58"/>
      <c r="C97" s="58"/>
      <c r="D97" s="58"/>
      <c r="E97" s="58"/>
      <c r="F97" s="58"/>
      <c r="G97" s="58"/>
      <c r="H97" s="58"/>
      <c r="I97" s="58"/>
      <c r="J97" s="58"/>
      <c r="K97" s="58"/>
      <c r="L97" s="58"/>
      <c r="M97" s="58"/>
      <c r="N97" s="59"/>
    </row>
    <row r="98" spans="1:14" x14ac:dyDescent="0.15">
      <c r="A98" s="3866" t="s">
        <v>28</v>
      </c>
      <c r="B98" s="3867"/>
      <c r="C98" s="3867"/>
      <c r="D98" s="3868"/>
      <c r="E98" s="3872" t="s">
        <v>64</v>
      </c>
      <c r="F98" s="3873"/>
      <c r="G98" s="3874" t="s">
        <v>29</v>
      </c>
      <c r="H98" s="3875"/>
      <c r="I98" s="3875"/>
      <c r="J98" s="3875"/>
      <c r="K98" s="3875"/>
      <c r="L98" s="3875"/>
      <c r="M98" s="3875"/>
      <c r="N98" s="3876"/>
    </row>
    <row r="99" spans="1:14" x14ac:dyDescent="0.15">
      <c r="A99" s="42"/>
      <c r="B99" s="43"/>
      <c r="C99" s="43"/>
      <c r="D99" s="44"/>
      <c r="E99" s="65"/>
      <c r="F99" s="66"/>
      <c r="G99" s="72"/>
      <c r="H99" s="73"/>
      <c r="I99" s="73"/>
      <c r="J99" s="73"/>
      <c r="K99" s="73"/>
      <c r="L99" s="73"/>
      <c r="M99" s="73"/>
      <c r="N99" s="74"/>
    </row>
    <row r="100" spans="1:14" x14ac:dyDescent="0.15">
      <c r="A100" s="42"/>
      <c r="B100" s="43"/>
      <c r="C100" s="43"/>
      <c r="D100" s="44"/>
      <c r="E100" s="65"/>
      <c r="F100" s="66"/>
      <c r="G100" s="72"/>
      <c r="H100" s="73"/>
      <c r="I100" s="73"/>
      <c r="J100" s="73"/>
      <c r="K100" s="73"/>
      <c r="L100" s="73"/>
      <c r="M100" s="73"/>
      <c r="N100" s="74"/>
    </row>
    <row r="101" spans="1:14" x14ac:dyDescent="0.15">
      <c r="A101" s="42"/>
      <c r="B101" s="43"/>
      <c r="C101" s="43"/>
      <c r="D101" s="44"/>
      <c r="E101" s="65"/>
      <c r="F101" s="66"/>
      <c r="G101" s="72"/>
      <c r="H101" s="73"/>
      <c r="I101" s="73"/>
      <c r="J101" s="73"/>
      <c r="K101" s="73"/>
      <c r="L101" s="73"/>
      <c r="M101" s="73"/>
      <c r="N101" s="74"/>
    </row>
    <row r="102" spans="1:14" x14ac:dyDescent="0.15">
      <c r="A102" s="42"/>
      <c r="B102" s="43"/>
      <c r="C102" s="43"/>
      <c r="D102" s="44"/>
      <c r="E102" s="65"/>
      <c r="F102" s="66"/>
      <c r="G102" s="72"/>
      <c r="H102" s="73"/>
      <c r="I102" s="73"/>
      <c r="J102" s="73"/>
      <c r="K102" s="73"/>
      <c r="L102" s="73"/>
      <c r="M102" s="73"/>
      <c r="N102" s="74"/>
    </row>
    <row r="103" spans="1:14" x14ac:dyDescent="0.15">
      <c r="A103" s="42"/>
      <c r="B103" s="43"/>
      <c r="C103" s="43"/>
      <c r="D103" s="44"/>
      <c r="E103" s="65"/>
      <c r="F103" s="66"/>
      <c r="G103" s="72"/>
      <c r="H103" s="73"/>
      <c r="I103" s="73"/>
      <c r="J103" s="73"/>
      <c r="K103" s="73"/>
      <c r="L103" s="73"/>
      <c r="M103" s="73"/>
      <c r="N103" s="74"/>
    </row>
    <row r="104" spans="1:14" x14ac:dyDescent="0.15">
      <c r="A104" s="60"/>
      <c r="B104" s="61"/>
      <c r="C104" s="61"/>
      <c r="D104" s="62"/>
      <c r="E104" s="67"/>
      <c r="F104" s="68"/>
      <c r="G104" s="75"/>
      <c r="H104" s="76"/>
      <c r="I104" s="76"/>
      <c r="J104" s="76"/>
      <c r="K104" s="76"/>
      <c r="L104" s="76"/>
      <c r="M104" s="76"/>
      <c r="N104" s="77"/>
    </row>
    <row r="105" spans="1:14" x14ac:dyDescent="0.15">
      <c r="A105" s="3866" t="s">
        <v>39</v>
      </c>
      <c r="B105" s="3867"/>
      <c r="C105" s="3867"/>
      <c r="D105" s="3868"/>
      <c r="E105" s="3869" t="s">
        <v>476</v>
      </c>
      <c r="F105" s="3870"/>
      <c r="G105" s="3870"/>
      <c r="H105" s="3870"/>
      <c r="I105" s="3870"/>
      <c r="J105" s="3870"/>
      <c r="K105" s="3870"/>
      <c r="L105" s="3870"/>
      <c r="M105" s="3870"/>
      <c r="N105" s="3871"/>
    </row>
    <row r="106" spans="1:14" x14ac:dyDescent="0.15">
      <c r="A106" s="42"/>
      <c r="B106" s="43"/>
      <c r="C106" s="43"/>
      <c r="D106" s="44"/>
      <c r="E106" s="51"/>
      <c r="F106" s="52"/>
      <c r="G106" s="52"/>
      <c r="H106" s="52"/>
      <c r="I106" s="52"/>
      <c r="J106" s="52"/>
      <c r="K106" s="52"/>
      <c r="L106" s="52"/>
      <c r="M106" s="52"/>
      <c r="N106" s="53"/>
    </row>
    <row r="107" spans="1:14" x14ac:dyDescent="0.15">
      <c r="A107" s="42"/>
      <c r="B107" s="43"/>
      <c r="C107" s="43"/>
      <c r="D107" s="44"/>
      <c r="E107" s="51"/>
      <c r="F107" s="52"/>
      <c r="G107" s="52"/>
      <c r="H107" s="52"/>
      <c r="I107" s="52"/>
      <c r="J107" s="52"/>
      <c r="K107" s="52"/>
      <c r="L107" s="52"/>
      <c r="M107" s="52"/>
      <c r="N107" s="53"/>
    </row>
    <row r="108" spans="1:14" x14ac:dyDescent="0.15">
      <c r="A108" s="42"/>
      <c r="B108" s="43"/>
      <c r="C108" s="43"/>
      <c r="D108" s="44"/>
      <c r="E108" s="51"/>
      <c r="F108" s="52"/>
      <c r="G108" s="52"/>
      <c r="H108" s="52"/>
      <c r="I108" s="52"/>
      <c r="J108" s="52"/>
      <c r="K108" s="52"/>
      <c r="L108" s="52"/>
      <c r="M108" s="52"/>
      <c r="N108" s="53"/>
    </row>
    <row r="109" spans="1:14" x14ac:dyDescent="0.15">
      <c r="A109" s="42"/>
      <c r="B109" s="43"/>
      <c r="C109" s="43"/>
      <c r="D109" s="44"/>
      <c r="E109" s="51"/>
      <c r="F109" s="52"/>
      <c r="G109" s="52"/>
      <c r="H109" s="52"/>
      <c r="I109" s="52"/>
      <c r="J109" s="52"/>
      <c r="K109" s="52"/>
      <c r="L109" s="52"/>
      <c r="M109" s="52"/>
      <c r="N109" s="53"/>
    </row>
    <row r="110" spans="1:14" x14ac:dyDescent="0.15">
      <c r="A110" s="42"/>
      <c r="B110" s="43"/>
      <c r="C110" s="43"/>
      <c r="D110" s="44"/>
      <c r="E110" s="51"/>
      <c r="F110" s="52"/>
      <c r="G110" s="52"/>
      <c r="H110" s="52"/>
      <c r="I110" s="52"/>
      <c r="J110" s="52"/>
      <c r="K110" s="52"/>
      <c r="L110" s="52"/>
      <c r="M110" s="52"/>
      <c r="N110" s="53"/>
    </row>
    <row r="111" spans="1:14" x14ac:dyDescent="0.15">
      <c r="A111" s="42"/>
      <c r="B111" s="43"/>
      <c r="C111" s="43"/>
      <c r="D111" s="44"/>
      <c r="E111" s="51"/>
      <c r="F111" s="52"/>
      <c r="G111" s="52"/>
      <c r="H111" s="52"/>
      <c r="I111" s="52"/>
      <c r="J111" s="52"/>
      <c r="K111" s="52"/>
      <c r="L111" s="52"/>
      <c r="M111" s="52"/>
      <c r="N111" s="53"/>
    </row>
    <row r="112" spans="1:14" x14ac:dyDescent="0.15">
      <c r="A112" s="42"/>
      <c r="B112" s="43"/>
      <c r="C112" s="43"/>
      <c r="D112" s="44"/>
      <c r="E112" s="51"/>
      <c r="F112" s="52"/>
      <c r="G112" s="52"/>
      <c r="H112" s="52"/>
      <c r="I112" s="52"/>
      <c r="J112" s="52"/>
      <c r="K112" s="52"/>
      <c r="L112" s="52"/>
      <c r="M112" s="52"/>
      <c r="N112" s="53"/>
    </row>
    <row r="113" spans="1:14" x14ac:dyDescent="0.15">
      <c r="A113" s="42"/>
      <c r="B113" s="43"/>
      <c r="C113" s="43"/>
      <c r="D113" s="44"/>
      <c r="E113" s="51"/>
      <c r="F113" s="52"/>
      <c r="G113" s="52"/>
      <c r="H113" s="52"/>
      <c r="I113" s="52"/>
      <c r="J113" s="52"/>
      <c r="K113" s="52"/>
      <c r="L113" s="52"/>
      <c r="M113" s="52"/>
      <c r="N113" s="53"/>
    </row>
    <row r="114" spans="1:14" x14ac:dyDescent="0.15">
      <c r="A114" s="42"/>
      <c r="B114" s="43"/>
      <c r="C114" s="43"/>
      <c r="D114" s="44"/>
      <c r="E114" s="51"/>
      <c r="F114" s="52"/>
      <c r="G114" s="52"/>
      <c r="H114" s="52"/>
      <c r="I114" s="52"/>
      <c r="J114" s="52"/>
      <c r="K114" s="52"/>
      <c r="L114" s="52"/>
      <c r="M114" s="52"/>
      <c r="N114" s="53"/>
    </row>
    <row r="115" spans="1:14" ht="14.25" thickBot="1" x14ac:dyDescent="0.2">
      <c r="A115" s="45"/>
      <c r="B115" s="46"/>
      <c r="C115" s="46"/>
      <c r="D115" s="47"/>
      <c r="E115" s="54"/>
      <c r="F115" s="55"/>
      <c r="G115" s="55"/>
      <c r="H115" s="55"/>
      <c r="I115" s="55"/>
      <c r="J115" s="55"/>
      <c r="K115" s="55"/>
      <c r="L115" s="55"/>
      <c r="M115" s="55"/>
      <c r="N115" s="56"/>
    </row>
    <row r="116" spans="1:14" ht="14.25" thickTop="1" x14ac:dyDescent="0.15"/>
  </sheetData>
  <mergeCells count="230">
    <mergeCell ref="A6:D6"/>
    <mergeCell ref="E6:N6"/>
    <mergeCell ref="P6:S7"/>
    <mergeCell ref="T6:T7"/>
    <mergeCell ref="U6:X7"/>
    <mergeCell ref="A7:D7"/>
    <mergeCell ref="E7:N7"/>
    <mergeCell ref="A1:X1"/>
    <mergeCell ref="A3:N3"/>
    <mergeCell ref="P3:X3"/>
    <mergeCell ref="A4:D4"/>
    <mergeCell ref="E4:N4"/>
    <mergeCell ref="P4:S5"/>
    <mergeCell ref="T4:T5"/>
    <mergeCell ref="U4:X5"/>
    <mergeCell ref="A5:D5"/>
    <mergeCell ref="E5:N5"/>
    <mergeCell ref="P12:S16"/>
    <mergeCell ref="T12:X16"/>
    <mergeCell ref="A14:D14"/>
    <mergeCell ref="E14:N14"/>
    <mergeCell ref="A15:D15"/>
    <mergeCell ref="E15:N15"/>
    <mergeCell ref="A16:D16"/>
    <mergeCell ref="E16:N16"/>
    <mergeCell ref="A8:D8"/>
    <mergeCell ref="E8:N8"/>
    <mergeCell ref="P8:S9"/>
    <mergeCell ref="T8:T9"/>
    <mergeCell ref="U8:X9"/>
    <mergeCell ref="A9:D13"/>
    <mergeCell ref="E9:N13"/>
    <mergeCell ref="P10:S11"/>
    <mergeCell ref="T10:T11"/>
    <mergeCell ref="U10:X11"/>
    <mergeCell ref="A18:N18"/>
    <mergeCell ref="P18:X18"/>
    <mergeCell ref="A19:D19"/>
    <mergeCell ref="E19:F19"/>
    <mergeCell ref="G19:H19"/>
    <mergeCell ref="I19:J19"/>
    <mergeCell ref="K19:L19"/>
    <mergeCell ref="M19:N19"/>
    <mergeCell ref="P19:S25"/>
    <mergeCell ref="T19:T25"/>
    <mergeCell ref="C22:D22"/>
    <mergeCell ref="B23:D23"/>
    <mergeCell ref="E23:F23"/>
    <mergeCell ref="G23:H23"/>
    <mergeCell ref="I23:J23"/>
    <mergeCell ref="K23:L23"/>
    <mergeCell ref="U19:X25"/>
    <mergeCell ref="A20:A25"/>
    <mergeCell ref="B20:D20"/>
    <mergeCell ref="E20:F20"/>
    <mergeCell ref="G20:H20"/>
    <mergeCell ref="I20:J20"/>
    <mergeCell ref="K20:L20"/>
    <mergeCell ref="M20:N20"/>
    <mergeCell ref="B21:B22"/>
    <mergeCell ref="C21:D21"/>
    <mergeCell ref="B25:D25"/>
    <mergeCell ref="E25:F25"/>
    <mergeCell ref="G25:H25"/>
    <mergeCell ref="I25:J25"/>
    <mergeCell ref="K25:L25"/>
    <mergeCell ref="M25:N25"/>
    <mergeCell ref="M23:N23"/>
    <mergeCell ref="B24:D24"/>
    <mergeCell ref="E24:F24"/>
    <mergeCell ref="G24:H24"/>
    <mergeCell ref="I24:J24"/>
    <mergeCell ref="K24:L24"/>
    <mergeCell ref="M24:N24"/>
    <mergeCell ref="A31:D31"/>
    <mergeCell ref="E31:F31"/>
    <mergeCell ref="G31:H31"/>
    <mergeCell ref="I31:J31"/>
    <mergeCell ref="K31:L31"/>
    <mergeCell ref="M31:N31"/>
    <mergeCell ref="M33:N33"/>
    <mergeCell ref="B34:C34"/>
    <mergeCell ref="E34:F34"/>
    <mergeCell ref="G34:H34"/>
    <mergeCell ref="I34:J34"/>
    <mergeCell ref="K34:L34"/>
    <mergeCell ref="M34:N34"/>
    <mergeCell ref="A33:A36"/>
    <mergeCell ref="B33:C33"/>
    <mergeCell ref="E33:F33"/>
    <mergeCell ref="G33:H33"/>
    <mergeCell ref="I33:J33"/>
    <mergeCell ref="K33:L33"/>
    <mergeCell ref="B35:C35"/>
    <mergeCell ref="E35:F35"/>
    <mergeCell ref="G35:H35"/>
    <mergeCell ref="I35:J35"/>
    <mergeCell ref="A40:N40"/>
    <mergeCell ref="A41:D41"/>
    <mergeCell ref="E41:N41"/>
    <mergeCell ref="A42:D42"/>
    <mergeCell ref="E42:N42"/>
    <mergeCell ref="K35:L35"/>
    <mergeCell ref="M35:N35"/>
    <mergeCell ref="B36:C36"/>
    <mergeCell ref="E36:F36"/>
    <mergeCell ref="G36:H36"/>
    <mergeCell ref="I36:J36"/>
    <mergeCell ref="K36:L36"/>
    <mergeCell ref="M36:N36"/>
    <mergeCell ref="A39:X39"/>
    <mergeCell ref="T26:X36"/>
    <mergeCell ref="B32:C32"/>
    <mergeCell ref="E32:F32"/>
    <mergeCell ref="G32:H32"/>
    <mergeCell ref="I32:J32"/>
    <mergeCell ref="K32:L32"/>
    <mergeCell ref="M32:N32"/>
    <mergeCell ref="A26:D30"/>
    <mergeCell ref="E26:N30"/>
    <mergeCell ref="P26:S36"/>
    <mergeCell ref="A46:D50"/>
    <mergeCell ref="E46:N50"/>
    <mergeCell ref="A51:D51"/>
    <mergeCell ref="E51:N51"/>
    <mergeCell ref="A52:D52"/>
    <mergeCell ref="E52:N52"/>
    <mergeCell ref="A43:D43"/>
    <mergeCell ref="E43:N43"/>
    <mergeCell ref="A44:D44"/>
    <mergeCell ref="E44:N44"/>
    <mergeCell ref="A45:D45"/>
    <mergeCell ref="E45:N45"/>
    <mergeCell ref="A53:D53"/>
    <mergeCell ref="E53:N53"/>
    <mergeCell ref="A55:N55"/>
    <mergeCell ref="A56:D56"/>
    <mergeCell ref="E56:F56"/>
    <mergeCell ref="G56:H56"/>
    <mergeCell ref="I56:J56"/>
    <mergeCell ref="K56:L56"/>
    <mergeCell ref="M56:N56"/>
    <mergeCell ref="A57:A62"/>
    <mergeCell ref="B57:D57"/>
    <mergeCell ref="E57:F57"/>
    <mergeCell ref="G57:H57"/>
    <mergeCell ref="I57:J57"/>
    <mergeCell ref="K57:L57"/>
    <mergeCell ref="B61:D61"/>
    <mergeCell ref="E61:F61"/>
    <mergeCell ref="G61:H61"/>
    <mergeCell ref="I61:J61"/>
    <mergeCell ref="K61:L61"/>
    <mergeCell ref="M61:N61"/>
    <mergeCell ref="B62:D62"/>
    <mergeCell ref="E62:F62"/>
    <mergeCell ref="G62:H62"/>
    <mergeCell ref="I62:J62"/>
    <mergeCell ref="K62:L62"/>
    <mergeCell ref="M62:N62"/>
    <mergeCell ref="M57:N57"/>
    <mergeCell ref="B58:B59"/>
    <mergeCell ref="C58:D58"/>
    <mergeCell ref="C59:D59"/>
    <mergeCell ref="B60:D60"/>
    <mergeCell ref="E60:F60"/>
    <mergeCell ref="G60:H60"/>
    <mergeCell ref="I60:J60"/>
    <mergeCell ref="K60:L60"/>
    <mergeCell ref="M60:N60"/>
    <mergeCell ref="B69:C69"/>
    <mergeCell ref="E69:F69"/>
    <mergeCell ref="G69:H69"/>
    <mergeCell ref="I69:J69"/>
    <mergeCell ref="K69:L69"/>
    <mergeCell ref="M69:N69"/>
    <mergeCell ref="A63:D67"/>
    <mergeCell ref="E63:N67"/>
    <mergeCell ref="A68:D68"/>
    <mergeCell ref="E68:F68"/>
    <mergeCell ref="G68:H68"/>
    <mergeCell ref="I68:J68"/>
    <mergeCell ref="K68:L68"/>
    <mergeCell ref="M68:N68"/>
    <mergeCell ref="M70:N70"/>
    <mergeCell ref="B71:C71"/>
    <mergeCell ref="E71:F71"/>
    <mergeCell ref="G71:H71"/>
    <mergeCell ref="I71:J71"/>
    <mergeCell ref="K71:L71"/>
    <mergeCell ref="M71:N71"/>
    <mergeCell ref="A70:A73"/>
    <mergeCell ref="B70:C70"/>
    <mergeCell ref="E70:F70"/>
    <mergeCell ref="G70:H70"/>
    <mergeCell ref="I70:J70"/>
    <mergeCell ref="K70:L70"/>
    <mergeCell ref="B72:C72"/>
    <mergeCell ref="E72:F72"/>
    <mergeCell ref="G72:H72"/>
    <mergeCell ref="I72:J72"/>
    <mergeCell ref="A82:N82"/>
    <mergeCell ref="A83:D84"/>
    <mergeCell ref="E83:F84"/>
    <mergeCell ref="G83:N84"/>
    <mergeCell ref="A85:D86"/>
    <mergeCell ref="E85:F86"/>
    <mergeCell ref="G85:N86"/>
    <mergeCell ref="K72:L72"/>
    <mergeCell ref="M72:N72"/>
    <mergeCell ref="B73:C73"/>
    <mergeCell ref="E73:F73"/>
    <mergeCell ref="G73:H73"/>
    <mergeCell ref="I73:J73"/>
    <mergeCell ref="K73:L73"/>
    <mergeCell ref="M73:N73"/>
    <mergeCell ref="A105:D115"/>
    <mergeCell ref="E105:N115"/>
    <mergeCell ref="A91:D95"/>
    <mergeCell ref="E91:N95"/>
    <mergeCell ref="A97:N97"/>
    <mergeCell ref="A98:D104"/>
    <mergeCell ref="E98:F104"/>
    <mergeCell ref="G98:N104"/>
    <mergeCell ref="A87:D88"/>
    <mergeCell ref="E87:F88"/>
    <mergeCell ref="G87:N88"/>
    <mergeCell ref="A89:D90"/>
    <mergeCell ref="E89:F90"/>
    <mergeCell ref="G89:N90"/>
  </mergeCells>
  <phoneticPr fontId="2"/>
  <pageMargins left="0.70866141732283472" right="0.70866141732283472" top="0.74803149606299213" bottom="0.74803149606299213" header="0.31496062992125984" footer="0.31496062992125984"/>
  <pageSetup paperSize="9" scale="71"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56</vt:i4>
      </vt:variant>
    </vt:vector>
  </HeadingPairs>
  <TitlesOfParts>
    <vt:vector size="112" baseType="lpstr">
      <vt:lpstr>目次</vt:lpstr>
      <vt:lpstr>事務事業評価シート(472)</vt:lpstr>
      <vt:lpstr>事務事業評価シート(473)</vt:lpstr>
      <vt:lpstr>事務事業評価シート(474)</vt:lpstr>
      <vt:lpstr>事務事業評価シート(475)</vt:lpstr>
      <vt:lpstr>事務事業評価シート(476)</vt:lpstr>
      <vt:lpstr>事務事業評価シート(477)</vt:lpstr>
      <vt:lpstr>事務事業評価シート(478)</vt:lpstr>
      <vt:lpstr>事務事業評価シート(479)</vt:lpstr>
      <vt:lpstr>事務事業評価シート(480)</vt:lpstr>
      <vt:lpstr>事務事業評価シート(481)</vt:lpstr>
      <vt:lpstr>事務事業評価シート(482)</vt:lpstr>
      <vt:lpstr>事務事業評価シート(483)</vt:lpstr>
      <vt:lpstr>事務事業評価シート(484)</vt:lpstr>
      <vt:lpstr>事務事業評価シート(485)</vt:lpstr>
      <vt:lpstr>事務事業評価シート(486)</vt:lpstr>
      <vt:lpstr>事務事業評価シート(487)</vt:lpstr>
      <vt:lpstr>事務事業評価シート(488)</vt:lpstr>
      <vt:lpstr>事務事業評価シート(489)</vt:lpstr>
      <vt:lpstr>事務事業評価シート(490)</vt:lpstr>
      <vt:lpstr>事務事業評価シート(491)</vt:lpstr>
      <vt:lpstr>事務事業評価シート(492)</vt:lpstr>
      <vt:lpstr>事務事業評価シート(493)</vt:lpstr>
      <vt:lpstr>事務事業評価シート(494)</vt:lpstr>
      <vt:lpstr>事務事業評価シート(495)</vt:lpstr>
      <vt:lpstr>事務事業評価シート(496)</vt:lpstr>
      <vt:lpstr>事務事業評価シート(497)</vt:lpstr>
      <vt:lpstr>事務事業評価シート(498)</vt:lpstr>
      <vt:lpstr>事務事業評価シート(499)</vt:lpstr>
      <vt:lpstr>事務事業評価シート(500)</vt:lpstr>
      <vt:lpstr>事務事業評価シート(501)</vt:lpstr>
      <vt:lpstr>事務事業評価シート(502)</vt:lpstr>
      <vt:lpstr>事務事業評価シート(503)</vt:lpstr>
      <vt:lpstr>事務事業評価シート(504)</vt:lpstr>
      <vt:lpstr>事務事業評価シート(505)</vt:lpstr>
      <vt:lpstr>事務事業評価シート(506)</vt:lpstr>
      <vt:lpstr>事務事業評価シート(507)</vt:lpstr>
      <vt:lpstr>事務事業評価シート(508)</vt:lpstr>
      <vt:lpstr>事務事業評価シート(509)</vt:lpstr>
      <vt:lpstr>事務事業評価シート(510)</vt:lpstr>
      <vt:lpstr>事務事業評価シート(511)</vt:lpstr>
      <vt:lpstr>事務事業評価シート(512)</vt:lpstr>
      <vt:lpstr>事務事業評価シート(513)</vt:lpstr>
      <vt:lpstr>事務事業評価シート(514)</vt:lpstr>
      <vt:lpstr>事務事業評価シート(515)</vt:lpstr>
      <vt:lpstr>事務事業評価シート(516)</vt:lpstr>
      <vt:lpstr>事務事業評価シート(517)</vt:lpstr>
      <vt:lpstr>事務事業評価シート(518)</vt:lpstr>
      <vt:lpstr>事務事業評価シート(519)</vt:lpstr>
      <vt:lpstr>事務事業評価シート(520)</vt:lpstr>
      <vt:lpstr>事務事業評価シート(521)</vt:lpstr>
      <vt:lpstr>事務事業評価シート(522)</vt:lpstr>
      <vt:lpstr>事務事業評価シート(523)</vt:lpstr>
      <vt:lpstr>事務事業評価シート(524)</vt:lpstr>
      <vt:lpstr>事務事業評価シート(525)</vt:lpstr>
      <vt:lpstr>事務事業評価シート(526)</vt:lpstr>
      <vt:lpstr>'事務事業評価シート(472)'!Print_Area</vt:lpstr>
      <vt:lpstr>'事務事業評価シート(473)'!Print_Area</vt:lpstr>
      <vt:lpstr>'事務事業評価シート(474)'!Print_Area</vt:lpstr>
      <vt:lpstr>'事務事業評価シート(475)'!Print_Area</vt:lpstr>
      <vt:lpstr>'事務事業評価シート(476)'!Print_Area</vt:lpstr>
      <vt:lpstr>'事務事業評価シート(477)'!Print_Area</vt:lpstr>
      <vt:lpstr>'事務事業評価シート(478)'!Print_Area</vt:lpstr>
      <vt:lpstr>'事務事業評価シート(479)'!Print_Area</vt:lpstr>
      <vt:lpstr>'事務事業評価シート(480)'!Print_Area</vt:lpstr>
      <vt:lpstr>'事務事業評価シート(481)'!Print_Area</vt:lpstr>
      <vt:lpstr>'事務事業評価シート(482)'!Print_Area</vt:lpstr>
      <vt:lpstr>'事務事業評価シート(483)'!Print_Area</vt:lpstr>
      <vt:lpstr>'事務事業評価シート(484)'!Print_Area</vt:lpstr>
      <vt:lpstr>'事務事業評価シート(485)'!Print_Area</vt:lpstr>
      <vt:lpstr>'事務事業評価シート(486)'!Print_Area</vt:lpstr>
      <vt:lpstr>'事務事業評価シート(487)'!Print_Area</vt:lpstr>
      <vt:lpstr>'事務事業評価シート(488)'!Print_Area</vt:lpstr>
      <vt:lpstr>'事務事業評価シート(489)'!Print_Area</vt:lpstr>
      <vt:lpstr>'事務事業評価シート(490)'!Print_Area</vt:lpstr>
      <vt:lpstr>'事務事業評価シート(491)'!Print_Area</vt:lpstr>
      <vt:lpstr>'事務事業評価シート(492)'!Print_Area</vt:lpstr>
      <vt:lpstr>'事務事業評価シート(493)'!Print_Area</vt:lpstr>
      <vt:lpstr>'事務事業評価シート(494)'!Print_Area</vt:lpstr>
      <vt:lpstr>'事務事業評価シート(495)'!Print_Area</vt:lpstr>
      <vt:lpstr>'事務事業評価シート(496)'!Print_Area</vt:lpstr>
      <vt:lpstr>'事務事業評価シート(497)'!Print_Area</vt:lpstr>
      <vt:lpstr>'事務事業評価シート(498)'!Print_Area</vt:lpstr>
      <vt:lpstr>'事務事業評価シート(499)'!Print_Area</vt:lpstr>
      <vt:lpstr>'事務事業評価シート(500)'!Print_Area</vt:lpstr>
      <vt:lpstr>'事務事業評価シート(501)'!Print_Area</vt:lpstr>
      <vt:lpstr>'事務事業評価シート(502)'!Print_Area</vt:lpstr>
      <vt:lpstr>'事務事業評価シート(503)'!Print_Area</vt:lpstr>
      <vt:lpstr>'事務事業評価シート(504)'!Print_Area</vt:lpstr>
      <vt:lpstr>'事務事業評価シート(505)'!Print_Area</vt:lpstr>
      <vt:lpstr>'事務事業評価シート(506)'!Print_Area</vt:lpstr>
      <vt:lpstr>'事務事業評価シート(507)'!Print_Area</vt:lpstr>
      <vt:lpstr>'事務事業評価シート(508)'!Print_Area</vt:lpstr>
      <vt:lpstr>'事務事業評価シート(509)'!Print_Area</vt:lpstr>
      <vt:lpstr>'事務事業評価シート(510)'!Print_Area</vt:lpstr>
      <vt:lpstr>'事務事業評価シート(511)'!Print_Area</vt:lpstr>
      <vt:lpstr>'事務事業評価シート(512)'!Print_Area</vt:lpstr>
      <vt:lpstr>'事務事業評価シート(513)'!Print_Area</vt:lpstr>
      <vt:lpstr>'事務事業評価シート(514)'!Print_Area</vt:lpstr>
      <vt:lpstr>'事務事業評価シート(515)'!Print_Area</vt:lpstr>
      <vt:lpstr>'事務事業評価シート(516)'!Print_Area</vt:lpstr>
      <vt:lpstr>'事務事業評価シート(517)'!Print_Area</vt:lpstr>
      <vt:lpstr>'事務事業評価シート(518)'!Print_Area</vt:lpstr>
      <vt:lpstr>'事務事業評価シート(519)'!Print_Area</vt:lpstr>
      <vt:lpstr>'事務事業評価シート(520)'!Print_Area</vt:lpstr>
      <vt:lpstr>'事務事業評価シート(521)'!Print_Area</vt:lpstr>
      <vt:lpstr>'事務事業評価シート(522)'!Print_Area</vt:lpstr>
      <vt:lpstr>'事務事業評価シート(523)'!Print_Area</vt:lpstr>
      <vt:lpstr>'事務事業評価シート(524)'!Print_Area</vt:lpstr>
      <vt:lpstr>'事務事業評価シート(525)'!Print_Area</vt:lpstr>
      <vt:lpstr>'事務事業評価シート(526)'!Print_Area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政策課</dc:creator>
  <cp:lastModifiedBy>松村</cp:lastModifiedBy>
  <cp:lastPrinted>2024-07-25T23:46:59Z</cp:lastPrinted>
  <dcterms:created xsi:type="dcterms:W3CDTF">2024-07-25T01:45:07Z</dcterms:created>
  <dcterms:modified xsi:type="dcterms:W3CDTF">2024-07-29T04:14:52Z</dcterms:modified>
</cp:coreProperties>
</file>