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ゼロカーボンシティ宣言\52 公共施設への設備導入\01 太陽光発電設備及び蓄電池\令和7年度\01　プロポーザル\02　HP掲載\"/>
    </mc:Choice>
  </mc:AlternateContent>
  <bookViews>
    <workbookView xWindow="0" yWindow="0" windowWidth="20490" windowHeight="7635"/>
  </bookViews>
  <sheets>
    <sheet name="計算シート" sheetId="3" r:id="rId1"/>
  </sheets>
  <definedNames>
    <definedName name="_xlnm.Print_Area" localSheetId="0">計算シート!$B$2:$L$22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M13" i="3"/>
  <c r="M10" i="3" s="1"/>
  <c r="K13" i="3"/>
  <c r="K10" i="3" s="1"/>
  <c r="I13" i="3"/>
  <c r="I10" i="3" s="1"/>
  <c r="G13" i="3"/>
  <c r="G10" i="3" s="1"/>
  <c r="E10" i="3" l="1"/>
  <c r="M11" i="3" l="1"/>
  <c r="M8" i="3"/>
  <c r="M14" i="3" l="1"/>
  <c r="K8" i="3"/>
  <c r="I8" i="3"/>
  <c r="G8" i="3"/>
  <c r="E8" i="3"/>
  <c r="E16" i="3" l="1"/>
  <c r="K11" i="3"/>
  <c r="K14" i="3" s="1"/>
  <c r="I11" i="3"/>
  <c r="I14" i="3" s="1"/>
  <c r="G11" i="3"/>
  <c r="G14" i="3" s="1"/>
  <c r="E11" i="3"/>
  <c r="E14" i="3" s="1"/>
  <c r="E17" i="3" l="1"/>
  <c r="E19" i="3" s="1"/>
  <c r="E22" i="3" s="1"/>
</calcChain>
</file>

<file path=xl/sharedStrings.xml><?xml version="1.0" encoding="utf-8"?>
<sst xmlns="http://schemas.openxmlformats.org/spreadsheetml/2006/main" count="77" uniqueCount="32">
  <si>
    <t>１　太陽光発電設備</t>
    <rPh sb="2" eb="5">
      <t>タイヨウコウ</t>
    </rPh>
    <rPh sb="5" eb="7">
      <t>ハツデン</t>
    </rPh>
    <rPh sb="7" eb="9">
      <t>セツビ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</si>
  <si>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</si>
  <si>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</si>
  <si>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</si>
  <si>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</si>
  <si>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</si>
  <si>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円</t>
    <rPh sb="0" eb="1">
      <t>エン</t>
    </rPh>
    <phoneticPr fontId="1"/>
  </si>
  <si>
    <t>２　蓄電池</t>
    <rPh sb="2" eb="5">
      <t>チクデンチ</t>
    </rPh>
    <phoneticPr fontId="1"/>
  </si>
  <si>
    <t>ｋＷｈ</t>
    <phoneticPr fontId="1"/>
  </si>
  <si>
    <t>設置する蓄電池の蓄電容量</t>
    <rPh sb="0" eb="2">
      <t>セッチ</t>
    </rPh>
    <rPh sb="4" eb="7">
      <t>チクデンチ</t>
    </rPh>
    <rPh sb="8" eb="10">
      <t>チクデン</t>
    </rPh>
    <rPh sb="10" eb="12">
      <t>ヨウリョウ</t>
    </rPh>
    <phoneticPr fontId="1"/>
  </si>
  <si>
    <t>蓄電池の価格及び設置工事に要した費用の合計額（税抜き）</t>
    <phoneticPr fontId="1"/>
  </si>
  <si>
    <t>※黄色のセルに入力してください。</t>
    <rPh sb="1" eb="3">
      <t>キイロ</t>
    </rPh>
    <rPh sb="7" eb="9">
      <t>ニュウリョク</t>
    </rPh>
    <phoneticPr fontId="1"/>
  </si>
  <si>
    <t>基準額に３分の２を乗じて得た額（1円未満切捨て）</t>
    <rPh sb="0" eb="2">
      <t>キジュン</t>
    </rPh>
    <rPh sb="2" eb="3">
      <t>ガク</t>
    </rPh>
    <rPh sb="5" eb="6">
      <t>ブン</t>
    </rPh>
    <rPh sb="9" eb="10">
      <t>ジョウ</t>
    </rPh>
    <rPh sb="12" eb="13">
      <t>エ</t>
    </rPh>
    <rPh sb="14" eb="15">
      <t>ガク</t>
    </rPh>
    <rPh sb="17" eb="18">
      <t>エン</t>
    </rPh>
    <rPh sb="18" eb="20">
      <t>ミマン</t>
    </rPh>
    <rPh sb="20" eb="22">
      <t>キリス</t>
    </rPh>
    <phoneticPr fontId="1"/>
  </si>
  <si>
    <t>太陽光発電設備の価格及び設置工事に要した費用の合計額（税抜き）</t>
    <rPh sb="0" eb="3">
      <t>タイヨウコウ</t>
    </rPh>
    <rPh sb="3" eb="5">
      <t>ハツデン</t>
    </rPh>
    <rPh sb="5" eb="7">
      <t>セツビ</t>
    </rPh>
    <phoneticPr fontId="1"/>
  </si>
  <si>
    <t>新座市公共施設太陽光発電設備等導入補助金</t>
    <rPh sb="0" eb="3">
      <t>ニイザシ</t>
    </rPh>
    <rPh sb="3" eb="5">
      <t>コウキョウ</t>
    </rPh>
    <rPh sb="5" eb="7">
      <t>シセツ</t>
    </rPh>
    <rPh sb="7" eb="10">
      <t>タイヨウコウ</t>
    </rPh>
    <rPh sb="10" eb="12">
      <t>ハツデン</t>
    </rPh>
    <rPh sb="12" eb="14">
      <t>セツビ</t>
    </rPh>
    <rPh sb="14" eb="15">
      <t>トウ</t>
    </rPh>
    <rPh sb="15" eb="17">
      <t>ドウニュウ</t>
    </rPh>
    <rPh sb="17" eb="20">
      <t>ホジョキン</t>
    </rPh>
    <phoneticPr fontId="1"/>
  </si>
  <si>
    <t>補助金の額計算シート</t>
    <rPh sb="0" eb="3">
      <t>ホジョキン</t>
    </rPh>
    <rPh sb="4" eb="5">
      <t>ガク</t>
    </rPh>
    <rPh sb="5" eb="7">
      <t>ケイサン</t>
    </rPh>
    <phoneticPr fontId="1"/>
  </si>
  <si>
    <t>補助金交付額</t>
    <rPh sb="0" eb="3">
      <t>ホジョキン</t>
    </rPh>
    <rPh sb="3" eb="5">
      <t>コウフ</t>
    </rPh>
    <rPh sb="5" eb="6">
      <t>ガク</t>
    </rPh>
    <phoneticPr fontId="1"/>
  </si>
  <si>
    <t>太陽光発電設備に係る補助金の額
（ａに２分の１を乗じて得た額。1円未満切捨て）</t>
    <rPh sb="8" eb="9">
      <t>カカ</t>
    </rPh>
    <rPh sb="10" eb="13">
      <t>ホジョキン</t>
    </rPh>
    <rPh sb="14" eb="15">
      <t>ガク</t>
    </rPh>
    <rPh sb="20" eb="21">
      <t>ブン</t>
    </rPh>
    <rPh sb="24" eb="25">
      <t>ジョウ</t>
    </rPh>
    <rPh sb="27" eb="28">
      <t>エ</t>
    </rPh>
    <rPh sb="29" eb="30">
      <t>ガク</t>
    </rPh>
    <phoneticPr fontId="1"/>
  </si>
  <si>
    <t>補助上限額</t>
    <rPh sb="0" eb="2">
      <t>ホジョ</t>
    </rPh>
    <rPh sb="2" eb="5">
      <t>ジョウゲンガク</t>
    </rPh>
    <phoneticPr fontId="1"/>
  </si>
  <si>
    <t>【蓄電池（4,800Ａｈ・セル未満）を設置する場合】</t>
    <rPh sb="1" eb="4">
      <t>チクデンチ</t>
    </rPh>
    <rPh sb="19" eb="21">
      <t>セッチ</t>
    </rPh>
    <rPh sb="23" eb="25">
      <t>バアイ</t>
    </rPh>
    <phoneticPr fontId="1"/>
  </si>
  <si>
    <t>栗原ふれあいの家</t>
    <rPh sb="0" eb="2">
      <t>クリハラ</t>
    </rPh>
    <rPh sb="7" eb="8">
      <t>イエ</t>
    </rPh>
    <phoneticPr fontId="1"/>
  </si>
  <si>
    <t>第四中学校</t>
    <rPh sb="0" eb="1">
      <t>ダイ</t>
    </rPh>
    <rPh sb="1" eb="2">
      <t>ヨン</t>
    </rPh>
    <rPh sb="2" eb="5">
      <t>チュウガッコウ</t>
    </rPh>
    <phoneticPr fontId="1"/>
  </si>
  <si>
    <t>栗原公民館</t>
    <rPh sb="0" eb="2">
      <t>クリハラ</t>
    </rPh>
    <rPh sb="2" eb="5">
      <t>コウミンカン</t>
    </rPh>
    <phoneticPr fontId="1"/>
  </si>
  <si>
    <t>第二老人福祉センター</t>
    <rPh sb="0" eb="4">
      <t>ダイニロウジン</t>
    </rPh>
    <rPh sb="4" eb="6">
      <t>フクシ</t>
    </rPh>
    <phoneticPr fontId="1"/>
  </si>
  <si>
    <t>第三中学校</t>
    <rPh sb="0" eb="1">
      <t>ダイ</t>
    </rPh>
    <rPh sb="1" eb="2">
      <t>サン</t>
    </rPh>
    <rPh sb="2" eb="5">
      <t>チュウガッコウ</t>
    </rPh>
    <phoneticPr fontId="1"/>
  </si>
  <si>
    <t>５施設に係る補助金の合計額</t>
    <rPh sb="1" eb="3">
      <t>シセツ</t>
    </rPh>
    <rPh sb="4" eb="5">
      <t>カカ</t>
    </rPh>
    <rPh sb="6" eb="8">
      <t>ホジョ</t>
    </rPh>
    <rPh sb="8" eb="9">
      <t>キン</t>
    </rPh>
    <rPh sb="10" eb="12">
      <t>ゴウケイ</t>
    </rPh>
    <rPh sb="12" eb="13">
      <t>ガク</t>
    </rPh>
    <phoneticPr fontId="1"/>
  </si>
  <si>
    <t>蓄電池に係る補助金の合計額（５施設）
（1,000円未満切捨て）</t>
    <rPh sb="0" eb="3">
      <t>チクデンチ</t>
    </rPh>
    <rPh sb="4" eb="5">
      <t>カカ</t>
    </rPh>
    <rPh sb="6" eb="9">
      <t>ホジョキン</t>
    </rPh>
    <rPh sb="10" eb="12">
      <t>ゴウケイ</t>
    </rPh>
    <rPh sb="12" eb="13">
      <t>ガク</t>
    </rPh>
    <rPh sb="25" eb="26">
      <t>エン</t>
    </rPh>
    <rPh sb="26" eb="28">
      <t>ミマン</t>
    </rPh>
    <rPh sb="28" eb="30">
      <t>キリス</t>
    </rPh>
    <phoneticPr fontId="1"/>
  </si>
  <si>
    <t>太陽光発電設備に係る補助金の合計額（５施設）
（1,000円未満切捨て）</t>
    <rPh sb="0" eb="3">
      <t>タイヨウコウ</t>
    </rPh>
    <rPh sb="3" eb="5">
      <t>ハツデン</t>
    </rPh>
    <rPh sb="5" eb="7">
      <t>セツビ</t>
    </rPh>
    <rPh sb="8" eb="9">
      <t>カカ</t>
    </rPh>
    <rPh sb="10" eb="13">
      <t>ホジョキン</t>
    </rPh>
    <rPh sb="14" eb="16">
      <t>ゴウケイ</t>
    </rPh>
    <rPh sb="16" eb="17">
      <t>ガク</t>
    </rPh>
    <rPh sb="29" eb="30">
      <t>エン</t>
    </rPh>
    <rPh sb="30" eb="32">
      <t>ミマン</t>
    </rPh>
    <rPh sb="32" eb="34">
      <t>キリス</t>
    </rPh>
    <phoneticPr fontId="1"/>
  </si>
  <si>
    <t>基準額（蓄電池の価格及び設置工事に要した費用の額の合計額（税抜き）の１ｋＷｈ当たりの額）
※　155,000円を超える場合は155,000円</t>
    <rPh sb="0" eb="2">
      <t>キジュン</t>
    </rPh>
    <rPh sb="2" eb="3">
      <t>ガク</t>
    </rPh>
    <rPh sb="29" eb="30">
      <t>ゼイ</t>
    </rPh>
    <rPh sb="30" eb="31">
      <t>ヌ</t>
    </rPh>
    <phoneticPr fontId="1"/>
  </si>
  <si>
    <t>設置する蓄電池の蓄電容量（小数点1位未満切捨て）</t>
    <rPh sb="0" eb="2">
      <t>セッチ</t>
    </rPh>
    <rPh sb="4" eb="7">
      <t>チクデンチ</t>
    </rPh>
    <rPh sb="8" eb="10">
      <t>チクデン</t>
    </rPh>
    <rPh sb="10" eb="12">
      <t>ヨウリョウ</t>
    </rPh>
    <rPh sb="13" eb="16">
      <t>ショウスウテン</t>
    </rPh>
    <rPh sb="17" eb="18">
      <t>イ</t>
    </rPh>
    <rPh sb="18" eb="20">
      <t>ミマン</t>
    </rPh>
    <rPh sb="20" eb="22">
      <t>キリス</t>
    </rPh>
    <phoneticPr fontId="1"/>
  </si>
  <si>
    <t>ｄ’</t>
    <phoneticPr fontId="1"/>
  </si>
  <si>
    <t>蓄電池に係る補助金の額
（ｃ×ｄ’により算出した額。1円未満切捨て）</t>
    <rPh sb="0" eb="3">
      <t>チクデンチ</t>
    </rPh>
    <rPh sb="20" eb="22">
      <t>サンシュツ</t>
    </rPh>
    <rPh sb="24" eb="25">
      <t>ガク</t>
    </rPh>
    <rPh sb="27" eb="28">
      <t>エン</t>
    </rPh>
    <rPh sb="28" eb="30">
      <t>ミマン</t>
    </rPh>
    <rPh sb="30" eb="32">
      <t>キリス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</si>
</sst>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.00_);[Red]\(#,##0.00\)"/>
    <numFmt numFmtId="178" formatCode="#,##0.000_);[Red]\(#,##0.000\)"/>
    <numFmt numFmtId="179" formatCode="#,##0.0_);[Red]\(#,##0.0\)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sz val="22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>
      <alignment vertical="center"/>
    </xf>
    <xf numFmtId="3" fontId="4" fillId="0" borderId="0" xfId="0" applyNumberFormat="1" applyFont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76" fontId="3" fillId="0" borderId="2" xfId="0" applyNumberFormat="1" applyFont="1" applyFill="1" applyBorder="1">
      <alignment vertical="center"/>
    </xf>
    <xf numFmtId="176" fontId="2" fillId="2" borderId="5" xfId="0" applyNumberFormat="1" applyFont="1" applyFill="1" applyBorder="1" applyProtection="1">
      <alignment vertical="center"/>
      <protection locked="0"/>
    </xf>
    <xf numFmtId="0" fontId="2" fillId="0" borderId="19" xfId="0" applyFont="1" applyFill="1" applyBorder="1">
      <alignment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6" xfId="0" applyFont="1" applyFill="1" applyBorder="1">
      <alignment vertical="center"/>
    </xf>
    <xf numFmtId="0" fontId="2" fillId="0" borderId="20" xfId="0" applyFont="1" applyFill="1" applyBorder="1">
      <alignment vertical="center"/>
    </xf>
    <xf numFmtId="0" fontId="2" fillId="0" borderId="21" xfId="0" applyFont="1" applyFill="1" applyBorder="1">
      <alignment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176" fontId="2" fillId="0" borderId="7" xfId="0" applyNumberFormat="1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176" fontId="2" fillId="2" borderId="23" xfId="0" applyNumberFormat="1" applyFont="1" applyFill="1" applyBorder="1" applyProtection="1">
      <alignment vertical="center"/>
      <protection locked="0"/>
    </xf>
    <xf numFmtId="0" fontId="2" fillId="0" borderId="25" xfId="0" applyFont="1" applyFill="1" applyBorder="1">
      <alignment vertical="center"/>
    </xf>
    <xf numFmtId="176" fontId="2" fillId="2" borderId="26" xfId="0" applyNumberFormat="1" applyFont="1" applyFill="1" applyBorder="1" applyProtection="1">
      <alignment vertical="center"/>
      <protection locked="0"/>
    </xf>
    <xf numFmtId="176" fontId="5" fillId="3" borderId="2" xfId="0" applyNumberFormat="1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2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32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178" fontId="2" fillId="2" borderId="7" xfId="0" applyNumberFormat="1" applyFont="1" applyFill="1" applyBorder="1" applyProtection="1">
      <alignment vertical="center"/>
      <protection locked="0"/>
    </xf>
    <xf numFmtId="179" fontId="2" fillId="0" borderId="30" xfId="0" applyNumberFormat="1" applyFont="1" applyFill="1" applyBorder="1" applyProtection="1">
      <alignment vertical="center"/>
      <protection locked="0"/>
    </xf>
    <xf numFmtId="177" fontId="4" fillId="0" borderId="22" xfId="0" applyNumberFormat="1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FFCC"/>
      <color rgb="FF00FF00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2"/>
  <sheetViews>
    <sheetView tabSelected="1" topLeftCell="A4" zoomScale="55" zoomScaleNormal="55" workbookViewId="0">
      <selection activeCell="L11" sqref="L11"/>
    </sheetView>
  </sheetViews>
  <sheetFormatPr defaultColWidth="9" defaultRowHeight="22.5" customHeight="1" x14ac:dyDescent="0.15"/>
  <cols>
    <col min="1" max="1" width="3.875" style="1" customWidth="1"/>
    <col min="2" max="2" width="22.25" style="1" customWidth="1"/>
    <col min="3" max="3" width="8.5" style="3" customWidth="1"/>
    <col min="4" max="4" width="56.375" style="1" customWidth="1"/>
    <col min="5" max="5" width="27.25" style="2" customWidth="1"/>
    <col min="6" max="6" width="9" style="1"/>
    <col min="7" max="7" width="27.25" style="2" customWidth="1"/>
    <col min="8" max="8" width="9" style="1"/>
    <col min="9" max="9" width="27.25" style="2" customWidth="1"/>
    <col min="10" max="10" width="9" style="1"/>
    <col min="11" max="11" width="27.25" style="2" customWidth="1"/>
    <col min="12" max="12" width="9" style="1"/>
    <col min="13" max="13" width="27.25" style="2" customWidth="1"/>
    <col min="14" max="14" width="9" style="1"/>
    <col min="15" max="15" width="25.75" style="1" bestFit="1" customWidth="1"/>
    <col min="16" max="16384" width="9" style="1"/>
  </cols>
  <sheetData>
    <row r="2" spans="2:15" s="4" customFormat="1" ht="65.25" customHeight="1" x14ac:dyDescent="0.15">
      <c r="B2" s="31" t="s">
        <v>14</v>
      </c>
      <c r="C2" s="5"/>
      <c r="E2" s="6"/>
      <c r="G2" s="6"/>
      <c r="I2" s="6"/>
      <c r="K2" s="6"/>
      <c r="M2" s="6"/>
    </row>
    <row r="3" spans="2:15" s="4" customFormat="1" ht="33.75" customHeight="1" x14ac:dyDescent="0.15">
      <c r="B3" s="4" t="s">
        <v>15</v>
      </c>
      <c r="C3" s="5"/>
      <c r="E3" s="6"/>
      <c r="G3" s="6"/>
      <c r="I3" s="6"/>
      <c r="K3" s="6"/>
      <c r="M3" s="6"/>
      <c r="O3" s="6"/>
    </row>
    <row r="4" spans="2:15" s="4" customFormat="1" ht="33.75" customHeight="1" x14ac:dyDescent="0.15">
      <c r="B4" s="7" t="s">
        <v>19</v>
      </c>
      <c r="C4" s="5"/>
      <c r="E4" s="6"/>
      <c r="G4" s="6"/>
      <c r="I4" s="6"/>
      <c r="K4" s="6"/>
      <c r="M4" s="6"/>
    </row>
    <row r="5" spans="2:15" s="4" customFormat="1" ht="33.75" customHeight="1" thickBot="1" x14ac:dyDescent="0.2">
      <c r="B5" s="7" t="s">
        <v>11</v>
      </c>
      <c r="C5" s="5"/>
      <c r="E5" s="6"/>
      <c r="G5" s="6"/>
      <c r="I5" s="6"/>
      <c r="K5" s="6"/>
      <c r="M5" s="6"/>
    </row>
    <row r="6" spans="2:15" s="4" customFormat="1" ht="54.75" customHeight="1" thickBot="1" x14ac:dyDescent="0.2">
      <c r="C6" s="5"/>
      <c r="E6" s="52" t="s">
        <v>20</v>
      </c>
      <c r="F6" s="46"/>
      <c r="G6" s="45" t="s">
        <v>23</v>
      </c>
      <c r="H6" s="46"/>
      <c r="I6" s="52" t="s">
        <v>24</v>
      </c>
      <c r="J6" s="46"/>
      <c r="K6" s="45" t="s">
        <v>21</v>
      </c>
      <c r="L6" s="46"/>
      <c r="M6" s="45" t="s">
        <v>22</v>
      </c>
      <c r="N6" s="46"/>
    </row>
    <row r="7" spans="2:15" ht="57" customHeight="1" thickBot="1" x14ac:dyDescent="0.2">
      <c r="B7" s="11" t="s">
        <v>0</v>
      </c>
      <c r="C7" s="24" t="s">
        <v>1</v>
      </c>
      <c r="D7" s="25" t="s">
        <v>13</v>
      </c>
      <c r="E7" s="26"/>
      <c r="F7" s="27" t="s">
        <v>6</v>
      </c>
      <c r="G7" s="26"/>
      <c r="H7" s="27" t="s">
        <v>6</v>
      </c>
      <c r="I7" s="26"/>
      <c r="J7" s="27" t="s">
        <v>6</v>
      </c>
      <c r="K7" s="28"/>
      <c r="L7" s="27" t="s">
        <v>6</v>
      </c>
      <c r="M7" s="28"/>
      <c r="N7" s="27" t="s">
        <v>6</v>
      </c>
    </row>
    <row r="8" spans="2:15" ht="63" customHeight="1" thickTop="1" thickBot="1" x14ac:dyDescent="0.2">
      <c r="B8" s="16"/>
      <c r="C8" s="17" t="s">
        <v>2</v>
      </c>
      <c r="D8" s="18" t="s">
        <v>17</v>
      </c>
      <c r="E8" s="19">
        <f>IFERROR(ROUNDDOWN(E7*1/2,0),0)</f>
        <v>0</v>
      </c>
      <c r="F8" s="20" t="s">
        <v>6</v>
      </c>
      <c r="G8" s="19">
        <f>IFERROR(ROUNDDOWN(G7*1/2,0),0)</f>
        <v>0</v>
      </c>
      <c r="H8" s="20" t="s">
        <v>6</v>
      </c>
      <c r="I8" s="19">
        <f>IFERROR(ROUNDDOWN(I7*1/2,0),0)</f>
        <v>0</v>
      </c>
      <c r="J8" s="20" t="s">
        <v>6</v>
      </c>
      <c r="K8" s="19">
        <f>IFERROR(ROUNDDOWN(K7*1/2,0),0)</f>
        <v>0</v>
      </c>
      <c r="L8" s="20" t="s">
        <v>6</v>
      </c>
      <c r="M8" s="19">
        <f>IFERROR(ROUNDDOWN(M7*1/2,0),0)</f>
        <v>0</v>
      </c>
      <c r="N8" s="20" t="s">
        <v>6</v>
      </c>
    </row>
    <row r="9" spans="2:15" ht="55.5" customHeight="1" x14ac:dyDescent="0.15">
      <c r="B9" s="11" t="s">
        <v>7</v>
      </c>
      <c r="C9" s="12" t="s">
        <v>1</v>
      </c>
      <c r="D9" s="13" t="s">
        <v>10</v>
      </c>
      <c r="E9" s="10"/>
      <c r="F9" s="14" t="s">
        <v>6</v>
      </c>
      <c r="G9" s="10"/>
      <c r="H9" s="14" t="s">
        <v>6</v>
      </c>
      <c r="I9" s="10"/>
      <c r="J9" s="14" t="s">
        <v>6</v>
      </c>
      <c r="K9" s="10"/>
      <c r="L9" s="14" t="s">
        <v>6</v>
      </c>
      <c r="M9" s="10"/>
      <c r="N9" s="14" t="s">
        <v>6</v>
      </c>
    </row>
    <row r="10" spans="2:15" ht="66" customHeight="1" x14ac:dyDescent="0.15">
      <c r="B10" s="15"/>
      <c r="C10" s="21" t="s">
        <v>2</v>
      </c>
      <c r="D10" s="8" t="s">
        <v>28</v>
      </c>
      <c r="E10" s="22">
        <f>IFERROR(IF(ROUNDDOWN(E9/E13,0)&gt;155000,155000,ROUNDDOWN(E9/E13,0)),0)</f>
        <v>0</v>
      </c>
      <c r="F10" s="23" t="s">
        <v>6</v>
      </c>
      <c r="G10" s="22">
        <f>IFERROR(IF(ROUNDDOWN(G9/G13,0)&gt;155000,155000,ROUNDDOWN(G9/G13,0)),0)</f>
        <v>0</v>
      </c>
      <c r="H10" s="23" t="s">
        <v>6</v>
      </c>
      <c r="I10" s="22">
        <f>IFERROR(IF(ROUNDDOWN(I9/I13,0)&gt;155000,155000,ROUNDDOWN(I9/I13,0)),0)</f>
        <v>0</v>
      </c>
      <c r="J10" s="23" t="s">
        <v>6</v>
      </c>
      <c r="K10" s="22">
        <f>IFERROR(IF(ROUNDDOWN(K9/K13,0)&gt;155000,155000,ROUNDDOWN(K9/K13,0)),0)</f>
        <v>0</v>
      </c>
      <c r="L10" s="23" t="s">
        <v>6</v>
      </c>
      <c r="M10" s="22">
        <f>IFERROR(IF(ROUNDDOWN(M9/M13,0)&gt;155000,155000,ROUNDDOWN(M9/M13,0)),0)</f>
        <v>0</v>
      </c>
      <c r="N10" s="23" t="s">
        <v>6</v>
      </c>
    </row>
    <row r="11" spans="2:15" ht="48.75" customHeight="1" x14ac:dyDescent="0.15">
      <c r="B11" s="15"/>
      <c r="C11" s="21" t="s">
        <v>3</v>
      </c>
      <c r="D11" s="8" t="s">
        <v>12</v>
      </c>
      <c r="E11" s="22">
        <f>IFERROR(ROUNDDOWN(E10*2/3,0),0)</f>
        <v>0</v>
      </c>
      <c r="F11" s="23" t="s">
        <v>6</v>
      </c>
      <c r="G11" s="22">
        <f>IFERROR(ROUNDDOWN(G10*2/3,0),0)</f>
        <v>0</v>
      </c>
      <c r="H11" s="23" t="s">
        <v>6</v>
      </c>
      <c r="I11" s="22">
        <f>IFERROR(ROUNDDOWN(I10*2/3,0),0)</f>
        <v>0</v>
      </c>
      <c r="J11" s="23" t="s">
        <v>6</v>
      </c>
      <c r="K11" s="22">
        <f>IFERROR(ROUNDDOWN(K10*2/3,0),0)</f>
        <v>0</v>
      </c>
      <c r="L11" s="23" t="s">
        <v>6</v>
      </c>
      <c r="M11" s="22">
        <f>IFERROR(ROUNDDOWN(M10*2/3,0),0)</f>
        <v>0</v>
      </c>
      <c r="N11" s="23" t="s">
        <v>6</v>
      </c>
    </row>
    <row r="12" spans="2:15" ht="48.75" customHeight="1" x14ac:dyDescent="0.15">
      <c r="B12" s="15"/>
      <c r="C12" s="42" t="s">
        <v>4</v>
      </c>
      <c r="D12" s="8" t="s">
        <v>9</v>
      </c>
      <c r="E12" s="43"/>
      <c r="F12" s="23" t="s">
        <v>8</v>
      </c>
      <c r="G12" s="43"/>
      <c r="H12" s="23" t="s">
        <v>8</v>
      </c>
      <c r="I12" s="43"/>
      <c r="J12" s="23" t="s">
        <v>8</v>
      </c>
      <c r="K12" s="43"/>
      <c r="L12" s="23" t="s">
        <v>8</v>
      </c>
      <c r="M12" s="43"/>
      <c r="N12" s="23" t="s">
        <v>8</v>
      </c>
    </row>
    <row r="13" spans="2:15" ht="48.75" customHeight="1" thickBot="1" x14ac:dyDescent="0.2">
      <c r="B13" s="15"/>
      <c r="C13" s="39" t="s">
        <v>30</v>
      </c>
      <c r="D13" s="40" t="s">
        <v>29</v>
      </c>
      <c r="E13" s="44">
        <f>ROUNDDOWN(E12,1)</f>
        <v>0</v>
      </c>
      <c r="F13" s="41" t="s">
        <v>8</v>
      </c>
      <c r="G13" s="44">
        <f>ROUNDDOWN(G12,1)</f>
        <v>0</v>
      </c>
      <c r="H13" s="41" t="s">
        <v>8</v>
      </c>
      <c r="I13" s="44">
        <f>ROUNDDOWN(I12,1)</f>
        <v>0</v>
      </c>
      <c r="J13" s="41" t="s">
        <v>8</v>
      </c>
      <c r="K13" s="44">
        <f>ROUNDDOWN(K12,1)</f>
        <v>0</v>
      </c>
      <c r="L13" s="41" t="s">
        <v>8</v>
      </c>
      <c r="M13" s="44">
        <f>ROUNDDOWN(M12,1)</f>
        <v>0</v>
      </c>
      <c r="N13" s="41" t="s">
        <v>8</v>
      </c>
    </row>
    <row r="14" spans="2:15" ht="51" customHeight="1" thickTop="1" thickBot="1" x14ac:dyDescent="0.2">
      <c r="B14" s="16"/>
      <c r="C14" s="17" t="s">
        <v>5</v>
      </c>
      <c r="D14" s="18" t="s">
        <v>31</v>
      </c>
      <c r="E14" s="19">
        <f>IF(E13=0,0,IFERROR(IF(E10&lt;=155000,ROUNDDOWN(E11*E13,0),"0"),0))</f>
        <v>0</v>
      </c>
      <c r="F14" s="20" t="s">
        <v>6</v>
      </c>
      <c r="G14" s="19">
        <f>IF(G13=0,0,IFERROR(IF(G10&lt;=155000,ROUNDDOWN(G11*G13,0),"0"),0))</f>
        <v>0</v>
      </c>
      <c r="H14" s="20" t="s">
        <v>6</v>
      </c>
      <c r="I14" s="19">
        <f>IF(I13=0,0,IFERROR(IF(I10&lt;=155000,ROUNDDOWN(I11*I13,0),"0"),0))</f>
        <v>0</v>
      </c>
      <c r="J14" s="20" t="s">
        <v>6</v>
      </c>
      <c r="K14" s="19">
        <f>IF(K13=0,0,IFERROR(IF(K10&lt;=155000,ROUNDDOWN(K11*K13,0),"0"),0))</f>
        <v>0</v>
      </c>
      <c r="L14" s="20" t="s">
        <v>6</v>
      </c>
      <c r="M14" s="19">
        <f>IF(M13=0,0,IFERROR(IF(M10&lt;=155000,ROUNDDOWN(M11*M13,0),"0"),0))</f>
        <v>0</v>
      </c>
      <c r="N14" s="20" t="s">
        <v>6</v>
      </c>
    </row>
    <row r="15" spans="2:15" s="4" customFormat="1" ht="36" customHeight="1" thickBot="1" x14ac:dyDescent="0.2">
      <c r="B15" s="32"/>
      <c r="C15" s="33"/>
      <c r="D15" s="33"/>
      <c r="E15" s="34"/>
      <c r="F15" s="35"/>
      <c r="G15" s="34"/>
      <c r="H15" s="35"/>
      <c r="I15" s="34"/>
      <c r="J15" s="35"/>
      <c r="K15" s="34"/>
      <c r="L15" s="35"/>
      <c r="M15" s="34"/>
      <c r="N15" s="35"/>
    </row>
    <row r="16" spans="2:15" s="4" customFormat="1" ht="77.25" customHeight="1" thickBot="1" x14ac:dyDescent="0.2">
      <c r="B16" s="47" t="s">
        <v>27</v>
      </c>
      <c r="C16" s="48"/>
      <c r="D16" s="49"/>
      <c r="E16" s="9">
        <f>ROUNDDOWN(E8+G8+I8+K8+M8,-3)</f>
        <v>0</v>
      </c>
      <c r="F16" s="37" t="s">
        <v>6</v>
      </c>
      <c r="G16" s="34"/>
      <c r="H16" s="35"/>
      <c r="I16" s="34"/>
      <c r="J16" s="35"/>
      <c r="K16" s="34"/>
      <c r="L16" s="35"/>
      <c r="M16" s="34"/>
      <c r="N16" s="35"/>
    </row>
    <row r="17" spans="2:14" s="4" customFormat="1" ht="77.25" customHeight="1" thickBot="1" x14ac:dyDescent="0.2">
      <c r="B17" s="53" t="s">
        <v>26</v>
      </c>
      <c r="C17" s="54"/>
      <c r="D17" s="55"/>
      <c r="E17" s="38">
        <f>ROUNDDOWN(E14+G14+I14+K14+M14,-3)</f>
        <v>0</v>
      </c>
      <c r="F17" s="36" t="s">
        <v>6</v>
      </c>
      <c r="G17" s="34"/>
      <c r="H17" s="35"/>
      <c r="I17" s="34"/>
      <c r="J17" s="35"/>
      <c r="K17" s="34"/>
      <c r="L17" s="35"/>
      <c r="M17" s="34"/>
      <c r="N17" s="35"/>
    </row>
    <row r="18" spans="2:14" ht="33" customHeight="1" thickBot="1" x14ac:dyDescent="0.2">
      <c r="C18" s="1"/>
      <c r="E18" s="1"/>
      <c r="G18" s="1"/>
      <c r="I18" s="1"/>
      <c r="K18" s="1"/>
      <c r="M18" s="1"/>
    </row>
    <row r="19" spans="2:14" s="4" customFormat="1" ht="77.25" customHeight="1" thickBot="1" x14ac:dyDescent="0.2">
      <c r="B19" s="47" t="s">
        <v>25</v>
      </c>
      <c r="C19" s="48"/>
      <c r="D19" s="49"/>
      <c r="E19" s="9">
        <f>E16+E17</f>
        <v>0</v>
      </c>
      <c r="F19" s="37" t="s">
        <v>6</v>
      </c>
      <c r="G19" s="34"/>
      <c r="H19" s="35"/>
      <c r="I19" s="34"/>
      <c r="J19" s="35"/>
      <c r="K19" s="34"/>
      <c r="L19" s="35"/>
      <c r="M19" s="34"/>
      <c r="N19" s="35"/>
    </row>
    <row r="20" spans="2:14" s="4" customFormat="1" ht="77.25" customHeight="1" thickBot="1" x14ac:dyDescent="0.2">
      <c r="B20" s="47" t="s">
        <v>18</v>
      </c>
      <c r="C20" s="48"/>
      <c r="D20" s="49"/>
      <c r="E20" s="9">
        <v>29234000</v>
      </c>
      <c r="F20" s="37" t="s">
        <v>6</v>
      </c>
      <c r="G20" s="34"/>
      <c r="H20" s="35"/>
      <c r="I20" s="34"/>
      <c r="J20" s="35"/>
      <c r="K20" s="34"/>
      <c r="L20" s="35"/>
      <c r="M20" s="34"/>
      <c r="N20" s="35"/>
    </row>
    <row r="21" spans="2:14" ht="33" customHeight="1" thickBot="1" x14ac:dyDescent="0.2">
      <c r="C21" s="1"/>
      <c r="E21" s="1"/>
      <c r="G21" s="1"/>
      <c r="I21" s="1"/>
      <c r="K21" s="1"/>
      <c r="M21" s="1"/>
    </row>
    <row r="22" spans="2:14" ht="75.75" customHeight="1" thickBot="1" x14ac:dyDescent="0.2">
      <c r="B22" s="50" t="s">
        <v>16</v>
      </c>
      <c r="C22" s="51"/>
      <c r="D22" s="51"/>
      <c r="E22" s="29">
        <f>MIN(E19:E20)</f>
        <v>0</v>
      </c>
      <c r="F22" s="30" t="s">
        <v>6</v>
      </c>
    </row>
  </sheetData>
  <sheetProtection sheet="1" objects="1" scenarios="1"/>
  <mergeCells count="10">
    <mergeCell ref="M6:N6"/>
    <mergeCell ref="K6:L6"/>
    <mergeCell ref="B20:D20"/>
    <mergeCell ref="B19:D19"/>
    <mergeCell ref="B22:D22"/>
    <mergeCell ref="E6:F6"/>
    <mergeCell ref="G6:H6"/>
    <mergeCell ref="I6:J6"/>
    <mergeCell ref="B16:D16"/>
    <mergeCell ref="B17:D17"/>
  </mergeCells>
  <phoneticPr fontI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</vt:lpstr>
      <vt:lpstr>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2023-10-02T07:18:36Z</cp:lastPrinted>
  <dcterms:created xsi:type="dcterms:W3CDTF">2023-04-10T00:33:50Z</dcterms:created>
  <dcterms:modified xsi:type="dcterms:W3CDTF">2025-04-02T06:53:46Z</dcterms:modified>
</cp:coreProperties>
</file>