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niiza110\下水道課\☆下水道業務係\501　使用料改定\R7.4.1→R7.7.1　改定\〇【未】市ホームページ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8" i="1" s="1"/>
  <c r="G8" i="1" s="1"/>
  <c r="C7" i="1" l="1"/>
  <c r="E13" i="1"/>
  <c r="G13" i="1" s="1"/>
  <c r="E12" i="1"/>
  <c r="G12" i="1" s="1"/>
  <c r="E10" i="1"/>
  <c r="G10" i="1" s="1"/>
  <c r="E11" i="1"/>
  <c r="G11" i="1" s="1"/>
  <c r="E9" i="1"/>
  <c r="G9" i="1" s="1"/>
  <c r="I6" i="1"/>
  <c r="C14" i="1" l="1"/>
  <c r="I7" i="1"/>
  <c r="K12" i="1"/>
  <c r="M12" i="1" s="1"/>
  <c r="K10" i="1"/>
  <c r="M10" i="1" s="1"/>
  <c r="K8" i="1"/>
  <c r="M8" i="1" s="1"/>
  <c r="K13" i="1"/>
  <c r="M13" i="1" s="1"/>
  <c r="K11" i="1"/>
  <c r="M11" i="1" s="1"/>
  <c r="K9" i="1"/>
  <c r="M9" i="1" s="1"/>
  <c r="I14" i="1" l="1"/>
  <c r="K15" i="1" s="1"/>
  <c r="K16" i="1" s="1"/>
</calcChain>
</file>

<file path=xl/sharedStrings.xml><?xml version="1.0" encoding="utf-8"?>
<sst xmlns="http://schemas.openxmlformats.org/spreadsheetml/2006/main" count="73" uniqueCount="26">
  <si>
    <t>35</t>
    <phoneticPr fontId="1"/>
  </si>
  <si>
    <t>90</t>
    <phoneticPr fontId="1"/>
  </si>
  <si>
    <t>120</t>
    <phoneticPr fontId="1"/>
  </si>
  <si>
    <t>140</t>
    <phoneticPr fontId="1"/>
  </si>
  <si>
    <t>160</t>
    <phoneticPr fontId="1"/>
  </si>
  <si>
    <t>190</t>
    <phoneticPr fontId="1"/>
  </si>
  <si>
    <t>×</t>
    <phoneticPr fontId="1"/>
  </si>
  <si>
    <t>㎥＝</t>
    <phoneticPr fontId="1"/>
  </si>
  <si>
    <t>円</t>
    <rPh sb="0" eb="1">
      <t>エン</t>
    </rPh>
    <phoneticPr fontId="1"/>
  </si>
  <si>
    <t>１か月目</t>
    <rPh sb="2" eb="3">
      <t>ツキ</t>
    </rPh>
    <rPh sb="3" eb="4">
      <t>メ</t>
    </rPh>
    <phoneticPr fontId="1"/>
  </si>
  <si>
    <t>２か月目</t>
    <rPh sb="2" eb="3">
      <t>ツキ</t>
    </rPh>
    <rPh sb="3" eb="4">
      <t>メ</t>
    </rPh>
    <phoneticPr fontId="1"/>
  </si>
  <si>
    <t>① 基 本 使 用 料</t>
    <rPh sb="2" eb="3">
      <t>モト</t>
    </rPh>
    <rPh sb="4" eb="5">
      <t>ホン</t>
    </rPh>
    <rPh sb="6" eb="7">
      <t>シ</t>
    </rPh>
    <rPh sb="8" eb="9">
      <t>ヨウ</t>
    </rPh>
    <rPh sb="10" eb="11">
      <t>リョウ</t>
    </rPh>
    <phoneticPr fontId="1"/>
  </si>
  <si>
    <t>②従量使用料</t>
    <rPh sb="1" eb="3">
      <t>ジュウリョウ</t>
    </rPh>
    <rPh sb="3" eb="6">
      <t>シヨウリョウ</t>
    </rPh>
    <phoneticPr fontId="1"/>
  </si>
  <si>
    <t>１か月ごとの汚水排除量</t>
    <rPh sb="2" eb="3">
      <t>ツキ</t>
    </rPh>
    <rPh sb="6" eb="8">
      <t>オスイ</t>
    </rPh>
    <rPh sb="8" eb="10">
      <t>ハイジョ</t>
    </rPh>
    <rPh sb="10" eb="11">
      <t>リョウ</t>
    </rPh>
    <phoneticPr fontId="1"/>
  </si>
  <si>
    <t>㎥</t>
    <phoneticPr fontId="1"/>
  </si>
  <si>
    <t>汚水排除量を入力</t>
    <rPh sb="0" eb="2">
      <t>オスイ</t>
    </rPh>
    <rPh sb="2" eb="4">
      <t>ハイジョ</t>
    </rPh>
    <rPh sb="4" eb="5">
      <t>リョウ</t>
    </rPh>
    <rPh sb="6" eb="8">
      <t>ニュウリョク</t>
    </rPh>
    <phoneticPr fontId="1"/>
  </si>
  <si>
    <t>下水道使用料（税込）</t>
    <rPh sb="0" eb="3">
      <t>ゲスイドウ</t>
    </rPh>
    <rPh sb="3" eb="6">
      <t>シヨウリョウ</t>
    </rPh>
    <rPh sb="7" eb="9">
      <t>ゼイコ</t>
    </rPh>
    <phoneticPr fontId="1"/>
  </si>
  <si>
    <t>下水道使用料簡易計算表（２か月）</t>
    <rPh sb="0" eb="3">
      <t>ゲスイドウ</t>
    </rPh>
    <rPh sb="3" eb="6">
      <t>シヨウリョウ</t>
    </rPh>
    <rPh sb="6" eb="8">
      <t>カンイ</t>
    </rPh>
    <rPh sb="8" eb="10">
      <t>ケイサン</t>
    </rPh>
    <rPh sb="10" eb="11">
      <t>ヒョウ</t>
    </rPh>
    <rPh sb="14" eb="15">
      <t>ゲツ</t>
    </rPh>
    <phoneticPr fontId="1"/>
  </si>
  <si>
    <t>小計（①＋②）</t>
    <rPh sb="0" eb="2">
      <t>ショウケイ</t>
    </rPh>
    <phoneticPr fontId="1"/>
  </si>
  <si>
    <t>下水道使用料（税抜）</t>
    <rPh sb="0" eb="3">
      <t>ゲスイドウ</t>
    </rPh>
    <rPh sb="3" eb="5">
      <t>シヨウ</t>
    </rPh>
    <rPh sb="7" eb="8">
      <t>ゼイ</t>
    </rPh>
    <rPh sb="8" eb="9">
      <t>ヌ</t>
    </rPh>
    <phoneticPr fontId="1"/>
  </si>
  <si>
    <t>1㎥～10㎥</t>
    <phoneticPr fontId="1"/>
  </si>
  <si>
    <t>11㎥～20㎥</t>
    <phoneticPr fontId="1"/>
  </si>
  <si>
    <t>21㎥～50㎥</t>
    <phoneticPr fontId="1"/>
  </si>
  <si>
    <t>51㎥～100㎥</t>
    <phoneticPr fontId="1"/>
  </si>
  <si>
    <t>101㎥～500㎥</t>
    <phoneticPr fontId="1"/>
  </si>
  <si>
    <t>501㎥～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</si>
</sst>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@&quot;円&quot;"/>
    <numFmt numFmtId="177" formatCode="0_ "/>
    <numFmt numFmtId="178" formatCode="#,##0_);[Red]\(#,##0\)"/>
    <numFmt numFmtId="179" formatCode="#,##0_ "/>
  </numFmts>
  <fonts count="6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2"/>
      <color theme="1"/>
      <name val="BIZ UDゴシック"/>
      <family val="3"/>
      <charset val="128"/>
    </font>
    <font>
      <sz val="14"/>
      <color theme="1"/>
      <name val="UD デジタル 教科書体 NP-B"/>
      <family val="1"/>
      <charset val="128"/>
    </font>
    <font>
      <sz val="18"/>
      <color theme="1"/>
      <name val="UD デジタル 教科書体 NP-B"/>
      <family val="1"/>
      <charset val="128"/>
    </font>
    <font>
      <sz val="14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slantDashDot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slantDashDot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slantDashDot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176" fontId="5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0" fontId="5" fillId="3" borderId="1" xfId="0" applyFont="1" applyFill="1" applyBorder="1" applyProtection="1">
      <alignment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7" fontId="5" fillId="4" borderId="3" xfId="0" applyNumberFormat="1" applyFont="1" applyFill="1" applyBorder="1" applyAlignment="1">
      <alignment horizontal="center" vertical="center" textRotation="255" readingOrder="2"/>
    </xf>
    <xf numFmtId="0" fontId="5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23" xfId="0" applyNumberFormat="1" applyFont="1" applyBorder="1" applyAlignment="1">
      <alignment vertical="center"/>
    </xf>
    <xf numFmtId="178" fontId="5" fillId="0" borderId="24" xfId="0" applyNumberFormat="1" applyFont="1" applyBorder="1" applyAlignment="1">
      <alignment vertical="center"/>
    </xf>
    <xf numFmtId="178" fontId="5" fillId="0" borderId="31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9" fontId="5" fillId="0" borderId="7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79" fontId="5" fillId="0" borderId="3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8" fontId="3" fillId="5" borderId="29" xfId="0" applyNumberFormat="1" applyFont="1" applyFill="1" applyBorder="1" applyAlignment="1">
      <alignment vertical="center"/>
    </xf>
    <xf numFmtId="178" fontId="3" fillId="5" borderId="2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CCFF"/>
      <color rgb="FF99FF99"/>
      <color rgb="FFFF99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M17" sqref="M17"/>
    </sheetView>
  </sheetViews>
  <sheetFormatPr defaultRowHeight="14.25" x14ac:dyDescent="0.15"/>
  <cols>
    <col min="1" max="1" width="6" style="1" customWidth="1"/>
    <col min="2" max="2" width="22.875" style="1" customWidth="1"/>
    <col min="3" max="3" width="7.875" style="2" bestFit="1" customWidth="1"/>
    <col min="4" max="4" width="4.125" style="3" bestFit="1" customWidth="1"/>
    <col min="5" max="5" width="9" style="1"/>
    <col min="6" max="6" width="6.5" style="1" bestFit="1" customWidth="1"/>
    <col min="7" max="7" width="10.5" style="1" bestFit="1" customWidth="1"/>
    <col min="8" max="8" width="4.125" style="1" bestFit="1" customWidth="1"/>
    <col min="9" max="9" width="7.875" style="1" bestFit="1" customWidth="1"/>
    <col min="10" max="10" width="4.125" style="1" bestFit="1" customWidth="1"/>
    <col min="11" max="11" width="9" style="1"/>
    <col min="12" max="12" width="6.5" style="1" bestFit="1" customWidth="1"/>
    <col min="13" max="13" width="10.875" style="1" customWidth="1"/>
    <col min="14" max="14" width="4.125" style="1" bestFit="1" customWidth="1"/>
    <col min="15" max="16384" width="9" style="1"/>
  </cols>
  <sheetData>
    <row r="1" spans="1:14" ht="31.5" customHeight="1" x14ac:dyDescent="0.15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7.5" customHeight="1" thickBot="1" x14ac:dyDescent="0.2"/>
    <row r="3" spans="1:14" s="4" customFormat="1" ht="24.75" customHeight="1" thickBot="1" x14ac:dyDescent="0.2">
      <c r="C3" s="5"/>
      <c r="D3" s="6"/>
      <c r="I3" s="7"/>
      <c r="J3" s="51" t="s">
        <v>15</v>
      </c>
      <c r="K3" s="51"/>
      <c r="L3" s="52"/>
      <c r="M3" s="33"/>
      <c r="N3" s="6" t="s">
        <v>14</v>
      </c>
    </row>
    <row r="4" spans="1:14" s="4" customFormat="1" ht="8.25" customHeight="1" x14ac:dyDescent="0.15">
      <c r="C4" s="5"/>
      <c r="D4" s="6"/>
    </row>
    <row r="5" spans="1:14" s="4" customFormat="1" ht="24.75" customHeight="1" x14ac:dyDescent="0.15">
      <c r="A5" s="54"/>
      <c r="B5" s="54"/>
      <c r="C5" s="55" t="s">
        <v>9</v>
      </c>
      <c r="D5" s="55"/>
      <c r="E5" s="55"/>
      <c r="F5" s="55"/>
      <c r="G5" s="55"/>
      <c r="H5" s="56"/>
      <c r="I5" s="57" t="s">
        <v>10</v>
      </c>
      <c r="J5" s="55"/>
      <c r="K5" s="55"/>
      <c r="L5" s="55"/>
      <c r="M5" s="55"/>
      <c r="N5" s="55"/>
    </row>
    <row r="6" spans="1:14" s="4" customFormat="1" ht="24.75" customHeight="1" x14ac:dyDescent="0.15">
      <c r="A6" s="42" t="s">
        <v>13</v>
      </c>
      <c r="B6" s="42"/>
      <c r="C6" s="48" t="str">
        <f>IF(ISNUMBER(M3),CEILING(M3/2,1),"")</f>
        <v/>
      </c>
      <c r="D6" s="49"/>
      <c r="E6" s="49"/>
      <c r="F6" s="49"/>
      <c r="G6" s="49"/>
      <c r="H6" s="8" t="s">
        <v>14</v>
      </c>
      <c r="I6" s="50" t="str">
        <f>IF(ISNUMBER(M3),M3-C6,"")</f>
        <v/>
      </c>
      <c r="J6" s="49"/>
      <c r="K6" s="49"/>
      <c r="L6" s="49"/>
      <c r="M6" s="49"/>
      <c r="N6" s="24" t="s">
        <v>14</v>
      </c>
    </row>
    <row r="7" spans="1:14" s="4" customFormat="1" ht="24.75" customHeight="1" x14ac:dyDescent="0.15">
      <c r="A7" s="41" t="s">
        <v>11</v>
      </c>
      <c r="B7" s="41"/>
      <c r="C7" s="48" t="str">
        <f>IF(ISNUMBER(C6), 640, "")</f>
        <v/>
      </c>
      <c r="D7" s="49"/>
      <c r="E7" s="49"/>
      <c r="F7" s="49"/>
      <c r="G7" s="49"/>
      <c r="H7" s="8" t="s">
        <v>8</v>
      </c>
      <c r="I7" s="50" t="str">
        <f>IF(ISNUMBER(I6), 640, "")</f>
        <v/>
      </c>
      <c r="J7" s="49"/>
      <c r="K7" s="49"/>
      <c r="L7" s="49"/>
      <c r="M7" s="49"/>
      <c r="N7" s="24" t="s">
        <v>8</v>
      </c>
    </row>
    <row r="8" spans="1:14" s="4" customFormat="1" ht="24.75" customHeight="1" x14ac:dyDescent="0.15">
      <c r="A8" s="40" t="s">
        <v>12</v>
      </c>
      <c r="B8" s="9" t="s">
        <v>20</v>
      </c>
      <c r="C8" s="10" t="s">
        <v>0</v>
      </c>
      <c r="D8" s="11" t="s">
        <v>6</v>
      </c>
      <c r="E8" s="12" t="str">
        <f>IF(C6="","",IF(C6&gt;10,10,C6))</f>
        <v/>
      </c>
      <c r="F8" s="11" t="s">
        <v>7</v>
      </c>
      <c r="G8" s="30" t="str">
        <f t="shared" ref="G8:G13" si="0">IF(ISNUMBER(E8),C8*E8,"")</f>
        <v/>
      </c>
      <c r="H8" s="13" t="s">
        <v>8</v>
      </c>
      <c r="I8" s="10" t="s">
        <v>0</v>
      </c>
      <c r="J8" s="11" t="s">
        <v>6</v>
      </c>
      <c r="K8" s="12" t="str">
        <f>IF(I6="","",IF(I6&gt;10,10,I6))</f>
        <v/>
      </c>
      <c r="L8" s="11" t="s">
        <v>7</v>
      </c>
      <c r="M8" s="30" t="str">
        <f t="shared" ref="M8:M13" si="1">IF(ISNUMBER(K8),I8*K8,"")</f>
        <v/>
      </c>
      <c r="N8" s="25" t="s">
        <v>8</v>
      </c>
    </row>
    <row r="9" spans="1:14" s="4" customFormat="1" ht="24.75" customHeight="1" x14ac:dyDescent="0.15">
      <c r="A9" s="40"/>
      <c r="B9" s="14" t="s">
        <v>21</v>
      </c>
      <c r="C9" s="15" t="s">
        <v>1</v>
      </c>
      <c r="D9" s="16" t="s">
        <v>6</v>
      </c>
      <c r="E9" s="17" t="str">
        <f>IF(C6="","",IF(C6&gt;20,10,IF(C6&gt;10,C6-10,0)))</f>
        <v/>
      </c>
      <c r="F9" s="16" t="s">
        <v>7</v>
      </c>
      <c r="G9" s="31" t="str">
        <f t="shared" si="0"/>
        <v/>
      </c>
      <c r="H9" s="18" t="s">
        <v>8</v>
      </c>
      <c r="I9" s="15" t="s">
        <v>1</v>
      </c>
      <c r="J9" s="16" t="s">
        <v>6</v>
      </c>
      <c r="K9" s="17" t="str">
        <f>IF(I6="","",IF(I6&gt;20,10,IF(I6&gt;10,I6-10,0)))</f>
        <v/>
      </c>
      <c r="L9" s="16" t="s">
        <v>7</v>
      </c>
      <c r="M9" s="31" t="str">
        <f t="shared" si="1"/>
        <v/>
      </c>
      <c r="N9" s="26" t="s">
        <v>8</v>
      </c>
    </row>
    <row r="10" spans="1:14" s="4" customFormat="1" ht="24.75" customHeight="1" x14ac:dyDescent="0.15">
      <c r="A10" s="40"/>
      <c r="B10" s="14" t="s">
        <v>22</v>
      </c>
      <c r="C10" s="15" t="s">
        <v>2</v>
      </c>
      <c r="D10" s="16" t="s">
        <v>6</v>
      </c>
      <c r="E10" s="17" t="str">
        <f>IF(C6="","",IF(C6&gt;50,30,IF(C6&gt;20,C6-20,0)))</f>
        <v/>
      </c>
      <c r="F10" s="16" t="s">
        <v>7</v>
      </c>
      <c r="G10" s="31" t="str">
        <f t="shared" si="0"/>
        <v/>
      </c>
      <c r="H10" s="18" t="s">
        <v>8</v>
      </c>
      <c r="I10" s="15" t="s">
        <v>2</v>
      </c>
      <c r="J10" s="16" t="s">
        <v>6</v>
      </c>
      <c r="K10" s="17" t="str">
        <f>IF(I6="","",IF(I6&gt;50,30,IF(I6&gt;20,I6-20,0)))</f>
        <v/>
      </c>
      <c r="L10" s="16" t="s">
        <v>7</v>
      </c>
      <c r="M10" s="31" t="str">
        <f t="shared" si="1"/>
        <v/>
      </c>
      <c r="N10" s="26" t="s">
        <v>8</v>
      </c>
    </row>
    <row r="11" spans="1:14" s="4" customFormat="1" ht="24.75" customHeight="1" x14ac:dyDescent="0.15">
      <c r="A11" s="40"/>
      <c r="B11" s="14" t="s">
        <v>23</v>
      </c>
      <c r="C11" s="15" t="s">
        <v>3</v>
      </c>
      <c r="D11" s="16" t="s">
        <v>6</v>
      </c>
      <c r="E11" s="17" t="str">
        <f>IF(C6="","",IF(C6&gt;100,50,IF(C6&gt;50,C6-50,0)))</f>
        <v/>
      </c>
      <c r="F11" s="16" t="s">
        <v>7</v>
      </c>
      <c r="G11" s="31" t="str">
        <f t="shared" si="0"/>
        <v/>
      </c>
      <c r="H11" s="18" t="s">
        <v>8</v>
      </c>
      <c r="I11" s="15" t="s">
        <v>3</v>
      </c>
      <c r="J11" s="16" t="s">
        <v>6</v>
      </c>
      <c r="K11" s="17" t="str">
        <f>IF(I6="","",IF(I6&gt;100,50,IF(I6&gt;50,I6-50,0)))</f>
        <v/>
      </c>
      <c r="L11" s="16" t="s">
        <v>7</v>
      </c>
      <c r="M11" s="31" t="str">
        <f t="shared" si="1"/>
        <v/>
      </c>
      <c r="N11" s="26" t="s">
        <v>8</v>
      </c>
    </row>
    <row r="12" spans="1:14" s="4" customFormat="1" ht="24.75" customHeight="1" x14ac:dyDescent="0.15">
      <c r="A12" s="40"/>
      <c r="B12" s="14" t="s">
        <v>24</v>
      </c>
      <c r="C12" s="15" t="s">
        <v>4</v>
      </c>
      <c r="D12" s="16" t="s">
        <v>6</v>
      </c>
      <c r="E12" s="17" t="str">
        <f>IF(C6="","",IF(C6&gt;500,400,IF(C6&gt;100,C6-100,0)))</f>
        <v/>
      </c>
      <c r="F12" s="16" t="s">
        <v>7</v>
      </c>
      <c r="G12" s="31" t="str">
        <f t="shared" si="0"/>
        <v/>
      </c>
      <c r="H12" s="18" t="s">
        <v>8</v>
      </c>
      <c r="I12" s="15" t="s">
        <v>4</v>
      </c>
      <c r="J12" s="16" t="s">
        <v>6</v>
      </c>
      <c r="K12" s="17" t="str">
        <f>IF(I6="","",IF(I6&gt;500,400,IF(I6&gt;100,I6-100,0)))</f>
        <v/>
      </c>
      <c r="L12" s="16" t="s">
        <v>7</v>
      </c>
      <c r="M12" s="31" t="str">
        <f t="shared" si="1"/>
        <v/>
      </c>
      <c r="N12" s="26" t="s">
        <v>8</v>
      </c>
    </row>
    <row r="13" spans="1:14" s="4" customFormat="1" ht="24.75" customHeight="1" x14ac:dyDescent="0.15">
      <c r="A13" s="40"/>
      <c r="B13" s="19" t="s">
        <v>25</v>
      </c>
      <c r="C13" s="20" t="s">
        <v>5</v>
      </c>
      <c r="D13" s="21" t="s">
        <v>6</v>
      </c>
      <c r="E13" s="22" t="str">
        <f>IF(C6="","",IF(C6&gt;500,C6-500,0))</f>
        <v/>
      </c>
      <c r="F13" s="21" t="s">
        <v>7</v>
      </c>
      <c r="G13" s="32" t="str">
        <f t="shared" si="0"/>
        <v/>
      </c>
      <c r="H13" s="23" t="s">
        <v>8</v>
      </c>
      <c r="I13" s="20" t="s">
        <v>5</v>
      </c>
      <c r="J13" s="21" t="s">
        <v>6</v>
      </c>
      <c r="K13" s="22" t="str">
        <f>IF(I6="","",IF(I6&gt;500,I6-500,0))</f>
        <v/>
      </c>
      <c r="L13" s="21" t="s">
        <v>7</v>
      </c>
      <c r="M13" s="32" t="str">
        <f t="shared" si="1"/>
        <v/>
      </c>
      <c r="N13" s="27" t="s">
        <v>8</v>
      </c>
    </row>
    <row r="14" spans="1:14" s="4" customFormat="1" ht="24.75" customHeight="1" x14ac:dyDescent="0.15">
      <c r="A14" s="42" t="s">
        <v>18</v>
      </c>
      <c r="B14" s="42"/>
      <c r="C14" s="47" t="str">
        <f>IF(ISNUMBER(C7),SUM(C7,G8:G13),"")</f>
        <v/>
      </c>
      <c r="D14" s="46"/>
      <c r="E14" s="46"/>
      <c r="F14" s="46"/>
      <c r="G14" s="46"/>
      <c r="H14" s="8" t="s">
        <v>8</v>
      </c>
      <c r="I14" s="45" t="str">
        <f>IF(ISNUMBER(I7),SUM(I7,M8:M13),"")</f>
        <v/>
      </c>
      <c r="J14" s="46"/>
      <c r="K14" s="46"/>
      <c r="L14" s="46"/>
      <c r="M14" s="46"/>
      <c r="N14" s="24" t="s">
        <v>8</v>
      </c>
    </row>
    <row r="15" spans="1:14" s="4" customFormat="1" ht="24.75" customHeight="1" thickBot="1" x14ac:dyDescent="0.2">
      <c r="A15" s="37" t="s">
        <v>19</v>
      </c>
      <c r="B15" s="38"/>
      <c r="C15" s="38"/>
      <c r="D15" s="38"/>
      <c r="E15" s="38"/>
      <c r="F15" s="38"/>
      <c r="G15" s="38"/>
      <c r="H15" s="38"/>
      <c r="I15" s="38"/>
      <c r="J15" s="39"/>
      <c r="K15" s="43" t="str">
        <f>IF(ISNUMBER(C14),SUM(C14,I14),"")</f>
        <v/>
      </c>
      <c r="L15" s="44"/>
      <c r="M15" s="44"/>
      <c r="N15" s="28" t="s">
        <v>8</v>
      </c>
    </row>
    <row r="16" spans="1:14" s="4" customFormat="1" ht="24.75" customHeight="1" thickBot="1" x14ac:dyDescent="0.2">
      <c r="A16" s="34" t="s">
        <v>16</v>
      </c>
      <c r="B16" s="35"/>
      <c r="C16" s="35"/>
      <c r="D16" s="35"/>
      <c r="E16" s="35"/>
      <c r="F16" s="35"/>
      <c r="G16" s="35"/>
      <c r="H16" s="35"/>
      <c r="I16" s="35"/>
      <c r="J16" s="36"/>
      <c r="K16" s="58" t="str">
        <f>IF(ISNUMBER(K15),ROUNDDOWN(K15*1.1,0),"")</f>
        <v/>
      </c>
      <c r="L16" s="59"/>
      <c r="M16" s="59"/>
      <c r="N16" s="29" t="s">
        <v>8</v>
      </c>
    </row>
  </sheetData>
  <sheetProtection algorithmName="SHA-512" hashValue="AyLiL1TQKPMBcFtEJ6zYeYv5ukLOVCLXyqBq5eHHdnuCmbPlg9yKfZSSiDzFFYGks+nu6kBoNRnwQHvjk22Lng==" saltValue="iWCJPBraL1jkQLVtXqF9Iw==" spinCount="100000" sheet="1" objects="1" scenarios="1"/>
  <mergeCells count="19">
    <mergeCell ref="C6:G6"/>
    <mergeCell ref="I6:M6"/>
    <mergeCell ref="A6:B6"/>
    <mergeCell ref="J3:L3"/>
    <mergeCell ref="A1:N1"/>
    <mergeCell ref="A5:B5"/>
    <mergeCell ref="C5:H5"/>
    <mergeCell ref="I5:N5"/>
    <mergeCell ref="A16:J16"/>
    <mergeCell ref="A15:J15"/>
    <mergeCell ref="K16:M16"/>
    <mergeCell ref="A8:A13"/>
    <mergeCell ref="A7:B7"/>
    <mergeCell ref="A14:B14"/>
    <mergeCell ref="K15:M15"/>
    <mergeCell ref="I14:M14"/>
    <mergeCell ref="C14:G14"/>
    <mergeCell ref="C7:G7"/>
    <mergeCell ref="I7:M7"/>
  </mergeCells>
  <phoneticPr fontId="1"/>
  <pageMargins left="0.7" right="0.7" top="0.75" bottom="0.75" header="0.3" footer="0.3"/>
  <pageSetup paperSize="9" scale="72" orientation="portrait" r:id="rId1"/>
  <ignoredErrors>
    <ignoredError sqref="C8:C13 I8:I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2025-04-16T00:49:25Z</cp:lastPrinted>
  <dcterms:created xsi:type="dcterms:W3CDTF">2025-04-15T04:23:40Z</dcterms:created>
  <dcterms:modified xsi:type="dcterms:W3CDTF">2025-04-18T04:51:24Z</dcterms:modified>
</cp:coreProperties>
</file>