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4B58B9C-15BA-4C7A-9491-05374B833A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★水道料金計算シート" sheetId="1" r:id="rId1"/>
    <sheet name="使い方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I5" i="1" l="1"/>
  <c r="N12" i="1" l="1"/>
  <c r="N11" i="1"/>
  <c r="N10" i="1"/>
  <c r="N8" i="1"/>
  <c r="K9" i="1"/>
  <c r="K10" i="1"/>
  <c r="K11" i="1"/>
  <c r="K12" i="1"/>
  <c r="K8" i="1"/>
  <c r="I9" i="1"/>
  <c r="I10" i="1"/>
  <c r="I11" i="1"/>
  <c r="I12" i="1"/>
  <c r="I8" i="1"/>
  <c r="Q11" i="1" l="1"/>
  <c r="Q12" i="1"/>
  <c r="Q10" i="1"/>
  <c r="Q9" i="1"/>
  <c r="Q8" i="1"/>
  <c r="Q13" i="1" l="1"/>
  <c r="K16" i="1" s="1"/>
  <c r="K18" i="1" s="1"/>
  <c r="J20" i="1" s="1"/>
</calcChain>
</file>

<file path=xl/sharedStrings.xml><?xml version="1.0" encoding="utf-8"?>
<sst xmlns="http://schemas.openxmlformats.org/spreadsheetml/2006/main" count="112" uniqueCount="67">
  <si>
    <t>水道料金</t>
    <rPh sb="0" eb="2">
      <t>スイドウ</t>
    </rPh>
    <rPh sb="2" eb="4">
      <t>リョウキン</t>
    </rPh>
    <phoneticPr fontId="4"/>
  </si>
  <si>
    <t>基本料金</t>
    <rPh sb="0" eb="2">
      <t>キホン</t>
    </rPh>
    <rPh sb="2" eb="4">
      <t>リョウキン</t>
    </rPh>
    <phoneticPr fontId="4"/>
  </si>
  <si>
    <t>１か月あたり</t>
    <rPh sb="2" eb="3">
      <t>ゲツ</t>
    </rPh>
    <phoneticPr fontId="4"/>
  </si>
  <si>
    <t>2か月あたり</t>
    <rPh sb="2" eb="3">
      <t>ゲツ</t>
    </rPh>
    <phoneticPr fontId="4"/>
  </si>
  <si>
    <t>口径</t>
    <rPh sb="0" eb="2">
      <t>コウケイ</t>
    </rPh>
    <phoneticPr fontId="4"/>
  </si>
  <si>
    <t>単価</t>
    <rPh sb="0" eb="2">
      <t>タンカ</t>
    </rPh>
    <phoneticPr fontId="4"/>
  </si>
  <si>
    <t>(mm)</t>
    <phoneticPr fontId="4"/>
  </si>
  <si>
    <t>(円）</t>
    <rPh sb="1" eb="2">
      <t>エン</t>
    </rPh>
    <phoneticPr fontId="4"/>
  </si>
  <si>
    <t>水量料金</t>
    <rPh sb="0" eb="2">
      <t>スイリョウ</t>
    </rPh>
    <rPh sb="2" eb="4">
      <t>リョウキン</t>
    </rPh>
    <phoneticPr fontId="4"/>
  </si>
  <si>
    <t>使用水量</t>
    <rPh sb="0" eb="2">
      <t>シヨウ</t>
    </rPh>
    <rPh sb="2" eb="4">
      <t>スイリョウ</t>
    </rPh>
    <phoneticPr fontId="4"/>
  </si>
  <si>
    <t>（㎥）</t>
    <phoneticPr fontId="4"/>
  </si>
  <si>
    <t xml:space="preserve"> 1～10</t>
    <phoneticPr fontId="4"/>
  </si>
  <si>
    <t xml:space="preserve"> 1～20</t>
    <phoneticPr fontId="4"/>
  </si>
  <si>
    <t xml:space="preserve"> 11～20</t>
    <phoneticPr fontId="4"/>
  </si>
  <si>
    <t xml:space="preserve"> 21～40</t>
    <phoneticPr fontId="4"/>
  </si>
  <si>
    <t xml:space="preserve"> 21～50</t>
    <phoneticPr fontId="4"/>
  </si>
  <si>
    <t xml:space="preserve"> 41～100</t>
    <phoneticPr fontId="4"/>
  </si>
  <si>
    <t xml:space="preserve"> 51～100</t>
    <phoneticPr fontId="4"/>
  </si>
  <si>
    <t xml:space="preserve"> 101～200</t>
    <phoneticPr fontId="4"/>
  </si>
  <si>
    <t xml:space="preserve"> 101～</t>
    <phoneticPr fontId="4"/>
  </si>
  <si>
    <t xml:space="preserve"> 201～</t>
    <phoneticPr fontId="4"/>
  </si>
  <si>
    <t>口径</t>
    <rPh sb="0" eb="2">
      <t>コウケイ</t>
    </rPh>
    <phoneticPr fontId="3"/>
  </si>
  <si>
    <t>㎜</t>
    <phoneticPr fontId="3"/>
  </si>
  <si>
    <t>使用水量</t>
    <rPh sb="0" eb="2">
      <t>シヨウ</t>
    </rPh>
    <rPh sb="2" eb="4">
      <t>スイリョウ</t>
    </rPh>
    <phoneticPr fontId="3"/>
  </si>
  <si>
    <t>㎥</t>
    <phoneticPr fontId="3"/>
  </si>
  <si>
    <t>使用月数</t>
    <rPh sb="0" eb="2">
      <t>シヨウ</t>
    </rPh>
    <rPh sb="2" eb="3">
      <t>ツキ</t>
    </rPh>
    <rPh sb="3" eb="4">
      <t>スウ</t>
    </rPh>
    <phoneticPr fontId="3"/>
  </si>
  <si>
    <t>か月</t>
    <rPh sb="1" eb="2">
      <t>ゲツ</t>
    </rPh>
    <phoneticPr fontId="3"/>
  </si>
  <si>
    <t>⑴</t>
    <phoneticPr fontId="3"/>
  </si>
  <si>
    <t>基本料金</t>
    <rPh sb="0" eb="2">
      <t>キホン</t>
    </rPh>
    <rPh sb="2" eb="4">
      <t>リョウキン</t>
    </rPh>
    <phoneticPr fontId="3"/>
  </si>
  <si>
    <t>円</t>
    <rPh sb="0" eb="1">
      <t>エン</t>
    </rPh>
    <phoneticPr fontId="3"/>
  </si>
  <si>
    <t>⑵</t>
    <phoneticPr fontId="3"/>
  </si>
  <si>
    <t>水量料金</t>
    <rPh sb="0" eb="2">
      <t>スイリョウ</t>
    </rPh>
    <rPh sb="2" eb="4">
      <t>リョウキン</t>
    </rPh>
    <phoneticPr fontId="3"/>
  </si>
  <si>
    <t>区分</t>
    <rPh sb="0" eb="2">
      <t>クブン</t>
    </rPh>
    <phoneticPr fontId="3"/>
  </si>
  <si>
    <t>単価</t>
    <rPh sb="0" eb="2">
      <t>タンカ</t>
    </rPh>
    <phoneticPr fontId="3"/>
  </si>
  <si>
    <t>×</t>
    <phoneticPr fontId="3"/>
  </si>
  <si>
    <t>水量</t>
    <rPh sb="0" eb="2">
      <t>スイリョウ</t>
    </rPh>
    <phoneticPr fontId="3"/>
  </si>
  <si>
    <t>＝</t>
    <phoneticPr fontId="3"/>
  </si>
  <si>
    <t>⑶</t>
    <phoneticPr fontId="3"/>
  </si>
  <si>
    <t>水道料金（税抜）</t>
    <rPh sb="0" eb="2">
      <t>スイドウ</t>
    </rPh>
    <rPh sb="2" eb="4">
      <t>リョウキン</t>
    </rPh>
    <rPh sb="5" eb="6">
      <t>ゼイ</t>
    </rPh>
    <rPh sb="6" eb="7">
      <t>ヌ</t>
    </rPh>
    <phoneticPr fontId="3"/>
  </si>
  <si>
    <t>⑷</t>
    <phoneticPr fontId="3"/>
  </si>
  <si>
    <t>消費税</t>
    <rPh sb="0" eb="3">
      <t>ショウヒゼイ</t>
    </rPh>
    <phoneticPr fontId="3"/>
  </si>
  <si>
    <t>⑸</t>
    <phoneticPr fontId="3"/>
  </si>
  <si>
    <t>水道料金（税込）</t>
    <rPh sb="0" eb="2">
      <t>スイドウ</t>
    </rPh>
    <rPh sb="2" eb="4">
      <t>リョウキン</t>
    </rPh>
    <rPh sb="5" eb="6">
      <t>ゼイ</t>
    </rPh>
    <rPh sb="6" eb="7">
      <t>コ</t>
    </rPh>
    <phoneticPr fontId="3"/>
  </si>
  <si>
    <t>⑴ ＋ ⑵</t>
    <phoneticPr fontId="3"/>
  </si>
  <si>
    <t>小計</t>
    <rPh sb="0" eb="2">
      <t>ショウケイ</t>
    </rPh>
    <phoneticPr fontId="3"/>
  </si>
  <si>
    <t>水量料金　計</t>
    <rPh sb="0" eb="2">
      <t>スイリョウ</t>
    </rPh>
    <rPh sb="2" eb="4">
      <t>リョウキン</t>
    </rPh>
    <rPh sb="5" eb="6">
      <t>ケイ</t>
    </rPh>
    <phoneticPr fontId="3"/>
  </si>
  <si>
    <t>新料金表(税抜表示）</t>
    <rPh sb="0" eb="1">
      <t>シン</t>
    </rPh>
    <rPh sb="1" eb="3">
      <t>リョウキン</t>
    </rPh>
    <rPh sb="3" eb="4">
      <t>ヒョウ</t>
    </rPh>
    <rPh sb="5" eb="6">
      <t>ゼイ</t>
    </rPh>
    <rPh sb="6" eb="7">
      <t>ヌ</t>
    </rPh>
    <rPh sb="7" eb="9">
      <t>ヒョウジ</t>
    </rPh>
    <phoneticPr fontId="4"/>
  </si>
  <si>
    <t>★水道料金計算シートの使い方</t>
    <rPh sb="1" eb="3">
      <t>スイドウ</t>
    </rPh>
    <rPh sb="3" eb="5">
      <t>リョウキン</t>
    </rPh>
    <rPh sb="5" eb="7">
      <t>ケイサン</t>
    </rPh>
    <rPh sb="11" eb="12">
      <t>ツカ</t>
    </rPh>
    <rPh sb="13" eb="14">
      <t>カタ</t>
    </rPh>
    <phoneticPr fontId="3"/>
  </si>
  <si>
    <t>検針票で使用期間、メーター口径、使用水量を確認する。</t>
    <rPh sb="0" eb="2">
      <t>ケンシン</t>
    </rPh>
    <rPh sb="2" eb="3">
      <t>ヒョウ</t>
    </rPh>
    <rPh sb="4" eb="6">
      <t>シヨウ</t>
    </rPh>
    <rPh sb="6" eb="8">
      <t>キカン</t>
    </rPh>
    <rPh sb="13" eb="15">
      <t>コウケイ</t>
    </rPh>
    <rPh sb="16" eb="18">
      <t>シヨウ</t>
    </rPh>
    <rPh sb="18" eb="20">
      <t>スイリョウ</t>
    </rPh>
    <rPh sb="21" eb="23">
      <t>カクニン</t>
    </rPh>
    <phoneticPr fontId="3"/>
  </si>
  <si>
    <t>使用上の注意</t>
    <rPh sb="0" eb="3">
      <t>シヨウジョウ</t>
    </rPh>
    <rPh sb="4" eb="6">
      <t>チュウイ</t>
    </rPh>
    <phoneticPr fontId="3"/>
  </si>
  <si>
    <t>※</t>
    <phoneticPr fontId="3"/>
  </si>
  <si>
    <t>下水道使用料は含まれません。</t>
    <rPh sb="0" eb="3">
      <t>ゲスイドウ</t>
    </rPh>
    <rPh sb="3" eb="6">
      <t>シヨウリョウ</t>
    </rPh>
    <rPh sb="7" eb="8">
      <t>フク</t>
    </rPh>
    <phoneticPr fontId="3"/>
  </si>
  <si>
    <t>　以降は「★水道料金計算シート」を使用</t>
    <rPh sb="1" eb="3">
      <t>イコウ</t>
    </rPh>
    <rPh sb="6" eb="8">
      <t>スイドウ</t>
    </rPh>
    <rPh sb="8" eb="10">
      <t>リョウキン</t>
    </rPh>
    <rPh sb="10" eb="12">
      <t>ケイサン</t>
    </rPh>
    <rPh sb="17" eb="19">
      <t>シヨウ</t>
    </rPh>
    <phoneticPr fontId="3"/>
  </si>
  <si>
    <t>検針票の使用期間をもとに、緑色の使用月数太枠セルで使用月数を選択する。（0.5、1、1.5、2か月）</t>
    <rPh sb="0" eb="2">
      <t>ケンシン</t>
    </rPh>
    <rPh sb="2" eb="3">
      <t>ヒョウ</t>
    </rPh>
    <rPh sb="4" eb="6">
      <t>シヨウ</t>
    </rPh>
    <rPh sb="6" eb="8">
      <t>キカン</t>
    </rPh>
    <rPh sb="13" eb="15">
      <t>ミドリイロ</t>
    </rPh>
    <rPh sb="16" eb="18">
      <t>シヨウ</t>
    </rPh>
    <rPh sb="18" eb="19">
      <t>ツキ</t>
    </rPh>
    <rPh sb="19" eb="20">
      <t>スウ</t>
    </rPh>
    <rPh sb="20" eb="22">
      <t>フトワク</t>
    </rPh>
    <rPh sb="25" eb="27">
      <t>シヨウ</t>
    </rPh>
    <rPh sb="27" eb="28">
      <t>ツキ</t>
    </rPh>
    <rPh sb="28" eb="29">
      <t>スウ</t>
    </rPh>
    <rPh sb="30" eb="32">
      <t>センタク</t>
    </rPh>
    <rPh sb="48" eb="49">
      <t>ゲツ</t>
    </rPh>
    <phoneticPr fontId="3"/>
  </si>
  <si>
    <t>検針票表示のメーター口径をもとに、黄色の口径太枠セルで該当の口径を選択する。（13、20、25、30、40、50、75、100㎜）</t>
    <rPh sb="0" eb="2">
      <t>ケンシン</t>
    </rPh>
    <rPh sb="2" eb="3">
      <t>ヒョウ</t>
    </rPh>
    <rPh sb="3" eb="5">
      <t>ヒョウジ</t>
    </rPh>
    <rPh sb="10" eb="12">
      <t>コウケイ</t>
    </rPh>
    <rPh sb="17" eb="19">
      <t>キイロ</t>
    </rPh>
    <rPh sb="20" eb="22">
      <t>コウケイ</t>
    </rPh>
    <rPh sb="22" eb="24">
      <t>フトワク</t>
    </rPh>
    <rPh sb="27" eb="29">
      <t>ガイトウ</t>
    </rPh>
    <rPh sb="30" eb="32">
      <t>コウケイ</t>
    </rPh>
    <rPh sb="33" eb="35">
      <t>センタク</t>
    </rPh>
    <phoneticPr fontId="3"/>
  </si>
  <si>
    <t>使用状況毎に、１調定あたりの水道料金を計算できるシートです。</t>
    <rPh sb="0" eb="2">
      <t>シヨウ</t>
    </rPh>
    <rPh sb="2" eb="4">
      <t>ジョウキョウ</t>
    </rPh>
    <rPh sb="4" eb="5">
      <t>ゴト</t>
    </rPh>
    <rPh sb="8" eb="10">
      <t>チョウテイ</t>
    </rPh>
    <rPh sb="14" eb="16">
      <t>スイドウ</t>
    </rPh>
    <rPh sb="16" eb="18">
      <t>リョウキン</t>
    </rPh>
    <rPh sb="19" eb="21">
      <t>ケイサン</t>
    </rPh>
    <phoneticPr fontId="3"/>
  </si>
  <si>
    <t>水道料金計算シート</t>
    <rPh sb="0" eb="2">
      <t>スイドウ</t>
    </rPh>
    <rPh sb="2" eb="4">
      <t>リョウキン</t>
    </rPh>
    <rPh sb="4" eb="6">
      <t>ケイサン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</si>
  <si>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</si>
  <si>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</si>
  <si>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</si>
  <si>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</si>
  <si>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</si>
  <si>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⑸水道料金（税込）の表示された金額が新料金体系における水道料金となる。</t>
    <rPh sb="1" eb="3">
      <t>スイドウ</t>
    </rPh>
    <rPh sb="3" eb="5">
      <t>リョウキン</t>
    </rPh>
    <rPh sb="6" eb="8">
      <t>ゼイコ</t>
    </rPh>
    <rPh sb="10" eb="12">
      <t>ヒョウジ</t>
    </rPh>
    <rPh sb="15" eb="17">
      <t>キンガク</t>
    </rPh>
    <rPh sb="18" eb="21">
      <t>シンリョウキン</t>
    </rPh>
    <rPh sb="21" eb="23">
      <t>タイケイ</t>
    </rPh>
    <rPh sb="27" eb="29">
      <t>スイドウ</t>
    </rPh>
    <rPh sb="29" eb="31">
      <t>リョウキン</t>
    </rPh>
    <phoneticPr fontId="3"/>
  </si>
  <si>
    <t>年間の水道料金＝⑸水道料金（税込）×６</t>
    <rPh sb="0" eb="2">
      <t>ネンカン</t>
    </rPh>
    <rPh sb="3" eb="5">
      <t>スイドウ</t>
    </rPh>
    <rPh sb="5" eb="7">
      <t>リョウキン</t>
    </rPh>
    <rPh sb="9" eb="11">
      <t>スイドウ</t>
    </rPh>
    <rPh sb="11" eb="13">
      <t>リョウキン</t>
    </rPh>
    <rPh sb="14" eb="16">
      <t>ゼイコ</t>
    </rPh>
    <phoneticPr fontId="3"/>
  </si>
  <si>
    <t>検針票の使用水量をもとに、水色の太枠セルに使用水量を入力する。</t>
    <rPh sb="0" eb="2">
      <t>ケンシン</t>
    </rPh>
    <rPh sb="2" eb="3">
      <t>ヒョウ</t>
    </rPh>
    <rPh sb="4" eb="6">
      <t>シヨウ</t>
    </rPh>
    <rPh sb="6" eb="8">
      <t>スイリョウ</t>
    </rPh>
    <rPh sb="13" eb="15">
      <t>ミズイロ</t>
    </rPh>
    <rPh sb="16" eb="18">
      <t>フトワク</t>
    </rPh>
    <rPh sb="21" eb="23">
      <t>シヨウ</t>
    </rPh>
    <rPh sb="23" eb="25">
      <t>スイリョウ</t>
    </rPh>
    <rPh sb="26" eb="28">
      <t>ニュウリョク</t>
    </rPh>
    <phoneticPr fontId="3"/>
  </si>
  <si>
    <t>使用水量を入力↓</t>
    <rPh sb="0" eb="2">
      <t>シヨウ</t>
    </rPh>
    <rPh sb="2" eb="4">
      <t>スイリョウ</t>
    </rPh>
    <rPh sb="5" eb="7">
      <t>ニュウリョク</t>
    </rPh>
    <phoneticPr fontId="3"/>
  </si>
  <si>
    <t>使用月数・口径を選択↓</t>
    <rPh sb="0" eb="2">
      <t>シヨウ</t>
    </rPh>
    <rPh sb="2" eb="3">
      <t>ツキ</t>
    </rPh>
    <rPh sb="3" eb="4">
      <t>スウ</t>
    </rPh>
    <rPh sb="5" eb="7">
      <t>コウケイ</t>
    </rPh>
    <rPh sb="8" eb="10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</si>
</sst>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5" fillId="2" borderId="0" xfId="0" applyFont="1" applyFill="1"/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38" fontId="5" fillId="2" borderId="7" xfId="1" applyFont="1" applyFill="1" applyBorder="1">
      <alignment vertical="center"/>
    </xf>
    <xf numFmtId="38" fontId="5" fillId="2" borderId="5" xfId="1" applyFont="1" applyFill="1" applyBorder="1">
      <alignment vertical="center"/>
    </xf>
    <xf numFmtId="0" fontId="5" fillId="2" borderId="8" xfId="0" applyFont="1" applyFill="1" applyBorder="1" applyAlignment="1">
      <alignment vertical="center"/>
    </xf>
    <xf numFmtId="38" fontId="5" fillId="2" borderId="10" xfId="1" applyFont="1" applyFill="1" applyBorder="1">
      <alignment vertical="center"/>
    </xf>
    <xf numFmtId="38" fontId="5" fillId="2" borderId="11" xfId="1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21" xfId="0" applyFont="1" applyFill="1" applyBorder="1"/>
    <xf numFmtId="38" fontId="5" fillId="2" borderId="21" xfId="1" applyFont="1" applyFill="1" applyBorder="1" applyAlignment="1"/>
    <xf numFmtId="0" fontId="5" fillId="2" borderId="20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3" xfId="0" applyFont="1" applyFill="1" applyBorder="1"/>
    <xf numFmtId="0" fontId="5" fillId="2" borderId="0" xfId="0" applyFont="1" applyFill="1" applyBorder="1"/>
    <xf numFmtId="0" fontId="5" fillId="2" borderId="22" xfId="0" applyFont="1" applyFill="1" applyBorder="1"/>
    <xf numFmtId="0" fontId="5" fillId="2" borderId="24" xfId="0" applyFont="1" applyFill="1" applyBorder="1"/>
    <xf numFmtId="38" fontId="5" fillId="2" borderId="24" xfId="1" applyFont="1" applyFill="1" applyBorder="1" applyAlignment="1"/>
    <xf numFmtId="0" fontId="5" fillId="2" borderId="25" xfId="0" applyFont="1" applyFill="1" applyBorder="1"/>
    <xf numFmtId="38" fontId="5" fillId="2" borderId="0" xfId="1" applyFont="1" applyFill="1" applyBorder="1" applyAlignment="1"/>
    <xf numFmtId="0" fontId="5" fillId="2" borderId="0" xfId="0" applyFont="1" applyFill="1" applyAlignment="1">
      <alignment horizontal="center"/>
    </xf>
    <xf numFmtId="9" fontId="5" fillId="2" borderId="0" xfId="0" applyNumberFormat="1" applyFont="1" applyFill="1" applyAlignment="1">
      <alignment horizontal="left"/>
    </xf>
    <xf numFmtId="0" fontId="5" fillId="8" borderId="26" xfId="0" applyFont="1" applyFill="1" applyBorder="1" applyAlignment="1">
      <alignment vertical="center"/>
    </xf>
    <xf numFmtId="0" fontId="5" fillId="7" borderId="26" xfId="0" applyFont="1" applyFill="1" applyBorder="1" applyAlignment="1">
      <alignment vertical="center"/>
    </xf>
    <xf numFmtId="0" fontId="5" fillId="6" borderId="26" xfId="0" applyFont="1" applyFill="1" applyBorder="1" applyAlignment="1">
      <alignment vertical="center"/>
    </xf>
    <xf numFmtId="0" fontId="5" fillId="5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6" fillId="5" borderId="29" xfId="0" applyFont="1" applyFill="1" applyBorder="1" applyAlignment="1">
      <alignment vertical="center"/>
    </xf>
    <xf numFmtId="0" fontId="6" fillId="3" borderId="29" xfId="0" applyFont="1" applyFill="1" applyBorder="1" applyAlignment="1">
      <alignment vertical="center"/>
    </xf>
    <xf numFmtId="0" fontId="5" fillId="8" borderId="28" xfId="0" applyFont="1" applyFill="1" applyBorder="1" applyAlignment="1">
      <alignment vertical="center"/>
    </xf>
    <xf numFmtId="0" fontId="5" fillId="4" borderId="27" xfId="0" applyFont="1" applyFill="1" applyBorder="1" applyAlignment="1">
      <alignment vertical="center"/>
    </xf>
    <xf numFmtId="38" fontId="6" fillId="4" borderId="29" xfId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38" fontId="6" fillId="2" borderId="0" xfId="1" applyFont="1" applyFill="1" applyBorder="1" applyAlignment="1">
      <alignment horizontal="right" vertical="center"/>
    </xf>
    <xf numFmtId="38" fontId="6" fillId="2" borderId="16" xfId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selection activeCell="K13" sqref="K13"/>
    </sheetView>
  </sheetViews>
  <sheetFormatPr defaultRowHeight="13.5" x14ac:dyDescent="0.15"/>
  <cols>
    <col min="1" max="1" width="9" style="2"/>
    <col min="2" max="2" width="10.75" style="2" customWidth="1"/>
    <col min="3" max="3" width="9" style="2"/>
    <col min="4" max="4" width="11.875" style="2" customWidth="1"/>
    <col min="5" max="5" width="9" style="2"/>
    <col min="6" max="6" width="2.875" style="2" customWidth="1"/>
    <col min="7" max="7" width="3.375" style="2" bestFit="1" customWidth="1"/>
    <col min="8" max="8" width="9.625" style="2" customWidth="1"/>
    <col min="9" max="9" width="11.375" style="2" customWidth="1"/>
    <col min="10" max="10" width="5.25" style="2" bestFit="1" customWidth="1"/>
    <col min="11" max="11" width="8.75" style="2" customWidth="1"/>
    <col min="12" max="12" width="3.375" style="2" bestFit="1" customWidth="1"/>
    <col min="13" max="13" width="5.875" style="2" customWidth="1"/>
    <col min="14" max="14" width="9" style="2"/>
    <col min="15" max="16" width="3.375" style="2" bestFit="1" customWidth="1"/>
    <col min="17" max="17" width="9" style="2"/>
    <col min="18" max="18" width="3.375" style="2" bestFit="1" customWidth="1"/>
    <col min="19" max="16384" width="9" style="2"/>
  </cols>
  <sheetData>
    <row r="1" spans="1:19" ht="19.5" thickBot="1" x14ac:dyDescent="0.2">
      <c r="A1" s="51" t="s">
        <v>56</v>
      </c>
      <c r="H1" s="2" t="s">
        <v>66</v>
      </c>
    </row>
    <row r="2" spans="1:19" ht="20.25" customHeight="1" thickTop="1" thickBot="1" x14ac:dyDescent="0.2">
      <c r="A2" s="61" t="s">
        <v>46</v>
      </c>
      <c r="B2" s="61"/>
      <c r="C2" s="61"/>
      <c r="D2" s="1"/>
      <c r="E2" s="1"/>
      <c r="H2" s="42" t="s">
        <v>25</v>
      </c>
      <c r="I2" s="46">
        <v>2</v>
      </c>
      <c r="J2" s="44" t="s">
        <v>26</v>
      </c>
      <c r="K2" s="3"/>
      <c r="L2" s="2" t="s">
        <v>65</v>
      </c>
    </row>
    <row r="3" spans="1:19" ht="19.5" customHeight="1" thickTop="1" thickBot="1" x14ac:dyDescent="0.2">
      <c r="A3" s="12" t="s">
        <v>0</v>
      </c>
      <c r="B3" s="12"/>
      <c r="C3" s="12"/>
      <c r="D3" s="12"/>
      <c r="E3" s="12"/>
      <c r="H3" s="43" t="s">
        <v>21</v>
      </c>
      <c r="I3" s="47">
        <v>13</v>
      </c>
      <c r="J3" s="45" t="s">
        <v>22</v>
      </c>
      <c r="L3" s="41" t="s">
        <v>23</v>
      </c>
      <c r="M3" s="48"/>
      <c r="N3" s="50">
        <v>9</v>
      </c>
      <c r="O3" s="49" t="s">
        <v>24</v>
      </c>
    </row>
    <row r="4" spans="1:19" ht="15.75" thickTop="1" thickBot="1" x14ac:dyDescent="0.2">
      <c r="A4" s="3"/>
      <c r="B4" s="13" t="s">
        <v>2</v>
      </c>
      <c r="C4" s="14"/>
      <c r="D4" s="15" t="s">
        <v>3</v>
      </c>
      <c r="E4" s="14"/>
    </row>
    <row r="5" spans="1:19" ht="14.25" x14ac:dyDescent="0.15">
      <c r="A5" s="16" t="s">
        <v>1</v>
      </c>
      <c r="B5" s="11" t="s">
        <v>4</v>
      </c>
      <c r="C5" s="17" t="s">
        <v>5</v>
      </c>
      <c r="D5" s="11" t="s">
        <v>4</v>
      </c>
      <c r="E5" s="17" t="s">
        <v>5</v>
      </c>
      <c r="G5" s="3" t="s">
        <v>27</v>
      </c>
      <c r="H5" s="28" t="s">
        <v>28</v>
      </c>
      <c r="I5" s="29">
        <f>IF(I2="","",IF(I3=B7,C7*I2,IF(I3=B8,C8*I2,IF(I3=B9,C9*I2,IF(I3=B10,C10*I2,IF(I3=B11,C11*I2,IF(I3=B12,C12*I2,IF(I3=B13,C13*I2,IF(I3=B14,C14*I2,"")))))))))</f>
        <v>1100</v>
      </c>
      <c r="J5" s="28" t="s">
        <v>29</v>
      </c>
      <c r="K5" s="3"/>
      <c r="L5" s="3"/>
      <c r="M5" s="3"/>
      <c r="N5" s="3"/>
      <c r="O5" s="3"/>
      <c r="P5" s="3"/>
      <c r="Q5" s="3"/>
      <c r="R5" s="3"/>
    </row>
    <row r="6" spans="1:19" ht="14.25" x14ac:dyDescent="0.15">
      <c r="A6" s="18"/>
      <c r="B6" s="4" t="s">
        <v>6</v>
      </c>
      <c r="C6" s="19" t="s">
        <v>7</v>
      </c>
      <c r="D6" s="4" t="s">
        <v>6</v>
      </c>
      <c r="E6" s="19" t="s">
        <v>7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ht="14.25" x14ac:dyDescent="0.15">
      <c r="A7" s="18"/>
      <c r="B7" s="5">
        <v>13</v>
      </c>
      <c r="C7" s="20">
        <v>550</v>
      </c>
      <c r="D7" s="5">
        <v>13</v>
      </c>
      <c r="E7" s="20">
        <v>1100</v>
      </c>
      <c r="G7" s="3" t="s">
        <v>30</v>
      </c>
      <c r="H7" s="3" t="s">
        <v>31</v>
      </c>
      <c r="I7" s="55" t="s">
        <v>32</v>
      </c>
      <c r="J7" s="56"/>
      <c r="K7" s="55" t="s">
        <v>33</v>
      </c>
      <c r="L7" s="56"/>
      <c r="M7" s="30" t="s">
        <v>34</v>
      </c>
      <c r="N7" s="55" t="s">
        <v>35</v>
      </c>
      <c r="O7" s="56"/>
      <c r="P7" s="31" t="s">
        <v>36</v>
      </c>
      <c r="Q7" s="31" t="s">
        <v>44</v>
      </c>
      <c r="R7" s="32"/>
    </row>
    <row r="8" spans="1:19" ht="14.25" x14ac:dyDescent="0.15">
      <c r="A8" s="18"/>
      <c r="B8" s="5">
        <v>20</v>
      </c>
      <c r="C8" s="20">
        <v>790</v>
      </c>
      <c r="D8" s="5">
        <v>20</v>
      </c>
      <c r="E8" s="20">
        <v>1580</v>
      </c>
      <c r="G8" s="3"/>
      <c r="H8" s="33"/>
      <c r="I8" s="34" t="str">
        <f>IF($I$2="","",IF($I$2&gt;1.1,D17,B17))</f>
        <v xml:space="preserve"> 1～20</v>
      </c>
      <c r="J8" s="32" t="s">
        <v>24</v>
      </c>
      <c r="K8" s="34">
        <f>IF($I$2="","",E17)</f>
        <v>70</v>
      </c>
      <c r="L8" s="32" t="s">
        <v>29</v>
      </c>
      <c r="M8" s="30" t="s">
        <v>34</v>
      </c>
      <c r="N8" s="35">
        <f>IF($N$3="","",IF($I$2="","",IF($I$2&gt;1.1,IF($N$3-20&lt;0,$N$3,20),IF($N$3-10&lt;0,$N$3,10))))</f>
        <v>9</v>
      </c>
      <c r="O8" s="32" t="s">
        <v>24</v>
      </c>
      <c r="P8" s="31" t="s">
        <v>36</v>
      </c>
      <c r="Q8" s="36">
        <f>IF(N8="","",K8*N8)</f>
        <v>630</v>
      </c>
      <c r="R8" s="32" t="s">
        <v>29</v>
      </c>
    </row>
    <row r="9" spans="1:19" ht="14.25" x14ac:dyDescent="0.15">
      <c r="A9" s="18"/>
      <c r="B9" s="5">
        <v>25</v>
      </c>
      <c r="C9" s="20">
        <v>2190</v>
      </c>
      <c r="D9" s="5">
        <v>25</v>
      </c>
      <c r="E9" s="20">
        <v>4380</v>
      </c>
      <c r="G9" s="3"/>
      <c r="H9" s="33"/>
      <c r="I9" s="34" t="str">
        <f>IF($I$2="","",IF($I$2&gt;1.1,D18,B18))</f>
        <v xml:space="preserve"> 21～40</v>
      </c>
      <c r="J9" s="32" t="s">
        <v>24</v>
      </c>
      <c r="K9" s="34">
        <f>IF($I$2="","",E18)</f>
        <v>110</v>
      </c>
      <c r="L9" s="32" t="s">
        <v>29</v>
      </c>
      <c r="M9" s="30" t="s">
        <v>34</v>
      </c>
      <c r="N9" s="35" t="str">
        <f>IF($N$3="","",IF($I$2="","",IF($I$2&gt;1.1,IF($N$3-40&gt;0,20,IF($N$3-20&gt;0,$N3-20,"")),IF($N$3-20&gt;0,10,IF($N$3-10&gt;0,$N$3-10,"")))))</f>
        <v/>
      </c>
      <c r="O9" s="32" t="s">
        <v>24</v>
      </c>
      <c r="P9" s="31" t="s">
        <v>36</v>
      </c>
      <c r="Q9" s="36" t="str">
        <f t="shared" ref="Q9:Q12" si="0">IF(N9="","",K9*N9)</f>
        <v/>
      </c>
      <c r="R9" s="32" t="s">
        <v>29</v>
      </c>
      <c r="S9" s="6"/>
    </row>
    <row r="10" spans="1:19" ht="14.25" x14ac:dyDescent="0.15">
      <c r="A10" s="18"/>
      <c r="B10" s="4">
        <v>30</v>
      </c>
      <c r="C10" s="20">
        <v>4380</v>
      </c>
      <c r="D10" s="4">
        <v>30</v>
      </c>
      <c r="E10" s="21">
        <v>8760</v>
      </c>
      <c r="G10" s="3"/>
      <c r="H10" s="33"/>
      <c r="I10" s="34" t="str">
        <f>IF($I$2="","",IF($I$2&gt;1.1,D19,B19))</f>
        <v xml:space="preserve"> 41～100</v>
      </c>
      <c r="J10" s="32" t="s">
        <v>24</v>
      </c>
      <c r="K10" s="34">
        <f>IF($I$2="","",E19)</f>
        <v>140</v>
      </c>
      <c r="L10" s="32" t="s">
        <v>29</v>
      </c>
      <c r="M10" s="30" t="s">
        <v>34</v>
      </c>
      <c r="N10" s="35" t="str">
        <f>IF($N$3="","",IF($I$2="","",IF($I$2&gt;1.1,IF($N$3-100&gt;0,60,IF($N$3-40&gt;0,$N$3-40,"")),IF($N$3-50&gt;0,30,IF($N$3-20&gt;0,$N$3-20,"")))))</f>
        <v/>
      </c>
      <c r="O10" s="32" t="s">
        <v>24</v>
      </c>
      <c r="P10" s="31" t="s">
        <v>36</v>
      </c>
      <c r="Q10" s="36" t="str">
        <f t="shared" si="0"/>
        <v/>
      </c>
      <c r="R10" s="32" t="s">
        <v>29</v>
      </c>
      <c r="S10" s="6"/>
    </row>
    <row r="11" spans="1:19" ht="14.25" x14ac:dyDescent="0.15">
      <c r="A11" s="18"/>
      <c r="B11" s="5">
        <v>40</v>
      </c>
      <c r="C11" s="20">
        <v>9150</v>
      </c>
      <c r="D11" s="5">
        <v>40</v>
      </c>
      <c r="E11" s="20">
        <v>18300</v>
      </c>
      <c r="G11" s="3"/>
      <c r="H11" s="33"/>
      <c r="I11" s="34" t="str">
        <f>IF($I$2="","",IF($I$2&gt;1.1,D20,B20))</f>
        <v xml:space="preserve"> 101～200</v>
      </c>
      <c r="J11" s="32" t="s">
        <v>24</v>
      </c>
      <c r="K11" s="34">
        <f>IF($I$2="","",E20)</f>
        <v>190</v>
      </c>
      <c r="L11" s="32" t="s">
        <v>29</v>
      </c>
      <c r="M11" s="30" t="s">
        <v>34</v>
      </c>
      <c r="N11" s="35" t="str">
        <f>IF($N$3="","",IF($I$2="","",IF($I$2&gt;1.1,IF($N$3-200&gt;0,100,IF($N$3-100&gt;0,$N$3-100,"")),IF($N$3-100&gt;0,50,IF($N$3-50&gt;0,$N$3-50,"")))))</f>
        <v/>
      </c>
      <c r="O11" s="32" t="s">
        <v>24</v>
      </c>
      <c r="P11" s="31" t="s">
        <v>36</v>
      </c>
      <c r="Q11" s="36" t="str">
        <f t="shared" si="0"/>
        <v/>
      </c>
      <c r="R11" s="32" t="s">
        <v>29</v>
      </c>
      <c r="S11" s="6"/>
    </row>
    <row r="12" spans="1:19" ht="14.25" x14ac:dyDescent="0.15">
      <c r="A12" s="18"/>
      <c r="B12" s="5">
        <v>50</v>
      </c>
      <c r="C12" s="20">
        <v>17100</v>
      </c>
      <c r="D12" s="5">
        <v>50</v>
      </c>
      <c r="E12" s="20">
        <v>34200</v>
      </c>
      <c r="G12" s="3"/>
      <c r="H12" s="33"/>
      <c r="I12" s="34" t="str">
        <f>IF($I$2="","",IF($I$2&gt;1.1,D21,B21))</f>
        <v xml:space="preserve"> 201～</v>
      </c>
      <c r="J12" s="32" t="s">
        <v>24</v>
      </c>
      <c r="K12" s="34">
        <f>IF($I$2="","",E21)</f>
        <v>240</v>
      </c>
      <c r="L12" s="32" t="s">
        <v>29</v>
      </c>
      <c r="M12" s="30" t="s">
        <v>34</v>
      </c>
      <c r="N12" s="35" t="str">
        <f>IF($N$3="","",IF($I$2="","",IF($I$2&gt;1.1,IF($N$3-200&gt;0,$N$3-200,""),IF($N$3-100&gt;0,$N$3-100,""))))</f>
        <v/>
      </c>
      <c r="O12" s="32" t="s">
        <v>24</v>
      </c>
      <c r="P12" s="31" t="s">
        <v>36</v>
      </c>
      <c r="Q12" s="36" t="str">
        <f t="shared" si="0"/>
        <v/>
      </c>
      <c r="R12" s="32" t="s">
        <v>29</v>
      </c>
      <c r="S12" s="6"/>
    </row>
    <row r="13" spans="1:19" ht="14.25" x14ac:dyDescent="0.15">
      <c r="A13" s="18"/>
      <c r="B13" s="5">
        <v>75</v>
      </c>
      <c r="C13" s="20">
        <v>46400</v>
      </c>
      <c r="D13" s="5">
        <v>75</v>
      </c>
      <c r="E13" s="20">
        <v>92800</v>
      </c>
      <c r="G13" s="3"/>
      <c r="H13" s="33"/>
      <c r="I13" s="3"/>
      <c r="J13" s="3"/>
      <c r="K13" s="3"/>
      <c r="L13" s="3"/>
      <c r="M13" s="37"/>
      <c r="N13" s="28" t="s">
        <v>45</v>
      </c>
      <c r="O13" s="28"/>
      <c r="P13" s="28"/>
      <c r="Q13" s="29">
        <f>IF(N3="","",SUM(Q8:Q12))</f>
        <v>630</v>
      </c>
      <c r="R13" s="28" t="s">
        <v>29</v>
      </c>
      <c r="S13" s="6"/>
    </row>
    <row r="14" spans="1:19" ht="15" thickBot="1" x14ac:dyDescent="0.2">
      <c r="A14" s="22"/>
      <c r="B14" s="7">
        <v>100</v>
      </c>
      <c r="C14" s="23">
        <v>73500</v>
      </c>
      <c r="D14" s="7">
        <v>100</v>
      </c>
      <c r="E14" s="24">
        <v>147000</v>
      </c>
      <c r="G14" s="3"/>
      <c r="H14" s="33"/>
      <c r="I14" s="3"/>
      <c r="J14" s="3"/>
      <c r="K14" s="3"/>
      <c r="L14" s="3"/>
      <c r="M14" s="33"/>
      <c r="N14" s="33"/>
      <c r="O14" s="33"/>
      <c r="P14" s="33"/>
      <c r="Q14" s="38"/>
      <c r="R14" s="33"/>
      <c r="S14" s="6"/>
    </row>
    <row r="15" spans="1:19" ht="14.25" x14ac:dyDescent="0.15">
      <c r="A15" s="16" t="s">
        <v>8</v>
      </c>
      <c r="B15" s="8" t="s">
        <v>9</v>
      </c>
      <c r="C15" s="25" t="s">
        <v>5</v>
      </c>
      <c r="D15" s="8" t="s">
        <v>9</v>
      </c>
      <c r="E15" s="25" t="s">
        <v>5</v>
      </c>
      <c r="G15" s="3" t="s">
        <v>37</v>
      </c>
      <c r="H15" s="3" t="s">
        <v>38</v>
      </c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9" ht="14.25" x14ac:dyDescent="0.15">
      <c r="A16" s="18"/>
      <c r="B16" s="4" t="s">
        <v>10</v>
      </c>
      <c r="C16" s="19" t="s">
        <v>7</v>
      </c>
      <c r="D16" s="4" t="s">
        <v>10</v>
      </c>
      <c r="E16" s="19" t="s">
        <v>7</v>
      </c>
      <c r="G16" s="3"/>
      <c r="H16" s="62" t="s">
        <v>43</v>
      </c>
      <c r="I16" s="62"/>
      <c r="J16" s="39" t="s">
        <v>36</v>
      </c>
      <c r="K16" s="38">
        <f>IF(I5="","",I5+Q13)</f>
        <v>1730</v>
      </c>
      <c r="L16" s="33" t="s">
        <v>29</v>
      </c>
      <c r="M16" s="3"/>
      <c r="N16" s="3"/>
      <c r="O16" s="3"/>
      <c r="P16" s="3"/>
      <c r="Q16" s="3"/>
      <c r="R16" s="3"/>
    </row>
    <row r="17" spans="1:18" ht="14.25" x14ac:dyDescent="0.15">
      <c r="A17" s="18"/>
      <c r="B17" s="9" t="s">
        <v>11</v>
      </c>
      <c r="C17" s="26">
        <v>70</v>
      </c>
      <c r="D17" s="9" t="s">
        <v>12</v>
      </c>
      <c r="E17" s="26">
        <v>70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25" x14ac:dyDescent="0.15">
      <c r="A18" s="18"/>
      <c r="B18" s="9" t="s">
        <v>13</v>
      </c>
      <c r="C18" s="26">
        <v>110</v>
      </c>
      <c r="D18" s="9" t="s">
        <v>14</v>
      </c>
      <c r="E18" s="26">
        <v>110</v>
      </c>
      <c r="G18" s="3" t="s">
        <v>39</v>
      </c>
      <c r="H18" s="3" t="s">
        <v>40</v>
      </c>
      <c r="I18" s="40">
        <v>0.1</v>
      </c>
      <c r="J18" s="3"/>
      <c r="K18" s="38">
        <f>ROUNDDOWN(K16*0.1,0)</f>
        <v>173</v>
      </c>
      <c r="L18" s="33" t="s">
        <v>29</v>
      </c>
      <c r="M18" s="3"/>
      <c r="N18" s="3"/>
      <c r="O18" s="3"/>
      <c r="P18" s="3"/>
      <c r="Q18" s="3"/>
      <c r="R18" s="3"/>
    </row>
    <row r="19" spans="1:18" ht="14.25" x14ac:dyDescent="0.15">
      <c r="A19" s="18"/>
      <c r="B19" s="9" t="s">
        <v>15</v>
      </c>
      <c r="C19" s="26">
        <v>140</v>
      </c>
      <c r="D19" s="9" t="s">
        <v>16</v>
      </c>
      <c r="E19" s="26">
        <v>140</v>
      </c>
      <c r="G19" s="3"/>
    </row>
    <row r="20" spans="1:18" ht="14.25" customHeight="1" x14ac:dyDescent="0.15">
      <c r="A20" s="18"/>
      <c r="B20" s="9" t="s">
        <v>17</v>
      </c>
      <c r="C20" s="26">
        <v>190</v>
      </c>
      <c r="D20" s="9" t="s">
        <v>18</v>
      </c>
      <c r="E20" s="26">
        <v>190</v>
      </c>
      <c r="G20" s="63" t="s">
        <v>41</v>
      </c>
      <c r="H20" s="57" t="s">
        <v>42</v>
      </c>
      <c r="I20" s="57"/>
      <c r="J20" s="59">
        <f>IF(K16="","",K16+K18)</f>
        <v>1903</v>
      </c>
      <c r="K20" s="59"/>
      <c r="L20" s="57" t="s">
        <v>29</v>
      </c>
    </row>
    <row r="21" spans="1:18" ht="14.25" customHeight="1" thickBot="1" x14ac:dyDescent="0.2">
      <c r="A21" s="22"/>
      <c r="B21" s="10" t="s">
        <v>19</v>
      </c>
      <c r="C21" s="27">
        <v>240</v>
      </c>
      <c r="D21" s="10" t="s">
        <v>20</v>
      </c>
      <c r="E21" s="27">
        <v>240</v>
      </c>
      <c r="G21" s="63"/>
      <c r="H21" s="58"/>
      <c r="I21" s="58"/>
      <c r="J21" s="60"/>
      <c r="K21" s="60"/>
      <c r="L21" s="58"/>
      <c r="Q21" s="1"/>
    </row>
    <row r="22" spans="1:18" ht="18" customHeight="1" x14ac:dyDescent="0.15"/>
  </sheetData>
  <sheetProtection algorithmName="SHA-512" hashValue="2YN80X6jhe6bZTi2E7KOpXn4hXT3qTtI9q7/g0B5I4x5fIT1V+te4AoWNOtYDtmWrnJYmhlxsjUn8/hXAmj4aQ==" saltValue="H1dTMhH2ImYCqSS+iRh9Ow==" spinCount="100000" sheet="1" objects="1" scenarios="1"/>
  <protectedRanges>
    <protectedRange sqref="I2:I3 N3" name="範囲1"/>
  </protectedRanges>
  <mergeCells count="9">
    <mergeCell ref="N7:O7"/>
    <mergeCell ref="I7:J7"/>
    <mergeCell ref="H20:I21"/>
    <mergeCell ref="J20:K21"/>
    <mergeCell ref="A2:C2"/>
    <mergeCell ref="H16:I16"/>
    <mergeCell ref="L20:L21"/>
    <mergeCell ref="G20:G21"/>
    <mergeCell ref="K7:L7"/>
  </mergeCells>
  <phoneticPr fontId="3"/>
  <dataValidations count="2">
    <dataValidation type="list" allowBlank="1" showInputMessage="1" showErrorMessage="1" sqref="I2" xr:uid="{00000000-0002-0000-0000-000000000000}">
      <formula1>"2,1.5,1,0.5"</formula1>
    </dataValidation>
    <dataValidation type="list" allowBlank="1" showInputMessage="1" showErrorMessage="1" sqref="I3" xr:uid="{00000000-0002-0000-0000-000001000000}">
      <formula1>"13,20,25,30,40,50,75,100"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selection activeCell="A13" sqref="A13"/>
    </sheetView>
  </sheetViews>
  <sheetFormatPr defaultRowHeight="14.25" x14ac:dyDescent="0.15"/>
  <cols>
    <col min="1" max="1" width="5.125" style="3" customWidth="1"/>
    <col min="2" max="16384" width="9" style="3"/>
  </cols>
  <sheetData>
    <row r="1" spans="1:4" x14ac:dyDescent="0.15">
      <c r="A1" s="3" t="s">
        <v>47</v>
      </c>
    </row>
    <row r="2" spans="1:4" x14ac:dyDescent="0.15">
      <c r="A2" s="3" t="s">
        <v>55</v>
      </c>
    </row>
    <row r="4" spans="1:4" x14ac:dyDescent="0.15">
      <c r="A4" s="52" t="s">
        <v>57</v>
      </c>
      <c r="B4" s="3" t="s">
        <v>48</v>
      </c>
    </row>
    <row r="5" spans="1:4" x14ac:dyDescent="0.15">
      <c r="A5" s="52"/>
      <c r="B5" s="3" t="s">
        <v>52</v>
      </c>
    </row>
    <row r="6" spans="1:4" x14ac:dyDescent="0.15">
      <c r="A6" s="52" t="s">
        <v>58</v>
      </c>
      <c r="B6" s="3" t="s">
        <v>53</v>
      </c>
    </row>
    <row r="7" spans="1:4" x14ac:dyDescent="0.15">
      <c r="A7" s="52" t="s">
        <v>59</v>
      </c>
      <c r="B7" s="3" t="s">
        <v>54</v>
      </c>
    </row>
    <row r="8" spans="1:4" x14ac:dyDescent="0.15">
      <c r="A8" s="52" t="s">
        <v>60</v>
      </c>
      <c r="B8" s="3" t="s">
        <v>64</v>
      </c>
    </row>
    <row r="9" spans="1:4" x14ac:dyDescent="0.15">
      <c r="A9" s="52" t="s">
        <v>61</v>
      </c>
      <c r="B9" s="3" t="s">
        <v>62</v>
      </c>
    </row>
    <row r="10" spans="1:4" x14ac:dyDescent="0.15">
      <c r="A10" s="52"/>
      <c r="B10" s="3" t="s">
        <v>63</v>
      </c>
    </row>
    <row r="12" spans="1:4" x14ac:dyDescent="0.15">
      <c r="A12" s="3" t="s">
        <v>49</v>
      </c>
    </row>
    <row r="13" spans="1:4" x14ac:dyDescent="0.15">
      <c r="A13" s="53" t="s">
        <v>50</v>
      </c>
      <c r="B13" s="54" t="s">
        <v>51</v>
      </c>
      <c r="C13" s="54"/>
      <c r="D13" s="54"/>
    </row>
  </sheetData>
  <sheetProtection algorithmName="SHA-512" hashValue="siELg6jGCAgtUpK8y1G2W4gD9HJ1++iZ7jEzB+RAZD6170e3uCsVqakomiOe+WueJTOpoBrm5e0EgCCLTanZYQ==" saltValue="FeQeIxFyPebuMeAcGvwUOg==" spinCount="100000"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★水道料金計算シート</vt:lpstr>
      <vt:lpstr>使い方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2025-08-28T07:43:35Z</dcterms:modified>
</cp:coreProperties>
</file>